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Vzdělávací a rekvalif..." sheetId="2" r:id="rId2"/>
    <sheet name="2 - Vzdělávací a rekvalif..." sheetId="3" r:id="rId3"/>
    <sheet name="2.1 - Elektroinstalace - ..." sheetId="4" r:id="rId4"/>
    <sheet name="3 - Vzdělávací a rekvalif..." sheetId="5" r:id="rId5"/>
    <sheet name="4 - Vzdělávací a rekvalif..." sheetId="6" r:id="rId6"/>
    <sheet name="SO 102 - Přístupový chodník" sheetId="7" r:id="rId7"/>
    <sheet name="SO 103 - Sadové úpravy a ..." sheetId="8" r:id="rId8"/>
    <sheet name="VRN - Vedlejší rozpočtové..." sheetId="9" r:id="rId9"/>
    <sheet name="Pokyny pro vyplnění" sheetId="10" r:id="rId10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'1 - Vzdělávací a rekvalif...'!$C$123:$K$2560</definedName>
    <definedName name="_xlnm.Print_Area" localSheetId="1">'1 - Vzdělávací a rekvalif...'!$C$4:$J$41,'1 - Vzdělávací a rekvalif...'!$C$47:$J$103,'1 - Vzdělávací a rekvalif...'!$C$109:$K$2560</definedName>
    <definedName name="_xlnm.Print_Titles" localSheetId="1">'1 - Vzdělávací a rekvalif...'!$123:$123</definedName>
    <definedName name="_xlnm._FilterDatabase" localSheetId="2" hidden="1">'2 - Vzdělávací a rekvalif...'!$C$177:$K$615</definedName>
    <definedName name="_xlnm.Print_Area" localSheetId="2">'2 - Vzdělávací a rekvalif...'!$C$4:$J$41,'2 - Vzdělávací a rekvalif...'!$C$47:$J$157,'2 - Vzdělávací a rekvalif...'!$C$163:$K$615</definedName>
    <definedName name="_xlnm.Print_Titles" localSheetId="2">'2 - Vzdělávací a rekvalif...'!$177:$177</definedName>
    <definedName name="_xlnm._FilterDatabase" localSheetId="3" hidden="1">'2.1 - Elektroinstalace - ...'!$C$92:$K$101</definedName>
    <definedName name="_xlnm.Print_Area" localSheetId="3">'2.1 - Elektroinstalace - ...'!$C$4:$J$43,'2.1 - Elektroinstalace - ...'!$C$49:$J$70,'2.1 - Elektroinstalace - ...'!$C$76:$K$101</definedName>
    <definedName name="_xlnm.Print_Titles" localSheetId="3">'2.1 - Elektroinstalace - ...'!$92:$92</definedName>
    <definedName name="_xlnm._FilterDatabase" localSheetId="4" hidden="1">'3 - Vzdělávací a rekvalif...'!$C$92:$K$262</definedName>
    <definedName name="_xlnm.Print_Area" localSheetId="4">'3 - Vzdělávací a rekvalif...'!$C$4:$J$41,'3 - Vzdělávací a rekvalif...'!$C$47:$J$72,'3 - Vzdělávací a rekvalif...'!$C$78:$K$262</definedName>
    <definedName name="_xlnm.Print_Titles" localSheetId="4">'3 - Vzdělávací a rekvalif...'!$92:$92</definedName>
    <definedName name="_xlnm._FilterDatabase" localSheetId="5" hidden="1">'4 - Vzdělávací a rekvalif...'!$C$85:$K$125</definedName>
    <definedName name="_xlnm.Print_Area" localSheetId="5">'4 - Vzdělávací a rekvalif...'!$C$4:$J$41,'4 - Vzdělávací a rekvalif...'!$C$47:$J$65,'4 - Vzdělávací a rekvalif...'!$C$71:$K$125</definedName>
    <definedName name="_xlnm.Print_Titles" localSheetId="5">'4 - Vzdělávací a rekvalif...'!$85:$85</definedName>
    <definedName name="_xlnm._FilterDatabase" localSheetId="6" hidden="1">'SO 102 - Přístupový chodník'!$C$89:$K$162</definedName>
    <definedName name="_xlnm.Print_Area" localSheetId="6">'SO 102 - Přístupový chodník'!$C$4:$J$41,'SO 102 - Přístupový chodník'!$C$47:$J$69,'SO 102 - Přístupový chodník'!$C$75:$K$162</definedName>
    <definedName name="_xlnm.Print_Titles" localSheetId="6">'SO 102 - Přístupový chodník'!$89:$89</definedName>
    <definedName name="_xlnm._FilterDatabase" localSheetId="7" hidden="1">'SO 103 - Sadové úpravy a ...'!$C$95:$K$291</definedName>
    <definedName name="_xlnm.Print_Area" localSheetId="7">'SO 103 - Sadové úpravy a ...'!$C$4:$J$41,'SO 103 - Sadové úpravy a ...'!$C$47:$J$75,'SO 103 - Sadové úpravy a ...'!$C$81:$K$291</definedName>
    <definedName name="_xlnm.Print_Titles" localSheetId="7">'SO 103 - Sadové úpravy a ...'!$95:$95</definedName>
    <definedName name="_xlnm._FilterDatabase" localSheetId="8" hidden="1">'VRN - Vedlejší rozpočtové...'!$C$82:$K$177</definedName>
    <definedName name="_xlnm.Print_Area" localSheetId="8">'VRN - Vedlejší rozpočtové...'!$C$4:$J$39,'VRN - Vedlejší rozpočtové...'!$C$45:$J$64,'VRN - Vedlejší rozpočtové...'!$C$70:$K$177</definedName>
    <definedName name="_xlnm.Print_Titles" localSheetId="8">'VRN - Vedlejší rozpočtové...'!$82:$82</definedName>
    <definedName name="_xlnm.Print_Area" localSheetId="9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9" l="1" r="J37"/>
  <c r="J36"/>
  <c i="1" r="AY66"/>
  <c i="9" r="J35"/>
  <c i="1" r="AX66"/>
  <c i="9" r="BI174"/>
  <c r="BH174"/>
  <c r="BG174"/>
  <c r="BF174"/>
  <c r="T174"/>
  <c r="R174"/>
  <c r="P174"/>
  <c r="BI169"/>
  <c r="BH169"/>
  <c r="BG169"/>
  <c r="BF169"/>
  <c r="T169"/>
  <c r="R169"/>
  <c r="P169"/>
  <c r="BI161"/>
  <c r="BH161"/>
  <c r="BG161"/>
  <c r="BF161"/>
  <c r="T161"/>
  <c r="R161"/>
  <c r="P161"/>
  <c r="BI152"/>
  <c r="BH152"/>
  <c r="BG152"/>
  <c r="BF152"/>
  <c r="T152"/>
  <c r="R152"/>
  <c r="P152"/>
  <c r="BI144"/>
  <c r="BH144"/>
  <c r="BG144"/>
  <c r="BF144"/>
  <c r="T144"/>
  <c r="R144"/>
  <c r="P144"/>
  <c r="BI127"/>
  <c r="BH127"/>
  <c r="BG127"/>
  <c r="BF127"/>
  <c r="T127"/>
  <c r="R127"/>
  <c r="P127"/>
  <c r="BI120"/>
  <c r="BH120"/>
  <c r="BG120"/>
  <c r="BF120"/>
  <c r="T120"/>
  <c r="R120"/>
  <c r="P120"/>
  <c r="BI114"/>
  <c r="BH114"/>
  <c r="BG114"/>
  <c r="BF114"/>
  <c r="T114"/>
  <c r="R114"/>
  <c r="P114"/>
  <c r="BI105"/>
  <c r="BH105"/>
  <c r="BG105"/>
  <c r="BF105"/>
  <c r="T105"/>
  <c r="R105"/>
  <c r="P105"/>
  <c r="BI97"/>
  <c r="BH97"/>
  <c r="BG97"/>
  <c r="BF97"/>
  <c r="T97"/>
  <c r="R97"/>
  <c r="P97"/>
  <c r="BI90"/>
  <c r="BH90"/>
  <c r="BG90"/>
  <c r="BF90"/>
  <c r="T90"/>
  <c r="R90"/>
  <c r="P90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8" r="J39"/>
  <c r="J38"/>
  <c i="1" r="AY65"/>
  <c i="8" r="J37"/>
  <c i="1" r="AX65"/>
  <c i="8" r="BI290"/>
  <c r="BH290"/>
  <c r="BG290"/>
  <c r="BF290"/>
  <c r="T290"/>
  <c r="T289"/>
  <c r="T288"/>
  <c r="R290"/>
  <c r="R289"/>
  <c r="R288"/>
  <c r="P290"/>
  <c r="P289"/>
  <c r="P288"/>
  <c r="BI286"/>
  <c r="BH286"/>
  <c r="BG286"/>
  <c r="BF286"/>
  <c r="T286"/>
  <c r="R286"/>
  <c r="P286"/>
  <c r="BI284"/>
  <c r="BH284"/>
  <c r="BG284"/>
  <c r="BF284"/>
  <c r="T284"/>
  <c r="R284"/>
  <c r="P284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J93"/>
  <c r="J92"/>
  <c r="F92"/>
  <c r="F90"/>
  <c r="E88"/>
  <c r="J59"/>
  <c r="J58"/>
  <c r="F58"/>
  <c r="F56"/>
  <c r="E54"/>
  <c r="J20"/>
  <c r="E20"/>
  <c r="F93"/>
  <c r="J19"/>
  <c r="J14"/>
  <c r="J90"/>
  <c r="E7"/>
  <c r="E84"/>
  <c i="7" r="J39"/>
  <c r="J38"/>
  <c i="1" r="AY63"/>
  <c i="7" r="J37"/>
  <c i="1" r="AX63"/>
  <c i="7" r="BI161"/>
  <c r="BH161"/>
  <c r="BG161"/>
  <c r="BF161"/>
  <c r="T161"/>
  <c r="T160"/>
  <c r="R161"/>
  <c r="R160"/>
  <c r="P161"/>
  <c r="P160"/>
  <c r="BI157"/>
  <c r="BH157"/>
  <c r="BG157"/>
  <c r="BF157"/>
  <c r="T157"/>
  <c r="R157"/>
  <c r="P157"/>
  <c r="BI153"/>
  <c r="BH153"/>
  <c r="BG153"/>
  <c r="BF153"/>
  <c r="T153"/>
  <c r="R153"/>
  <c r="P153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84"/>
  <c r="E7"/>
  <c r="E50"/>
  <c i="6" r="J39"/>
  <c r="J38"/>
  <c i="1" r="AY61"/>
  <c i="6" r="J37"/>
  <c i="1" r="AX61"/>
  <c i="6" r="BI88"/>
  <c r="BH88"/>
  <c r="BG88"/>
  <c r="BF88"/>
  <c r="T88"/>
  <c r="T87"/>
  <c r="T86"/>
  <c r="R88"/>
  <c r="R87"/>
  <c r="R86"/>
  <c r="P88"/>
  <c r="P87"/>
  <c r="P86"/>
  <c i="1" r="AU61"/>
  <c i="6" r="J83"/>
  <c r="J82"/>
  <c r="F82"/>
  <c r="F80"/>
  <c r="E78"/>
  <c r="J59"/>
  <c r="J58"/>
  <c r="F58"/>
  <c r="F56"/>
  <c r="E54"/>
  <c r="J20"/>
  <c r="E20"/>
  <c r="F59"/>
  <c r="J19"/>
  <c r="J14"/>
  <c r="J56"/>
  <c r="E7"/>
  <c r="E74"/>
  <c i="5" r="J39"/>
  <c r="J38"/>
  <c i="1" r="AY60"/>
  <c i="5" r="J37"/>
  <c i="1" r="AX60"/>
  <c i="5"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J90"/>
  <c r="J89"/>
  <c r="F89"/>
  <c r="F87"/>
  <c r="E85"/>
  <c r="J59"/>
  <c r="J58"/>
  <c r="F58"/>
  <c r="F56"/>
  <c r="E54"/>
  <c r="J20"/>
  <c r="E20"/>
  <c r="F90"/>
  <c r="J19"/>
  <c r="J14"/>
  <c r="J87"/>
  <c r="E7"/>
  <c r="E81"/>
  <c i="4" r="J41"/>
  <c r="J40"/>
  <c i="1" r="AY59"/>
  <c i="4" r="J39"/>
  <c i="1" r="AX59"/>
  <c i="4" r="BI100"/>
  <c r="BH100"/>
  <c r="BG100"/>
  <c r="BF100"/>
  <c r="T100"/>
  <c r="T99"/>
  <c r="R100"/>
  <c r="R99"/>
  <c r="P100"/>
  <c r="P99"/>
  <c r="BI97"/>
  <c r="BH97"/>
  <c r="BG97"/>
  <c r="BF97"/>
  <c r="T97"/>
  <c r="R97"/>
  <c r="P97"/>
  <c r="BI95"/>
  <c r="BH95"/>
  <c r="BG95"/>
  <c r="BF95"/>
  <c r="T95"/>
  <c r="R95"/>
  <c r="P95"/>
  <c r="J90"/>
  <c r="J89"/>
  <c r="F89"/>
  <c r="F87"/>
  <c r="E85"/>
  <c r="J63"/>
  <c r="J62"/>
  <c r="F62"/>
  <c r="F60"/>
  <c r="E58"/>
  <c r="J22"/>
  <c r="E22"/>
  <c r="F90"/>
  <c r="J21"/>
  <c r="J16"/>
  <c r="J87"/>
  <c r="E7"/>
  <c r="E79"/>
  <c i="3" r="J39"/>
  <c r="J38"/>
  <c i="1" r="AY58"/>
  <c i="3" r="J37"/>
  <c i="1" r="AX58"/>
  <c i="3"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0"/>
  <c r="BH580"/>
  <c r="BG580"/>
  <c r="BF580"/>
  <c r="T580"/>
  <c r="R580"/>
  <c r="P580"/>
  <c r="BI578"/>
  <c r="BH578"/>
  <c r="BG578"/>
  <c r="BF578"/>
  <c r="T578"/>
  <c r="R578"/>
  <c r="P578"/>
  <c r="BI575"/>
  <c r="BH575"/>
  <c r="BG575"/>
  <c r="BF575"/>
  <c r="T575"/>
  <c r="T574"/>
  <c r="R575"/>
  <c r="R574"/>
  <c r="P575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2"/>
  <c r="BH532"/>
  <c r="BG532"/>
  <c r="BF532"/>
  <c r="T532"/>
  <c r="T531"/>
  <c r="R532"/>
  <c r="R531"/>
  <c r="P532"/>
  <c r="P531"/>
  <c r="BI529"/>
  <c r="BH529"/>
  <c r="BG529"/>
  <c r="BF529"/>
  <c r="T529"/>
  <c r="T528"/>
  <c r="R529"/>
  <c r="R528"/>
  <c r="P529"/>
  <c r="P528"/>
  <c r="BI526"/>
  <c r="BH526"/>
  <c r="BG526"/>
  <c r="BF526"/>
  <c r="T526"/>
  <c r="T525"/>
  <c r="T524"/>
  <c r="R526"/>
  <c r="R525"/>
  <c r="R524"/>
  <c r="P526"/>
  <c r="P525"/>
  <c r="P524"/>
  <c r="BI522"/>
  <c r="BH522"/>
  <c r="BG522"/>
  <c r="BF522"/>
  <c r="T522"/>
  <c r="T521"/>
  <c r="R522"/>
  <c r="R521"/>
  <c r="P522"/>
  <c r="P521"/>
  <c r="BI519"/>
  <c r="BH519"/>
  <c r="BG519"/>
  <c r="BF519"/>
  <c r="T519"/>
  <c r="T518"/>
  <c r="R519"/>
  <c r="R518"/>
  <c r="P519"/>
  <c r="P518"/>
  <c r="BI516"/>
  <c r="BH516"/>
  <c r="BG516"/>
  <c r="BF516"/>
  <c r="T516"/>
  <c r="T515"/>
  <c r="R516"/>
  <c r="R515"/>
  <c r="P516"/>
  <c r="P515"/>
  <c r="BI513"/>
  <c r="BH513"/>
  <c r="BG513"/>
  <c r="BF513"/>
  <c r="T513"/>
  <c r="T512"/>
  <c r="R513"/>
  <c r="R512"/>
  <c r="P513"/>
  <c r="P512"/>
  <c r="BI510"/>
  <c r="BH510"/>
  <c r="BG510"/>
  <c r="BF510"/>
  <c r="T510"/>
  <c r="T509"/>
  <c r="R510"/>
  <c r="R509"/>
  <c r="P510"/>
  <c r="P509"/>
  <c r="BI507"/>
  <c r="BH507"/>
  <c r="BG507"/>
  <c r="BF507"/>
  <c r="T507"/>
  <c r="T506"/>
  <c r="R507"/>
  <c r="R506"/>
  <c r="P507"/>
  <c r="P506"/>
  <c r="BI504"/>
  <c r="BH504"/>
  <c r="BG504"/>
  <c r="BF504"/>
  <c r="T504"/>
  <c r="T503"/>
  <c r="R504"/>
  <c r="R503"/>
  <c r="P504"/>
  <c r="P503"/>
  <c r="BI501"/>
  <c r="BH501"/>
  <c r="BG501"/>
  <c r="BF501"/>
  <c r="T501"/>
  <c r="T500"/>
  <c r="R501"/>
  <c r="R500"/>
  <c r="P501"/>
  <c r="P500"/>
  <c r="BI498"/>
  <c r="BH498"/>
  <c r="BG498"/>
  <c r="BF498"/>
  <c r="T498"/>
  <c r="T497"/>
  <c r="R498"/>
  <c r="R497"/>
  <c r="P498"/>
  <c r="P497"/>
  <c r="BI495"/>
  <c r="BH495"/>
  <c r="BG495"/>
  <c r="BF495"/>
  <c r="T495"/>
  <c r="T494"/>
  <c r="R495"/>
  <c r="R494"/>
  <c r="P495"/>
  <c r="P494"/>
  <c r="BI492"/>
  <c r="BH492"/>
  <c r="BG492"/>
  <c r="BF492"/>
  <c r="T492"/>
  <c r="T491"/>
  <c r="R492"/>
  <c r="R491"/>
  <c r="P492"/>
  <c r="P491"/>
  <c r="BI489"/>
  <c r="BH489"/>
  <c r="BG489"/>
  <c r="BF489"/>
  <c r="T489"/>
  <c r="T488"/>
  <c r="T487"/>
  <c r="T486"/>
  <c r="R489"/>
  <c r="R488"/>
  <c r="R487"/>
  <c r="R486"/>
  <c r="P489"/>
  <c r="P488"/>
  <c r="P487"/>
  <c r="P486"/>
  <c r="BI484"/>
  <c r="BH484"/>
  <c r="BG484"/>
  <c r="BF484"/>
  <c r="T484"/>
  <c r="T483"/>
  <c r="T482"/>
  <c r="R484"/>
  <c r="R483"/>
  <c r="R482"/>
  <c r="P484"/>
  <c r="P483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T472"/>
  <c r="R473"/>
  <c r="R472"/>
  <c r="P473"/>
  <c r="P472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T464"/>
  <c r="R465"/>
  <c r="R464"/>
  <c r="P465"/>
  <c r="P464"/>
  <c r="BI462"/>
  <c r="BH462"/>
  <c r="BG462"/>
  <c r="BF462"/>
  <c r="T462"/>
  <c r="T461"/>
  <c r="R462"/>
  <c r="R461"/>
  <c r="P462"/>
  <c r="P461"/>
  <c r="BI459"/>
  <c r="BH459"/>
  <c r="BG459"/>
  <c r="BF459"/>
  <c r="T459"/>
  <c r="T458"/>
  <c r="R459"/>
  <c r="R458"/>
  <c r="P459"/>
  <c r="P458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3"/>
  <c r="BH423"/>
  <c r="BG423"/>
  <c r="BF423"/>
  <c r="T423"/>
  <c r="T422"/>
  <c r="R423"/>
  <c r="R422"/>
  <c r="P423"/>
  <c r="P422"/>
  <c r="BI420"/>
  <c r="BH420"/>
  <c r="BG420"/>
  <c r="BF420"/>
  <c r="T420"/>
  <c r="T419"/>
  <c r="R420"/>
  <c r="R419"/>
  <c r="P420"/>
  <c r="P419"/>
  <c r="BI417"/>
  <c r="BH417"/>
  <c r="BG417"/>
  <c r="BF417"/>
  <c r="T417"/>
  <c r="T416"/>
  <c r="R417"/>
  <c r="R416"/>
  <c r="P417"/>
  <c r="P416"/>
  <c r="BI414"/>
  <c r="BH414"/>
  <c r="BG414"/>
  <c r="BF414"/>
  <c r="T414"/>
  <c r="T413"/>
  <c r="R414"/>
  <c r="R413"/>
  <c r="P414"/>
  <c r="P413"/>
  <c r="BI411"/>
  <c r="BH411"/>
  <c r="BG411"/>
  <c r="BF411"/>
  <c r="T411"/>
  <c r="T410"/>
  <c r="R411"/>
  <c r="R410"/>
  <c r="P411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T377"/>
  <c r="T376"/>
  <c r="R378"/>
  <c r="R377"/>
  <c r="R376"/>
  <c r="P378"/>
  <c r="P377"/>
  <c r="P376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T368"/>
  <c r="R369"/>
  <c r="R368"/>
  <c r="P369"/>
  <c r="P368"/>
  <c r="BI366"/>
  <c r="BH366"/>
  <c r="BG366"/>
  <c r="BF366"/>
  <c r="T366"/>
  <c r="T365"/>
  <c r="R366"/>
  <c r="R365"/>
  <c r="P366"/>
  <c r="P365"/>
  <c r="BI363"/>
  <c r="BH363"/>
  <c r="BG363"/>
  <c r="BF363"/>
  <c r="T363"/>
  <c r="T362"/>
  <c r="R363"/>
  <c r="R362"/>
  <c r="P363"/>
  <c r="P362"/>
  <c r="BI360"/>
  <c r="BH360"/>
  <c r="BG360"/>
  <c r="BF360"/>
  <c r="T360"/>
  <c r="R360"/>
  <c r="P360"/>
  <c r="BI358"/>
  <c r="BH358"/>
  <c r="BG358"/>
  <c r="BF358"/>
  <c r="T358"/>
  <c r="R358"/>
  <c r="P358"/>
  <c r="BI355"/>
  <c r="BH355"/>
  <c r="BG355"/>
  <c r="BF355"/>
  <c r="T355"/>
  <c r="T354"/>
  <c r="R355"/>
  <c r="R354"/>
  <c r="P355"/>
  <c r="P354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T323"/>
  <c r="R324"/>
  <c r="R323"/>
  <c r="P324"/>
  <c r="P323"/>
  <c r="BI321"/>
  <c r="BH321"/>
  <c r="BG321"/>
  <c r="BF321"/>
  <c r="T321"/>
  <c r="T320"/>
  <c r="R321"/>
  <c r="R320"/>
  <c r="P321"/>
  <c r="P320"/>
  <c r="BI318"/>
  <c r="BH318"/>
  <c r="BG318"/>
  <c r="BF318"/>
  <c r="T318"/>
  <c r="T317"/>
  <c r="R318"/>
  <c r="R317"/>
  <c r="P318"/>
  <c r="P317"/>
  <c r="BI315"/>
  <c r="BH315"/>
  <c r="BG315"/>
  <c r="BF315"/>
  <c r="T315"/>
  <c r="R315"/>
  <c r="P315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T300"/>
  <c r="R301"/>
  <c r="R300"/>
  <c r="P301"/>
  <c r="P300"/>
  <c r="BI298"/>
  <c r="BH298"/>
  <c r="BG298"/>
  <c r="BF298"/>
  <c r="T298"/>
  <c r="T297"/>
  <c r="R298"/>
  <c r="R297"/>
  <c r="P298"/>
  <c r="P297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T289"/>
  <c r="R290"/>
  <c r="R289"/>
  <c r="P290"/>
  <c r="P289"/>
  <c r="BI287"/>
  <c r="BH287"/>
  <c r="BG287"/>
  <c r="BF287"/>
  <c r="T287"/>
  <c r="T286"/>
  <c r="R287"/>
  <c r="R286"/>
  <c r="P287"/>
  <c r="P286"/>
  <c r="BI284"/>
  <c r="BH284"/>
  <c r="BG284"/>
  <c r="BF284"/>
  <c r="T284"/>
  <c r="T283"/>
  <c r="R284"/>
  <c r="R283"/>
  <c r="P284"/>
  <c r="P283"/>
  <c r="BI280"/>
  <c r="BH280"/>
  <c r="BG280"/>
  <c r="BF280"/>
  <c r="T280"/>
  <c r="T279"/>
  <c r="R280"/>
  <c r="R279"/>
  <c r="P280"/>
  <c r="P279"/>
  <c r="BI277"/>
  <c r="BH277"/>
  <c r="BG277"/>
  <c r="BF277"/>
  <c r="T277"/>
  <c r="T276"/>
  <c r="R277"/>
  <c r="R276"/>
  <c r="P277"/>
  <c r="P276"/>
  <c r="BI274"/>
  <c r="BH274"/>
  <c r="BG274"/>
  <c r="BF274"/>
  <c r="T274"/>
  <c r="T273"/>
  <c r="R274"/>
  <c r="R273"/>
  <c r="P274"/>
  <c r="P27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T259"/>
  <c r="R260"/>
  <c r="R259"/>
  <c r="P260"/>
  <c r="P259"/>
  <c r="BI257"/>
  <c r="BH257"/>
  <c r="BG257"/>
  <c r="BF257"/>
  <c r="T257"/>
  <c r="T256"/>
  <c r="R257"/>
  <c r="R256"/>
  <c r="P257"/>
  <c r="P256"/>
  <c r="BI254"/>
  <c r="BH254"/>
  <c r="BG254"/>
  <c r="BF254"/>
  <c r="T254"/>
  <c r="T253"/>
  <c r="R254"/>
  <c r="R253"/>
  <c r="P254"/>
  <c r="P253"/>
  <c r="BI251"/>
  <c r="BH251"/>
  <c r="BG251"/>
  <c r="BF251"/>
  <c r="T251"/>
  <c r="T250"/>
  <c r="R251"/>
  <c r="R250"/>
  <c r="P251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T234"/>
  <c r="R235"/>
  <c r="R234"/>
  <c r="P235"/>
  <c r="P234"/>
  <c r="BI232"/>
  <c r="BH232"/>
  <c r="BG232"/>
  <c r="BF232"/>
  <c r="T232"/>
  <c r="T231"/>
  <c r="R232"/>
  <c r="R231"/>
  <c r="P232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T221"/>
  <c r="R222"/>
  <c r="R221"/>
  <c r="P222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T203"/>
  <c r="R204"/>
  <c r="R203"/>
  <c r="P204"/>
  <c r="P203"/>
  <c r="BI201"/>
  <c r="BH201"/>
  <c r="BG201"/>
  <c r="BF201"/>
  <c r="T201"/>
  <c r="T200"/>
  <c r="R201"/>
  <c r="R200"/>
  <c r="P201"/>
  <c r="P200"/>
  <c r="BI198"/>
  <c r="BH198"/>
  <c r="BG198"/>
  <c r="BF198"/>
  <c r="T198"/>
  <c r="T197"/>
  <c r="R198"/>
  <c r="R197"/>
  <c r="P198"/>
  <c r="P197"/>
  <c r="BI195"/>
  <c r="BH195"/>
  <c r="BG195"/>
  <c r="BF195"/>
  <c r="T195"/>
  <c r="T194"/>
  <c r="R195"/>
  <c r="R194"/>
  <c r="P195"/>
  <c r="P194"/>
  <c r="BI192"/>
  <c r="BH192"/>
  <c r="BG192"/>
  <c r="BF192"/>
  <c r="T192"/>
  <c r="T191"/>
  <c r="R192"/>
  <c r="R191"/>
  <c r="P192"/>
  <c r="P191"/>
  <c r="BI189"/>
  <c r="BH189"/>
  <c r="BG189"/>
  <c r="BF189"/>
  <c r="T189"/>
  <c r="T188"/>
  <c r="R189"/>
  <c r="R188"/>
  <c r="P189"/>
  <c r="P188"/>
  <c r="BI186"/>
  <c r="BH186"/>
  <c r="BG186"/>
  <c r="BF186"/>
  <c r="T186"/>
  <c r="T185"/>
  <c r="R186"/>
  <c r="R185"/>
  <c r="P186"/>
  <c r="P185"/>
  <c r="BI183"/>
  <c r="BH183"/>
  <c r="BG183"/>
  <c r="BF183"/>
  <c r="T183"/>
  <c r="R183"/>
  <c r="P183"/>
  <c r="BI180"/>
  <c r="BH180"/>
  <c r="BG180"/>
  <c r="BF180"/>
  <c r="T180"/>
  <c r="R180"/>
  <c r="P180"/>
  <c r="J175"/>
  <c r="J174"/>
  <c r="F174"/>
  <c r="F172"/>
  <c r="E170"/>
  <c r="J59"/>
  <c r="J58"/>
  <c r="F58"/>
  <c r="F56"/>
  <c r="E54"/>
  <c r="J20"/>
  <c r="E20"/>
  <c r="F175"/>
  <c r="J19"/>
  <c r="J14"/>
  <c r="J172"/>
  <c r="E7"/>
  <c r="E166"/>
  <c i="2" r="J39"/>
  <c r="J38"/>
  <c i="1" r="AY56"/>
  <c i="2" r="J37"/>
  <c i="1" r="AX56"/>
  <c i="2" r="BI2559"/>
  <c r="BH2559"/>
  <c r="BG2559"/>
  <c r="BF2559"/>
  <c r="T2559"/>
  <c r="R2559"/>
  <c r="P2559"/>
  <c r="BI2557"/>
  <c r="BH2557"/>
  <c r="BG2557"/>
  <c r="BF2557"/>
  <c r="T2557"/>
  <c r="R2557"/>
  <c r="P2557"/>
  <c r="BI2555"/>
  <c r="BH2555"/>
  <c r="BG2555"/>
  <c r="BF2555"/>
  <c r="T2555"/>
  <c r="R2555"/>
  <c r="P2555"/>
  <c r="BI2551"/>
  <c r="BH2551"/>
  <c r="BG2551"/>
  <c r="BF2551"/>
  <c r="T2551"/>
  <c r="R2551"/>
  <c r="P2551"/>
  <c r="BI2548"/>
  <c r="BH2548"/>
  <c r="BG2548"/>
  <c r="BF2548"/>
  <c r="T2548"/>
  <c r="R2548"/>
  <c r="P2548"/>
  <c r="BI2546"/>
  <c r="BH2546"/>
  <c r="BG2546"/>
  <c r="BF2546"/>
  <c r="T2546"/>
  <c r="R2546"/>
  <c r="P2546"/>
  <c r="BI2543"/>
  <c r="BH2543"/>
  <c r="BG2543"/>
  <c r="BF2543"/>
  <c r="T2543"/>
  <c r="R2543"/>
  <c r="P2543"/>
  <c r="BI2541"/>
  <c r="BH2541"/>
  <c r="BG2541"/>
  <c r="BF2541"/>
  <c r="T2541"/>
  <c r="R2541"/>
  <c r="P2541"/>
  <c r="BI2538"/>
  <c r="BH2538"/>
  <c r="BG2538"/>
  <c r="BF2538"/>
  <c r="T2538"/>
  <c r="R2538"/>
  <c r="P2538"/>
  <c r="BI2528"/>
  <c r="BH2528"/>
  <c r="BG2528"/>
  <c r="BF2528"/>
  <c r="T2528"/>
  <c r="R2528"/>
  <c r="P2528"/>
  <c r="BI2526"/>
  <c r="BH2526"/>
  <c r="BG2526"/>
  <c r="BF2526"/>
  <c r="T2526"/>
  <c r="R2526"/>
  <c r="P2526"/>
  <c r="BI2524"/>
  <c r="BH2524"/>
  <c r="BG2524"/>
  <c r="BF2524"/>
  <c r="T2524"/>
  <c r="R2524"/>
  <c r="P2524"/>
  <c r="BI2517"/>
  <c r="BH2517"/>
  <c r="BG2517"/>
  <c r="BF2517"/>
  <c r="T2517"/>
  <c r="R2517"/>
  <c r="P2517"/>
  <c r="BI2515"/>
  <c r="BH2515"/>
  <c r="BG2515"/>
  <c r="BF2515"/>
  <c r="T2515"/>
  <c r="R2515"/>
  <c r="P2515"/>
  <c r="BI2492"/>
  <c r="BH2492"/>
  <c r="BG2492"/>
  <c r="BF2492"/>
  <c r="T2492"/>
  <c r="R2492"/>
  <c r="P2492"/>
  <c r="BI2490"/>
  <c r="BH2490"/>
  <c r="BG2490"/>
  <c r="BF2490"/>
  <c r="T2490"/>
  <c r="R2490"/>
  <c r="P2490"/>
  <c r="BI2487"/>
  <c r="BH2487"/>
  <c r="BG2487"/>
  <c r="BF2487"/>
  <c r="T2487"/>
  <c r="R2487"/>
  <c r="P2487"/>
  <c r="BI2484"/>
  <c r="BH2484"/>
  <c r="BG2484"/>
  <c r="BF2484"/>
  <c r="T2484"/>
  <c r="R2484"/>
  <c r="P2484"/>
  <c r="BI2480"/>
  <c r="BH2480"/>
  <c r="BG2480"/>
  <c r="BF2480"/>
  <c r="T2480"/>
  <c r="R2480"/>
  <c r="P2480"/>
  <c r="BI2467"/>
  <c r="BH2467"/>
  <c r="BG2467"/>
  <c r="BF2467"/>
  <c r="T2467"/>
  <c r="R2467"/>
  <c r="P2467"/>
  <c r="BI2465"/>
  <c r="BH2465"/>
  <c r="BG2465"/>
  <c r="BF2465"/>
  <c r="T2465"/>
  <c r="R2465"/>
  <c r="P2465"/>
  <c r="BI2463"/>
  <c r="BH2463"/>
  <c r="BG2463"/>
  <c r="BF2463"/>
  <c r="T2463"/>
  <c r="R2463"/>
  <c r="P2463"/>
  <c r="BI2431"/>
  <c r="BH2431"/>
  <c r="BG2431"/>
  <c r="BF2431"/>
  <c r="T2431"/>
  <c r="R2431"/>
  <c r="P2431"/>
  <c r="BI2428"/>
  <c r="BH2428"/>
  <c r="BG2428"/>
  <c r="BF2428"/>
  <c r="T2428"/>
  <c r="R2428"/>
  <c r="P2428"/>
  <c r="BI2426"/>
  <c r="BH2426"/>
  <c r="BG2426"/>
  <c r="BF2426"/>
  <c r="T2426"/>
  <c r="R2426"/>
  <c r="P2426"/>
  <c r="BI2424"/>
  <c r="BH2424"/>
  <c r="BG2424"/>
  <c r="BF2424"/>
  <c r="T2424"/>
  <c r="R2424"/>
  <c r="P2424"/>
  <c r="BI2405"/>
  <c r="BH2405"/>
  <c r="BG2405"/>
  <c r="BF2405"/>
  <c r="T2405"/>
  <c r="R2405"/>
  <c r="P2405"/>
  <c r="BI2402"/>
  <c r="BH2402"/>
  <c r="BG2402"/>
  <c r="BF2402"/>
  <c r="T2402"/>
  <c r="R2402"/>
  <c r="P2402"/>
  <c r="BI2377"/>
  <c r="BH2377"/>
  <c r="BG2377"/>
  <c r="BF2377"/>
  <c r="T2377"/>
  <c r="R2377"/>
  <c r="P2377"/>
  <c r="BI2374"/>
  <c r="BH2374"/>
  <c r="BG2374"/>
  <c r="BF2374"/>
  <c r="T2374"/>
  <c r="R2374"/>
  <c r="P2374"/>
  <c r="BI2372"/>
  <c r="BH2372"/>
  <c r="BG2372"/>
  <c r="BF2372"/>
  <c r="T2372"/>
  <c r="R2372"/>
  <c r="P2372"/>
  <c r="BI2369"/>
  <c r="BH2369"/>
  <c r="BG2369"/>
  <c r="BF2369"/>
  <c r="T2369"/>
  <c r="R2369"/>
  <c r="P2369"/>
  <c r="BI2366"/>
  <c r="BH2366"/>
  <c r="BG2366"/>
  <c r="BF2366"/>
  <c r="T2366"/>
  <c r="R2366"/>
  <c r="P2366"/>
  <c r="BI2364"/>
  <c r="BH2364"/>
  <c r="BG2364"/>
  <c r="BF2364"/>
  <c r="T2364"/>
  <c r="R2364"/>
  <c r="P2364"/>
  <c r="BI2358"/>
  <c r="BH2358"/>
  <c r="BG2358"/>
  <c r="BF2358"/>
  <c r="T2358"/>
  <c r="R2358"/>
  <c r="P2358"/>
  <c r="BI2355"/>
  <c r="BH2355"/>
  <c r="BG2355"/>
  <c r="BF2355"/>
  <c r="T2355"/>
  <c r="R2355"/>
  <c r="P2355"/>
  <c r="BI2351"/>
  <c r="BH2351"/>
  <c r="BG2351"/>
  <c r="BF2351"/>
  <c r="T2351"/>
  <c r="R2351"/>
  <c r="P2351"/>
  <c r="BI2349"/>
  <c r="BH2349"/>
  <c r="BG2349"/>
  <c r="BF2349"/>
  <c r="T2349"/>
  <c r="R2349"/>
  <c r="P2349"/>
  <c r="BI2347"/>
  <c r="BH2347"/>
  <c r="BG2347"/>
  <c r="BF2347"/>
  <c r="T2347"/>
  <c r="R2347"/>
  <c r="P2347"/>
  <c r="BI2344"/>
  <c r="BH2344"/>
  <c r="BG2344"/>
  <c r="BF2344"/>
  <c r="T2344"/>
  <c r="R2344"/>
  <c r="P2344"/>
  <c r="BI2341"/>
  <c r="BH2341"/>
  <c r="BG2341"/>
  <c r="BF2341"/>
  <c r="T2341"/>
  <c r="R2341"/>
  <c r="P2341"/>
  <c r="BI2339"/>
  <c r="BH2339"/>
  <c r="BG2339"/>
  <c r="BF2339"/>
  <c r="T2339"/>
  <c r="R2339"/>
  <c r="P2339"/>
  <c r="BI2336"/>
  <c r="BH2336"/>
  <c r="BG2336"/>
  <c r="BF2336"/>
  <c r="T2336"/>
  <c r="R2336"/>
  <c r="P2336"/>
  <c r="BI2331"/>
  <c r="BH2331"/>
  <c r="BG2331"/>
  <c r="BF2331"/>
  <c r="T2331"/>
  <c r="R2331"/>
  <c r="P2331"/>
  <c r="BI2328"/>
  <c r="BH2328"/>
  <c r="BG2328"/>
  <c r="BF2328"/>
  <c r="T2328"/>
  <c r="R2328"/>
  <c r="P2328"/>
  <c r="BI2322"/>
  <c r="BH2322"/>
  <c r="BG2322"/>
  <c r="BF2322"/>
  <c r="T2322"/>
  <c r="R2322"/>
  <c r="P2322"/>
  <c r="BI2319"/>
  <c r="BH2319"/>
  <c r="BG2319"/>
  <c r="BF2319"/>
  <c r="T2319"/>
  <c r="R2319"/>
  <c r="P2319"/>
  <c r="BI2314"/>
  <c r="BH2314"/>
  <c r="BG2314"/>
  <c r="BF2314"/>
  <c r="T2314"/>
  <c r="R2314"/>
  <c r="P2314"/>
  <c r="BI2311"/>
  <c r="BH2311"/>
  <c r="BG2311"/>
  <c r="BF2311"/>
  <c r="T2311"/>
  <c r="R2311"/>
  <c r="P2311"/>
  <c r="BI2308"/>
  <c r="BH2308"/>
  <c r="BG2308"/>
  <c r="BF2308"/>
  <c r="T2308"/>
  <c r="R2308"/>
  <c r="P2308"/>
  <c r="BI2299"/>
  <c r="BH2299"/>
  <c r="BG2299"/>
  <c r="BF2299"/>
  <c r="T2299"/>
  <c r="R2299"/>
  <c r="P2299"/>
  <c r="BI2296"/>
  <c r="BH2296"/>
  <c r="BG2296"/>
  <c r="BF2296"/>
  <c r="T2296"/>
  <c r="R2296"/>
  <c r="P2296"/>
  <c r="BI2292"/>
  <c r="BH2292"/>
  <c r="BG2292"/>
  <c r="BF2292"/>
  <c r="T2292"/>
  <c r="R2292"/>
  <c r="P2292"/>
  <c r="BI2289"/>
  <c r="BH2289"/>
  <c r="BG2289"/>
  <c r="BF2289"/>
  <c r="T2289"/>
  <c r="R2289"/>
  <c r="P2289"/>
  <c r="BI2275"/>
  <c r="BH2275"/>
  <c r="BG2275"/>
  <c r="BF2275"/>
  <c r="T2275"/>
  <c r="R2275"/>
  <c r="P2275"/>
  <c r="BI2272"/>
  <c r="BH2272"/>
  <c r="BG2272"/>
  <c r="BF2272"/>
  <c r="T2272"/>
  <c r="R2272"/>
  <c r="P2272"/>
  <c r="BI2263"/>
  <c r="BH2263"/>
  <c r="BG2263"/>
  <c r="BF2263"/>
  <c r="T2263"/>
  <c r="R2263"/>
  <c r="P2263"/>
  <c r="BI2260"/>
  <c r="BH2260"/>
  <c r="BG2260"/>
  <c r="BF2260"/>
  <c r="T2260"/>
  <c r="R2260"/>
  <c r="P2260"/>
  <c r="BI2257"/>
  <c r="BH2257"/>
  <c r="BG2257"/>
  <c r="BF2257"/>
  <c r="T2257"/>
  <c r="R2257"/>
  <c r="P2257"/>
  <c r="BI2254"/>
  <c r="BH2254"/>
  <c r="BG2254"/>
  <c r="BF2254"/>
  <c r="T2254"/>
  <c r="R2254"/>
  <c r="P2254"/>
  <c r="BI2249"/>
  <c r="BH2249"/>
  <c r="BG2249"/>
  <c r="BF2249"/>
  <c r="T2249"/>
  <c r="R2249"/>
  <c r="P2249"/>
  <c r="BI2246"/>
  <c r="BH2246"/>
  <c r="BG2246"/>
  <c r="BF2246"/>
  <c r="T2246"/>
  <c r="R2246"/>
  <c r="P2246"/>
  <c r="BI2241"/>
  <c r="BH2241"/>
  <c r="BG2241"/>
  <c r="BF2241"/>
  <c r="T2241"/>
  <c r="R2241"/>
  <c r="P2241"/>
  <c r="BI2238"/>
  <c r="BH2238"/>
  <c r="BG2238"/>
  <c r="BF2238"/>
  <c r="T2238"/>
  <c r="R2238"/>
  <c r="P2238"/>
  <c r="BI2234"/>
  <c r="BH2234"/>
  <c r="BG2234"/>
  <c r="BF2234"/>
  <c r="T2234"/>
  <c r="R2234"/>
  <c r="P2234"/>
  <c r="BI2231"/>
  <c r="BH2231"/>
  <c r="BG2231"/>
  <c r="BF2231"/>
  <c r="T2231"/>
  <c r="R2231"/>
  <c r="P2231"/>
  <c r="BI2228"/>
  <c r="BH2228"/>
  <c r="BG2228"/>
  <c r="BF2228"/>
  <c r="T2228"/>
  <c r="R2228"/>
  <c r="P2228"/>
  <c r="BI2225"/>
  <c r="BH2225"/>
  <c r="BG2225"/>
  <c r="BF2225"/>
  <c r="T2225"/>
  <c r="R2225"/>
  <c r="P2225"/>
  <c r="BI2222"/>
  <c r="BH2222"/>
  <c r="BG2222"/>
  <c r="BF2222"/>
  <c r="T2222"/>
  <c r="R2222"/>
  <c r="P2222"/>
  <c r="BI2219"/>
  <c r="BH2219"/>
  <c r="BG2219"/>
  <c r="BF2219"/>
  <c r="T2219"/>
  <c r="R2219"/>
  <c r="P2219"/>
  <c r="BI2217"/>
  <c r="BH2217"/>
  <c r="BG2217"/>
  <c r="BF2217"/>
  <c r="T2217"/>
  <c r="R2217"/>
  <c r="P2217"/>
  <c r="BI2214"/>
  <c r="BH2214"/>
  <c r="BG2214"/>
  <c r="BF2214"/>
  <c r="T2214"/>
  <c r="R2214"/>
  <c r="P2214"/>
  <c r="BI2212"/>
  <c r="BH2212"/>
  <c r="BG2212"/>
  <c r="BF2212"/>
  <c r="T2212"/>
  <c r="R2212"/>
  <c r="P2212"/>
  <c r="BI2209"/>
  <c r="BH2209"/>
  <c r="BG2209"/>
  <c r="BF2209"/>
  <c r="T2209"/>
  <c r="R2209"/>
  <c r="P2209"/>
  <c r="BI2207"/>
  <c r="BH2207"/>
  <c r="BG2207"/>
  <c r="BF2207"/>
  <c r="T2207"/>
  <c r="R2207"/>
  <c r="P2207"/>
  <c r="BI2205"/>
  <c r="BH2205"/>
  <c r="BG2205"/>
  <c r="BF2205"/>
  <c r="T2205"/>
  <c r="R2205"/>
  <c r="P2205"/>
  <c r="BI2202"/>
  <c r="BH2202"/>
  <c r="BG2202"/>
  <c r="BF2202"/>
  <c r="T2202"/>
  <c r="R2202"/>
  <c r="P2202"/>
  <c r="BI2200"/>
  <c r="BH2200"/>
  <c r="BG2200"/>
  <c r="BF2200"/>
  <c r="T2200"/>
  <c r="R2200"/>
  <c r="P2200"/>
  <c r="BI2197"/>
  <c r="BH2197"/>
  <c r="BG2197"/>
  <c r="BF2197"/>
  <c r="T2197"/>
  <c r="R2197"/>
  <c r="P2197"/>
  <c r="BI2194"/>
  <c r="BH2194"/>
  <c r="BG2194"/>
  <c r="BF2194"/>
  <c r="T2194"/>
  <c r="R2194"/>
  <c r="P2194"/>
  <c r="BI2192"/>
  <c r="BH2192"/>
  <c r="BG2192"/>
  <c r="BF2192"/>
  <c r="T2192"/>
  <c r="R2192"/>
  <c r="P2192"/>
  <c r="BI2187"/>
  <c r="BH2187"/>
  <c r="BG2187"/>
  <c r="BF2187"/>
  <c r="T2187"/>
  <c r="R2187"/>
  <c r="P2187"/>
  <c r="BI2184"/>
  <c r="BH2184"/>
  <c r="BG2184"/>
  <c r="BF2184"/>
  <c r="T2184"/>
  <c r="R2184"/>
  <c r="P2184"/>
  <c r="BI2182"/>
  <c r="BH2182"/>
  <c r="BG2182"/>
  <c r="BF2182"/>
  <c r="T2182"/>
  <c r="R2182"/>
  <c r="P2182"/>
  <c r="BI2179"/>
  <c r="BH2179"/>
  <c r="BG2179"/>
  <c r="BF2179"/>
  <c r="T2179"/>
  <c r="R2179"/>
  <c r="P2179"/>
  <c r="BI2177"/>
  <c r="BH2177"/>
  <c r="BG2177"/>
  <c r="BF2177"/>
  <c r="T2177"/>
  <c r="R2177"/>
  <c r="P2177"/>
  <c r="BI2174"/>
  <c r="BH2174"/>
  <c r="BG2174"/>
  <c r="BF2174"/>
  <c r="T2174"/>
  <c r="R2174"/>
  <c r="P2174"/>
  <c r="BI2172"/>
  <c r="BH2172"/>
  <c r="BG2172"/>
  <c r="BF2172"/>
  <c r="T2172"/>
  <c r="R2172"/>
  <c r="P2172"/>
  <c r="BI2166"/>
  <c r="BH2166"/>
  <c r="BG2166"/>
  <c r="BF2166"/>
  <c r="T2166"/>
  <c r="R2166"/>
  <c r="P2166"/>
  <c r="BI2164"/>
  <c r="BH2164"/>
  <c r="BG2164"/>
  <c r="BF2164"/>
  <c r="T2164"/>
  <c r="R2164"/>
  <c r="P2164"/>
  <c r="BI2157"/>
  <c r="BH2157"/>
  <c r="BG2157"/>
  <c r="BF2157"/>
  <c r="T2157"/>
  <c r="R2157"/>
  <c r="P2157"/>
  <c r="BI2150"/>
  <c r="BH2150"/>
  <c r="BG2150"/>
  <c r="BF2150"/>
  <c r="T2150"/>
  <c r="R2150"/>
  <c r="P2150"/>
  <c r="BI2148"/>
  <c r="BH2148"/>
  <c r="BG2148"/>
  <c r="BF2148"/>
  <c r="T2148"/>
  <c r="R2148"/>
  <c r="P2148"/>
  <c r="BI2145"/>
  <c r="BH2145"/>
  <c r="BG2145"/>
  <c r="BF2145"/>
  <c r="T2145"/>
  <c r="R2145"/>
  <c r="P2145"/>
  <c r="BI2142"/>
  <c r="BH2142"/>
  <c r="BG2142"/>
  <c r="BF2142"/>
  <c r="T2142"/>
  <c r="R2142"/>
  <c r="P2142"/>
  <c r="BI2139"/>
  <c r="BH2139"/>
  <c r="BG2139"/>
  <c r="BF2139"/>
  <c r="T2139"/>
  <c r="R2139"/>
  <c r="P2139"/>
  <c r="BI2136"/>
  <c r="BH2136"/>
  <c r="BG2136"/>
  <c r="BF2136"/>
  <c r="T2136"/>
  <c r="R2136"/>
  <c r="P2136"/>
  <c r="BI2133"/>
  <c r="BH2133"/>
  <c r="BG2133"/>
  <c r="BF2133"/>
  <c r="T2133"/>
  <c r="R2133"/>
  <c r="P2133"/>
  <c r="BI2130"/>
  <c r="BH2130"/>
  <c r="BG2130"/>
  <c r="BF2130"/>
  <c r="T2130"/>
  <c r="R2130"/>
  <c r="P2130"/>
  <c r="BI2127"/>
  <c r="BH2127"/>
  <c r="BG2127"/>
  <c r="BF2127"/>
  <c r="T2127"/>
  <c r="R2127"/>
  <c r="P2127"/>
  <c r="BI2124"/>
  <c r="BH2124"/>
  <c r="BG2124"/>
  <c r="BF2124"/>
  <c r="T2124"/>
  <c r="R2124"/>
  <c r="P2124"/>
  <c r="BI2121"/>
  <c r="BH2121"/>
  <c r="BG2121"/>
  <c r="BF2121"/>
  <c r="T2121"/>
  <c r="R2121"/>
  <c r="P2121"/>
  <c r="BI2118"/>
  <c r="BH2118"/>
  <c r="BG2118"/>
  <c r="BF2118"/>
  <c r="T2118"/>
  <c r="R2118"/>
  <c r="P2118"/>
  <c r="BI2116"/>
  <c r="BH2116"/>
  <c r="BG2116"/>
  <c r="BF2116"/>
  <c r="T2116"/>
  <c r="R2116"/>
  <c r="P2116"/>
  <c r="BI2112"/>
  <c r="BH2112"/>
  <c r="BG2112"/>
  <c r="BF2112"/>
  <c r="T2112"/>
  <c r="R2112"/>
  <c r="P2112"/>
  <c r="BI2109"/>
  <c r="BH2109"/>
  <c r="BG2109"/>
  <c r="BF2109"/>
  <c r="T2109"/>
  <c r="R2109"/>
  <c r="P2109"/>
  <c r="BI2106"/>
  <c r="BH2106"/>
  <c r="BG2106"/>
  <c r="BF2106"/>
  <c r="T2106"/>
  <c r="R2106"/>
  <c r="P2106"/>
  <c r="BI2104"/>
  <c r="BH2104"/>
  <c r="BG2104"/>
  <c r="BF2104"/>
  <c r="T2104"/>
  <c r="R2104"/>
  <c r="P2104"/>
  <c r="BI2102"/>
  <c r="BH2102"/>
  <c r="BG2102"/>
  <c r="BF2102"/>
  <c r="T2102"/>
  <c r="R2102"/>
  <c r="P2102"/>
  <c r="BI2099"/>
  <c r="BH2099"/>
  <c r="BG2099"/>
  <c r="BF2099"/>
  <c r="T2099"/>
  <c r="R2099"/>
  <c r="P2099"/>
  <c r="BI2097"/>
  <c r="BH2097"/>
  <c r="BG2097"/>
  <c r="BF2097"/>
  <c r="T2097"/>
  <c r="R2097"/>
  <c r="P2097"/>
  <c r="BI2094"/>
  <c r="BH2094"/>
  <c r="BG2094"/>
  <c r="BF2094"/>
  <c r="T2094"/>
  <c r="R2094"/>
  <c r="P2094"/>
  <c r="BI2091"/>
  <c r="BH2091"/>
  <c r="BG2091"/>
  <c r="BF2091"/>
  <c r="T2091"/>
  <c r="R2091"/>
  <c r="P2091"/>
  <c r="BI2088"/>
  <c r="BH2088"/>
  <c r="BG2088"/>
  <c r="BF2088"/>
  <c r="T2088"/>
  <c r="R2088"/>
  <c r="P2088"/>
  <c r="BI2085"/>
  <c r="BH2085"/>
  <c r="BG2085"/>
  <c r="BF2085"/>
  <c r="T2085"/>
  <c r="R2085"/>
  <c r="P2085"/>
  <c r="BI2083"/>
  <c r="BH2083"/>
  <c r="BG2083"/>
  <c r="BF2083"/>
  <c r="T2083"/>
  <c r="R2083"/>
  <c r="P2083"/>
  <c r="BI2080"/>
  <c r="BH2080"/>
  <c r="BG2080"/>
  <c r="BF2080"/>
  <c r="T2080"/>
  <c r="R2080"/>
  <c r="P2080"/>
  <c r="BI2078"/>
  <c r="BH2078"/>
  <c r="BG2078"/>
  <c r="BF2078"/>
  <c r="T2078"/>
  <c r="R2078"/>
  <c r="P2078"/>
  <c r="BI2074"/>
  <c r="BH2074"/>
  <c r="BG2074"/>
  <c r="BF2074"/>
  <c r="T2074"/>
  <c r="R2074"/>
  <c r="P2074"/>
  <c r="BI2068"/>
  <c r="BH2068"/>
  <c r="BG2068"/>
  <c r="BF2068"/>
  <c r="T2068"/>
  <c r="R2068"/>
  <c r="P2068"/>
  <c r="BI2064"/>
  <c r="BH2064"/>
  <c r="BG2064"/>
  <c r="BF2064"/>
  <c r="T2064"/>
  <c r="R2064"/>
  <c r="P2064"/>
  <c r="BI2062"/>
  <c r="BH2062"/>
  <c r="BG2062"/>
  <c r="BF2062"/>
  <c r="T2062"/>
  <c r="R2062"/>
  <c r="P2062"/>
  <c r="BI2059"/>
  <c r="BH2059"/>
  <c r="BG2059"/>
  <c r="BF2059"/>
  <c r="T2059"/>
  <c r="R2059"/>
  <c r="P2059"/>
  <c r="BI2055"/>
  <c r="BH2055"/>
  <c r="BG2055"/>
  <c r="BF2055"/>
  <c r="T2055"/>
  <c r="R2055"/>
  <c r="P2055"/>
  <c r="BI2051"/>
  <c r="BH2051"/>
  <c r="BG2051"/>
  <c r="BF2051"/>
  <c r="T2051"/>
  <c r="R2051"/>
  <c r="P2051"/>
  <c r="BI2047"/>
  <c r="BH2047"/>
  <c r="BG2047"/>
  <c r="BF2047"/>
  <c r="T2047"/>
  <c r="R2047"/>
  <c r="P2047"/>
  <c r="BI2043"/>
  <c r="BH2043"/>
  <c r="BG2043"/>
  <c r="BF2043"/>
  <c r="T2043"/>
  <c r="R2043"/>
  <c r="P2043"/>
  <c r="BI2036"/>
  <c r="BH2036"/>
  <c r="BG2036"/>
  <c r="BF2036"/>
  <c r="T2036"/>
  <c r="R2036"/>
  <c r="P2036"/>
  <c r="BI2033"/>
  <c r="BH2033"/>
  <c r="BG2033"/>
  <c r="BF2033"/>
  <c r="T2033"/>
  <c r="R2033"/>
  <c r="P2033"/>
  <c r="BI2030"/>
  <c r="BH2030"/>
  <c r="BG2030"/>
  <c r="BF2030"/>
  <c r="T2030"/>
  <c r="R2030"/>
  <c r="P2030"/>
  <c r="BI2027"/>
  <c r="BH2027"/>
  <c r="BG2027"/>
  <c r="BF2027"/>
  <c r="T2027"/>
  <c r="R2027"/>
  <c r="P2027"/>
  <c r="BI2024"/>
  <c r="BH2024"/>
  <c r="BG2024"/>
  <c r="BF2024"/>
  <c r="T2024"/>
  <c r="R2024"/>
  <c r="P2024"/>
  <c r="BI2021"/>
  <c r="BH2021"/>
  <c r="BG2021"/>
  <c r="BF2021"/>
  <c r="T2021"/>
  <c r="R2021"/>
  <c r="P2021"/>
  <c r="BI2019"/>
  <c r="BH2019"/>
  <c r="BG2019"/>
  <c r="BF2019"/>
  <c r="T2019"/>
  <c r="R2019"/>
  <c r="P2019"/>
  <c r="BI2017"/>
  <c r="BH2017"/>
  <c r="BG2017"/>
  <c r="BF2017"/>
  <c r="T2017"/>
  <c r="R2017"/>
  <c r="P2017"/>
  <c r="BI2013"/>
  <c r="BH2013"/>
  <c r="BG2013"/>
  <c r="BF2013"/>
  <c r="T2013"/>
  <c r="R2013"/>
  <c r="P2013"/>
  <c r="BI2010"/>
  <c r="BH2010"/>
  <c r="BG2010"/>
  <c r="BF2010"/>
  <c r="T2010"/>
  <c r="R2010"/>
  <c r="P2010"/>
  <c r="BI2008"/>
  <c r="BH2008"/>
  <c r="BG2008"/>
  <c r="BF2008"/>
  <c r="T2008"/>
  <c r="R2008"/>
  <c r="P2008"/>
  <c r="BI2006"/>
  <c r="BH2006"/>
  <c r="BG2006"/>
  <c r="BF2006"/>
  <c r="T2006"/>
  <c r="R2006"/>
  <c r="P2006"/>
  <c r="BI2004"/>
  <c r="BH2004"/>
  <c r="BG2004"/>
  <c r="BF2004"/>
  <c r="T2004"/>
  <c r="R2004"/>
  <c r="P2004"/>
  <c r="BI2002"/>
  <c r="BH2002"/>
  <c r="BG2002"/>
  <c r="BF2002"/>
  <c r="T2002"/>
  <c r="R2002"/>
  <c r="P2002"/>
  <c r="BI2000"/>
  <c r="BH2000"/>
  <c r="BG2000"/>
  <c r="BF2000"/>
  <c r="T2000"/>
  <c r="R2000"/>
  <c r="P2000"/>
  <c r="BI1998"/>
  <c r="BH1998"/>
  <c r="BG1998"/>
  <c r="BF1998"/>
  <c r="T1998"/>
  <c r="R1998"/>
  <c r="P1998"/>
  <c r="BI1996"/>
  <c r="BH1996"/>
  <c r="BG1996"/>
  <c r="BF1996"/>
  <c r="T1996"/>
  <c r="R1996"/>
  <c r="P1996"/>
  <c r="BI1993"/>
  <c r="BH1993"/>
  <c r="BG1993"/>
  <c r="BF1993"/>
  <c r="T1993"/>
  <c r="R1993"/>
  <c r="P1993"/>
  <c r="BI1989"/>
  <c r="BH1989"/>
  <c r="BG1989"/>
  <c r="BF1989"/>
  <c r="T1989"/>
  <c r="R1989"/>
  <c r="P1989"/>
  <c r="BI1986"/>
  <c r="BH1986"/>
  <c r="BG1986"/>
  <c r="BF1986"/>
  <c r="T1986"/>
  <c r="R1986"/>
  <c r="P1986"/>
  <c r="BI1979"/>
  <c r="BH1979"/>
  <c r="BG1979"/>
  <c r="BF1979"/>
  <c r="T1979"/>
  <c r="R1979"/>
  <c r="P1979"/>
  <c r="BI1972"/>
  <c r="BH1972"/>
  <c r="BG1972"/>
  <c r="BF1972"/>
  <c r="T1972"/>
  <c r="R1972"/>
  <c r="P1972"/>
  <c r="BI1968"/>
  <c r="BH1968"/>
  <c r="BG1968"/>
  <c r="BF1968"/>
  <c r="T1968"/>
  <c r="R1968"/>
  <c r="P1968"/>
  <c r="BI1965"/>
  <c r="BH1965"/>
  <c r="BG1965"/>
  <c r="BF1965"/>
  <c r="T1965"/>
  <c r="R1965"/>
  <c r="P1965"/>
  <c r="BI1961"/>
  <c r="BH1961"/>
  <c r="BG1961"/>
  <c r="BF1961"/>
  <c r="T1961"/>
  <c r="R1961"/>
  <c r="P1961"/>
  <c r="BI1958"/>
  <c r="BH1958"/>
  <c r="BG1958"/>
  <c r="BF1958"/>
  <c r="T1958"/>
  <c r="R1958"/>
  <c r="P1958"/>
  <c r="BI1954"/>
  <c r="BH1954"/>
  <c r="BG1954"/>
  <c r="BF1954"/>
  <c r="T1954"/>
  <c r="R1954"/>
  <c r="P1954"/>
  <c r="BI1943"/>
  <c r="BH1943"/>
  <c r="BG1943"/>
  <c r="BF1943"/>
  <c r="T1943"/>
  <c r="R1943"/>
  <c r="P1943"/>
  <c r="BI1939"/>
  <c r="BH1939"/>
  <c r="BG1939"/>
  <c r="BF1939"/>
  <c r="T1939"/>
  <c r="R1939"/>
  <c r="P1939"/>
  <c r="BI1934"/>
  <c r="BH1934"/>
  <c r="BG1934"/>
  <c r="BF1934"/>
  <c r="T1934"/>
  <c r="R1934"/>
  <c r="P1934"/>
  <c r="BI1932"/>
  <c r="BH1932"/>
  <c r="BG1932"/>
  <c r="BF1932"/>
  <c r="T1932"/>
  <c r="R1932"/>
  <c r="P1932"/>
  <c r="BI1930"/>
  <c r="BH1930"/>
  <c r="BG1930"/>
  <c r="BF1930"/>
  <c r="T1930"/>
  <c r="R1930"/>
  <c r="P1930"/>
  <c r="BI1927"/>
  <c r="BH1927"/>
  <c r="BG1927"/>
  <c r="BF1927"/>
  <c r="T1927"/>
  <c r="R1927"/>
  <c r="P1927"/>
  <c r="BI1925"/>
  <c r="BH1925"/>
  <c r="BG1925"/>
  <c r="BF1925"/>
  <c r="T1925"/>
  <c r="R1925"/>
  <c r="P1925"/>
  <c r="BI1923"/>
  <c r="BH1923"/>
  <c r="BG1923"/>
  <c r="BF1923"/>
  <c r="T1923"/>
  <c r="R1923"/>
  <c r="P1923"/>
  <c r="BI1921"/>
  <c r="BH1921"/>
  <c r="BG1921"/>
  <c r="BF1921"/>
  <c r="T1921"/>
  <c r="R1921"/>
  <c r="P1921"/>
  <c r="BI1919"/>
  <c r="BH1919"/>
  <c r="BG1919"/>
  <c r="BF1919"/>
  <c r="T1919"/>
  <c r="R1919"/>
  <c r="P1919"/>
  <c r="BI1917"/>
  <c r="BH1917"/>
  <c r="BG1917"/>
  <c r="BF1917"/>
  <c r="T1917"/>
  <c r="R1917"/>
  <c r="P1917"/>
  <c r="BI1915"/>
  <c r="BH1915"/>
  <c r="BG1915"/>
  <c r="BF1915"/>
  <c r="T1915"/>
  <c r="R1915"/>
  <c r="P1915"/>
  <c r="BI1913"/>
  <c r="BH1913"/>
  <c r="BG1913"/>
  <c r="BF1913"/>
  <c r="T1913"/>
  <c r="R1913"/>
  <c r="P1913"/>
  <c r="BI1911"/>
  <c r="BH1911"/>
  <c r="BG1911"/>
  <c r="BF1911"/>
  <c r="T1911"/>
  <c r="R1911"/>
  <c r="P1911"/>
  <c r="BI1909"/>
  <c r="BH1909"/>
  <c r="BG1909"/>
  <c r="BF1909"/>
  <c r="T1909"/>
  <c r="R1909"/>
  <c r="P1909"/>
  <c r="BI1907"/>
  <c r="BH1907"/>
  <c r="BG1907"/>
  <c r="BF1907"/>
  <c r="T1907"/>
  <c r="R1907"/>
  <c r="P1907"/>
  <c r="BI1905"/>
  <c r="BH1905"/>
  <c r="BG1905"/>
  <c r="BF1905"/>
  <c r="T1905"/>
  <c r="R1905"/>
  <c r="P1905"/>
  <c r="BI1903"/>
  <c r="BH1903"/>
  <c r="BG1903"/>
  <c r="BF1903"/>
  <c r="T1903"/>
  <c r="R1903"/>
  <c r="P1903"/>
  <c r="BI1901"/>
  <c r="BH1901"/>
  <c r="BG1901"/>
  <c r="BF1901"/>
  <c r="T1901"/>
  <c r="R1901"/>
  <c r="P1901"/>
  <c r="BI1899"/>
  <c r="BH1899"/>
  <c r="BG1899"/>
  <c r="BF1899"/>
  <c r="T1899"/>
  <c r="R1899"/>
  <c r="P1899"/>
  <c r="BI1896"/>
  <c r="BH1896"/>
  <c r="BG1896"/>
  <c r="BF1896"/>
  <c r="T1896"/>
  <c r="R1896"/>
  <c r="P1896"/>
  <c r="BI1894"/>
  <c r="BH1894"/>
  <c r="BG1894"/>
  <c r="BF1894"/>
  <c r="T1894"/>
  <c r="R1894"/>
  <c r="P1894"/>
  <c r="BI1892"/>
  <c r="BH1892"/>
  <c r="BG1892"/>
  <c r="BF1892"/>
  <c r="T1892"/>
  <c r="R1892"/>
  <c r="P1892"/>
  <c r="BI1890"/>
  <c r="BH1890"/>
  <c r="BG1890"/>
  <c r="BF1890"/>
  <c r="T1890"/>
  <c r="R1890"/>
  <c r="P1890"/>
  <c r="BI1888"/>
  <c r="BH1888"/>
  <c r="BG1888"/>
  <c r="BF1888"/>
  <c r="T1888"/>
  <c r="R1888"/>
  <c r="P1888"/>
  <c r="BI1886"/>
  <c r="BH1886"/>
  <c r="BG1886"/>
  <c r="BF1886"/>
  <c r="T1886"/>
  <c r="R1886"/>
  <c r="P1886"/>
  <c r="BI1884"/>
  <c r="BH1884"/>
  <c r="BG1884"/>
  <c r="BF1884"/>
  <c r="T1884"/>
  <c r="R1884"/>
  <c r="P1884"/>
  <c r="BI1882"/>
  <c r="BH1882"/>
  <c r="BG1882"/>
  <c r="BF1882"/>
  <c r="T1882"/>
  <c r="R1882"/>
  <c r="P1882"/>
  <c r="BI1880"/>
  <c r="BH1880"/>
  <c r="BG1880"/>
  <c r="BF1880"/>
  <c r="T1880"/>
  <c r="R1880"/>
  <c r="P1880"/>
  <c r="BI1878"/>
  <c r="BH1878"/>
  <c r="BG1878"/>
  <c r="BF1878"/>
  <c r="T1878"/>
  <c r="R1878"/>
  <c r="P1878"/>
  <c r="BI1876"/>
  <c r="BH1876"/>
  <c r="BG1876"/>
  <c r="BF1876"/>
  <c r="T1876"/>
  <c r="R1876"/>
  <c r="P1876"/>
  <c r="BI1874"/>
  <c r="BH1874"/>
  <c r="BG1874"/>
  <c r="BF1874"/>
  <c r="T1874"/>
  <c r="R1874"/>
  <c r="P1874"/>
  <c r="BI1872"/>
  <c r="BH1872"/>
  <c r="BG1872"/>
  <c r="BF1872"/>
  <c r="T1872"/>
  <c r="R1872"/>
  <c r="P1872"/>
  <c r="BI1870"/>
  <c r="BH1870"/>
  <c r="BG1870"/>
  <c r="BF1870"/>
  <c r="T1870"/>
  <c r="R1870"/>
  <c r="P1870"/>
  <c r="BI1868"/>
  <c r="BH1868"/>
  <c r="BG1868"/>
  <c r="BF1868"/>
  <c r="T1868"/>
  <c r="R1868"/>
  <c r="P1868"/>
  <c r="BI1865"/>
  <c r="BH1865"/>
  <c r="BG1865"/>
  <c r="BF1865"/>
  <c r="T1865"/>
  <c r="R1865"/>
  <c r="P1865"/>
  <c r="BI1863"/>
  <c r="BH1863"/>
  <c r="BG1863"/>
  <c r="BF1863"/>
  <c r="T1863"/>
  <c r="R1863"/>
  <c r="P1863"/>
  <c r="BI1860"/>
  <c r="BH1860"/>
  <c r="BG1860"/>
  <c r="BF1860"/>
  <c r="T1860"/>
  <c r="R1860"/>
  <c r="P1860"/>
  <c r="BI1857"/>
  <c r="BH1857"/>
  <c r="BG1857"/>
  <c r="BF1857"/>
  <c r="T1857"/>
  <c r="R1857"/>
  <c r="P1857"/>
  <c r="BI1854"/>
  <c r="BH1854"/>
  <c r="BG1854"/>
  <c r="BF1854"/>
  <c r="T1854"/>
  <c r="R1854"/>
  <c r="P1854"/>
  <c r="BI1852"/>
  <c r="BH1852"/>
  <c r="BG1852"/>
  <c r="BF1852"/>
  <c r="T1852"/>
  <c r="R1852"/>
  <c r="P1852"/>
  <c r="BI1849"/>
  <c r="BH1849"/>
  <c r="BG1849"/>
  <c r="BF1849"/>
  <c r="T1849"/>
  <c r="R1849"/>
  <c r="P1849"/>
  <c r="BI1847"/>
  <c r="BH1847"/>
  <c r="BG1847"/>
  <c r="BF1847"/>
  <c r="T1847"/>
  <c r="R1847"/>
  <c r="P1847"/>
  <c r="BI1845"/>
  <c r="BH1845"/>
  <c r="BG1845"/>
  <c r="BF1845"/>
  <c r="T1845"/>
  <c r="R1845"/>
  <c r="P1845"/>
  <c r="BI1843"/>
  <c r="BH1843"/>
  <c r="BG1843"/>
  <c r="BF1843"/>
  <c r="T1843"/>
  <c r="R1843"/>
  <c r="P1843"/>
  <c r="BI1841"/>
  <c r="BH1841"/>
  <c r="BG1841"/>
  <c r="BF1841"/>
  <c r="T1841"/>
  <c r="R1841"/>
  <c r="P1841"/>
  <c r="BI1839"/>
  <c r="BH1839"/>
  <c r="BG1839"/>
  <c r="BF1839"/>
  <c r="T1839"/>
  <c r="R1839"/>
  <c r="P1839"/>
  <c r="BI1837"/>
  <c r="BH1837"/>
  <c r="BG1837"/>
  <c r="BF1837"/>
  <c r="T1837"/>
  <c r="R1837"/>
  <c r="P1837"/>
  <c r="BI1835"/>
  <c r="BH1835"/>
  <c r="BG1835"/>
  <c r="BF1835"/>
  <c r="T1835"/>
  <c r="R1835"/>
  <c r="P1835"/>
  <c r="BI1833"/>
  <c r="BH1833"/>
  <c r="BG1833"/>
  <c r="BF1833"/>
  <c r="T1833"/>
  <c r="R1833"/>
  <c r="P1833"/>
  <c r="BI1831"/>
  <c r="BH1831"/>
  <c r="BG1831"/>
  <c r="BF1831"/>
  <c r="T1831"/>
  <c r="R1831"/>
  <c r="P1831"/>
  <c r="BI1829"/>
  <c r="BH1829"/>
  <c r="BG1829"/>
  <c r="BF1829"/>
  <c r="T1829"/>
  <c r="R1829"/>
  <c r="P1829"/>
  <c r="BI1827"/>
  <c r="BH1827"/>
  <c r="BG1827"/>
  <c r="BF1827"/>
  <c r="T1827"/>
  <c r="R1827"/>
  <c r="P1827"/>
  <c r="BI1824"/>
  <c r="BH1824"/>
  <c r="BG1824"/>
  <c r="BF1824"/>
  <c r="T1824"/>
  <c r="R1824"/>
  <c r="P1824"/>
  <c r="BI1822"/>
  <c r="BH1822"/>
  <c r="BG1822"/>
  <c r="BF1822"/>
  <c r="T1822"/>
  <c r="R1822"/>
  <c r="P1822"/>
  <c r="BI1820"/>
  <c r="BH1820"/>
  <c r="BG1820"/>
  <c r="BF1820"/>
  <c r="T1820"/>
  <c r="R1820"/>
  <c r="P1820"/>
  <c r="BI1818"/>
  <c r="BH1818"/>
  <c r="BG1818"/>
  <c r="BF1818"/>
  <c r="T1818"/>
  <c r="R1818"/>
  <c r="P1818"/>
  <c r="BI1816"/>
  <c r="BH1816"/>
  <c r="BG1816"/>
  <c r="BF1816"/>
  <c r="T1816"/>
  <c r="R1816"/>
  <c r="P1816"/>
  <c r="BI1814"/>
  <c r="BH1814"/>
  <c r="BG1814"/>
  <c r="BF1814"/>
  <c r="T1814"/>
  <c r="R1814"/>
  <c r="P1814"/>
  <c r="BI1812"/>
  <c r="BH1812"/>
  <c r="BG1812"/>
  <c r="BF1812"/>
  <c r="T1812"/>
  <c r="R1812"/>
  <c r="P1812"/>
  <c r="BI1810"/>
  <c r="BH1810"/>
  <c r="BG1810"/>
  <c r="BF1810"/>
  <c r="T1810"/>
  <c r="R1810"/>
  <c r="P1810"/>
  <c r="BI1807"/>
  <c r="BH1807"/>
  <c r="BG1807"/>
  <c r="BF1807"/>
  <c r="T1807"/>
  <c r="R1807"/>
  <c r="P1807"/>
  <c r="BI1805"/>
  <c r="BH1805"/>
  <c r="BG1805"/>
  <c r="BF1805"/>
  <c r="T1805"/>
  <c r="R1805"/>
  <c r="P1805"/>
  <c r="BI1803"/>
  <c r="BH1803"/>
  <c r="BG1803"/>
  <c r="BF1803"/>
  <c r="T1803"/>
  <c r="R1803"/>
  <c r="P1803"/>
  <c r="BI1801"/>
  <c r="BH1801"/>
  <c r="BG1801"/>
  <c r="BF1801"/>
  <c r="T1801"/>
  <c r="R1801"/>
  <c r="P1801"/>
  <c r="BI1799"/>
  <c r="BH1799"/>
  <c r="BG1799"/>
  <c r="BF1799"/>
  <c r="T1799"/>
  <c r="R1799"/>
  <c r="P1799"/>
  <c r="BI1797"/>
  <c r="BH1797"/>
  <c r="BG1797"/>
  <c r="BF1797"/>
  <c r="T1797"/>
  <c r="R1797"/>
  <c r="P1797"/>
  <c r="BI1795"/>
  <c r="BH1795"/>
  <c r="BG1795"/>
  <c r="BF1795"/>
  <c r="T1795"/>
  <c r="R1795"/>
  <c r="P1795"/>
  <c r="BI1793"/>
  <c r="BH1793"/>
  <c r="BG1793"/>
  <c r="BF1793"/>
  <c r="T1793"/>
  <c r="R1793"/>
  <c r="P1793"/>
  <c r="BI1791"/>
  <c r="BH1791"/>
  <c r="BG1791"/>
  <c r="BF1791"/>
  <c r="T1791"/>
  <c r="R1791"/>
  <c r="P1791"/>
  <c r="BI1789"/>
  <c r="BH1789"/>
  <c r="BG1789"/>
  <c r="BF1789"/>
  <c r="T1789"/>
  <c r="R1789"/>
  <c r="P1789"/>
  <c r="BI1787"/>
  <c r="BH1787"/>
  <c r="BG1787"/>
  <c r="BF1787"/>
  <c r="T1787"/>
  <c r="R1787"/>
  <c r="P1787"/>
  <c r="BI1785"/>
  <c r="BH1785"/>
  <c r="BG1785"/>
  <c r="BF1785"/>
  <c r="T1785"/>
  <c r="R1785"/>
  <c r="P1785"/>
  <c r="BI1783"/>
  <c r="BH1783"/>
  <c r="BG1783"/>
  <c r="BF1783"/>
  <c r="T1783"/>
  <c r="R1783"/>
  <c r="P1783"/>
  <c r="BI1781"/>
  <c r="BH1781"/>
  <c r="BG1781"/>
  <c r="BF1781"/>
  <c r="T1781"/>
  <c r="R1781"/>
  <c r="P1781"/>
  <c r="BI1779"/>
  <c r="BH1779"/>
  <c r="BG1779"/>
  <c r="BF1779"/>
  <c r="T1779"/>
  <c r="R1779"/>
  <c r="P1779"/>
  <c r="BI1777"/>
  <c r="BH1777"/>
  <c r="BG1777"/>
  <c r="BF1777"/>
  <c r="T1777"/>
  <c r="R1777"/>
  <c r="P1777"/>
  <c r="BI1775"/>
  <c r="BH1775"/>
  <c r="BG1775"/>
  <c r="BF1775"/>
  <c r="T1775"/>
  <c r="R1775"/>
  <c r="P1775"/>
  <c r="BI1772"/>
  <c r="BH1772"/>
  <c r="BG1772"/>
  <c r="BF1772"/>
  <c r="T1772"/>
  <c r="R1772"/>
  <c r="P1772"/>
  <c r="BI1770"/>
  <c r="BH1770"/>
  <c r="BG1770"/>
  <c r="BF1770"/>
  <c r="T1770"/>
  <c r="R1770"/>
  <c r="P1770"/>
  <c r="BI1767"/>
  <c r="BH1767"/>
  <c r="BG1767"/>
  <c r="BF1767"/>
  <c r="T1767"/>
  <c r="R1767"/>
  <c r="P1767"/>
  <c r="BI1762"/>
  <c r="BH1762"/>
  <c r="BG1762"/>
  <c r="BF1762"/>
  <c r="T1762"/>
  <c r="R1762"/>
  <c r="P1762"/>
  <c r="BI1760"/>
  <c r="BH1760"/>
  <c r="BG1760"/>
  <c r="BF1760"/>
  <c r="T1760"/>
  <c r="R1760"/>
  <c r="P1760"/>
  <c r="BI1757"/>
  <c r="BH1757"/>
  <c r="BG1757"/>
  <c r="BF1757"/>
  <c r="T1757"/>
  <c r="R1757"/>
  <c r="P1757"/>
  <c r="BI1753"/>
  <c r="BH1753"/>
  <c r="BG1753"/>
  <c r="BF1753"/>
  <c r="T1753"/>
  <c r="R1753"/>
  <c r="P1753"/>
  <c r="BI1750"/>
  <c r="BH1750"/>
  <c r="BG1750"/>
  <c r="BF1750"/>
  <c r="T1750"/>
  <c r="R1750"/>
  <c r="P1750"/>
  <c r="BI1748"/>
  <c r="BH1748"/>
  <c r="BG1748"/>
  <c r="BF1748"/>
  <c r="T1748"/>
  <c r="R1748"/>
  <c r="P1748"/>
  <c r="BI1746"/>
  <c r="BH1746"/>
  <c r="BG1746"/>
  <c r="BF1746"/>
  <c r="T1746"/>
  <c r="R1746"/>
  <c r="P1746"/>
  <c r="BI1742"/>
  <c r="BH1742"/>
  <c r="BG1742"/>
  <c r="BF1742"/>
  <c r="T1742"/>
  <c r="R1742"/>
  <c r="P1742"/>
  <c r="BI1736"/>
  <c r="BH1736"/>
  <c r="BG1736"/>
  <c r="BF1736"/>
  <c r="T1736"/>
  <c r="R1736"/>
  <c r="P1736"/>
  <c r="BI1733"/>
  <c r="BH1733"/>
  <c r="BG1733"/>
  <c r="BF1733"/>
  <c r="T1733"/>
  <c r="R1733"/>
  <c r="P1733"/>
  <c r="BI1731"/>
  <c r="BH1731"/>
  <c r="BG1731"/>
  <c r="BF1731"/>
  <c r="T1731"/>
  <c r="R1731"/>
  <c r="P1731"/>
  <c r="BI1725"/>
  <c r="BH1725"/>
  <c r="BG1725"/>
  <c r="BF1725"/>
  <c r="T1725"/>
  <c r="R1725"/>
  <c r="P1725"/>
  <c r="BI1722"/>
  <c r="BH1722"/>
  <c r="BG1722"/>
  <c r="BF1722"/>
  <c r="T1722"/>
  <c r="R1722"/>
  <c r="P1722"/>
  <c r="BI1715"/>
  <c r="BH1715"/>
  <c r="BG1715"/>
  <c r="BF1715"/>
  <c r="T1715"/>
  <c r="R1715"/>
  <c r="P1715"/>
  <c r="BI1709"/>
  <c r="BH1709"/>
  <c r="BG1709"/>
  <c r="BF1709"/>
  <c r="T1709"/>
  <c r="R1709"/>
  <c r="P1709"/>
  <c r="BI1699"/>
  <c r="BH1699"/>
  <c r="BG1699"/>
  <c r="BF1699"/>
  <c r="T1699"/>
  <c r="R1699"/>
  <c r="P1699"/>
  <c r="BI1696"/>
  <c r="BH1696"/>
  <c r="BG1696"/>
  <c r="BF1696"/>
  <c r="T1696"/>
  <c r="R1696"/>
  <c r="P1696"/>
  <c r="BI1691"/>
  <c r="BH1691"/>
  <c r="BG1691"/>
  <c r="BF1691"/>
  <c r="T1691"/>
  <c r="R1691"/>
  <c r="P1691"/>
  <c r="BI1686"/>
  <c r="BH1686"/>
  <c r="BG1686"/>
  <c r="BF1686"/>
  <c r="T1686"/>
  <c r="R1686"/>
  <c r="P1686"/>
  <c r="BI1681"/>
  <c r="BH1681"/>
  <c r="BG1681"/>
  <c r="BF1681"/>
  <c r="T1681"/>
  <c r="R1681"/>
  <c r="P1681"/>
  <c r="BI1679"/>
  <c r="BH1679"/>
  <c r="BG1679"/>
  <c r="BF1679"/>
  <c r="T1679"/>
  <c r="R1679"/>
  <c r="P1679"/>
  <c r="BI1676"/>
  <c r="BH1676"/>
  <c r="BG1676"/>
  <c r="BF1676"/>
  <c r="T1676"/>
  <c r="R1676"/>
  <c r="P1676"/>
  <c r="BI1673"/>
  <c r="BH1673"/>
  <c r="BG1673"/>
  <c r="BF1673"/>
  <c r="T1673"/>
  <c r="R1673"/>
  <c r="P1673"/>
  <c r="BI1668"/>
  <c r="BH1668"/>
  <c r="BG1668"/>
  <c r="BF1668"/>
  <c r="T1668"/>
  <c r="R1668"/>
  <c r="P1668"/>
  <c r="BI1666"/>
  <c r="BH1666"/>
  <c r="BG1666"/>
  <c r="BF1666"/>
  <c r="T1666"/>
  <c r="R1666"/>
  <c r="P1666"/>
  <c r="BI1662"/>
  <c r="BH1662"/>
  <c r="BG1662"/>
  <c r="BF1662"/>
  <c r="T1662"/>
  <c r="R1662"/>
  <c r="P1662"/>
  <c r="BI1657"/>
  <c r="BH1657"/>
  <c r="BG1657"/>
  <c r="BF1657"/>
  <c r="T1657"/>
  <c r="R1657"/>
  <c r="P1657"/>
  <c r="BI1654"/>
  <c r="BH1654"/>
  <c r="BG1654"/>
  <c r="BF1654"/>
  <c r="T1654"/>
  <c r="R1654"/>
  <c r="P1654"/>
  <c r="BI1651"/>
  <c r="BH1651"/>
  <c r="BG1651"/>
  <c r="BF1651"/>
  <c r="T1651"/>
  <c r="R1651"/>
  <c r="P1651"/>
  <c r="BI1649"/>
  <c r="BH1649"/>
  <c r="BG1649"/>
  <c r="BF1649"/>
  <c r="T1649"/>
  <c r="R1649"/>
  <c r="P1649"/>
  <c r="BI1647"/>
  <c r="BH1647"/>
  <c r="BG1647"/>
  <c r="BF1647"/>
  <c r="T1647"/>
  <c r="R1647"/>
  <c r="P1647"/>
  <c r="BI1645"/>
  <c r="BH1645"/>
  <c r="BG1645"/>
  <c r="BF1645"/>
  <c r="T1645"/>
  <c r="R1645"/>
  <c r="P1645"/>
  <c r="BI1642"/>
  <c r="BH1642"/>
  <c r="BG1642"/>
  <c r="BF1642"/>
  <c r="T1642"/>
  <c r="R1642"/>
  <c r="P1642"/>
  <c r="BI1634"/>
  <c r="BH1634"/>
  <c r="BG1634"/>
  <c r="BF1634"/>
  <c r="T1634"/>
  <c r="R1634"/>
  <c r="P1634"/>
  <c r="BI1632"/>
  <c r="BH1632"/>
  <c r="BG1632"/>
  <c r="BF1632"/>
  <c r="T1632"/>
  <c r="R1632"/>
  <c r="P1632"/>
  <c r="BI1630"/>
  <c r="BH1630"/>
  <c r="BG1630"/>
  <c r="BF1630"/>
  <c r="T1630"/>
  <c r="R1630"/>
  <c r="P1630"/>
  <c r="BI1628"/>
  <c r="BH1628"/>
  <c r="BG1628"/>
  <c r="BF1628"/>
  <c r="T1628"/>
  <c r="R1628"/>
  <c r="P1628"/>
  <c r="BI1625"/>
  <c r="BH1625"/>
  <c r="BG1625"/>
  <c r="BF1625"/>
  <c r="T1625"/>
  <c r="R1625"/>
  <c r="P1625"/>
  <c r="BI1623"/>
  <c r="BH1623"/>
  <c r="BG1623"/>
  <c r="BF1623"/>
  <c r="T1623"/>
  <c r="R1623"/>
  <c r="P1623"/>
  <c r="BI1621"/>
  <c r="BH1621"/>
  <c r="BG1621"/>
  <c r="BF1621"/>
  <c r="T1621"/>
  <c r="R1621"/>
  <c r="P1621"/>
  <c r="BI1619"/>
  <c r="BH1619"/>
  <c r="BG1619"/>
  <c r="BF1619"/>
  <c r="T1619"/>
  <c r="R1619"/>
  <c r="P1619"/>
  <c r="BI1617"/>
  <c r="BH1617"/>
  <c r="BG1617"/>
  <c r="BF1617"/>
  <c r="T1617"/>
  <c r="R1617"/>
  <c r="P1617"/>
  <c r="BI1615"/>
  <c r="BH1615"/>
  <c r="BG1615"/>
  <c r="BF1615"/>
  <c r="T1615"/>
  <c r="R1615"/>
  <c r="P1615"/>
  <c r="BI1613"/>
  <c r="BH1613"/>
  <c r="BG1613"/>
  <c r="BF1613"/>
  <c r="T1613"/>
  <c r="R1613"/>
  <c r="P1613"/>
  <c r="BI1611"/>
  <c r="BH1611"/>
  <c r="BG1611"/>
  <c r="BF1611"/>
  <c r="T1611"/>
  <c r="R1611"/>
  <c r="P1611"/>
  <c r="BI1609"/>
  <c r="BH1609"/>
  <c r="BG1609"/>
  <c r="BF1609"/>
  <c r="T1609"/>
  <c r="R1609"/>
  <c r="P1609"/>
  <c r="BI1607"/>
  <c r="BH1607"/>
  <c r="BG1607"/>
  <c r="BF1607"/>
  <c r="T1607"/>
  <c r="R1607"/>
  <c r="P1607"/>
  <c r="BI1602"/>
  <c r="BH1602"/>
  <c r="BG1602"/>
  <c r="BF1602"/>
  <c r="T1602"/>
  <c r="R1602"/>
  <c r="P1602"/>
  <c r="BI1600"/>
  <c r="BH1600"/>
  <c r="BG1600"/>
  <c r="BF1600"/>
  <c r="T1600"/>
  <c r="R1600"/>
  <c r="P1600"/>
  <c r="BI1598"/>
  <c r="BH1598"/>
  <c r="BG1598"/>
  <c r="BF1598"/>
  <c r="T1598"/>
  <c r="R1598"/>
  <c r="P1598"/>
  <c r="BI1595"/>
  <c r="BH1595"/>
  <c r="BG1595"/>
  <c r="BF1595"/>
  <c r="T1595"/>
  <c r="R1595"/>
  <c r="P1595"/>
  <c r="BI1593"/>
  <c r="BH1593"/>
  <c r="BG1593"/>
  <c r="BF1593"/>
  <c r="T1593"/>
  <c r="R1593"/>
  <c r="P1593"/>
  <c r="BI1588"/>
  <c r="BH1588"/>
  <c r="BG1588"/>
  <c r="BF1588"/>
  <c r="T1588"/>
  <c r="R1588"/>
  <c r="P1588"/>
  <c r="BI1585"/>
  <c r="BH1585"/>
  <c r="BG1585"/>
  <c r="BF1585"/>
  <c r="T1585"/>
  <c r="R1585"/>
  <c r="P1585"/>
  <c r="BI1583"/>
  <c r="BH1583"/>
  <c r="BG1583"/>
  <c r="BF1583"/>
  <c r="T1583"/>
  <c r="R1583"/>
  <c r="P1583"/>
  <c r="BI1581"/>
  <c r="BH1581"/>
  <c r="BG1581"/>
  <c r="BF1581"/>
  <c r="T1581"/>
  <c r="R1581"/>
  <c r="P1581"/>
  <c r="BI1578"/>
  <c r="BH1578"/>
  <c r="BG1578"/>
  <c r="BF1578"/>
  <c r="T1578"/>
  <c r="R1578"/>
  <c r="P1578"/>
  <c r="BI1576"/>
  <c r="BH1576"/>
  <c r="BG1576"/>
  <c r="BF1576"/>
  <c r="T1576"/>
  <c r="R1576"/>
  <c r="P1576"/>
  <c r="BI1573"/>
  <c r="BH1573"/>
  <c r="BG1573"/>
  <c r="BF1573"/>
  <c r="T1573"/>
  <c r="R1573"/>
  <c r="P1573"/>
  <c r="BI1571"/>
  <c r="BH1571"/>
  <c r="BG1571"/>
  <c r="BF1571"/>
  <c r="T1571"/>
  <c r="R1571"/>
  <c r="P1571"/>
  <c r="BI1568"/>
  <c r="BH1568"/>
  <c r="BG1568"/>
  <c r="BF1568"/>
  <c r="T1568"/>
  <c r="R1568"/>
  <c r="P1568"/>
  <c r="BI1566"/>
  <c r="BH1566"/>
  <c r="BG1566"/>
  <c r="BF1566"/>
  <c r="T1566"/>
  <c r="R1566"/>
  <c r="P1566"/>
  <c r="BI1564"/>
  <c r="BH1564"/>
  <c r="BG1564"/>
  <c r="BF1564"/>
  <c r="T1564"/>
  <c r="R1564"/>
  <c r="P1564"/>
  <c r="BI1562"/>
  <c r="BH1562"/>
  <c r="BG1562"/>
  <c r="BF1562"/>
  <c r="T1562"/>
  <c r="R1562"/>
  <c r="P1562"/>
  <c r="BI1560"/>
  <c r="BH1560"/>
  <c r="BG1560"/>
  <c r="BF1560"/>
  <c r="T1560"/>
  <c r="R1560"/>
  <c r="P1560"/>
  <c r="BI1558"/>
  <c r="BH1558"/>
  <c r="BG1558"/>
  <c r="BF1558"/>
  <c r="T1558"/>
  <c r="R1558"/>
  <c r="P1558"/>
  <c r="BI1556"/>
  <c r="BH1556"/>
  <c r="BG1556"/>
  <c r="BF1556"/>
  <c r="T1556"/>
  <c r="R1556"/>
  <c r="P1556"/>
  <c r="BI1553"/>
  <c r="BH1553"/>
  <c r="BG1553"/>
  <c r="BF1553"/>
  <c r="T1553"/>
  <c r="R1553"/>
  <c r="P1553"/>
  <c r="BI1548"/>
  <c r="BH1548"/>
  <c r="BG1548"/>
  <c r="BF1548"/>
  <c r="T1548"/>
  <c r="R1548"/>
  <c r="P1548"/>
  <c r="BI1543"/>
  <c r="BH1543"/>
  <c r="BG1543"/>
  <c r="BF1543"/>
  <c r="T1543"/>
  <c r="R1543"/>
  <c r="P1543"/>
  <c r="BI1541"/>
  <c r="BH1541"/>
  <c r="BG1541"/>
  <c r="BF1541"/>
  <c r="T1541"/>
  <c r="R1541"/>
  <c r="P1541"/>
  <c r="BI1538"/>
  <c r="BH1538"/>
  <c r="BG1538"/>
  <c r="BF1538"/>
  <c r="T1538"/>
  <c r="R1538"/>
  <c r="P1538"/>
  <c r="BI1536"/>
  <c r="BH1536"/>
  <c r="BG1536"/>
  <c r="BF1536"/>
  <c r="T1536"/>
  <c r="R1536"/>
  <c r="P1536"/>
  <c r="BI1533"/>
  <c r="BH1533"/>
  <c r="BG1533"/>
  <c r="BF1533"/>
  <c r="T1533"/>
  <c r="R1533"/>
  <c r="P1533"/>
  <c r="BI1531"/>
  <c r="BH1531"/>
  <c r="BG1531"/>
  <c r="BF1531"/>
  <c r="T1531"/>
  <c r="R1531"/>
  <c r="P1531"/>
  <c r="BI1529"/>
  <c r="BH1529"/>
  <c r="BG1529"/>
  <c r="BF1529"/>
  <c r="T1529"/>
  <c r="R1529"/>
  <c r="P1529"/>
  <c r="BI1527"/>
  <c r="BH1527"/>
  <c r="BG1527"/>
  <c r="BF1527"/>
  <c r="T1527"/>
  <c r="R1527"/>
  <c r="P1527"/>
  <c r="BI1517"/>
  <c r="BH1517"/>
  <c r="BG1517"/>
  <c r="BF1517"/>
  <c r="T1517"/>
  <c r="R1517"/>
  <c r="P1517"/>
  <c r="BI1515"/>
  <c r="BH1515"/>
  <c r="BG1515"/>
  <c r="BF1515"/>
  <c r="T1515"/>
  <c r="R1515"/>
  <c r="P1515"/>
  <c r="BI1513"/>
  <c r="BH1513"/>
  <c r="BG1513"/>
  <c r="BF1513"/>
  <c r="T1513"/>
  <c r="R1513"/>
  <c r="P1513"/>
  <c r="BI1511"/>
  <c r="BH1511"/>
  <c r="BG1511"/>
  <c r="BF1511"/>
  <c r="T1511"/>
  <c r="R1511"/>
  <c r="P1511"/>
  <c r="BI1508"/>
  <c r="BH1508"/>
  <c r="BG1508"/>
  <c r="BF1508"/>
  <c r="T1508"/>
  <c r="R1508"/>
  <c r="P1508"/>
  <c r="BI1505"/>
  <c r="BH1505"/>
  <c r="BG1505"/>
  <c r="BF1505"/>
  <c r="T1505"/>
  <c r="R1505"/>
  <c r="P1505"/>
  <c r="BI1503"/>
  <c r="BH1503"/>
  <c r="BG1503"/>
  <c r="BF1503"/>
  <c r="T1503"/>
  <c r="R1503"/>
  <c r="P1503"/>
  <c r="BI1501"/>
  <c r="BH1501"/>
  <c r="BG1501"/>
  <c r="BF1501"/>
  <c r="T1501"/>
  <c r="R1501"/>
  <c r="P1501"/>
  <c r="BI1498"/>
  <c r="BH1498"/>
  <c r="BG1498"/>
  <c r="BF1498"/>
  <c r="T1498"/>
  <c r="R1498"/>
  <c r="P1498"/>
  <c r="BI1495"/>
  <c r="BH1495"/>
  <c r="BG1495"/>
  <c r="BF1495"/>
  <c r="T1495"/>
  <c r="R1495"/>
  <c r="P1495"/>
  <c r="BI1493"/>
  <c r="BH1493"/>
  <c r="BG1493"/>
  <c r="BF1493"/>
  <c r="T1493"/>
  <c r="R1493"/>
  <c r="P1493"/>
  <c r="BI1491"/>
  <c r="BH1491"/>
  <c r="BG1491"/>
  <c r="BF1491"/>
  <c r="T1491"/>
  <c r="R1491"/>
  <c r="P1491"/>
  <c r="BI1489"/>
  <c r="BH1489"/>
  <c r="BG1489"/>
  <c r="BF1489"/>
  <c r="T1489"/>
  <c r="R1489"/>
  <c r="P1489"/>
  <c r="BI1487"/>
  <c r="BH1487"/>
  <c r="BG1487"/>
  <c r="BF1487"/>
  <c r="T1487"/>
  <c r="R1487"/>
  <c r="P1487"/>
  <c r="BI1485"/>
  <c r="BH1485"/>
  <c r="BG1485"/>
  <c r="BF1485"/>
  <c r="T1485"/>
  <c r="R1485"/>
  <c r="P1485"/>
  <c r="BI1483"/>
  <c r="BH1483"/>
  <c r="BG1483"/>
  <c r="BF1483"/>
  <c r="T1483"/>
  <c r="R1483"/>
  <c r="P1483"/>
  <c r="BI1481"/>
  <c r="BH1481"/>
  <c r="BG1481"/>
  <c r="BF1481"/>
  <c r="T1481"/>
  <c r="R1481"/>
  <c r="P1481"/>
  <c r="BI1479"/>
  <c r="BH1479"/>
  <c r="BG1479"/>
  <c r="BF1479"/>
  <c r="T1479"/>
  <c r="R1479"/>
  <c r="P1479"/>
  <c r="BI1477"/>
  <c r="BH1477"/>
  <c r="BG1477"/>
  <c r="BF1477"/>
  <c r="T1477"/>
  <c r="R1477"/>
  <c r="P1477"/>
  <c r="BI1475"/>
  <c r="BH1475"/>
  <c r="BG1475"/>
  <c r="BF1475"/>
  <c r="T1475"/>
  <c r="R1475"/>
  <c r="P1475"/>
  <c r="BI1473"/>
  <c r="BH1473"/>
  <c r="BG1473"/>
  <c r="BF1473"/>
  <c r="T1473"/>
  <c r="R1473"/>
  <c r="P1473"/>
  <c r="BI1471"/>
  <c r="BH1471"/>
  <c r="BG1471"/>
  <c r="BF1471"/>
  <c r="T1471"/>
  <c r="R1471"/>
  <c r="P1471"/>
  <c r="BI1469"/>
  <c r="BH1469"/>
  <c r="BG1469"/>
  <c r="BF1469"/>
  <c r="T1469"/>
  <c r="R1469"/>
  <c r="P1469"/>
  <c r="BI1467"/>
  <c r="BH1467"/>
  <c r="BG1467"/>
  <c r="BF1467"/>
  <c r="T1467"/>
  <c r="R1467"/>
  <c r="P1467"/>
  <c r="BI1464"/>
  <c r="BH1464"/>
  <c r="BG1464"/>
  <c r="BF1464"/>
  <c r="T1464"/>
  <c r="R1464"/>
  <c r="P1464"/>
  <c r="BI1461"/>
  <c r="BH1461"/>
  <c r="BG1461"/>
  <c r="BF1461"/>
  <c r="T1461"/>
  <c r="R1461"/>
  <c r="P1461"/>
  <c r="BI1458"/>
  <c r="BH1458"/>
  <c r="BG1458"/>
  <c r="BF1458"/>
  <c r="T1458"/>
  <c r="R1458"/>
  <c r="P1458"/>
  <c r="BI1455"/>
  <c r="BH1455"/>
  <c r="BG1455"/>
  <c r="BF1455"/>
  <c r="T1455"/>
  <c r="R1455"/>
  <c r="P1455"/>
  <c r="BI1453"/>
  <c r="BH1453"/>
  <c r="BG1453"/>
  <c r="BF1453"/>
  <c r="T1453"/>
  <c r="R1453"/>
  <c r="P1453"/>
  <c r="BI1451"/>
  <c r="BH1451"/>
  <c r="BG1451"/>
  <c r="BF1451"/>
  <c r="T1451"/>
  <c r="R1451"/>
  <c r="P1451"/>
  <c r="BI1448"/>
  <c r="BH1448"/>
  <c r="BG1448"/>
  <c r="BF1448"/>
  <c r="T1448"/>
  <c r="R1448"/>
  <c r="P1448"/>
  <c r="BI1446"/>
  <c r="BH1446"/>
  <c r="BG1446"/>
  <c r="BF1446"/>
  <c r="T1446"/>
  <c r="R1446"/>
  <c r="P1446"/>
  <c r="BI1444"/>
  <c r="BH1444"/>
  <c r="BG1444"/>
  <c r="BF1444"/>
  <c r="T1444"/>
  <c r="R1444"/>
  <c r="P1444"/>
  <c r="BI1439"/>
  <c r="BH1439"/>
  <c r="BG1439"/>
  <c r="BF1439"/>
  <c r="T1439"/>
  <c r="R1439"/>
  <c r="P1439"/>
  <c r="BI1434"/>
  <c r="BH1434"/>
  <c r="BG1434"/>
  <c r="BF1434"/>
  <c r="T1434"/>
  <c r="R1434"/>
  <c r="P1434"/>
  <c r="BI1428"/>
  <c r="BH1428"/>
  <c r="BG1428"/>
  <c r="BF1428"/>
  <c r="T1428"/>
  <c r="R1428"/>
  <c r="P1428"/>
  <c r="BI1426"/>
  <c r="BH1426"/>
  <c r="BG1426"/>
  <c r="BF1426"/>
  <c r="T1426"/>
  <c r="R1426"/>
  <c r="P1426"/>
  <c r="BI1424"/>
  <c r="BH1424"/>
  <c r="BG1424"/>
  <c r="BF1424"/>
  <c r="T1424"/>
  <c r="R1424"/>
  <c r="P1424"/>
  <c r="BI1422"/>
  <c r="BH1422"/>
  <c r="BG1422"/>
  <c r="BF1422"/>
  <c r="T1422"/>
  <c r="R1422"/>
  <c r="P1422"/>
  <c r="BI1419"/>
  <c r="BH1419"/>
  <c r="BG1419"/>
  <c r="BF1419"/>
  <c r="T1419"/>
  <c r="R1419"/>
  <c r="P1419"/>
  <c r="BI1417"/>
  <c r="BH1417"/>
  <c r="BG1417"/>
  <c r="BF1417"/>
  <c r="T1417"/>
  <c r="R1417"/>
  <c r="P1417"/>
  <c r="BI1415"/>
  <c r="BH1415"/>
  <c r="BG1415"/>
  <c r="BF1415"/>
  <c r="T1415"/>
  <c r="R1415"/>
  <c r="P1415"/>
  <c r="BI1413"/>
  <c r="BH1413"/>
  <c r="BG1413"/>
  <c r="BF1413"/>
  <c r="T1413"/>
  <c r="R1413"/>
  <c r="P1413"/>
  <c r="BI1411"/>
  <c r="BH1411"/>
  <c r="BG1411"/>
  <c r="BF1411"/>
  <c r="T1411"/>
  <c r="R1411"/>
  <c r="P1411"/>
  <c r="BI1409"/>
  <c r="BH1409"/>
  <c r="BG1409"/>
  <c r="BF1409"/>
  <c r="T1409"/>
  <c r="R1409"/>
  <c r="P1409"/>
  <c r="BI1407"/>
  <c r="BH1407"/>
  <c r="BG1407"/>
  <c r="BF1407"/>
  <c r="T1407"/>
  <c r="R1407"/>
  <c r="P1407"/>
  <c r="BI1404"/>
  <c r="BH1404"/>
  <c r="BG1404"/>
  <c r="BF1404"/>
  <c r="T1404"/>
  <c r="R1404"/>
  <c r="P1404"/>
  <c r="BI1401"/>
  <c r="BH1401"/>
  <c r="BG1401"/>
  <c r="BF1401"/>
  <c r="T1401"/>
  <c r="R1401"/>
  <c r="P1401"/>
  <c r="BI1398"/>
  <c r="BH1398"/>
  <c r="BG1398"/>
  <c r="BF1398"/>
  <c r="T1398"/>
  <c r="R1398"/>
  <c r="P1398"/>
  <c r="BI1394"/>
  <c r="BH1394"/>
  <c r="BG1394"/>
  <c r="BF1394"/>
  <c r="T1394"/>
  <c r="R1394"/>
  <c r="P1394"/>
  <c r="BI1390"/>
  <c r="BH1390"/>
  <c r="BG1390"/>
  <c r="BF1390"/>
  <c r="T1390"/>
  <c r="R1390"/>
  <c r="P1390"/>
  <c r="BI1388"/>
  <c r="BH1388"/>
  <c r="BG1388"/>
  <c r="BF1388"/>
  <c r="T1388"/>
  <c r="R1388"/>
  <c r="P1388"/>
  <c r="BI1383"/>
  <c r="BH1383"/>
  <c r="BG1383"/>
  <c r="BF1383"/>
  <c r="T1383"/>
  <c r="R1383"/>
  <c r="P1383"/>
  <c r="BI1380"/>
  <c r="BH1380"/>
  <c r="BG1380"/>
  <c r="BF1380"/>
  <c r="T1380"/>
  <c r="R1380"/>
  <c r="P1380"/>
  <c r="BI1375"/>
  <c r="BH1375"/>
  <c r="BG1375"/>
  <c r="BF1375"/>
  <c r="T1375"/>
  <c r="R1375"/>
  <c r="P1375"/>
  <c r="BI1337"/>
  <c r="BH1337"/>
  <c r="BG1337"/>
  <c r="BF1337"/>
  <c r="T1337"/>
  <c r="R1337"/>
  <c r="P1337"/>
  <c r="BI1333"/>
  <c r="BH1333"/>
  <c r="BG1333"/>
  <c r="BF1333"/>
  <c r="T1333"/>
  <c r="R1333"/>
  <c r="P1333"/>
  <c r="BI1329"/>
  <c r="BH1329"/>
  <c r="BG1329"/>
  <c r="BF1329"/>
  <c r="T1329"/>
  <c r="R1329"/>
  <c r="P1329"/>
  <c r="BI1325"/>
  <c r="BH1325"/>
  <c r="BG1325"/>
  <c r="BF1325"/>
  <c r="T1325"/>
  <c r="R1325"/>
  <c r="P1325"/>
  <c r="BI1316"/>
  <c r="BH1316"/>
  <c r="BG1316"/>
  <c r="BF1316"/>
  <c r="T1316"/>
  <c r="R1316"/>
  <c r="P1316"/>
  <c r="BI1312"/>
  <c r="BH1312"/>
  <c r="BG1312"/>
  <c r="BF1312"/>
  <c r="T1312"/>
  <c r="R1312"/>
  <c r="P1312"/>
  <c r="BI1309"/>
  <c r="BH1309"/>
  <c r="BG1309"/>
  <c r="BF1309"/>
  <c r="T1309"/>
  <c r="R1309"/>
  <c r="P1309"/>
  <c r="BI1306"/>
  <c r="BH1306"/>
  <c r="BG1306"/>
  <c r="BF1306"/>
  <c r="T1306"/>
  <c r="R1306"/>
  <c r="P1306"/>
  <c r="BI1302"/>
  <c r="BH1302"/>
  <c r="BG1302"/>
  <c r="BF1302"/>
  <c r="T1302"/>
  <c r="R1302"/>
  <c r="P1302"/>
  <c r="BI1298"/>
  <c r="BH1298"/>
  <c r="BG1298"/>
  <c r="BF1298"/>
  <c r="T1298"/>
  <c r="R1298"/>
  <c r="P1298"/>
  <c r="BI1295"/>
  <c r="BH1295"/>
  <c r="BG1295"/>
  <c r="BF1295"/>
  <c r="T1295"/>
  <c r="R1295"/>
  <c r="P1295"/>
  <c r="BI1291"/>
  <c r="BH1291"/>
  <c r="BG1291"/>
  <c r="BF1291"/>
  <c r="T1291"/>
  <c r="R1291"/>
  <c r="P1291"/>
  <c r="BI1287"/>
  <c r="BH1287"/>
  <c r="BG1287"/>
  <c r="BF1287"/>
  <c r="T1287"/>
  <c r="R1287"/>
  <c r="P1287"/>
  <c r="BI1282"/>
  <c r="BH1282"/>
  <c r="BG1282"/>
  <c r="BF1282"/>
  <c r="T1282"/>
  <c r="R1282"/>
  <c r="P1282"/>
  <c r="BI1279"/>
  <c r="BH1279"/>
  <c r="BG1279"/>
  <c r="BF1279"/>
  <c r="T1279"/>
  <c r="R1279"/>
  <c r="P1279"/>
  <c r="BI1277"/>
  <c r="BH1277"/>
  <c r="BG1277"/>
  <c r="BF1277"/>
  <c r="T1277"/>
  <c r="R1277"/>
  <c r="P1277"/>
  <c r="BI1274"/>
  <c r="BH1274"/>
  <c r="BG1274"/>
  <c r="BF1274"/>
  <c r="T1274"/>
  <c r="R1274"/>
  <c r="P1274"/>
  <c r="BI1265"/>
  <c r="BH1265"/>
  <c r="BG1265"/>
  <c r="BF1265"/>
  <c r="T1265"/>
  <c r="R1265"/>
  <c r="P1265"/>
  <c r="BI1261"/>
  <c r="BH1261"/>
  <c r="BG1261"/>
  <c r="BF1261"/>
  <c r="T1261"/>
  <c r="R1261"/>
  <c r="P1261"/>
  <c r="BI1250"/>
  <c r="BH1250"/>
  <c r="BG1250"/>
  <c r="BF1250"/>
  <c r="T1250"/>
  <c r="R1250"/>
  <c r="P1250"/>
  <c r="BI1246"/>
  <c r="BH1246"/>
  <c r="BG1246"/>
  <c r="BF1246"/>
  <c r="T1246"/>
  <c r="T1245"/>
  <c r="R1246"/>
  <c r="R1245"/>
  <c r="P1246"/>
  <c r="P1245"/>
  <c r="BI1242"/>
  <c r="BH1242"/>
  <c r="BG1242"/>
  <c r="BF1242"/>
  <c r="T1242"/>
  <c r="R1242"/>
  <c r="P1242"/>
  <c r="BI1240"/>
  <c r="BH1240"/>
  <c r="BG1240"/>
  <c r="BF1240"/>
  <c r="T1240"/>
  <c r="R1240"/>
  <c r="P1240"/>
  <c r="BI1238"/>
  <c r="BH1238"/>
  <c r="BG1238"/>
  <c r="BF1238"/>
  <c r="T1238"/>
  <c r="R1238"/>
  <c r="P1238"/>
  <c r="BI1235"/>
  <c r="BH1235"/>
  <c r="BG1235"/>
  <c r="BF1235"/>
  <c r="T1235"/>
  <c r="R1235"/>
  <c r="P1235"/>
  <c r="BI1232"/>
  <c r="BH1232"/>
  <c r="BG1232"/>
  <c r="BF1232"/>
  <c r="T1232"/>
  <c r="R1232"/>
  <c r="P1232"/>
  <c r="BI1229"/>
  <c r="BH1229"/>
  <c r="BG1229"/>
  <c r="BF1229"/>
  <c r="T1229"/>
  <c r="R1229"/>
  <c r="P1229"/>
  <c r="BI1227"/>
  <c r="BH1227"/>
  <c r="BG1227"/>
  <c r="BF1227"/>
  <c r="T1227"/>
  <c r="R1227"/>
  <c r="P1227"/>
  <c r="BI1225"/>
  <c r="BH1225"/>
  <c r="BG1225"/>
  <c r="BF1225"/>
  <c r="T1225"/>
  <c r="R1225"/>
  <c r="P1225"/>
  <c r="BI1223"/>
  <c r="BH1223"/>
  <c r="BG1223"/>
  <c r="BF1223"/>
  <c r="T1223"/>
  <c r="R1223"/>
  <c r="P1223"/>
  <c r="BI1220"/>
  <c r="BH1220"/>
  <c r="BG1220"/>
  <c r="BF1220"/>
  <c r="T1220"/>
  <c r="R1220"/>
  <c r="P1220"/>
  <c r="BI1215"/>
  <c r="BH1215"/>
  <c r="BG1215"/>
  <c r="BF1215"/>
  <c r="T1215"/>
  <c r="R1215"/>
  <c r="P1215"/>
  <c r="BI1210"/>
  <c r="BH1210"/>
  <c r="BG1210"/>
  <c r="BF1210"/>
  <c r="T1210"/>
  <c r="R1210"/>
  <c r="P1210"/>
  <c r="BI1208"/>
  <c r="BH1208"/>
  <c r="BG1208"/>
  <c r="BF1208"/>
  <c r="T1208"/>
  <c r="R1208"/>
  <c r="P1208"/>
  <c r="BI1204"/>
  <c r="BH1204"/>
  <c r="BG1204"/>
  <c r="BF1204"/>
  <c r="T1204"/>
  <c r="R1204"/>
  <c r="P1204"/>
  <c r="BI1198"/>
  <c r="BH1198"/>
  <c r="BG1198"/>
  <c r="BF1198"/>
  <c r="T1198"/>
  <c r="R1198"/>
  <c r="P1198"/>
  <c r="BI1193"/>
  <c r="BH1193"/>
  <c r="BG1193"/>
  <c r="BF1193"/>
  <c r="T1193"/>
  <c r="T1192"/>
  <c r="R1193"/>
  <c r="R1192"/>
  <c r="P1193"/>
  <c r="P1192"/>
  <c r="BI1189"/>
  <c r="BH1189"/>
  <c r="BG1189"/>
  <c r="BF1189"/>
  <c r="T1189"/>
  <c r="R1189"/>
  <c r="P1189"/>
  <c r="BI1186"/>
  <c r="BH1186"/>
  <c r="BG1186"/>
  <c r="BF1186"/>
  <c r="T1186"/>
  <c r="R1186"/>
  <c r="P1186"/>
  <c r="BI1183"/>
  <c r="BH1183"/>
  <c r="BG1183"/>
  <c r="BF1183"/>
  <c r="T1183"/>
  <c r="R1183"/>
  <c r="P1183"/>
  <c r="BI1178"/>
  <c r="BH1178"/>
  <c r="BG1178"/>
  <c r="BF1178"/>
  <c r="T1178"/>
  <c r="R1178"/>
  <c r="P1178"/>
  <c r="BI1175"/>
  <c r="BH1175"/>
  <c r="BG1175"/>
  <c r="BF1175"/>
  <c r="T1175"/>
  <c r="R1175"/>
  <c r="P1175"/>
  <c r="BI1170"/>
  <c r="BH1170"/>
  <c r="BG1170"/>
  <c r="BF1170"/>
  <c r="T1170"/>
  <c r="R1170"/>
  <c r="P1170"/>
  <c r="BI1164"/>
  <c r="BH1164"/>
  <c r="BG1164"/>
  <c r="BF1164"/>
  <c r="T1164"/>
  <c r="R1164"/>
  <c r="P1164"/>
  <c r="BI1160"/>
  <c r="BH1160"/>
  <c r="BG1160"/>
  <c r="BF1160"/>
  <c r="T1160"/>
  <c r="R1160"/>
  <c r="P1160"/>
  <c r="BI1156"/>
  <c r="BH1156"/>
  <c r="BG1156"/>
  <c r="BF1156"/>
  <c r="T1156"/>
  <c r="R1156"/>
  <c r="P1156"/>
  <c r="BI1152"/>
  <c r="BH1152"/>
  <c r="BG1152"/>
  <c r="BF1152"/>
  <c r="T1152"/>
  <c r="R1152"/>
  <c r="P1152"/>
  <c r="BI1144"/>
  <c r="BH1144"/>
  <c r="BG1144"/>
  <c r="BF1144"/>
  <c r="T1144"/>
  <c r="R1144"/>
  <c r="P1144"/>
  <c r="BI1140"/>
  <c r="BH1140"/>
  <c r="BG1140"/>
  <c r="BF1140"/>
  <c r="T1140"/>
  <c r="R1140"/>
  <c r="P1140"/>
  <c r="BI1133"/>
  <c r="BH1133"/>
  <c r="BG1133"/>
  <c r="BF1133"/>
  <c r="T1133"/>
  <c r="R1133"/>
  <c r="P1133"/>
  <c r="BI1129"/>
  <c r="BH1129"/>
  <c r="BG1129"/>
  <c r="BF1129"/>
  <c r="T1129"/>
  <c r="R1129"/>
  <c r="P1129"/>
  <c r="BI1126"/>
  <c r="BH1126"/>
  <c r="BG1126"/>
  <c r="BF1126"/>
  <c r="T1126"/>
  <c r="R1126"/>
  <c r="P1126"/>
  <c r="BI1121"/>
  <c r="BH1121"/>
  <c r="BG1121"/>
  <c r="BF1121"/>
  <c r="T1121"/>
  <c r="R1121"/>
  <c r="P1121"/>
  <c r="BI1117"/>
  <c r="BH1117"/>
  <c r="BG1117"/>
  <c r="BF1117"/>
  <c r="T1117"/>
  <c r="R1117"/>
  <c r="P1117"/>
  <c r="BI1113"/>
  <c r="BH1113"/>
  <c r="BG1113"/>
  <c r="BF1113"/>
  <c r="T1113"/>
  <c r="R1113"/>
  <c r="P1113"/>
  <c r="BI1109"/>
  <c r="BH1109"/>
  <c r="BG1109"/>
  <c r="BF1109"/>
  <c r="T1109"/>
  <c r="R1109"/>
  <c r="P1109"/>
  <c r="BI1099"/>
  <c r="BH1099"/>
  <c r="BG1099"/>
  <c r="BF1099"/>
  <c r="T1099"/>
  <c r="R1099"/>
  <c r="P1099"/>
  <c r="BI1094"/>
  <c r="BH1094"/>
  <c r="BG1094"/>
  <c r="BF1094"/>
  <c r="T1094"/>
  <c r="R1094"/>
  <c r="P1094"/>
  <c r="BI1092"/>
  <c r="BH1092"/>
  <c r="BG1092"/>
  <c r="BF1092"/>
  <c r="T1092"/>
  <c r="R1092"/>
  <c r="P1092"/>
  <c r="BI1087"/>
  <c r="BH1087"/>
  <c r="BG1087"/>
  <c r="BF1087"/>
  <c r="T1087"/>
  <c r="T1086"/>
  <c r="R1087"/>
  <c r="R1086"/>
  <c r="P1087"/>
  <c r="P1086"/>
  <c r="BI1083"/>
  <c r="BH1083"/>
  <c r="BG1083"/>
  <c r="BF1083"/>
  <c r="T1083"/>
  <c r="R1083"/>
  <c r="P1083"/>
  <c r="BI1080"/>
  <c r="BH1080"/>
  <c r="BG1080"/>
  <c r="BF1080"/>
  <c r="T1080"/>
  <c r="R1080"/>
  <c r="P1080"/>
  <c r="BI1078"/>
  <c r="BH1078"/>
  <c r="BG1078"/>
  <c r="BF1078"/>
  <c r="T1078"/>
  <c r="R1078"/>
  <c r="P1078"/>
  <c r="BI1076"/>
  <c r="BH1076"/>
  <c r="BG1076"/>
  <c r="BF1076"/>
  <c r="T1076"/>
  <c r="R1076"/>
  <c r="P1076"/>
  <c r="BI1074"/>
  <c r="BH1074"/>
  <c r="BG1074"/>
  <c r="BF1074"/>
  <c r="T1074"/>
  <c r="R1074"/>
  <c r="P1074"/>
  <c r="BI1072"/>
  <c r="BH1072"/>
  <c r="BG1072"/>
  <c r="BF1072"/>
  <c r="T1072"/>
  <c r="R1072"/>
  <c r="P1072"/>
  <c r="BI1070"/>
  <c r="BH1070"/>
  <c r="BG1070"/>
  <c r="BF1070"/>
  <c r="T1070"/>
  <c r="R1070"/>
  <c r="P1070"/>
  <c r="BI1068"/>
  <c r="BH1068"/>
  <c r="BG1068"/>
  <c r="BF1068"/>
  <c r="T1068"/>
  <c r="R1068"/>
  <c r="P1068"/>
  <c r="BI1066"/>
  <c r="BH1066"/>
  <c r="BG1066"/>
  <c r="BF1066"/>
  <c r="T1066"/>
  <c r="R1066"/>
  <c r="P1066"/>
  <c r="BI1061"/>
  <c r="BH1061"/>
  <c r="BG1061"/>
  <c r="BF1061"/>
  <c r="T1061"/>
  <c r="R1061"/>
  <c r="P1061"/>
  <c r="BI1059"/>
  <c r="BH1059"/>
  <c r="BG1059"/>
  <c r="BF1059"/>
  <c r="T1059"/>
  <c r="R1059"/>
  <c r="P1059"/>
  <c r="BI1057"/>
  <c r="BH1057"/>
  <c r="BG1057"/>
  <c r="BF1057"/>
  <c r="T1057"/>
  <c r="R1057"/>
  <c r="P1057"/>
  <c r="BI1055"/>
  <c r="BH1055"/>
  <c r="BG1055"/>
  <c r="BF1055"/>
  <c r="T1055"/>
  <c r="R1055"/>
  <c r="P1055"/>
  <c r="BI1049"/>
  <c r="BH1049"/>
  <c r="BG1049"/>
  <c r="BF1049"/>
  <c r="T1049"/>
  <c r="R1049"/>
  <c r="P1049"/>
  <c r="BI1047"/>
  <c r="BH1047"/>
  <c r="BG1047"/>
  <c r="BF1047"/>
  <c r="T1047"/>
  <c r="R1047"/>
  <c r="P1047"/>
  <c r="BI1042"/>
  <c r="BH1042"/>
  <c r="BG1042"/>
  <c r="BF1042"/>
  <c r="T1042"/>
  <c r="R1042"/>
  <c r="P1042"/>
  <c r="BI1040"/>
  <c r="BH1040"/>
  <c r="BG1040"/>
  <c r="BF1040"/>
  <c r="T1040"/>
  <c r="R1040"/>
  <c r="P1040"/>
  <c r="BI1038"/>
  <c r="BH1038"/>
  <c r="BG1038"/>
  <c r="BF1038"/>
  <c r="T1038"/>
  <c r="R1038"/>
  <c r="P1038"/>
  <c r="BI1033"/>
  <c r="BH1033"/>
  <c r="BG1033"/>
  <c r="BF1033"/>
  <c r="T1033"/>
  <c r="R1033"/>
  <c r="P1033"/>
  <c r="BI1031"/>
  <c r="BH1031"/>
  <c r="BG1031"/>
  <c r="BF1031"/>
  <c r="T1031"/>
  <c r="R1031"/>
  <c r="P1031"/>
  <c r="BI1029"/>
  <c r="BH1029"/>
  <c r="BG1029"/>
  <c r="BF1029"/>
  <c r="T1029"/>
  <c r="R1029"/>
  <c r="P1029"/>
  <c r="BI1026"/>
  <c r="BH1026"/>
  <c r="BG1026"/>
  <c r="BF1026"/>
  <c r="T1026"/>
  <c r="R1026"/>
  <c r="P1026"/>
  <c r="BI1024"/>
  <c r="BH1024"/>
  <c r="BG1024"/>
  <c r="BF1024"/>
  <c r="T1024"/>
  <c r="R1024"/>
  <c r="P1024"/>
  <c r="BI1019"/>
  <c r="BH1019"/>
  <c r="BG1019"/>
  <c r="BF1019"/>
  <c r="T1019"/>
  <c r="R1019"/>
  <c r="P1019"/>
  <c r="BI1017"/>
  <c r="BH1017"/>
  <c r="BG1017"/>
  <c r="BF1017"/>
  <c r="T1017"/>
  <c r="R1017"/>
  <c r="P1017"/>
  <c r="BI1015"/>
  <c r="BH1015"/>
  <c r="BG1015"/>
  <c r="BF1015"/>
  <c r="T1015"/>
  <c r="R1015"/>
  <c r="P1015"/>
  <c r="BI1013"/>
  <c r="BH1013"/>
  <c r="BG1013"/>
  <c r="BF1013"/>
  <c r="T1013"/>
  <c r="R1013"/>
  <c r="P1013"/>
  <c r="BI1011"/>
  <c r="BH1011"/>
  <c r="BG1011"/>
  <c r="BF1011"/>
  <c r="T1011"/>
  <c r="R1011"/>
  <c r="P1011"/>
  <c r="BI1009"/>
  <c r="BH1009"/>
  <c r="BG1009"/>
  <c r="BF1009"/>
  <c r="T1009"/>
  <c r="R1009"/>
  <c r="P1009"/>
  <c r="BI1003"/>
  <c r="BH1003"/>
  <c r="BG1003"/>
  <c r="BF1003"/>
  <c r="T1003"/>
  <c r="R1003"/>
  <c r="P1003"/>
  <c r="BI1000"/>
  <c r="BH1000"/>
  <c r="BG1000"/>
  <c r="BF1000"/>
  <c r="T1000"/>
  <c r="R1000"/>
  <c r="P1000"/>
  <c r="BI995"/>
  <c r="BH995"/>
  <c r="BG995"/>
  <c r="BF995"/>
  <c r="T995"/>
  <c r="R995"/>
  <c r="P995"/>
  <c r="BI992"/>
  <c r="BH992"/>
  <c r="BG992"/>
  <c r="BF992"/>
  <c r="T992"/>
  <c r="R992"/>
  <c r="P992"/>
  <c r="BI987"/>
  <c r="BH987"/>
  <c r="BG987"/>
  <c r="BF987"/>
  <c r="T987"/>
  <c r="R987"/>
  <c r="P987"/>
  <c r="BI984"/>
  <c r="BH984"/>
  <c r="BG984"/>
  <c r="BF984"/>
  <c r="T984"/>
  <c r="R984"/>
  <c r="P984"/>
  <c r="BI982"/>
  <c r="BH982"/>
  <c r="BG982"/>
  <c r="BF982"/>
  <c r="T982"/>
  <c r="R982"/>
  <c r="P982"/>
  <c r="BI980"/>
  <c r="BH980"/>
  <c r="BG980"/>
  <c r="BF980"/>
  <c r="T980"/>
  <c r="R980"/>
  <c r="P980"/>
  <c r="BI978"/>
  <c r="BH978"/>
  <c r="BG978"/>
  <c r="BF978"/>
  <c r="T978"/>
  <c r="R978"/>
  <c r="P978"/>
  <c r="BI976"/>
  <c r="BH976"/>
  <c r="BG976"/>
  <c r="BF976"/>
  <c r="T976"/>
  <c r="R976"/>
  <c r="P976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6"/>
  <c r="BH966"/>
  <c r="BG966"/>
  <c r="BF966"/>
  <c r="T966"/>
  <c r="R966"/>
  <c r="P966"/>
  <c r="BI964"/>
  <c r="BH964"/>
  <c r="BG964"/>
  <c r="BF964"/>
  <c r="T964"/>
  <c r="R964"/>
  <c r="P964"/>
  <c r="BI961"/>
  <c r="BH961"/>
  <c r="BG961"/>
  <c r="BF961"/>
  <c r="T961"/>
  <c r="R961"/>
  <c r="P961"/>
  <c r="BI959"/>
  <c r="BH959"/>
  <c r="BG959"/>
  <c r="BF959"/>
  <c r="T959"/>
  <c r="R959"/>
  <c r="P959"/>
  <c r="BI956"/>
  <c r="BH956"/>
  <c r="BG956"/>
  <c r="BF956"/>
  <c r="T956"/>
  <c r="R956"/>
  <c r="P956"/>
  <c r="BI953"/>
  <c r="BH953"/>
  <c r="BG953"/>
  <c r="BF953"/>
  <c r="T953"/>
  <c r="R953"/>
  <c r="P953"/>
  <c r="BI950"/>
  <c r="BH950"/>
  <c r="BG950"/>
  <c r="BF950"/>
  <c r="T950"/>
  <c r="R950"/>
  <c r="P950"/>
  <c r="BI948"/>
  <c r="BH948"/>
  <c r="BG948"/>
  <c r="BF948"/>
  <c r="T948"/>
  <c r="R948"/>
  <c r="P948"/>
  <c r="BI944"/>
  <c r="BH944"/>
  <c r="BG944"/>
  <c r="BF944"/>
  <c r="T944"/>
  <c r="R944"/>
  <c r="P944"/>
  <c r="BI940"/>
  <c r="BH940"/>
  <c r="BG940"/>
  <c r="BF940"/>
  <c r="T940"/>
  <c r="R940"/>
  <c r="P940"/>
  <c r="BI937"/>
  <c r="BH937"/>
  <c r="BG937"/>
  <c r="BF937"/>
  <c r="T937"/>
  <c r="R937"/>
  <c r="P937"/>
  <c r="BI935"/>
  <c r="BH935"/>
  <c r="BG935"/>
  <c r="BF935"/>
  <c r="T935"/>
  <c r="R935"/>
  <c r="P935"/>
  <c r="BI933"/>
  <c r="BH933"/>
  <c r="BG933"/>
  <c r="BF933"/>
  <c r="T933"/>
  <c r="R933"/>
  <c r="P933"/>
  <c r="BI930"/>
  <c r="BH930"/>
  <c r="BG930"/>
  <c r="BF930"/>
  <c r="T930"/>
  <c r="R930"/>
  <c r="P930"/>
  <c r="BI918"/>
  <c r="BH918"/>
  <c r="BG918"/>
  <c r="BF918"/>
  <c r="T918"/>
  <c r="R918"/>
  <c r="P918"/>
  <c r="BI915"/>
  <c r="BH915"/>
  <c r="BG915"/>
  <c r="BF915"/>
  <c r="T915"/>
  <c r="R915"/>
  <c r="P915"/>
  <c r="BI908"/>
  <c r="BH908"/>
  <c r="BG908"/>
  <c r="BF908"/>
  <c r="T908"/>
  <c r="R908"/>
  <c r="P908"/>
  <c r="BI905"/>
  <c r="BH905"/>
  <c r="BG905"/>
  <c r="BF905"/>
  <c r="T905"/>
  <c r="R905"/>
  <c r="P905"/>
  <c r="BI901"/>
  <c r="BH901"/>
  <c r="BG901"/>
  <c r="BF901"/>
  <c r="T901"/>
  <c r="R901"/>
  <c r="P901"/>
  <c r="BI892"/>
  <c r="BH892"/>
  <c r="BG892"/>
  <c r="BF892"/>
  <c r="T892"/>
  <c r="R892"/>
  <c r="P892"/>
  <c r="BI888"/>
  <c r="BH888"/>
  <c r="BG888"/>
  <c r="BF888"/>
  <c r="T888"/>
  <c r="R888"/>
  <c r="P888"/>
  <c r="BI876"/>
  <c r="BH876"/>
  <c r="BG876"/>
  <c r="BF876"/>
  <c r="T876"/>
  <c r="R876"/>
  <c r="P876"/>
  <c r="BI873"/>
  <c r="BH873"/>
  <c r="BG873"/>
  <c r="BF873"/>
  <c r="T873"/>
  <c r="R873"/>
  <c r="P873"/>
  <c r="BI853"/>
  <c r="BH853"/>
  <c r="BG853"/>
  <c r="BF853"/>
  <c r="T853"/>
  <c r="R853"/>
  <c r="P853"/>
  <c r="BI850"/>
  <c r="BH850"/>
  <c r="BG850"/>
  <c r="BF850"/>
  <c r="T850"/>
  <c r="R850"/>
  <c r="P850"/>
  <c r="BI842"/>
  <c r="BH842"/>
  <c r="BG842"/>
  <c r="BF842"/>
  <c r="T842"/>
  <c r="R842"/>
  <c r="P842"/>
  <c r="BI840"/>
  <c r="BH840"/>
  <c r="BG840"/>
  <c r="BF840"/>
  <c r="T840"/>
  <c r="R840"/>
  <c r="P840"/>
  <c r="BI822"/>
  <c r="BH822"/>
  <c r="BG822"/>
  <c r="BF822"/>
  <c r="T822"/>
  <c r="R822"/>
  <c r="P822"/>
  <c r="BI807"/>
  <c r="BH807"/>
  <c r="BG807"/>
  <c r="BF807"/>
  <c r="T807"/>
  <c r="R807"/>
  <c r="P807"/>
  <c r="BI804"/>
  <c r="BH804"/>
  <c r="BG804"/>
  <c r="BF804"/>
  <c r="T804"/>
  <c r="R804"/>
  <c r="P804"/>
  <c r="BI798"/>
  <c r="BH798"/>
  <c r="BG798"/>
  <c r="BF798"/>
  <c r="T798"/>
  <c r="R798"/>
  <c r="P798"/>
  <c r="BI766"/>
  <c r="BH766"/>
  <c r="BG766"/>
  <c r="BF766"/>
  <c r="T766"/>
  <c r="R766"/>
  <c r="P766"/>
  <c r="BI726"/>
  <c r="BH726"/>
  <c r="BG726"/>
  <c r="BF726"/>
  <c r="T726"/>
  <c r="R726"/>
  <c r="P726"/>
  <c r="BI723"/>
  <c r="BH723"/>
  <c r="BG723"/>
  <c r="BF723"/>
  <c r="T723"/>
  <c r="R723"/>
  <c r="P723"/>
  <c r="BI720"/>
  <c r="BH720"/>
  <c r="BG720"/>
  <c r="BF720"/>
  <c r="T720"/>
  <c r="R720"/>
  <c r="P720"/>
  <c r="BI718"/>
  <c r="BH718"/>
  <c r="BG718"/>
  <c r="BF718"/>
  <c r="T718"/>
  <c r="R718"/>
  <c r="P718"/>
  <c r="BI714"/>
  <c r="BH714"/>
  <c r="BG714"/>
  <c r="BF714"/>
  <c r="T714"/>
  <c r="R714"/>
  <c r="P714"/>
  <c r="BI710"/>
  <c r="BH710"/>
  <c r="BG710"/>
  <c r="BF710"/>
  <c r="T710"/>
  <c r="R710"/>
  <c r="P710"/>
  <c r="BI707"/>
  <c r="BH707"/>
  <c r="BG707"/>
  <c r="BF707"/>
  <c r="T707"/>
  <c r="R707"/>
  <c r="P707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3"/>
  <c r="BH693"/>
  <c r="BG693"/>
  <c r="BF693"/>
  <c r="T693"/>
  <c r="R693"/>
  <c r="P693"/>
  <c r="BI691"/>
  <c r="BH691"/>
  <c r="BG691"/>
  <c r="BF691"/>
  <c r="T691"/>
  <c r="R691"/>
  <c r="P691"/>
  <c r="BI688"/>
  <c r="BH688"/>
  <c r="BG688"/>
  <c r="BF688"/>
  <c r="T688"/>
  <c r="R688"/>
  <c r="P688"/>
  <c r="BI685"/>
  <c r="BH685"/>
  <c r="BG685"/>
  <c r="BF685"/>
  <c r="T685"/>
  <c r="R685"/>
  <c r="P685"/>
  <c r="BI683"/>
  <c r="BH683"/>
  <c r="BG683"/>
  <c r="BF683"/>
  <c r="T683"/>
  <c r="R683"/>
  <c r="P683"/>
  <c r="BI678"/>
  <c r="BH678"/>
  <c r="BG678"/>
  <c r="BF678"/>
  <c r="T678"/>
  <c r="R678"/>
  <c r="P678"/>
  <c r="BI675"/>
  <c r="BH675"/>
  <c r="BG675"/>
  <c r="BF675"/>
  <c r="T675"/>
  <c r="R675"/>
  <c r="P675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36"/>
  <c r="BH636"/>
  <c r="BG636"/>
  <c r="BF636"/>
  <c r="T636"/>
  <c r="R636"/>
  <c r="P636"/>
  <c r="BI634"/>
  <c r="BH634"/>
  <c r="BG634"/>
  <c r="BF634"/>
  <c r="T634"/>
  <c r="R634"/>
  <c r="P634"/>
  <c r="BI612"/>
  <c r="BH612"/>
  <c r="BG612"/>
  <c r="BF612"/>
  <c r="T612"/>
  <c r="R612"/>
  <c r="P612"/>
  <c r="BI604"/>
  <c r="BH604"/>
  <c r="BG604"/>
  <c r="BF604"/>
  <c r="T604"/>
  <c r="R604"/>
  <c r="P604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4"/>
  <c r="BH564"/>
  <c r="BG564"/>
  <c r="BF564"/>
  <c r="T564"/>
  <c r="R564"/>
  <c r="P564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0"/>
  <c r="BH540"/>
  <c r="BG540"/>
  <c r="BF540"/>
  <c r="T540"/>
  <c r="R540"/>
  <c r="P540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20"/>
  <c r="BH520"/>
  <c r="BG520"/>
  <c r="BF520"/>
  <c r="T520"/>
  <c r="R520"/>
  <c r="P520"/>
  <c r="BI518"/>
  <c r="BH518"/>
  <c r="BG518"/>
  <c r="BF518"/>
  <c r="T518"/>
  <c r="R518"/>
  <c r="P518"/>
  <c r="BI516"/>
  <c r="BH516"/>
  <c r="BG516"/>
  <c r="BF516"/>
  <c r="T516"/>
  <c r="R516"/>
  <c r="P516"/>
  <c r="BI513"/>
  <c r="BH513"/>
  <c r="BG513"/>
  <c r="BF513"/>
  <c r="T513"/>
  <c r="R513"/>
  <c r="P513"/>
  <c r="BI510"/>
  <c r="BH510"/>
  <c r="BG510"/>
  <c r="BF510"/>
  <c r="T510"/>
  <c r="R510"/>
  <c r="P510"/>
  <c r="BI506"/>
  <c r="BH506"/>
  <c r="BG506"/>
  <c r="BF506"/>
  <c r="T506"/>
  <c r="R506"/>
  <c r="P506"/>
  <c r="BI498"/>
  <c r="BH498"/>
  <c r="BG498"/>
  <c r="BF498"/>
  <c r="T498"/>
  <c r="R498"/>
  <c r="P498"/>
  <c r="BI495"/>
  <c r="BH495"/>
  <c r="BG495"/>
  <c r="BF495"/>
  <c r="T495"/>
  <c r="R495"/>
  <c r="P495"/>
  <c r="BI490"/>
  <c r="BH490"/>
  <c r="BG490"/>
  <c r="BF490"/>
  <c r="T490"/>
  <c r="R490"/>
  <c r="P490"/>
  <c r="BI476"/>
  <c r="BH476"/>
  <c r="BG476"/>
  <c r="BF476"/>
  <c r="T476"/>
  <c r="R476"/>
  <c r="P476"/>
  <c r="BI462"/>
  <c r="BH462"/>
  <c r="BG462"/>
  <c r="BF462"/>
  <c r="T462"/>
  <c r="R462"/>
  <c r="P462"/>
  <c r="BI459"/>
  <c r="BH459"/>
  <c r="BG459"/>
  <c r="BF459"/>
  <c r="T459"/>
  <c r="R459"/>
  <c r="P459"/>
  <c r="BI454"/>
  <c r="BH454"/>
  <c r="BG454"/>
  <c r="BF454"/>
  <c r="T454"/>
  <c r="R454"/>
  <c r="P454"/>
  <c r="BI451"/>
  <c r="BH451"/>
  <c r="BG451"/>
  <c r="BF451"/>
  <c r="T451"/>
  <c r="R451"/>
  <c r="P451"/>
  <c r="BI449"/>
  <c r="BH449"/>
  <c r="BG449"/>
  <c r="BF449"/>
  <c r="T449"/>
  <c r="R449"/>
  <c r="P449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3"/>
  <c r="BH433"/>
  <c r="BG433"/>
  <c r="BF433"/>
  <c r="T433"/>
  <c r="R433"/>
  <c r="P433"/>
  <c r="BI428"/>
  <c r="BH428"/>
  <c r="BG428"/>
  <c r="BF428"/>
  <c r="T428"/>
  <c r="R428"/>
  <c r="P428"/>
  <c r="BI423"/>
  <c r="BH423"/>
  <c r="BG423"/>
  <c r="BF423"/>
  <c r="T423"/>
  <c r="R423"/>
  <c r="P423"/>
  <c r="BI416"/>
  <c r="BH416"/>
  <c r="BG416"/>
  <c r="BF416"/>
  <c r="T416"/>
  <c r="R416"/>
  <c r="P416"/>
  <c r="BI413"/>
  <c r="BH413"/>
  <c r="BG413"/>
  <c r="BF413"/>
  <c r="T413"/>
  <c r="R413"/>
  <c r="P413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1"/>
  <c r="BH391"/>
  <c r="BG391"/>
  <c r="BF391"/>
  <c r="T391"/>
  <c r="R391"/>
  <c r="P391"/>
  <c r="BI387"/>
  <c r="BH387"/>
  <c r="BG387"/>
  <c r="BF387"/>
  <c r="T387"/>
  <c r="R387"/>
  <c r="P387"/>
  <c r="BI383"/>
  <c r="BH383"/>
  <c r="BG383"/>
  <c r="BF383"/>
  <c r="T383"/>
  <c r="R383"/>
  <c r="P383"/>
  <c r="BI379"/>
  <c r="BH379"/>
  <c r="BG379"/>
  <c r="BF379"/>
  <c r="T379"/>
  <c r="R379"/>
  <c r="P379"/>
  <c r="BI377"/>
  <c r="BH377"/>
  <c r="BG377"/>
  <c r="BF377"/>
  <c r="T377"/>
  <c r="R377"/>
  <c r="P377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3"/>
  <c r="BH363"/>
  <c r="BG363"/>
  <c r="BF363"/>
  <c r="T363"/>
  <c r="R363"/>
  <c r="P363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5"/>
  <c r="BH345"/>
  <c r="BG345"/>
  <c r="BF345"/>
  <c r="T345"/>
  <c r="R345"/>
  <c r="P345"/>
  <c r="BI339"/>
  <c r="BH339"/>
  <c r="BG339"/>
  <c r="BF339"/>
  <c r="T339"/>
  <c r="R339"/>
  <c r="P339"/>
  <c r="BI335"/>
  <c r="BH335"/>
  <c r="BG335"/>
  <c r="BF335"/>
  <c r="T335"/>
  <c r="R335"/>
  <c r="P335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18"/>
  <c r="BH318"/>
  <c r="BG318"/>
  <c r="BF318"/>
  <c r="T318"/>
  <c r="R318"/>
  <c r="P318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72"/>
  <c r="BH272"/>
  <c r="BG272"/>
  <c r="BF272"/>
  <c r="T272"/>
  <c r="R272"/>
  <c r="P272"/>
  <c r="BI267"/>
  <c r="BH267"/>
  <c r="BG267"/>
  <c r="BF267"/>
  <c r="T267"/>
  <c r="R267"/>
  <c r="P267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19"/>
  <c r="BH219"/>
  <c r="BG219"/>
  <c r="BF219"/>
  <c r="T219"/>
  <c r="R219"/>
  <c r="P219"/>
  <c r="BI216"/>
  <c r="BH216"/>
  <c r="BG216"/>
  <c r="BF216"/>
  <c r="T216"/>
  <c r="R216"/>
  <c r="P21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52"/>
  <c r="BH152"/>
  <c r="BG152"/>
  <c r="BF152"/>
  <c r="T152"/>
  <c r="R152"/>
  <c r="P152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59"/>
  <c r="J58"/>
  <c r="F58"/>
  <c r="F56"/>
  <c r="E54"/>
  <c r="J20"/>
  <c r="E20"/>
  <c r="F59"/>
  <c r="J19"/>
  <c r="J14"/>
  <c r="J118"/>
  <c r="E7"/>
  <c r="E112"/>
  <c i="1" r="L50"/>
  <c r="AM50"/>
  <c r="AM49"/>
  <c r="L49"/>
  <c r="AM47"/>
  <c r="L47"/>
  <c r="L45"/>
  <c r="L44"/>
  <c i="9" r="BK169"/>
  <c r="BK161"/>
  <c r="J152"/>
  <c r="BK127"/>
  <c r="J120"/>
  <c r="BK97"/>
  <c r="J90"/>
  <c r="J86"/>
  <c i="8" r="BK286"/>
  <c r="J280"/>
  <c r="BK274"/>
  <c r="BK267"/>
  <c r="BK259"/>
  <c r="BK251"/>
  <c r="J242"/>
  <c r="J232"/>
  <c r="BK224"/>
  <c r="J215"/>
  <c r="J205"/>
  <c r="J199"/>
  <c r="BK191"/>
  <c r="BK180"/>
  <c r="J168"/>
  <c r="J158"/>
  <c r="BK150"/>
  <c r="J141"/>
  <c r="BK134"/>
  <c r="BK124"/>
  <c r="BK110"/>
  <c r="BK99"/>
  <c i="7" r="J148"/>
  <c r="BK131"/>
  <c r="J117"/>
  <c r="J102"/>
  <c i="6" r="J88"/>
  <c i="5" r="BK255"/>
  <c r="BK245"/>
  <c r="J234"/>
  <c r="BK225"/>
  <c r="J216"/>
  <c r="J208"/>
  <c r="BK200"/>
  <c r="J188"/>
  <c r="BK180"/>
  <c r="BK172"/>
  <c r="BK164"/>
  <c r="BK153"/>
  <c r="J147"/>
  <c r="J138"/>
  <c r="J127"/>
  <c r="J117"/>
  <c r="BK111"/>
  <c r="J103"/>
  <c r="J95"/>
  <c i="3" r="BK614"/>
  <c r="J605"/>
  <c r="J593"/>
  <c r="BK560"/>
  <c r="BK552"/>
  <c r="BK542"/>
  <c r="BK519"/>
  <c r="J504"/>
  <c r="J489"/>
  <c r="J473"/>
  <c r="J455"/>
  <c r="BK444"/>
  <c r="BK432"/>
  <c r="BK420"/>
  <c r="J383"/>
  <c r="BK366"/>
  <c r="J358"/>
  <c r="BK341"/>
  <c r="BK331"/>
  <c r="BK304"/>
  <c r="J290"/>
  <c r="J274"/>
  <c r="J263"/>
  <c r="BK251"/>
  <c r="J235"/>
  <c r="BK217"/>
  <c r="J209"/>
  <c r="J186"/>
  <c i="2" r="BK2426"/>
  <c r="BK2366"/>
  <c r="J2349"/>
  <c r="BK2311"/>
  <c r="BK2254"/>
  <c r="BK2225"/>
  <c r="J2194"/>
  <c r="BK2179"/>
  <c r="BK2148"/>
  <c r="BK2106"/>
  <c r="BK2088"/>
  <c r="J2068"/>
  <c r="J2019"/>
  <c r="J2002"/>
  <c r="J1932"/>
  <c r="J1903"/>
  <c r="BK1894"/>
  <c r="J1886"/>
  <c r="J1874"/>
  <c r="BK1865"/>
  <c r="J1820"/>
  <c r="BK1801"/>
  <c r="J1787"/>
  <c r="BK1777"/>
  <c r="BK1760"/>
  <c r="J1673"/>
  <c r="BK1657"/>
  <c r="J1645"/>
  <c r="J1619"/>
  <c r="BK1609"/>
  <c r="J1585"/>
  <c r="BK1560"/>
  <c r="BK1517"/>
  <c r="J1503"/>
  <c r="BK1491"/>
  <c r="J1475"/>
  <c r="J1464"/>
  <c r="J1453"/>
  <c r="J1434"/>
  <c r="BK1419"/>
  <c r="BK1411"/>
  <c r="BK1388"/>
  <c r="BK1306"/>
  <c r="J1282"/>
  <c r="J1261"/>
  <c r="J1210"/>
  <c r="J1186"/>
  <c r="BK1160"/>
  <c r="BK1129"/>
  <c r="BK1109"/>
  <c r="BK1070"/>
  <c r="J1049"/>
  <c r="J1031"/>
  <c r="BK1000"/>
  <c r="J982"/>
  <c r="J971"/>
  <c r="J959"/>
  <c r="J940"/>
  <c r="J930"/>
  <c r="J905"/>
  <c r="BK873"/>
  <c r="J807"/>
  <c r="J723"/>
  <c r="BK702"/>
  <c r="BK696"/>
  <c r="BK683"/>
  <c r="J667"/>
  <c r="BK604"/>
  <c r="BK561"/>
  <c r="BK555"/>
  <c r="BK510"/>
  <c r="J449"/>
  <c r="J416"/>
  <c r="J367"/>
  <c r="J350"/>
  <c r="J315"/>
  <c r="BK302"/>
  <c r="J291"/>
  <c r="BK265"/>
  <c r="J238"/>
  <c r="J216"/>
  <c r="J187"/>
  <c r="J169"/>
  <c r="J127"/>
  <c i="8" r="J277"/>
  <c r="J269"/>
  <c r="J259"/>
  <c r="BK245"/>
  <c r="BK232"/>
  <c r="J224"/>
  <c r="BK205"/>
  <c r="J197"/>
  <c r="BK188"/>
  <c r="J172"/>
  <c r="BK158"/>
  <c r="J146"/>
  <c r="BK132"/>
  <c r="BK121"/>
  <c r="J115"/>
  <c r="BK102"/>
  <c i="7" r="J153"/>
  <c r="J137"/>
  <c r="BK122"/>
  <c r="BK108"/>
  <c i="6" r="BK88"/>
  <c i="5" r="J255"/>
  <c r="J249"/>
  <c r="BK240"/>
  <c r="BK234"/>
  <c r="J225"/>
  <c r="BK216"/>
  <c r="BK208"/>
  <c r="BK196"/>
  <c r="BK188"/>
  <c r="J180"/>
  <c r="BK174"/>
  <c r="J161"/>
  <c r="BK151"/>
  <c r="BK140"/>
  <c r="BK131"/>
  <c r="BK122"/>
  <c r="J115"/>
  <c r="J107"/>
  <c r="J101"/>
  <c i="4" r="BK100"/>
  <c i="3" r="J612"/>
  <c r="J603"/>
  <c r="J595"/>
  <c r="J591"/>
  <c r="BK580"/>
  <c r="BK566"/>
  <c r="BK558"/>
  <c r="BK546"/>
  <c r="BK536"/>
  <c r="BK522"/>
  <c r="BK504"/>
  <c r="BK473"/>
  <c r="J462"/>
  <c r="J453"/>
  <c r="J430"/>
  <c r="J417"/>
  <c r="J406"/>
  <c r="J397"/>
  <c r="J372"/>
  <c r="BK355"/>
  <c r="J345"/>
  <c r="BK321"/>
  <c r="J308"/>
  <c r="BK290"/>
  <c r="J254"/>
  <c r="BK240"/>
  <c r="J227"/>
  <c r="J207"/>
  <c r="BK186"/>
  <c i="2" r="J2405"/>
  <c r="BK2364"/>
  <c r="BK2347"/>
  <c r="BK2328"/>
  <c r="BK2299"/>
  <c r="BK2275"/>
  <c r="J2238"/>
  <c r="BK2205"/>
  <c r="BK2187"/>
  <c r="BK2139"/>
  <c r="BK2130"/>
  <c r="BK2109"/>
  <c r="J2097"/>
  <c r="BK2068"/>
  <c r="BK2043"/>
  <c r="J2013"/>
  <c r="J1979"/>
  <c r="BK1961"/>
  <c r="J1930"/>
  <c r="J1915"/>
  <c r="BK1863"/>
  <c r="J1849"/>
  <c r="J1841"/>
  <c r="BK1831"/>
  <c r="J1807"/>
  <c r="J1797"/>
  <c r="J1781"/>
  <c r="BK1757"/>
  <c r="BK1742"/>
  <c r="BK1715"/>
  <c r="BK1679"/>
  <c r="J1668"/>
  <c r="BK1654"/>
  <c r="J1630"/>
  <c r="BK1617"/>
  <c r="BK1573"/>
  <c r="J1556"/>
  <c r="BK1541"/>
  <c r="BK1531"/>
  <c r="BK1498"/>
  <c r="J1491"/>
  <c r="J1477"/>
  <c r="BK1464"/>
  <c r="BK1446"/>
  <c r="BK1422"/>
  <c r="J1401"/>
  <c r="J1375"/>
  <c r="J1325"/>
  <c r="J1309"/>
  <c r="BK1282"/>
  <c r="J1274"/>
  <c r="J1246"/>
  <c r="BK1232"/>
  <c r="BK1215"/>
  <c r="J1193"/>
  <c r="BK1164"/>
  <c r="J1133"/>
  <c r="J1092"/>
  <c r="J1076"/>
  <c r="J1061"/>
  <c r="BK1047"/>
  <c r="J1033"/>
  <c r="J1024"/>
  <c r="BK1011"/>
  <c r="J1000"/>
  <c r="J978"/>
  <c r="BK971"/>
  <c r="BK961"/>
  <c r="BK940"/>
  <c r="BK908"/>
  <c r="BK876"/>
  <c r="BK807"/>
  <c r="J766"/>
  <c r="BK707"/>
  <c r="J683"/>
  <c r="BK667"/>
  <c r="BK661"/>
  <c r="BK634"/>
  <c r="BK569"/>
  <c r="J557"/>
  <c r="BK545"/>
  <c r="BK530"/>
  <c r="BK518"/>
  <c r="J495"/>
  <c r="BK459"/>
  <c r="BK449"/>
  <c r="BK413"/>
  <c r="J377"/>
  <c r="BK367"/>
  <c r="BK335"/>
  <c r="J318"/>
  <c r="BK305"/>
  <c r="BK291"/>
  <c r="J267"/>
  <c r="J236"/>
  <c r="BK193"/>
  <c r="J175"/>
  <c r="J152"/>
  <c r="BK127"/>
  <c r="BK2358"/>
  <c r="BK2336"/>
  <c r="BK2308"/>
  <c r="J2275"/>
  <c r="J2231"/>
  <c r="BK2209"/>
  <c r="BK2202"/>
  <c r="BK2184"/>
  <c r="BK2166"/>
  <c r="J2139"/>
  <c r="J2127"/>
  <c r="J2112"/>
  <c r="BK2094"/>
  <c r="BK2080"/>
  <c r="BK2047"/>
  <c r="BK2030"/>
  <c r="J2017"/>
  <c r="BK1998"/>
  <c r="BK1979"/>
  <c r="J1954"/>
  <c r="BK1915"/>
  <c r="J1899"/>
  <c r="BK1880"/>
  <c r="BK1870"/>
  <c r="BK1854"/>
  <c r="BK1837"/>
  <c r="BK1824"/>
  <c r="BK1816"/>
  <c r="J1805"/>
  <c r="J1789"/>
  <c r="J1770"/>
  <c r="BK1736"/>
  <c r="J1722"/>
  <c r="BK1681"/>
  <c r="BK1615"/>
  <c r="BK1607"/>
  <c r="J1581"/>
  <c r="J1566"/>
  <c r="J1548"/>
  <c r="BK1538"/>
  <c r="J1517"/>
  <c r="J1495"/>
  <c r="J1479"/>
  <c r="BK1453"/>
  <c r="J1419"/>
  <c r="J1411"/>
  <c r="BK1398"/>
  <c r="J1388"/>
  <c r="BK1329"/>
  <c r="J1287"/>
  <c r="BK1246"/>
  <c r="BK1235"/>
  <c r="J1225"/>
  <c r="J1178"/>
  <c r="J1129"/>
  <c r="J1083"/>
  <c r="J1074"/>
  <c r="BK1057"/>
  <c r="BK1049"/>
  <c r="BK1031"/>
  <c r="J1019"/>
  <c r="J1015"/>
  <c r="BK992"/>
  <c r="BK973"/>
  <c r="J956"/>
  <c r="BK944"/>
  <c r="J908"/>
  <c r="J873"/>
  <c r="J842"/>
  <c r="BK798"/>
  <c r="BK718"/>
  <c r="J704"/>
  <c r="J696"/>
  <c r="J671"/>
  <c r="J661"/>
  <c r="J604"/>
  <c r="BK553"/>
  <c r="J543"/>
  <c r="J534"/>
  <c r="BK520"/>
  <c r="BK495"/>
  <c r="BK451"/>
  <c r="BK433"/>
  <c r="J423"/>
  <c r="BK398"/>
  <c r="BK377"/>
  <c r="BK354"/>
  <c r="BK324"/>
  <c r="BK299"/>
  <c r="J286"/>
  <c r="J262"/>
  <c r="BK216"/>
  <c r="BK184"/>
  <c r="BK152"/>
  <c r="J133"/>
  <c i="3" r="BK597"/>
  <c r="J585"/>
  <c r="J570"/>
  <c r="J562"/>
  <c r="J552"/>
  <c r="J536"/>
  <c r="J510"/>
  <c r="J495"/>
  <c r="J470"/>
  <c r="J449"/>
  <c r="J440"/>
  <c r="J434"/>
  <c r="J426"/>
  <c r="BK406"/>
  <c r="BK397"/>
  <c r="BK390"/>
  <c r="BK381"/>
  <c r="J363"/>
  <c r="BK347"/>
  <c r="J341"/>
  <c r="BK335"/>
  <c r="J324"/>
  <c r="J306"/>
  <c r="BK295"/>
  <c r="BK284"/>
  <c r="BK265"/>
  <c r="J251"/>
  <c r="BK229"/>
  <c r="BK222"/>
  <c r="BK207"/>
  <c r="J198"/>
  <c i="2" r="BK2559"/>
  <c r="BK2555"/>
  <c r="J2551"/>
  <c r="J2546"/>
  <c r="J2541"/>
  <c r="J2538"/>
  <c r="J2526"/>
  <c r="J2517"/>
  <c r="J2492"/>
  <c r="J2487"/>
  <c r="J2480"/>
  <c r="J2465"/>
  <c r="J2426"/>
  <c r="BK2377"/>
  <c r="J2351"/>
  <c r="J2314"/>
  <c r="J2272"/>
  <c r="BK2238"/>
  <c r="J2217"/>
  <c r="BK2192"/>
  <c r="J2164"/>
  <c r="J2130"/>
  <c r="J2109"/>
  <c r="J2033"/>
  <c r="J2008"/>
  <c r="BK2002"/>
  <c r="J1989"/>
  <c r="J1943"/>
  <c r="J1925"/>
  <c r="J1911"/>
  <c r="BK1896"/>
  <c r="BK1882"/>
  <c r="J1865"/>
  <c r="BK1857"/>
  <c r="BK1841"/>
  <c r="BK1833"/>
  <c r="J1818"/>
  <c r="BK1797"/>
  <c r="BK1789"/>
  <c r="BK1775"/>
  <c r="J1757"/>
  <c r="BK1733"/>
  <c r="BK1696"/>
  <c r="J1676"/>
  <c r="J1651"/>
  <c r="J1634"/>
  <c r="BK1625"/>
  <c r="J1600"/>
  <c r="BK1588"/>
  <c r="BK1568"/>
  <c r="BK1543"/>
  <c r="BK1527"/>
  <c r="BK1503"/>
  <c r="BK1487"/>
  <c r="J1473"/>
  <c r="J1446"/>
  <c r="J1422"/>
  <c r="J1404"/>
  <c r="BK1325"/>
  <c r="J1298"/>
  <c r="J1240"/>
  <c r="J1215"/>
  <c r="BK1178"/>
  <c r="BK1133"/>
  <c r="BK1099"/>
  <c r="J1078"/>
  <c i="6" r="F36"/>
  <c i="1" r="BA61"/>
  <c i="8" r="BK127"/>
  <c i="7" r="J157"/>
  <c r="BK137"/>
  <c r="J122"/>
  <c r="BK111"/>
  <c r="BK99"/>
  <c i="5" r="J257"/>
  <c r="J251"/>
  <c r="BK242"/>
  <c r="BK236"/>
  <c r="J228"/>
  <c r="J218"/>
  <c r="BK210"/>
  <c r="J202"/>
  <c r="J193"/>
  <c r="BK186"/>
  <c r="J178"/>
  <c r="BK170"/>
  <c r="BK161"/>
  <c r="BK147"/>
  <c r="J140"/>
  <c r="J131"/>
  <c r="J122"/>
  <c r="BK107"/>
  <c r="J99"/>
  <c i="4" r="J97"/>
  <c i="3" r="J610"/>
  <c r="J599"/>
  <c r="BK570"/>
  <c r="J550"/>
  <c r="J532"/>
  <c r="BK507"/>
  <c r="BK495"/>
  <c r="J476"/>
  <c r="BK459"/>
  <c r="BK440"/>
  <c r="BK426"/>
  <c r="BK394"/>
  <c r="J381"/>
  <c r="BK363"/>
  <c r="J347"/>
  <c r="J337"/>
  <c r="BK313"/>
  <c r="BK298"/>
  <c r="J277"/>
  <c r="J260"/>
  <c r="J243"/>
  <c r="J225"/>
  <c r="J213"/>
  <c r="BK201"/>
  <c i="2" r="BK2431"/>
  <c r="J2377"/>
  <c r="J2358"/>
  <c r="BK2344"/>
  <c r="J2260"/>
  <c r="BK2241"/>
  <c r="J2214"/>
  <c r="BK2197"/>
  <c r="BK2177"/>
  <c r="BK2157"/>
  <c r="BK2118"/>
  <c r="J2094"/>
  <c r="BK2083"/>
  <c r="J2059"/>
  <c r="J2027"/>
  <c r="J2006"/>
  <c r="BK1993"/>
  <c r="J1917"/>
  <c r="J1896"/>
  <c r="BK1888"/>
  <c r="BK1876"/>
  <c r="J1868"/>
  <c r="J1814"/>
  <c r="J1799"/>
  <c r="J1779"/>
  <c r="J1762"/>
  <c r="J1686"/>
  <c r="BK1647"/>
  <c r="J1621"/>
  <c r="J1607"/>
  <c r="BK1583"/>
  <c r="BK1571"/>
  <c r="BK1556"/>
  <c r="J1513"/>
  <c r="BK1501"/>
  <c r="BK1485"/>
  <c r="J1469"/>
  <c r="J1461"/>
  <c r="BK1451"/>
  <c r="J1428"/>
  <c r="BK1415"/>
  <c r="J1398"/>
  <c r="J1337"/>
  <c r="J1291"/>
  <c r="BK1274"/>
  <c r="J1235"/>
  <c r="BK1198"/>
  <c r="BK1175"/>
  <c r="BK1144"/>
  <c r="J1117"/>
  <c r="J1099"/>
  <c r="J1072"/>
  <c r="J1057"/>
  <c r="J1040"/>
  <c r="BK1017"/>
  <c r="J992"/>
  <c r="BK976"/>
  <c r="J961"/>
  <c r="J944"/>
  <c r="J933"/>
  <c r="J876"/>
  <c r="BK842"/>
  <c r="J726"/>
  <c r="J714"/>
  <c r="BK700"/>
  <c r="BK685"/>
  <c r="J669"/>
  <c r="J657"/>
  <c r="BK572"/>
  <c r="BK547"/>
  <c r="J545"/>
  <c r="BK534"/>
  <c r="J528"/>
  <c r="J520"/>
  <c r="J490"/>
  <c r="BK444"/>
  <c r="J413"/>
  <c r="BK383"/>
  <c r="BK371"/>
  <c r="BK327"/>
  <c r="BK308"/>
  <c r="J288"/>
  <c r="BK259"/>
  <c r="BK219"/>
  <c r="BK177"/>
  <c r="BK143"/>
  <c r="BK133"/>
  <c i="8" r="BK280"/>
  <c r="J267"/>
  <c r="BK256"/>
  <c r="BK242"/>
  <c r="BK229"/>
  <c r="BK218"/>
  <c r="J208"/>
  <c r="BK201"/>
  <c r="J184"/>
  <c r="BK168"/>
  <c r="BK154"/>
  <c r="BK143"/>
  <c r="BK136"/>
  <c r="J124"/>
  <c r="BK118"/>
  <c r="J110"/>
  <c i="7" r="BK157"/>
  <c r="J141"/>
  <c r="BK129"/>
  <c r="BK117"/>
  <c r="BK102"/>
  <c r="J93"/>
  <c i="5" r="J259"/>
  <c r="BK251"/>
  <c r="BK247"/>
  <c r="J238"/>
  <c r="BK228"/>
  <c r="BK220"/>
  <c r="J210"/>
  <c r="BK204"/>
  <c r="J198"/>
  <c r="BK191"/>
  <c r="BK182"/>
  <c r="J170"/>
  <c r="BK166"/>
  <c r="J156"/>
  <c r="BK145"/>
  <c r="J134"/>
  <c r="BK124"/>
  <c r="BK109"/>
  <c r="BK97"/>
  <c i="4" r="J95"/>
  <c i="3" r="J608"/>
  <c r="BK599"/>
  <c r="BK589"/>
  <c r="BK583"/>
  <c r="BK572"/>
  <c r="BK564"/>
  <c r="BK556"/>
  <c r="BK544"/>
  <c r="BK529"/>
  <c r="BK510"/>
  <c r="BK489"/>
  <c r="J478"/>
  <c r="BK465"/>
  <c r="BK442"/>
  <c r="J428"/>
  <c r="BK414"/>
  <c r="BK404"/>
  <c r="BK388"/>
  <c r="J366"/>
  <c r="J329"/>
  <c r="J318"/>
  <c r="BK306"/>
  <c r="J280"/>
  <c r="BK260"/>
  <c r="J238"/>
  <c r="BK225"/>
  <c r="BK198"/>
  <c r="J183"/>
  <c i="2" r="J2369"/>
  <c r="J2344"/>
  <c r="BK2319"/>
  <c r="J2292"/>
  <c r="J2249"/>
  <c r="J2228"/>
  <c r="J2202"/>
  <c r="J2177"/>
  <c r="BK2136"/>
  <c r="J2118"/>
  <c r="J2104"/>
  <c r="J2091"/>
  <c r="J2064"/>
  <c r="BK2036"/>
  <c r="BK2010"/>
  <c r="BK1968"/>
  <c r="BK1934"/>
  <c r="J1921"/>
  <c r="BK688"/>
  <c r="BK657"/>
  <c r="BK575"/>
  <c r="J561"/>
  <c r="J551"/>
  <c r="BK524"/>
  <c r="J510"/>
  <c r="J451"/>
  <c r="BK423"/>
  <c r="J391"/>
  <c r="BK358"/>
  <c r="BK339"/>
  <c r="J327"/>
  <c r="BK315"/>
  <c r="J311"/>
  <c r="J299"/>
  <c r="J272"/>
  <c r="BK238"/>
  <c r="BK187"/>
  <c r="BK172"/>
  <c r="BK130"/>
  <c i="9" r="BK174"/>
  <c i="2" r="J2339"/>
  <c r="J2322"/>
  <c r="J2296"/>
  <c r="BK2272"/>
  <c r="J2222"/>
  <c r="J2212"/>
  <c r="BK2182"/>
  <c r="J2148"/>
  <c r="BK2116"/>
  <c r="J2102"/>
  <c r="J2074"/>
  <c r="J2043"/>
  <c r="BK2024"/>
  <c r="J2010"/>
  <c r="BK1986"/>
  <c r="J1961"/>
  <c r="BK1919"/>
  <c r="J1907"/>
  <c r="J1878"/>
  <c r="BK1872"/>
  <c r="BK1852"/>
  <c r="BK1835"/>
  <c r="BK1822"/>
  <c r="BK1814"/>
  <c r="J1803"/>
  <c r="BK1772"/>
  <c r="J1742"/>
  <c r="BK1731"/>
  <c r="BK1699"/>
  <c r="BK1642"/>
  <c r="BK1621"/>
  <c r="J1609"/>
  <c r="BK1595"/>
  <c r="J1576"/>
  <c r="BK1562"/>
  <c r="J1543"/>
  <c r="BK1536"/>
  <c r="BK1515"/>
  <c r="J1485"/>
  <c r="J1471"/>
  <c r="J1439"/>
  <c r="BK1413"/>
  <c r="J1394"/>
  <c r="J1380"/>
  <c r="J1316"/>
  <c r="BK1295"/>
  <c r="J1238"/>
  <c r="BK1227"/>
  <c r="BK1204"/>
  <c r="J1156"/>
  <c r="J1080"/>
  <c r="BK1068"/>
  <c r="J1055"/>
  <c r="BK1029"/>
  <c r="J1017"/>
  <c r="J1009"/>
  <c r="BK978"/>
  <c r="BK959"/>
  <c r="BK948"/>
  <c r="BK933"/>
  <c r="BK892"/>
  <c r="J822"/>
  <c r="BK726"/>
  <c r="J707"/>
  <c r="J700"/>
  <c r="J688"/>
  <c r="BK669"/>
  <c r="J636"/>
  <c r="BK557"/>
  <c r="J547"/>
  <c r="BK532"/>
  <c r="J522"/>
  <c r="J506"/>
  <c r="J459"/>
  <c r="J444"/>
  <c r="BK404"/>
  <c r="BK369"/>
  <c r="J335"/>
  <c r="BK318"/>
  <c r="BK288"/>
  <c r="J282"/>
  <c r="J256"/>
  <c r="J233"/>
  <c r="BK190"/>
  <c r="BK175"/>
  <c i="1" r="AS57"/>
  <c i="3" r="J542"/>
  <c r="J529"/>
  <c r="J507"/>
  <c r="BK484"/>
  <c r="J451"/>
  <c r="J442"/>
  <c r="BK430"/>
  <c r="J411"/>
  <c r="J401"/>
  <c r="J392"/>
  <c r="BK383"/>
  <c r="BK374"/>
  <c r="J351"/>
  <c r="BK345"/>
  <c r="BK339"/>
  <c r="J327"/>
  <c r="BK315"/>
  <c r="J301"/>
  <c r="BK287"/>
  <c r="J269"/>
  <c r="BK254"/>
  <c r="BK238"/>
  <c r="BK227"/>
  <c r="BK213"/>
  <c r="BK204"/>
  <c r="J192"/>
  <c i="2" r="J2559"/>
  <c r="J2555"/>
  <c r="J2548"/>
  <c r="J2543"/>
  <c r="BK2538"/>
  <c r="J2528"/>
  <c r="J2524"/>
  <c r="J2515"/>
  <c r="BK2487"/>
  <c r="BK2480"/>
  <c r="J2467"/>
  <c r="BK2463"/>
  <c r="BK2428"/>
  <c r="BK2402"/>
  <c r="J2366"/>
  <c r="BK2331"/>
  <c r="BK2292"/>
  <c r="J2257"/>
  <c r="BK2228"/>
  <c r="BK2212"/>
  <c r="J2179"/>
  <c r="BK2121"/>
  <c r="BK2074"/>
  <c r="J2047"/>
  <c r="J2021"/>
  <c r="BK2000"/>
  <c r="BK1954"/>
  <c r="J1927"/>
  <c r="BK1913"/>
  <c r="J1905"/>
  <c r="J1892"/>
  <c r="BK1884"/>
  <c r="J1863"/>
  <c r="J1854"/>
  <c r="J1845"/>
  <c r="J1831"/>
  <c r="J1816"/>
  <c r="BK1799"/>
  <c r="BK1791"/>
  <c r="BK1781"/>
  <c r="J1760"/>
  <c r="BK1750"/>
  <c r="J1699"/>
  <c r="BK1686"/>
  <c r="J1657"/>
  <c r="J1647"/>
  <c r="BK1632"/>
  <c r="J1615"/>
  <c r="J1598"/>
  <c r="BK1578"/>
  <c r="BK1566"/>
  <c r="J1536"/>
  <c r="J1515"/>
  <c r="J1508"/>
  <c r="BK1489"/>
  <c r="BK1477"/>
  <c r="J1458"/>
  <c r="BK1434"/>
  <c r="J1407"/>
  <c r="J1329"/>
  <c r="BK1309"/>
  <c r="BK1291"/>
  <c r="BK1242"/>
  <c r="J1220"/>
  <c r="BK1156"/>
  <c r="BK1121"/>
  <c r="BK1094"/>
  <c r="BK1076"/>
  <c i="6" r="F39"/>
  <c i="1" r="BD61"/>
  <c i="9" r="J169"/>
  <c r="J161"/>
  <c r="BK144"/>
  <c r="J127"/>
  <c r="BK114"/>
  <c r="BK105"/>
  <c r="J97"/>
  <c r="BK86"/>
  <c i="8" r="J290"/>
  <c r="BK284"/>
  <c r="BK272"/>
  <c r="BK264"/>
  <c r="J256"/>
  <c r="J251"/>
  <c r="J249"/>
  <c r="BK239"/>
  <c r="J229"/>
  <c r="J221"/>
  <c r="J212"/>
  <c r="BK203"/>
  <c r="BK197"/>
  <c r="J188"/>
  <c r="BK177"/>
  <c r="BK162"/>
  <c r="BK152"/>
  <c r="J143"/>
  <c r="J136"/>
  <c r="J129"/>
  <c r="BK115"/>
  <c r="J105"/>
  <c i="7" r="J161"/>
  <c r="J144"/>
  <c r="J129"/>
  <c r="BK120"/>
  <c r="J108"/>
  <c r="BK96"/>
  <c i="5" r="BK259"/>
  <c r="BK249"/>
  <c r="BK238"/>
  <c r="BK232"/>
  <c r="BK223"/>
  <c r="J214"/>
  <c r="BK206"/>
  <c r="BK198"/>
  <c r="J191"/>
  <c r="J182"/>
  <c r="J174"/>
  <c r="J166"/>
  <c r="BK156"/>
  <c r="J149"/>
  <c r="BK143"/>
  <c r="BK134"/>
  <c r="J124"/>
  <c r="BK115"/>
  <c r="J109"/>
  <c r="BK101"/>
  <c i="4" r="J100"/>
  <c i="3" r="BK612"/>
  <c r="BK603"/>
  <c r="J568"/>
  <c r="J554"/>
  <c r="J544"/>
  <c r="BK526"/>
  <c r="BK516"/>
  <c r="J498"/>
  <c r="BK478"/>
  <c r="J465"/>
  <c r="J446"/>
  <c r="BK434"/>
  <c r="BK417"/>
  <c r="J390"/>
  <c r="J374"/>
  <c r="BK360"/>
  <c r="BK343"/>
  <c r="J335"/>
  <c r="BK318"/>
  <c r="BK308"/>
  <c r="J287"/>
  <c r="BK271"/>
  <c r="BK257"/>
  <c r="J240"/>
  <c r="J222"/>
  <c r="BK211"/>
  <c r="BK192"/>
  <c r="J180"/>
  <c i="2" r="J2374"/>
  <c r="BK2355"/>
  <c r="J2336"/>
  <c r="J2308"/>
  <c r="BK2249"/>
  <c r="J2200"/>
  <c r="J2182"/>
  <c r="J2174"/>
  <c r="J2150"/>
  <c r="BK2104"/>
  <c r="BK2085"/>
  <c r="BK2078"/>
  <c r="BK2055"/>
  <c r="BK2017"/>
  <c r="J2004"/>
  <c r="J1934"/>
  <c r="J1909"/>
  <c r="BK1899"/>
  <c r="J1890"/>
  <c r="J1882"/>
  <c r="J1870"/>
  <c r="J1824"/>
  <c r="BK1812"/>
  <c r="J1785"/>
  <c r="J1772"/>
  <c r="J1748"/>
  <c r="BK1662"/>
  <c r="BK1649"/>
  <c r="BK1623"/>
  <c r="J1611"/>
  <c r="J1588"/>
  <c r="J1568"/>
  <c r="BK1553"/>
  <c r="BK1508"/>
  <c r="J1487"/>
  <c r="BK1471"/>
  <c r="BK1458"/>
  <c r="BK1448"/>
  <c r="BK1424"/>
  <c r="BK1409"/>
  <c r="BK1383"/>
  <c r="J1302"/>
  <c r="J1279"/>
  <c r="BK1240"/>
  <c r="BK1225"/>
  <c r="J1189"/>
  <c r="BK1170"/>
  <c r="BK1140"/>
  <c r="BK1113"/>
  <c r="BK1074"/>
  <c r="BK1059"/>
  <c r="J1042"/>
  <c r="J1011"/>
  <c r="BK984"/>
  <c r="J969"/>
  <c r="J948"/>
  <c r="J935"/>
  <c r="BK915"/>
  <c r="J892"/>
  <c r="BK822"/>
  <c r="J718"/>
  <c r="BK704"/>
  <c r="BK691"/>
  <c r="BK671"/>
  <c r="J634"/>
  <c r="J564"/>
  <c r="J553"/>
  <c r="BK551"/>
  <c r="BK543"/>
  <c r="J530"/>
  <c r="BK526"/>
  <c r="J518"/>
  <c r="BK498"/>
  <c r="BK462"/>
  <c r="J433"/>
  <c r="BK401"/>
  <c r="BK379"/>
  <c r="J363"/>
  <c r="J345"/>
  <c r="BK311"/>
  <c r="J297"/>
  <c r="BK282"/>
  <c r="BK262"/>
  <c r="BK236"/>
  <c r="J193"/>
  <c r="J180"/>
  <c r="BK140"/>
  <c i="1" r="AS64"/>
  <c i="8" r="J274"/>
  <c r="J262"/>
  <c r="J253"/>
  <c r="BK236"/>
  <c r="J227"/>
  <c r="BK215"/>
  <c r="J203"/>
  <c r="J193"/>
  <c r="J180"/>
  <c r="J164"/>
  <c r="J152"/>
  <c r="BK141"/>
  <c r="J134"/>
  <c r="J127"/>
  <c r="J118"/>
  <c r="BK105"/>
  <c i="7" r="BK161"/>
  <c r="BK144"/>
  <c r="J131"/>
  <c r="J120"/>
  <c r="J111"/>
  <c r="J99"/>
  <c i="5" r="BK261"/>
  <c r="J253"/>
  <c r="J242"/>
  <c r="BK230"/>
  <c r="BK218"/>
  <c r="BK212"/>
  <c r="BK202"/>
  <c r="BK193"/>
  <c r="J186"/>
  <c r="BK178"/>
  <c r="J172"/>
  <c r="J164"/>
  <c r="J153"/>
  <c r="J143"/>
  <c r="BK136"/>
  <c r="BK127"/>
  <c r="BK119"/>
  <c r="J113"/>
  <c r="J105"/>
  <c r="BK99"/>
  <c i="4" r="BK97"/>
  <c i="3" r="BK610"/>
  <c r="J601"/>
  <c r="BK593"/>
  <c r="J587"/>
  <c r="J578"/>
  <c r="BK568"/>
  <c r="J560"/>
  <c r="BK548"/>
  <c r="BK540"/>
  <c r="J526"/>
  <c r="J513"/>
  <c r="BK492"/>
  <c r="J480"/>
  <c r="J468"/>
  <c r="BK455"/>
  <c r="J436"/>
  <c r="J420"/>
  <c r="BK408"/>
  <c r="J399"/>
  <c r="J378"/>
  <c r="J360"/>
  <c r="J349"/>
  <c r="BK327"/>
  <c r="J315"/>
  <c r="BK301"/>
  <c r="J284"/>
  <c r="J265"/>
  <c r="BK246"/>
  <c r="J232"/>
  <c r="BK215"/>
  <c r="BK189"/>
  <c i="2" r="J2424"/>
  <c r="BK2372"/>
  <c r="BK2349"/>
  <c r="BK2339"/>
  <c r="BK2314"/>
  <c r="BK2289"/>
  <c r="J2246"/>
  <c r="BK2222"/>
  <c r="J2197"/>
  <c r="BK2150"/>
  <c r="BK2133"/>
  <c r="J2116"/>
  <c r="J2099"/>
  <c r="J2085"/>
  <c r="BK2051"/>
  <c r="BK2033"/>
  <c r="J1996"/>
  <c r="J1972"/>
  <c r="BK1943"/>
  <c r="BK1927"/>
  <c r="J1913"/>
  <c r="BK1886"/>
  <c r="J1847"/>
  <c r="J1835"/>
  <c r="BK1818"/>
  <c r="BK1805"/>
  <c r="BK1785"/>
  <c r="BK1779"/>
  <c r="BK1753"/>
  <c r="BK1725"/>
  <c r="BK1709"/>
  <c r="BK1676"/>
  <c r="J1662"/>
  <c r="BK1634"/>
  <c r="BK1619"/>
  <c r="J1593"/>
  <c r="J1571"/>
  <c r="J1553"/>
  <c r="J1538"/>
  <c r="J1505"/>
  <c r="BK1493"/>
  <c r="BK1479"/>
  <c r="J1455"/>
  <c r="J1265"/>
  <c r="BK1220"/>
  <c r="J1198"/>
  <c r="J1183"/>
  <c r="J1144"/>
  <c r="J1094"/>
  <c r="BK1072"/>
  <c r="J1059"/>
  <c r="BK1042"/>
  <c r="J1029"/>
  <c r="BK1013"/>
  <c r="J1003"/>
  <c r="J987"/>
  <c r="BK980"/>
  <c r="J973"/>
  <c r="J964"/>
  <c r="BK950"/>
  <c r="BK930"/>
  <c r="BK888"/>
  <c r="BK840"/>
  <c r="J720"/>
  <c r="BK693"/>
  <c r="BK675"/>
  <c r="BK663"/>
  <c r="BK636"/>
  <c r="BK564"/>
  <c r="J555"/>
  <c r="BK540"/>
  <c r="J526"/>
  <c r="BK516"/>
  <c r="BK490"/>
  <c r="J438"/>
  <c r="J398"/>
  <c r="J383"/>
  <c r="J369"/>
  <c r="BK350"/>
  <c r="BK331"/>
  <c r="J2299"/>
  <c r="J2254"/>
  <c r="BK2217"/>
  <c r="J2205"/>
  <c r="J2187"/>
  <c r="J2172"/>
  <c r="J2157"/>
  <c r="J2133"/>
  <c r="J2121"/>
  <c r="BK2099"/>
  <c r="J2083"/>
  <c r="J2055"/>
  <c r="BK2021"/>
  <c r="BK2008"/>
  <c r="J1993"/>
  <c r="J1968"/>
  <c r="J1958"/>
  <c r="BK1921"/>
  <c r="BK1911"/>
  <c r="J1888"/>
  <c r="BK1874"/>
  <c r="J1857"/>
  <c r="J1839"/>
  <c r="J1827"/>
  <c r="BK1807"/>
  <c r="J1791"/>
  <c r="J1775"/>
  <c r="BK1748"/>
  <c r="J1725"/>
  <c r="J1696"/>
  <c r="J1632"/>
  <c r="J1613"/>
  <c r="BK1598"/>
  <c r="J1578"/>
  <c r="BK1558"/>
  <c r="BK1529"/>
  <c r="BK1483"/>
  <c r="BK1473"/>
  <c r="J1451"/>
  <c r="J1417"/>
  <c r="BK1407"/>
  <c r="J1383"/>
  <c r="BK1333"/>
  <c r="BK1302"/>
  <c r="BK1250"/>
  <c r="J1232"/>
  <c r="BK1208"/>
  <c r="J1175"/>
  <c r="BK1152"/>
  <c r="J1113"/>
  <c r="BK1078"/>
  <c r="J1066"/>
  <c r="BK1033"/>
  <c r="J1026"/>
  <c r="J1013"/>
  <c r="BK987"/>
  <c r="BK969"/>
  <c r="BK953"/>
  <c r="BK937"/>
  <c r="J915"/>
  <c r="J888"/>
  <c r="BK850"/>
  <c r="J804"/>
  <c r="BK714"/>
  <c r="J702"/>
  <c r="J691"/>
  <c r="BK678"/>
  <c r="J663"/>
  <c r="J575"/>
  <c r="J549"/>
  <c r="BK536"/>
  <c r="BK528"/>
  <c r="BK513"/>
  <c r="BK476"/>
  <c r="BK438"/>
  <c r="BK416"/>
  <c r="BK387"/>
  <c r="BK363"/>
  <c r="J339"/>
  <c r="J308"/>
  <c r="BK272"/>
  <c r="J259"/>
  <c r="J219"/>
  <c r="BK180"/>
  <c r="J140"/>
  <c r="J130"/>
  <c i="3" r="J589"/>
  <c r="J583"/>
  <c r="BK578"/>
  <c r="J572"/>
  <c r="J564"/>
  <c r="BK554"/>
  <c r="J540"/>
  <c r="J516"/>
  <c r="BK498"/>
  <c r="BK476"/>
  <c r="BK453"/>
  <c r="BK446"/>
  <c r="J438"/>
  <c r="J432"/>
  <c r="J414"/>
  <c r="J404"/>
  <c r="J388"/>
  <c r="BK378"/>
  <c r="BK358"/>
  <c r="BK337"/>
  <c r="BK329"/>
  <c r="J321"/>
  <c r="J304"/>
  <c r="J293"/>
  <c r="BK274"/>
  <c r="J257"/>
  <c r="BK243"/>
  <c r="J217"/>
  <c r="BK209"/>
  <c r="J195"/>
  <c r="BK180"/>
  <c i="2" r="J2557"/>
  <c r="BK2548"/>
  <c r="BK2543"/>
  <c r="BK2526"/>
  <c r="BK2517"/>
  <c r="BK2492"/>
  <c r="J2490"/>
  <c r="J2484"/>
  <c r="BK2465"/>
  <c r="J2463"/>
  <c r="BK2424"/>
  <c r="BK2369"/>
  <c r="J2341"/>
  <c r="J2311"/>
  <c r="BK2246"/>
  <c r="J2234"/>
  <c r="BK2219"/>
  <c r="J2209"/>
  <c r="BK2172"/>
  <c r="J2142"/>
  <c r="BK2112"/>
  <c r="BK2059"/>
  <c r="J2024"/>
  <c r="BK2004"/>
  <c r="BK1972"/>
  <c r="J1939"/>
  <c r="BK1923"/>
  <c r="BK1903"/>
  <c r="BK1890"/>
  <c r="BK1878"/>
  <c r="BK1849"/>
  <c r="J1843"/>
  <c r="J1837"/>
  <c r="BK1827"/>
  <c r="BK1803"/>
  <c r="BK1793"/>
  <c r="J1783"/>
  <c r="BK1762"/>
  <c r="J1736"/>
  <c r="J1715"/>
  <c r="J1679"/>
  <c r="J1654"/>
  <c r="J1642"/>
  <c r="BK1628"/>
  <c r="J1602"/>
  <c r="BK1593"/>
  <c r="BK1576"/>
  <c r="J1562"/>
  <c r="BK1533"/>
  <c r="J1511"/>
  <c r="J1498"/>
  <c r="BK1475"/>
  <c r="J1444"/>
  <c r="J1426"/>
  <c r="BK1394"/>
  <c r="BK1316"/>
  <c r="BK1279"/>
  <c r="BK1229"/>
  <c r="BK1210"/>
  <c r="J1170"/>
  <c r="J1126"/>
  <c r="BK1092"/>
  <c i="6" r="F38"/>
  <c i="1" r="BC61"/>
  <c i="9" r="J174"/>
  <c r="BK152"/>
  <c r="J144"/>
  <c r="BK120"/>
  <c r="J114"/>
  <c r="J105"/>
  <c r="BK90"/>
  <c i="8" r="BK290"/>
  <c r="J286"/>
  <c r="BK277"/>
  <c r="BK269"/>
  <c r="BK262"/>
  <c r="BK253"/>
  <c r="J245"/>
  <c r="J236"/>
  <c r="BK227"/>
  <c r="J218"/>
  <c r="BK208"/>
  <c r="J201"/>
  <c r="BK193"/>
  <c r="BK184"/>
  <c r="BK172"/>
  <c r="BK164"/>
  <c r="J154"/>
  <c r="BK146"/>
  <c r="BK138"/>
  <c r="J132"/>
  <c r="J112"/>
  <c r="J102"/>
  <c i="7" r="BK153"/>
  <c r="BK141"/>
  <c r="BK125"/>
  <c r="J114"/>
  <c r="J105"/>
  <c r="BK93"/>
  <c i="5" r="BK253"/>
  <c r="J247"/>
  <c r="J240"/>
  <c r="J230"/>
  <c r="J220"/>
  <c r="J212"/>
  <c r="J204"/>
  <c r="J196"/>
  <c r="BK184"/>
  <c r="J176"/>
  <c r="BK168"/>
  <c r="J158"/>
  <c r="J151"/>
  <c r="J145"/>
  <c r="J136"/>
  <c r="J129"/>
  <c r="J119"/>
  <c r="BK113"/>
  <c r="BK105"/>
  <c r="J97"/>
  <c i="4" r="BK95"/>
  <c i="3" r="BK608"/>
  <c r="BK595"/>
  <c r="J556"/>
  <c r="J546"/>
  <c r="BK538"/>
  <c r="J522"/>
  <c r="J501"/>
  <c r="BK480"/>
  <c r="BK468"/>
  <c r="BK449"/>
  <c r="BK438"/>
  <c r="J423"/>
  <c r="BK399"/>
  <c r="BK386"/>
  <c r="J369"/>
  <c r="J355"/>
  <c r="J339"/>
  <c r="BK333"/>
  <c r="BK310"/>
  <c r="BK293"/>
  <c r="BK280"/>
  <c r="BK269"/>
  <c r="J246"/>
  <c r="BK232"/>
  <c r="J215"/>
  <c r="J204"/>
  <c i="2" r="J2428"/>
  <c r="J2372"/>
  <c r="BK2351"/>
  <c r="J2331"/>
  <c r="BK2257"/>
  <c r="BK2234"/>
  <c r="BK2207"/>
  <c r="J2184"/>
  <c r="J2166"/>
  <c r="J2145"/>
  <c r="BK2091"/>
  <c r="J2080"/>
  <c r="BK2064"/>
  <c r="J2051"/>
  <c r="BK2013"/>
  <c r="BK1996"/>
  <c r="BK1925"/>
  <c r="BK1901"/>
  <c r="BK1892"/>
  <c r="J1884"/>
  <c r="J1872"/>
  <c r="J1822"/>
  <c r="BK1810"/>
  <c r="J1795"/>
  <c r="BK1767"/>
  <c r="J1750"/>
  <c r="J1681"/>
  <c r="BK1651"/>
  <c r="J1628"/>
  <c r="J1617"/>
  <c r="BK1602"/>
  <c r="BK1581"/>
  <c r="J1558"/>
  <c r="J1531"/>
  <c r="BK1505"/>
  <c r="J1493"/>
  <c r="J1483"/>
  <c r="J1467"/>
  <c r="BK1455"/>
  <c r="BK1439"/>
  <c r="BK1426"/>
  <c r="BK1417"/>
  <c r="BK1401"/>
  <c r="BK1380"/>
  <c r="BK1287"/>
  <c r="BK1265"/>
  <c r="J1227"/>
  <c r="J1208"/>
  <c r="BK1183"/>
  <c r="J1152"/>
  <c r="BK1126"/>
  <c r="BK1087"/>
  <c r="BK1066"/>
  <c r="J1047"/>
  <c r="BK1038"/>
  <c r="BK1003"/>
  <c r="J980"/>
  <c r="BK966"/>
  <c r="BK956"/>
  <c r="J937"/>
  <c r="J918"/>
  <c r="J901"/>
  <c r="J853"/>
  <c r="J798"/>
  <c r="BK720"/>
  <c r="BK710"/>
  <c r="J693"/>
  <c r="J675"/>
  <c r="J659"/>
  <c r="J569"/>
  <c r="BK559"/>
  <c r="J532"/>
  <c r="J513"/>
  <c r="J476"/>
  <c r="BK454"/>
  <c r="BK428"/>
  <c r="BK391"/>
  <c r="J354"/>
  <c r="J305"/>
  <c r="J294"/>
  <c r="BK267"/>
  <c r="J253"/>
  <c r="J190"/>
  <c r="J172"/>
  <c r="BK137"/>
  <c i="8" r="J284"/>
  <c r="J272"/>
  <c r="J264"/>
  <c r="BK249"/>
  <c r="J239"/>
  <c r="BK221"/>
  <c r="BK212"/>
  <c r="BK199"/>
  <c r="J191"/>
  <c r="J177"/>
  <c r="J162"/>
  <c r="J150"/>
  <c r="J138"/>
  <c r="BK129"/>
  <c r="J121"/>
  <c r="BK112"/>
  <c r="J99"/>
  <c i="7" r="BK148"/>
  <c r="J125"/>
  <c r="BK114"/>
  <c r="BK105"/>
  <c r="J96"/>
  <c i="5" r="J261"/>
  <c r="BK257"/>
  <c r="J245"/>
  <c r="J236"/>
  <c r="J232"/>
  <c r="J223"/>
  <c r="BK214"/>
  <c r="J206"/>
  <c r="J200"/>
  <c r="J184"/>
  <c r="BK176"/>
  <c r="J168"/>
  <c r="BK158"/>
  <c r="BK149"/>
  <c r="BK138"/>
  <c r="BK129"/>
  <c r="BK117"/>
  <c r="J111"/>
  <c r="BK103"/>
  <c r="BK95"/>
  <c i="3" r="J614"/>
  <c r="BK605"/>
  <c r="J597"/>
  <c r="BK591"/>
  <c r="BK585"/>
  <c r="BK575"/>
  <c r="BK562"/>
  <c r="BK550"/>
  <c r="J538"/>
  <c r="J519"/>
  <c r="BK501"/>
  <c r="J484"/>
  <c r="BK470"/>
  <c r="J459"/>
  <c r="BK451"/>
  <c r="BK423"/>
  <c r="BK411"/>
  <c r="BK401"/>
  <c r="BK392"/>
  <c r="BK369"/>
  <c r="BK351"/>
  <c r="J333"/>
  <c r="BK324"/>
  <c r="J313"/>
  <c r="J295"/>
  <c r="J271"/>
  <c r="J248"/>
  <c r="BK235"/>
  <c r="BK219"/>
  <c r="BK195"/>
  <c r="BK183"/>
  <c i="2" r="J2402"/>
  <c r="J2355"/>
  <c r="BK2341"/>
  <c r="BK2322"/>
  <c r="BK2296"/>
  <c r="BK2260"/>
  <c r="BK2231"/>
  <c r="J2219"/>
  <c r="J2192"/>
  <c r="BK2142"/>
  <c r="BK2124"/>
  <c r="BK2102"/>
  <c r="J2088"/>
  <c r="BK2062"/>
  <c r="BK2027"/>
  <c r="J1986"/>
  <c r="J1965"/>
  <c r="BK1939"/>
  <c r="J1923"/>
  <c r="BK1907"/>
  <c r="BK1905"/>
  <c r="J1852"/>
  <c r="BK1845"/>
  <c r="J1833"/>
  <c r="J1810"/>
  <c r="J1793"/>
  <c r="BK1783"/>
  <c r="J1767"/>
  <c r="BK1746"/>
  <c r="BK1722"/>
  <c r="BK1691"/>
  <c r="BK1673"/>
  <c r="J1666"/>
  <c r="BK1645"/>
  <c r="J1625"/>
  <c r="BK1600"/>
  <c r="BK1564"/>
  <c r="BK1548"/>
  <c r="J1533"/>
  <c r="BK1495"/>
  <c r="J1489"/>
  <c r="BK1469"/>
  <c r="J1448"/>
  <c r="J1424"/>
  <c r="BK1404"/>
  <c r="BK1390"/>
  <c r="J1333"/>
  <c r="J1312"/>
  <c r="BK1298"/>
  <c r="J1277"/>
  <c r="BK1261"/>
  <c r="BK1238"/>
  <c r="BK1223"/>
  <c r="J1204"/>
  <c r="BK1186"/>
  <c r="J1160"/>
  <c r="J1121"/>
  <c r="BK1083"/>
  <c r="J1068"/>
  <c r="BK1055"/>
  <c r="J1038"/>
  <c r="BK1026"/>
  <c r="BK1019"/>
  <c r="BK1009"/>
  <c r="J995"/>
  <c r="J984"/>
  <c r="J976"/>
  <c r="J966"/>
  <c r="J953"/>
  <c r="BK935"/>
  <c r="BK901"/>
  <c r="J850"/>
  <c r="BK804"/>
  <c r="BK723"/>
  <c r="BK698"/>
  <c r="J678"/>
  <c r="J665"/>
  <c r="BK659"/>
  <c r="BK612"/>
  <c r="J559"/>
  <c r="BK549"/>
  <c r="J536"/>
  <c r="BK522"/>
  <c r="BK506"/>
  <c r="J462"/>
  <c r="BK441"/>
  <c r="J404"/>
  <c r="J387"/>
  <c r="J371"/>
  <c r="BK345"/>
  <c r="J324"/>
  <c r="J302"/>
  <c r="BK297"/>
  <c r="BK286"/>
  <c r="BK256"/>
  <c r="BK233"/>
  <c r="J184"/>
  <c r="BK169"/>
  <c r="J143"/>
  <c i="1" r="AS62"/>
  <c i="2" r="J2347"/>
  <c r="J2319"/>
  <c r="J2289"/>
  <c r="J2263"/>
  <c r="BK2214"/>
  <c r="J2207"/>
  <c r="BK2200"/>
  <c r="BK2174"/>
  <c r="BK2164"/>
  <c r="J2136"/>
  <c r="J2124"/>
  <c r="J2106"/>
  <c r="BK2097"/>
  <c r="J2078"/>
  <c r="J2036"/>
  <c r="BK2019"/>
  <c r="J2000"/>
  <c r="BK1989"/>
  <c r="BK1965"/>
  <c r="BK1932"/>
  <c r="BK1917"/>
  <c r="BK1909"/>
  <c r="J1894"/>
  <c r="J1876"/>
  <c r="BK1860"/>
  <c r="BK1843"/>
  <c r="J1829"/>
  <c r="BK1820"/>
  <c r="J1812"/>
  <c r="J1801"/>
  <c r="J1777"/>
  <c r="J1746"/>
  <c r="J1733"/>
  <c r="J1709"/>
  <c r="BK1666"/>
  <c r="J1623"/>
  <c r="BK1611"/>
  <c r="J1583"/>
  <c r="J1573"/>
  <c r="J1560"/>
  <c r="J1541"/>
  <c r="J1527"/>
  <c r="BK1511"/>
  <c r="J1481"/>
  <c r="BK1467"/>
  <c r="BK1444"/>
  <c r="J1415"/>
  <c r="J1409"/>
  <c r="J1390"/>
  <c r="BK1375"/>
  <c r="J1306"/>
  <c r="BK1277"/>
  <c r="J1242"/>
  <c r="J1229"/>
  <c r="BK1189"/>
  <c r="J1164"/>
  <c r="BK1117"/>
  <c r="J1087"/>
  <c r="J1070"/>
  <c r="BK1061"/>
  <c r="BK1040"/>
  <c r="BK1024"/>
  <c r="BK1015"/>
  <c r="BK995"/>
  <c r="BK982"/>
  <c r="BK964"/>
  <c r="J950"/>
  <c r="BK918"/>
  <c r="BK905"/>
  <c r="BK853"/>
  <c r="J840"/>
  <c r="BK766"/>
  <c r="J710"/>
  <c r="J698"/>
  <c r="J685"/>
  <c r="BK665"/>
  <c r="J612"/>
  <c r="J572"/>
  <c r="J540"/>
  <c r="J524"/>
  <c r="J516"/>
  <c r="J498"/>
  <c r="J454"/>
  <c r="J441"/>
  <c r="J428"/>
  <c r="J401"/>
  <c r="J379"/>
  <c r="J358"/>
  <c r="J331"/>
  <c r="BK294"/>
  <c r="J265"/>
  <c r="BK253"/>
  <c r="J177"/>
  <c r="J137"/>
  <c i="3" r="BK601"/>
  <c r="BK587"/>
  <c r="J580"/>
  <c r="J575"/>
  <c r="J566"/>
  <c r="J558"/>
  <c r="J548"/>
  <c r="BK532"/>
  <c r="BK513"/>
  <c r="J492"/>
  <c r="BK462"/>
  <c r="J444"/>
  <c r="BK436"/>
  <c r="BK428"/>
  <c r="J408"/>
  <c r="J394"/>
  <c r="J386"/>
  <c r="BK372"/>
  <c r="BK349"/>
  <c r="J343"/>
  <c r="J331"/>
  <c r="J310"/>
  <c r="J298"/>
  <c r="BK277"/>
  <c r="BK263"/>
  <c r="BK248"/>
  <c r="J229"/>
  <c r="J219"/>
  <c r="J211"/>
  <c r="J201"/>
  <c r="J189"/>
  <c i="2" r="BK2557"/>
  <c r="BK2551"/>
  <c r="BK2546"/>
  <c r="BK2541"/>
  <c r="BK2528"/>
  <c r="BK2524"/>
  <c r="BK2515"/>
  <c r="BK2490"/>
  <c r="BK2484"/>
  <c r="BK2467"/>
  <c r="J2431"/>
  <c r="BK2405"/>
  <c r="BK2374"/>
  <c r="J2364"/>
  <c r="J2328"/>
  <c r="BK2263"/>
  <c r="J2241"/>
  <c r="J2225"/>
  <c r="BK2194"/>
  <c r="BK2145"/>
  <c r="BK2127"/>
  <c r="J2062"/>
  <c r="J2030"/>
  <c r="BK2006"/>
  <c r="J1998"/>
  <c r="BK1958"/>
  <c r="BK1930"/>
  <c r="J1919"/>
  <c r="J1901"/>
  <c r="J1880"/>
  <c r="BK1868"/>
  <c r="J1860"/>
  <c r="BK1847"/>
  <c r="BK1839"/>
  <c r="BK1829"/>
  <c r="BK1795"/>
  <c r="BK1787"/>
  <c r="BK1770"/>
  <c r="J1753"/>
  <c r="J1731"/>
  <c r="J1691"/>
  <c r="BK1668"/>
  <c r="J1649"/>
  <c r="BK1630"/>
  <c r="BK1613"/>
  <c r="J1595"/>
  <c r="BK1585"/>
  <c r="J1564"/>
  <c r="J1529"/>
  <c r="BK1513"/>
  <c r="J1501"/>
  <c r="BK1481"/>
  <c r="BK1461"/>
  <c r="BK1428"/>
  <c r="J1413"/>
  <c r="BK1337"/>
  <c r="BK1312"/>
  <c r="J1295"/>
  <c r="J1250"/>
  <c r="J1223"/>
  <c r="BK1193"/>
  <c r="J1140"/>
  <c r="J1109"/>
  <c r="BK1080"/>
  <c i="6" r="F37"/>
  <c i="1" r="BB61"/>
  <c i="2" l="1" r="R126"/>
  <c r="BK252"/>
  <c r="J252"/>
  <c r="J66"/>
  <c r="T314"/>
  <c r="BK509"/>
  <c r="J509"/>
  <c r="J68"/>
  <c r="BK682"/>
  <c r="J682"/>
  <c r="J69"/>
  <c r="T717"/>
  <c r="BK968"/>
  <c r="J968"/>
  <c r="J71"/>
  <c r="T1197"/>
  <c r="T1231"/>
  <c r="P1249"/>
  <c r="BK1308"/>
  <c r="J1308"/>
  <c r="J79"/>
  <c r="T1308"/>
  <c r="BK1463"/>
  <c r="J1463"/>
  <c r="J81"/>
  <c r="T1463"/>
  <c r="BK1627"/>
  <c r="J1627"/>
  <c r="J83"/>
  <c r="R1627"/>
  <c r="P1759"/>
  <c r="R1759"/>
  <c r="P1774"/>
  <c r="BK1809"/>
  <c r="J1809"/>
  <c r="J86"/>
  <c r="P1809"/>
  <c r="T1809"/>
  <c r="R1826"/>
  <c r="P1867"/>
  <c r="BK1898"/>
  <c r="J1898"/>
  <c r="J89"/>
  <c r="R1898"/>
  <c r="P1929"/>
  <c r="BK2012"/>
  <c r="J2012"/>
  <c r="J91"/>
  <c r="R2012"/>
  <c r="T2061"/>
  <c r="P2108"/>
  <c r="T2108"/>
  <c r="R2126"/>
  <c r="P2211"/>
  <c r="R2211"/>
  <c r="T2262"/>
  <c r="P2343"/>
  <c r="T2343"/>
  <c r="P2376"/>
  <c r="BK2486"/>
  <c r="J2486"/>
  <c r="J99"/>
  <c r="R2486"/>
  <c r="R2537"/>
  <c r="BK2554"/>
  <c r="J2554"/>
  <c r="J102"/>
  <c r="T2554"/>
  <c r="T2553"/>
  <c i="8" r="P231"/>
  <c r="BK266"/>
  <c r="J266"/>
  <c r="J71"/>
  <c r="R266"/>
  <c r="P283"/>
  <c i="9" r="P168"/>
  <c i="2" r="P126"/>
  <c r="T252"/>
  <c r="R314"/>
  <c r="P509"/>
  <c r="T682"/>
  <c r="BK717"/>
  <c r="J717"/>
  <c r="J70"/>
  <c r="P968"/>
  <c i="9" r="R168"/>
  <c i="2" r="BK126"/>
  <c r="J126"/>
  <c r="J65"/>
  <c r="R252"/>
  <c r="P314"/>
  <c r="T509"/>
  <c r="P682"/>
  <c r="P717"/>
  <c r="T968"/>
  <c r="P1197"/>
  <c r="BK1231"/>
  <c r="J1231"/>
  <c r="J75"/>
  <c r="R1231"/>
  <c r="BK1249"/>
  <c r="J1249"/>
  <c r="J78"/>
  <c r="T1249"/>
  <c r="R1308"/>
  <c r="P1400"/>
  <c r="T1400"/>
  <c r="R1463"/>
  <c r="P1575"/>
  <c r="R1575"/>
  <c r="P1627"/>
  <c r="BK1759"/>
  <c r="J1759"/>
  <c r="J84"/>
  <c r="T1759"/>
  <c r="T1774"/>
  <c r="BK1826"/>
  <c r="J1826"/>
  <c r="J87"/>
  <c r="T1826"/>
  <c r="T1867"/>
  <c r="BK1929"/>
  <c r="J1929"/>
  <c r="J90"/>
  <c r="T1929"/>
  <c r="T2012"/>
  <c r="R2061"/>
  <c r="BK2108"/>
  <c r="J2108"/>
  <c r="J93"/>
  <c r="R2108"/>
  <c r="P2126"/>
  <c r="BK2211"/>
  <c r="J2211"/>
  <c r="J95"/>
  <c r="BK2262"/>
  <c r="J2262"/>
  <c r="J96"/>
  <c r="P2262"/>
  <c r="BK2343"/>
  <c r="J2343"/>
  <c r="J97"/>
  <c r="R2343"/>
  <c r="T2376"/>
  <c r="T2486"/>
  <c r="P2537"/>
  <c r="R2554"/>
  <c r="R2553"/>
  <c i="3" r="P206"/>
  <c r="T206"/>
  <c r="BK224"/>
  <c r="J224"/>
  <c r="J75"/>
  <c r="P224"/>
  <c r="T224"/>
  <c r="BK237"/>
  <c r="J237"/>
  <c r="J78"/>
  <c r="R237"/>
  <c r="BK245"/>
  <c r="J245"/>
  <c r="J80"/>
  <c r="P245"/>
  <c r="T245"/>
  <c r="P262"/>
  <c r="T262"/>
  <c r="BK268"/>
  <c r="J268"/>
  <c r="J87"/>
  <c r="P268"/>
  <c r="P267"/>
  <c r="T268"/>
  <c r="T267"/>
  <c r="BK292"/>
  <c r="J292"/>
  <c r="J95"/>
  <c r="P292"/>
  <c r="T292"/>
  <c r="BK303"/>
  <c r="J303"/>
  <c r="J98"/>
  <c r="R303"/>
  <c r="BK312"/>
  <c r="J312"/>
  <c r="J99"/>
  <c r="P312"/>
  <c r="T312"/>
  <c r="P326"/>
  <c r="R326"/>
  <c r="P357"/>
  <c r="T357"/>
  <c r="BK371"/>
  <c r="J371"/>
  <c r="J110"/>
  <c r="P371"/>
  <c r="T371"/>
  <c r="P380"/>
  <c r="T380"/>
  <c r="P385"/>
  <c r="T385"/>
  <c r="P396"/>
  <c r="T396"/>
  <c r="BK425"/>
  <c r="J425"/>
  <c r="J122"/>
  <c r="T425"/>
  <c r="T403"/>
  <c r="P448"/>
  <c r="T448"/>
  <c r="BK467"/>
  <c r="J467"/>
  <c r="J128"/>
  <c r="R467"/>
  <c r="P475"/>
  <c r="T475"/>
  <c r="BK577"/>
  <c r="J577"/>
  <c r="J154"/>
  <c r="P577"/>
  <c r="P535"/>
  <c r="P534"/>
  <c r="R577"/>
  <c r="R535"/>
  <c r="T577"/>
  <c r="T535"/>
  <c r="P582"/>
  <c r="R582"/>
  <c r="BK607"/>
  <c r="J607"/>
  <c r="J156"/>
  <c r="T607"/>
  <c i="4" r="R94"/>
  <c r="R93"/>
  <c i="5" r="P94"/>
  <c r="T94"/>
  <c r="P121"/>
  <c r="T121"/>
  <c r="R133"/>
  <c r="BK142"/>
  <c r="J142"/>
  <c r="J67"/>
  <c r="R142"/>
  <c r="BK155"/>
  <c r="J155"/>
  <c r="J68"/>
  <c r="R155"/>
  <c r="BK190"/>
  <c r="J190"/>
  <c r="J69"/>
  <c r="R190"/>
  <c r="BK222"/>
  <c r="J222"/>
  <c r="J70"/>
  <c r="T222"/>
  <c r="P244"/>
  <c r="R244"/>
  <c i="7" r="P92"/>
  <c r="T92"/>
  <c r="R124"/>
  <c r="BK136"/>
  <c r="J136"/>
  <c r="J67"/>
  <c r="T136"/>
  <c i="8" r="P98"/>
  <c r="T98"/>
  <c r="P149"/>
  <c r="R149"/>
  <c r="BK176"/>
  <c r="J176"/>
  <c r="J67"/>
  <c r="P176"/>
  <c r="R176"/>
  <c r="T176"/>
  <c r="BK196"/>
  <c r="J196"/>
  <c r="J68"/>
  <c r="P196"/>
  <c r="R196"/>
  <c r="T196"/>
  <c r="BK217"/>
  <c r="J217"/>
  <c r="J69"/>
  <c r="P217"/>
  <c r="R217"/>
  <c r="T217"/>
  <c r="R231"/>
  <c r="T266"/>
  <c r="R283"/>
  <c i="9" r="BK85"/>
  <c r="J85"/>
  <c r="J61"/>
  <c r="P85"/>
  <c r="R85"/>
  <c r="T85"/>
  <c r="BK143"/>
  <c r="J143"/>
  <c r="J62"/>
  <c r="P143"/>
  <c r="R143"/>
  <c r="T143"/>
  <c r="BK168"/>
  <c r="J168"/>
  <c r="J63"/>
  <c i="2" r="T126"/>
  <c r="T125"/>
  <c r="P252"/>
  <c r="BK314"/>
  <c r="J314"/>
  <c r="J67"/>
  <c r="R509"/>
  <c r="R682"/>
  <c r="R717"/>
  <c r="R968"/>
  <c r="BK1197"/>
  <c r="J1197"/>
  <c r="J74"/>
  <c r="R1197"/>
  <c r="P1231"/>
  <c r="R1249"/>
  <c r="P1308"/>
  <c r="BK1400"/>
  <c r="J1400"/>
  <c r="J80"/>
  <c r="R1400"/>
  <c r="P1463"/>
  <c r="BK1575"/>
  <c r="J1575"/>
  <c r="J82"/>
  <c r="T1575"/>
  <c r="T1627"/>
  <c r="BK1774"/>
  <c r="J1774"/>
  <c r="J85"/>
  <c r="R1774"/>
  <c r="R1809"/>
  <c r="P1826"/>
  <c r="BK1867"/>
  <c r="J1867"/>
  <c r="J88"/>
  <c r="R1867"/>
  <c r="P1898"/>
  <c r="T1898"/>
  <c r="R1929"/>
  <c r="P2012"/>
  <c r="BK2061"/>
  <c r="J2061"/>
  <c r="J92"/>
  <c r="P2061"/>
  <c r="BK2126"/>
  <c r="J2126"/>
  <c r="J94"/>
  <c r="T2126"/>
  <c r="T2211"/>
  <c r="R2262"/>
  <c r="BK2376"/>
  <c r="J2376"/>
  <c r="J98"/>
  <c r="R2376"/>
  <c r="P2486"/>
  <c r="BK2537"/>
  <c r="J2537"/>
  <c r="J100"/>
  <c r="T2537"/>
  <c r="P2554"/>
  <c r="P2553"/>
  <c i="3" r="BK206"/>
  <c r="J206"/>
  <c r="J73"/>
  <c r="R206"/>
  <c r="R182"/>
  <c r="R224"/>
  <c r="P237"/>
  <c r="T237"/>
  <c r="R245"/>
  <c r="BK262"/>
  <c r="J262"/>
  <c r="J85"/>
  <c r="R262"/>
  <c r="R268"/>
  <c r="R267"/>
  <c r="R292"/>
  <c r="P303"/>
  <c r="T303"/>
  <c r="R312"/>
  <c r="BK326"/>
  <c r="J326"/>
  <c r="J103"/>
  <c r="T326"/>
  <c r="BK357"/>
  <c r="J357"/>
  <c r="J106"/>
  <c r="R357"/>
  <c r="R371"/>
  <c r="BK380"/>
  <c r="J380"/>
  <c r="J113"/>
  <c r="R380"/>
  <c r="BK385"/>
  <c r="J385"/>
  <c r="J114"/>
  <c r="R385"/>
  <c r="BK396"/>
  <c r="J396"/>
  <c r="J115"/>
  <c r="R396"/>
  <c r="P425"/>
  <c r="P403"/>
  <c r="R425"/>
  <c r="R403"/>
  <c r="BK448"/>
  <c r="J448"/>
  <c r="J123"/>
  <c r="R448"/>
  <c r="P467"/>
  <c r="P457"/>
  <c r="T467"/>
  <c r="T457"/>
  <c r="BK475"/>
  <c r="J475"/>
  <c r="J130"/>
  <c r="R475"/>
  <c r="BK582"/>
  <c r="J582"/>
  <c r="J155"/>
  <c r="T582"/>
  <c r="P607"/>
  <c r="R607"/>
  <c i="4" r="BK94"/>
  <c r="J94"/>
  <c r="J68"/>
  <c r="P94"/>
  <c r="P93"/>
  <c i="1" r="AU59"/>
  <c i="4" r="T94"/>
  <c r="T93"/>
  <c i="5" r="BK94"/>
  <c r="J94"/>
  <c r="J64"/>
  <c r="R94"/>
  <c r="BK121"/>
  <c r="J121"/>
  <c r="J65"/>
  <c r="R121"/>
  <c r="BK133"/>
  <c r="J133"/>
  <c r="J66"/>
  <c r="P133"/>
  <c r="T133"/>
  <c r="P142"/>
  <c r="T142"/>
  <c r="P155"/>
  <c r="T155"/>
  <c r="P190"/>
  <c r="T190"/>
  <c r="P222"/>
  <c r="R222"/>
  <c r="BK244"/>
  <c r="J244"/>
  <c r="J71"/>
  <c r="T244"/>
  <c i="7" r="BK92"/>
  <c r="J92"/>
  <c r="J65"/>
  <c r="R92"/>
  <c r="BK124"/>
  <c r="J124"/>
  <c r="J66"/>
  <c r="P124"/>
  <c r="T124"/>
  <c r="P136"/>
  <c r="R136"/>
  <c i="8" r="BK98"/>
  <c r="J98"/>
  <c r="J65"/>
  <c r="R98"/>
  <c r="R97"/>
  <c r="R96"/>
  <c r="BK149"/>
  <c r="J149"/>
  <c r="J66"/>
  <c r="T149"/>
  <c r="BK231"/>
  <c r="J231"/>
  <c r="J70"/>
  <c r="T231"/>
  <c r="P266"/>
  <c r="BK283"/>
  <c r="J283"/>
  <c r="J72"/>
  <c r="T283"/>
  <c i="9" r="T168"/>
  <c i="2" r="BE1076"/>
  <c r="BE1083"/>
  <c r="BE1109"/>
  <c r="BE1117"/>
  <c r="BE1129"/>
  <c r="BE1144"/>
  <c r="BE1152"/>
  <c r="BE1175"/>
  <c r="BE1183"/>
  <c r="BE1186"/>
  <c r="BE1204"/>
  <c r="BE1227"/>
  <c r="BE1232"/>
  <c r="BE1235"/>
  <c r="BE1250"/>
  <c r="BE1261"/>
  <c r="BE1274"/>
  <c r="BE1282"/>
  <c r="BE1306"/>
  <c r="BE1333"/>
  <c r="BE1375"/>
  <c r="BE1380"/>
  <c r="BE1388"/>
  <c r="BE1398"/>
  <c r="BE1415"/>
  <c r="BE1417"/>
  <c r="BE1424"/>
  <c r="BE1448"/>
  <c r="BE1453"/>
  <c r="BE1483"/>
  <c r="BE1491"/>
  <c r="BE1493"/>
  <c r="BE1538"/>
  <c r="BE1541"/>
  <c r="BE1548"/>
  <c r="BE1556"/>
  <c r="BE1558"/>
  <c r="BE1571"/>
  <c r="BE1581"/>
  <c r="BE1609"/>
  <c r="BE1619"/>
  <c r="BE1623"/>
  <c r="BE1662"/>
  <c r="BE1722"/>
  <c r="BE1742"/>
  <c r="BE1746"/>
  <c r="BE1767"/>
  <c r="BE1777"/>
  <c r="BE1805"/>
  <c r="BE1810"/>
  <c r="BE1822"/>
  <c r="BE1852"/>
  <c r="BE1870"/>
  <c r="BE1874"/>
  <c r="BE1876"/>
  <c r="BE1886"/>
  <c r="BE1899"/>
  <c r="BE1907"/>
  <c r="BE1915"/>
  <c r="BE1921"/>
  <c r="BE1932"/>
  <c r="BE1965"/>
  <c r="BE1979"/>
  <c r="BE1993"/>
  <c r="BE2010"/>
  <c r="BE2013"/>
  <c r="BE2019"/>
  <c r="BE2036"/>
  <c r="BE2051"/>
  <c r="BE2068"/>
  <c r="BE2083"/>
  <c r="BE2102"/>
  <c r="BE2106"/>
  <c r="BE2133"/>
  <c r="BE2136"/>
  <c r="BE2148"/>
  <c r="BE2166"/>
  <c r="BE2174"/>
  <c r="BE2184"/>
  <c r="BE2197"/>
  <c r="BE2200"/>
  <c r="BE2205"/>
  <c r="BE2231"/>
  <c r="BE2249"/>
  <c r="BE2260"/>
  <c r="BE2289"/>
  <c r="BE2299"/>
  <c r="BE2319"/>
  <c r="BE2336"/>
  <c r="BE2344"/>
  <c r="BE2347"/>
  <c r="BE2358"/>
  <c r="BE2372"/>
  <c r="BE2426"/>
  <c r="BE2428"/>
  <c r="BE2431"/>
  <c r="BE2463"/>
  <c r="BE2465"/>
  <c r="BE2467"/>
  <c r="BE2480"/>
  <c r="BE2484"/>
  <c r="BE2487"/>
  <c r="BE2490"/>
  <c r="BE2492"/>
  <c r="BE2515"/>
  <c r="BE2517"/>
  <c r="BE2524"/>
  <c r="BE2526"/>
  <c r="BE2528"/>
  <c r="BE2538"/>
  <c r="BE2541"/>
  <c r="BE2543"/>
  <c r="BE2546"/>
  <c r="BE2548"/>
  <c r="BE2551"/>
  <c r="BE2555"/>
  <c r="BE2557"/>
  <c r="BE2559"/>
  <c i="3" r="E50"/>
  <c r="F59"/>
  <c r="BE183"/>
  <c r="BE198"/>
  <c r="BE211"/>
  <c r="BE215"/>
  <c r="BE217"/>
  <c r="BE225"/>
  <c r="BE227"/>
  <c r="BE229"/>
  <c r="BE232"/>
  <c r="BE240"/>
  <c r="BE243"/>
  <c r="BE246"/>
  <c r="BE257"/>
  <c r="BE271"/>
  <c r="BE310"/>
  <c r="BE313"/>
  <c r="BE318"/>
  <c r="BE321"/>
  <c r="BE327"/>
  <c r="BE329"/>
  <c r="BE347"/>
  <c r="BE351"/>
  <c r="BE360"/>
  <c r="BE369"/>
  <c r="BE381"/>
  <c r="BE388"/>
  <c r="BE397"/>
  <c r="BE401"/>
  <c r="BE404"/>
  <c r="BE408"/>
  <c r="BE414"/>
  <c r="BE423"/>
  <c r="BE428"/>
  <c r="BE432"/>
  <c r="BE434"/>
  <c r="BE444"/>
  <c r="BE449"/>
  <c r="BE451"/>
  <c r="BE465"/>
  <c r="BE470"/>
  <c r="BE478"/>
  <c r="BE489"/>
  <c r="BE492"/>
  <c r="BE501"/>
  <c r="BE507"/>
  <c r="BE513"/>
  <c r="BE519"/>
  <c r="BE529"/>
  <c r="BE544"/>
  <c r="BE546"/>
  <c r="BE552"/>
  <c r="BE568"/>
  <c r="BE572"/>
  <c r="BE575"/>
  <c r="BE578"/>
  <c r="BE585"/>
  <c r="BE597"/>
  <c r="BE599"/>
  <c i="8" r="BK289"/>
  <c r="J289"/>
  <c r="J74"/>
  <c i="2" r="J56"/>
  <c r="BE127"/>
  <c r="BE143"/>
  <c r="BE169"/>
  <c r="BE172"/>
  <c r="BE187"/>
  <c r="BE193"/>
  <c r="BE236"/>
  <c r="BE238"/>
  <c r="BE265"/>
  <c r="BE267"/>
  <c r="BE291"/>
  <c r="BE297"/>
  <c r="BE302"/>
  <c r="BE305"/>
  <c r="BE315"/>
  <c r="BE327"/>
  <c r="BE345"/>
  <c r="BE350"/>
  <c r="BE358"/>
  <c r="BE367"/>
  <c r="BE371"/>
  <c r="BE383"/>
  <c r="BE391"/>
  <c r="BE413"/>
  <c r="BE428"/>
  <c r="BE449"/>
  <c r="BE462"/>
  <c r="BE490"/>
  <c r="BE510"/>
  <c r="BE518"/>
  <c r="BE526"/>
  <c r="BE530"/>
  <c r="BE547"/>
  <c r="BE551"/>
  <c r="BE555"/>
  <c r="BE559"/>
  <c r="BE561"/>
  <c r="BE564"/>
  <c r="BE569"/>
  <c r="BE612"/>
  <c r="BE634"/>
  <c r="BE657"/>
  <c r="BE659"/>
  <c r="BE667"/>
  <c r="BE675"/>
  <c r="BE683"/>
  <c r="BE710"/>
  <c r="BE720"/>
  <c r="BE723"/>
  <c r="BE901"/>
  <c r="BE930"/>
  <c r="BE935"/>
  <c r="BE940"/>
  <c r="BE950"/>
  <c r="BE961"/>
  <c r="BE966"/>
  <c r="BE971"/>
  <c r="BE976"/>
  <c r="BE980"/>
  <c r="BE984"/>
  <c r="BE1000"/>
  <c r="BE1003"/>
  <c r="BE1011"/>
  <c r="BE1038"/>
  <c r="BE1042"/>
  <c r="BE1047"/>
  <c r="BE1072"/>
  <c r="BE1092"/>
  <c r="BE1094"/>
  <c r="BE1121"/>
  <c r="BE1140"/>
  <c r="BE1160"/>
  <c r="BE1198"/>
  <c r="BE1210"/>
  <c r="BE1265"/>
  <c r="BE1279"/>
  <c r="BE1298"/>
  <c r="BE1309"/>
  <c r="BE1325"/>
  <c r="BE1337"/>
  <c r="BE1401"/>
  <c r="BE1422"/>
  <c r="BE1428"/>
  <c r="BE1446"/>
  <c r="BE1455"/>
  <c r="BE1464"/>
  <c r="BE1469"/>
  <c r="BE1475"/>
  <c r="BE1487"/>
  <c r="BE1498"/>
  <c r="BE1501"/>
  <c r="BE1505"/>
  <c r="BE1531"/>
  <c r="BE1553"/>
  <c r="BE1564"/>
  <c r="BE1568"/>
  <c r="BE1585"/>
  <c r="BE1588"/>
  <c r="BE1617"/>
  <c r="BE1625"/>
  <c r="BE1628"/>
  <c r="BE1634"/>
  <c r="BE1645"/>
  <c r="BE1649"/>
  <c r="BE1654"/>
  <c r="BE1657"/>
  <c r="BE1668"/>
  <c r="BE1673"/>
  <c r="BE1679"/>
  <c r="BE1686"/>
  <c r="BE1750"/>
  <c r="BE1757"/>
  <c r="BE1760"/>
  <c r="BE1779"/>
  <c r="BE1783"/>
  <c r="BE1785"/>
  <c r="BE1793"/>
  <c r="BE1795"/>
  <c r="BE1797"/>
  <c r="BE1818"/>
  <c r="BE1831"/>
  <c r="BE1833"/>
  <c r="BE1841"/>
  <c r="BE1845"/>
  <c r="BE1847"/>
  <c r="BE1863"/>
  <c r="BE1882"/>
  <c r="BE1884"/>
  <c r="BE1890"/>
  <c r="BE1896"/>
  <c r="BE1903"/>
  <c r="BE1913"/>
  <c r="BE1925"/>
  <c r="BE1934"/>
  <c r="BE1939"/>
  <c r="BE1996"/>
  <c r="BE2027"/>
  <c r="BE2059"/>
  <c r="BE2062"/>
  <c r="BE2064"/>
  <c r="BE2085"/>
  <c r="BE2088"/>
  <c r="BE2091"/>
  <c r="BE2104"/>
  <c r="BE2118"/>
  <c r="BE2124"/>
  <c r="BE2130"/>
  <c r="BE2142"/>
  <c r="BE2150"/>
  <c r="BE2177"/>
  <c r="BE2192"/>
  <c r="BE2234"/>
  <c r="BE2246"/>
  <c r="BE2257"/>
  <c r="BE2311"/>
  <c r="BE2328"/>
  <c r="BE2341"/>
  <c r="BE2349"/>
  <c r="BE2355"/>
  <c r="BE2364"/>
  <c i="9" r="BE174"/>
  <c i="2" r="E50"/>
  <c r="F121"/>
  <c r="BE133"/>
  <c r="BE137"/>
  <c r="BE140"/>
  <c r="BE177"/>
  <c r="BE180"/>
  <c r="BE190"/>
  <c r="BE216"/>
  <c r="BE219"/>
  <c r="BE253"/>
  <c r="BE259"/>
  <c r="BE262"/>
  <c r="BE282"/>
  <c r="BE288"/>
  <c r="BE294"/>
  <c r="BE308"/>
  <c r="BE354"/>
  <c r="BE363"/>
  <c r="BE379"/>
  <c r="BE401"/>
  <c r="BE433"/>
  <c r="BE444"/>
  <c r="BE454"/>
  <c r="BE476"/>
  <c r="BE498"/>
  <c r="BE513"/>
  <c r="BE520"/>
  <c r="BE528"/>
  <c r="BE532"/>
  <c r="BE534"/>
  <c r="BE543"/>
  <c r="BE553"/>
  <c r="BE572"/>
  <c r="BE604"/>
  <c r="BE665"/>
  <c r="BE669"/>
  <c r="BE671"/>
  <c r="BE685"/>
  <c r="BE691"/>
  <c r="BE696"/>
  <c r="BE700"/>
  <c r="BE702"/>
  <c r="BE704"/>
  <c r="BE714"/>
  <c r="BE718"/>
  <c r="BE726"/>
  <c r="BE798"/>
  <c r="BE822"/>
  <c r="BE842"/>
  <c r="BE873"/>
  <c r="BE892"/>
  <c r="BE905"/>
  <c r="BE915"/>
  <c r="BE918"/>
  <c r="BE933"/>
  <c r="BE937"/>
  <c r="BE944"/>
  <c r="BE948"/>
  <c r="BE956"/>
  <c r="BE959"/>
  <c r="BE969"/>
  <c r="BE982"/>
  <c r="BE992"/>
  <c r="BE1017"/>
  <c r="BE1031"/>
  <c r="BE1040"/>
  <c r="BE1049"/>
  <c r="BE1057"/>
  <c r="BE1066"/>
  <c r="BE1070"/>
  <c r="BE1074"/>
  <c r="BE1078"/>
  <c r="BE1087"/>
  <c r="BE1099"/>
  <c r="BE1113"/>
  <c r="BE1126"/>
  <c r="BE1156"/>
  <c r="BE1164"/>
  <c r="BE1170"/>
  <c r="BE1178"/>
  <c r="BE1189"/>
  <c r="BE1208"/>
  <c r="BE1215"/>
  <c r="BE1225"/>
  <c r="BE1229"/>
  <c r="BE1240"/>
  <c r="BE1287"/>
  <c r="BE1291"/>
  <c r="BE1302"/>
  <c r="BE1383"/>
  <c r="BE1394"/>
  <c r="BE1407"/>
  <c r="BE1409"/>
  <c r="BE1411"/>
  <c r="BE1413"/>
  <c r="BE1419"/>
  <c r="BE1426"/>
  <c r="BE1434"/>
  <c r="BE1439"/>
  <c r="BE1451"/>
  <c r="BE1458"/>
  <c r="BE1461"/>
  <c r="BE1467"/>
  <c r="BE1471"/>
  <c r="BE1473"/>
  <c r="BE1481"/>
  <c r="BE1485"/>
  <c r="BE1503"/>
  <c r="BE1508"/>
  <c r="BE1513"/>
  <c r="BE1515"/>
  <c r="BE1517"/>
  <c r="BE1560"/>
  <c r="BE1566"/>
  <c r="BE1576"/>
  <c r="BE1578"/>
  <c r="BE1583"/>
  <c r="BE1595"/>
  <c r="BE1602"/>
  <c r="BE1611"/>
  <c r="BE1615"/>
  <c r="BE1621"/>
  <c r="BE1647"/>
  <c r="BE1651"/>
  <c r="BE1681"/>
  <c r="BE1696"/>
  <c r="BE1731"/>
  <c r="BE1748"/>
  <c r="BE1762"/>
  <c r="BE1772"/>
  <c r="BE1775"/>
  <c r="BE1787"/>
  <c r="BE1791"/>
  <c r="BE1799"/>
  <c r="BE1801"/>
  <c r="BE1812"/>
  <c r="BE1814"/>
  <c r="BE1820"/>
  <c r="BE1824"/>
  <c r="BE1829"/>
  <c r="BE1837"/>
  <c r="BE1854"/>
  <c r="BE1865"/>
  <c r="BE1868"/>
  <c r="BE1872"/>
  <c r="BE1880"/>
  <c r="BE1888"/>
  <c r="BE1892"/>
  <c r="BE1894"/>
  <c r="BE1901"/>
  <c r="BE1909"/>
  <c r="BE1917"/>
  <c r="BE1930"/>
  <c r="BE1954"/>
  <c r="BE1958"/>
  <c r="BE1989"/>
  <c r="BE1998"/>
  <c r="BE2002"/>
  <c r="BE2004"/>
  <c r="BE2006"/>
  <c r="BE2017"/>
  <c r="BE2024"/>
  <c r="BE2047"/>
  <c r="BE2055"/>
  <c r="BE2074"/>
  <c r="BE2078"/>
  <c r="BE2080"/>
  <c r="BE2121"/>
  <c r="BE2127"/>
  <c r="BE2145"/>
  <c r="BE2157"/>
  <c r="BE2179"/>
  <c r="BE2182"/>
  <c r="BE2194"/>
  <c r="BE2207"/>
  <c r="BE2214"/>
  <c r="BE2225"/>
  <c r="BE2241"/>
  <c r="BE2254"/>
  <c r="BE2308"/>
  <c r="BE2331"/>
  <c r="BE2351"/>
  <c r="BE2366"/>
  <c r="BE2374"/>
  <c r="BK1086"/>
  <c r="J1086"/>
  <c r="J72"/>
  <c r="BK1192"/>
  <c r="J1192"/>
  <c r="J73"/>
  <c i="3" r="J56"/>
  <c r="BE195"/>
  <c r="BE201"/>
  <c r="BE204"/>
  <c r="BE235"/>
  <c r="BE238"/>
  <c r="BE251"/>
  <c r="BE263"/>
  <c r="BE269"/>
  <c r="BE277"/>
  <c r="BE293"/>
  <c r="BE295"/>
  <c r="BE304"/>
  <c r="BE306"/>
  <c r="BE315"/>
  <c r="BE331"/>
  <c r="BE335"/>
  <c r="BE339"/>
  <c r="BE345"/>
  <c r="BE349"/>
  <c r="BE355"/>
  <c r="BE358"/>
  <c r="BE363"/>
  <c r="BE366"/>
  <c r="BE372"/>
  <c r="BE378"/>
  <c r="BE386"/>
  <c r="BE394"/>
  <c r="BE399"/>
  <c r="BE406"/>
  <c r="BE417"/>
  <c r="BE426"/>
  <c r="BE438"/>
  <c r="BE440"/>
  <c r="BE446"/>
  <c r="BE453"/>
  <c r="BE459"/>
  <c r="BE468"/>
  <c r="BE484"/>
  <c r="BE495"/>
  <c r="BE504"/>
  <c r="BE510"/>
  <c r="BE516"/>
  <c r="BE522"/>
  <c r="BE542"/>
  <c r="BE548"/>
  <c r="BE554"/>
  <c r="BE560"/>
  <c r="BE564"/>
  <c r="BE566"/>
  <c r="BE570"/>
  <c r="BE580"/>
  <c r="BE583"/>
  <c r="BE587"/>
  <c r="BE589"/>
  <c r="BE591"/>
  <c r="BE595"/>
  <c r="BE605"/>
  <c r="BE608"/>
  <c r="BE612"/>
  <c r="BE614"/>
  <c r="BK191"/>
  <c r="J191"/>
  <c r="J68"/>
  <c r="BK194"/>
  <c r="J194"/>
  <c r="J69"/>
  <c r="BK200"/>
  <c r="J200"/>
  <c r="J71"/>
  <c r="BK242"/>
  <c r="J242"/>
  <c r="J79"/>
  <c r="BK256"/>
  <c r="J256"/>
  <c r="J83"/>
  <c r="BK276"/>
  <c r="J276"/>
  <c r="J89"/>
  <c r="BK279"/>
  <c r="J279"/>
  <c r="J90"/>
  <c r="BK286"/>
  <c r="J286"/>
  <c r="J93"/>
  <c r="BK300"/>
  <c r="J300"/>
  <c r="J97"/>
  <c r="BK320"/>
  <c r="J320"/>
  <c r="J101"/>
  <c r="BK323"/>
  <c r="J323"/>
  <c r="J102"/>
  <c r="BK365"/>
  <c r="J365"/>
  <c r="J108"/>
  <c r="BK368"/>
  <c r="J368"/>
  <c r="J109"/>
  <c r="BK377"/>
  <c r="J377"/>
  <c r="J112"/>
  <c r="BK410"/>
  <c r="J410"/>
  <c r="J117"/>
  <c r="BK413"/>
  <c r="J413"/>
  <c r="J118"/>
  <c r="BK416"/>
  <c r="J416"/>
  <c r="J119"/>
  <c r="BK419"/>
  <c r="J419"/>
  <c r="J120"/>
  <c r="BK422"/>
  <c r="J422"/>
  <c r="J121"/>
  <c r="BK458"/>
  <c r="J458"/>
  <c r="J125"/>
  <c r="BK464"/>
  <c r="J464"/>
  <c r="J127"/>
  <c r="BK472"/>
  <c r="J472"/>
  <c r="J129"/>
  <c r="BK491"/>
  <c r="J491"/>
  <c r="J136"/>
  <c r="BK500"/>
  <c r="J500"/>
  <c r="J139"/>
  <c r="BK506"/>
  <c r="J506"/>
  <c r="J141"/>
  <c r="BK509"/>
  <c r="J509"/>
  <c r="J142"/>
  <c r="BK515"/>
  <c r="J515"/>
  <c r="J144"/>
  <c r="BK521"/>
  <c r="J521"/>
  <c r="J146"/>
  <c r="BK528"/>
  <c r="J528"/>
  <c r="J149"/>
  <c r="BK531"/>
  <c r="J531"/>
  <c r="J150"/>
  <c r="BK535"/>
  <c r="BK534"/>
  <c r="J534"/>
  <c r="J151"/>
  <c r="BK574"/>
  <c r="J574"/>
  <c r="J153"/>
  <c i="4" r="J60"/>
  <c r="F63"/>
  <c r="BE95"/>
  <c r="BK99"/>
  <c r="J99"/>
  <c r="J69"/>
  <c i="5" r="E50"/>
  <c r="F59"/>
  <c r="BE95"/>
  <c r="BE97"/>
  <c r="BE101"/>
  <c r="BE107"/>
  <c r="BE109"/>
  <c r="BE115"/>
  <c r="BE117"/>
  <c r="BE119"/>
  <c r="BE122"/>
  <c r="BE124"/>
  <c r="BE127"/>
  <c r="BE131"/>
  <c r="BE134"/>
  <c r="BE136"/>
  <c r="BE138"/>
  <c r="BE140"/>
  <c r="BE143"/>
  <c r="BE147"/>
  <c r="BE164"/>
  <c r="BE170"/>
  <c r="BE172"/>
  <c r="BE174"/>
  <c r="BE176"/>
  <c r="BE178"/>
  <c r="BE180"/>
  <c r="BE182"/>
  <c r="BE186"/>
  <c r="BE191"/>
  <c r="BE193"/>
  <c r="BE202"/>
  <c r="BE206"/>
  <c r="BE210"/>
  <c r="BE212"/>
  <c r="BE214"/>
  <c r="BE216"/>
  <c r="BE218"/>
  <c r="BE220"/>
  <c r="BE225"/>
  <c r="BE228"/>
  <c r="BE230"/>
  <c r="BE232"/>
  <c r="BE238"/>
  <c r="BE242"/>
  <c r="BE245"/>
  <c r="BE249"/>
  <c r="BE255"/>
  <c r="BE257"/>
  <c r="BE259"/>
  <c r="BE261"/>
  <c i="6" r="J80"/>
  <c r="F83"/>
  <c r="BE88"/>
  <c r="BK87"/>
  <c r="J87"/>
  <c r="J64"/>
  <c i="7" r="J56"/>
  <c r="F59"/>
  <c r="E78"/>
  <c r="BE99"/>
  <c r="BE102"/>
  <c r="BE105"/>
  <c r="BE108"/>
  <c r="BE111"/>
  <c r="BE114"/>
  <c r="BE120"/>
  <c r="BE122"/>
  <c r="BE125"/>
  <c r="BE131"/>
  <c r="BE141"/>
  <c r="BE144"/>
  <c r="BE153"/>
  <c r="BE157"/>
  <c i="8" r="E50"/>
  <c r="F59"/>
  <c r="BE99"/>
  <c r="BE102"/>
  <c r="BE110"/>
  <c r="BE121"/>
  <c r="BE124"/>
  <c r="BE129"/>
  <c r="BE132"/>
  <c r="BE136"/>
  <c r="BE138"/>
  <c r="BE143"/>
  <c r="BE146"/>
  <c r="BE154"/>
  <c r="BE164"/>
  <c r="BE172"/>
  <c r="BE177"/>
  <c r="BE193"/>
  <c r="BE197"/>
  <c r="BE199"/>
  <c r="BE203"/>
  <c r="BE208"/>
  <c r="BE212"/>
  <c r="BE218"/>
  <c r="BE227"/>
  <c r="BE229"/>
  <c r="BE232"/>
  <c r="BE236"/>
  <c r="BE239"/>
  <c r="BE245"/>
  <c r="BE249"/>
  <c r="BE253"/>
  <c r="BE264"/>
  <c r="BE267"/>
  <c r="BE272"/>
  <c i="2" r="BE130"/>
  <c r="BE152"/>
  <c r="BE175"/>
  <c r="BE184"/>
  <c r="BE233"/>
  <c r="BE256"/>
  <c r="BE272"/>
  <c r="BE286"/>
  <c r="BE299"/>
  <c r="BE311"/>
  <c r="BE318"/>
  <c r="BE324"/>
  <c r="BE331"/>
  <c r="BE335"/>
  <c r="BE339"/>
  <c r="BE369"/>
  <c r="BE377"/>
  <c r="BE387"/>
  <c r="BE398"/>
  <c r="BE404"/>
  <c r="BE416"/>
  <c r="BE423"/>
  <c r="BE438"/>
  <c r="BE441"/>
  <c r="BE451"/>
  <c r="BE459"/>
  <c r="BE495"/>
  <c r="BE506"/>
  <c r="BE516"/>
  <c r="BE522"/>
  <c r="BE524"/>
  <c r="BE536"/>
  <c r="BE540"/>
  <c r="BE545"/>
  <c r="BE549"/>
  <c r="BE557"/>
  <c r="BE575"/>
  <c r="BE636"/>
  <c r="BE661"/>
  <c r="BE663"/>
  <c r="BE678"/>
  <c r="BE688"/>
  <c r="BE693"/>
  <c r="BE698"/>
  <c r="BE707"/>
  <c r="BE766"/>
  <c r="BE804"/>
  <c r="BE807"/>
  <c r="BE840"/>
  <c r="BE850"/>
  <c r="BE853"/>
  <c r="BE876"/>
  <c r="BE888"/>
  <c r="BE908"/>
  <c r="BE953"/>
  <c r="BE964"/>
  <c r="BE973"/>
  <c r="BE978"/>
  <c r="BE987"/>
  <c r="BE995"/>
  <c r="BE1009"/>
  <c r="BE1013"/>
  <c r="BE1015"/>
  <c r="BE1019"/>
  <c r="BE1024"/>
  <c r="BE1026"/>
  <c r="BE1029"/>
  <c r="BE1033"/>
  <c r="BE1055"/>
  <c r="BE1059"/>
  <c r="BE1061"/>
  <c r="BE1068"/>
  <c r="BE1080"/>
  <c r="BE1133"/>
  <c r="BE1193"/>
  <c r="BE1220"/>
  <c r="BE1223"/>
  <c r="BE1238"/>
  <c r="BE1242"/>
  <c r="BE1246"/>
  <c r="BE1277"/>
  <c r="BE1295"/>
  <c r="BE1312"/>
  <c r="BE1316"/>
  <c r="BE1329"/>
  <c r="BE1390"/>
  <c r="BE1404"/>
  <c r="BE1444"/>
  <c r="BE1477"/>
  <c r="BE1479"/>
  <c r="BE1489"/>
  <c r="BE1495"/>
  <c r="BE1511"/>
  <c r="BE1527"/>
  <c r="BE1529"/>
  <c r="BE1533"/>
  <c r="BE1536"/>
  <c r="BE1543"/>
  <c r="BE1562"/>
  <c r="BE1573"/>
  <c r="BE1593"/>
  <c r="BE1598"/>
  <c r="BE1600"/>
  <c r="BE1607"/>
  <c r="BE1613"/>
  <c r="BE1630"/>
  <c r="BE1632"/>
  <c r="BE1642"/>
  <c r="BE1666"/>
  <c r="BE1676"/>
  <c r="BE1691"/>
  <c r="BE1699"/>
  <c r="BE1709"/>
  <c r="BE1715"/>
  <c r="BE1725"/>
  <c r="BE1733"/>
  <c r="BE1736"/>
  <c r="BE1753"/>
  <c r="BE1770"/>
  <c r="BE1781"/>
  <c r="BE1789"/>
  <c r="BE1803"/>
  <c r="BE1807"/>
  <c r="BE1816"/>
  <c r="BE1827"/>
  <c r="BE1835"/>
  <c r="BE1839"/>
  <c r="BE1843"/>
  <c r="BE1849"/>
  <c r="BE1857"/>
  <c r="BE1860"/>
  <c r="BE1878"/>
  <c r="BE1905"/>
  <c r="BE1911"/>
  <c r="BE1919"/>
  <c r="BE1923"/>
  <c r="BE1927"/>
  <c r="BE1943"/>
  <c r="BE1961"/>
  <c r="BE1968"/>
  <c r="BE1972"/>
  <c r="BE1986"/>
  <c r="BE2000"/>
  <c r="BE2008"/>
  <c r="BE2021"/>
  <c r="BE2030"/>
  <c r="BE2033"/>
  <c r="BE2043"/>
  <c r="BE2094"/>
  <c r="BE2097"/>
  <c r="BE2099"/>
  <c r="BE2109"/>
  <c r="BE2112"/>
  <c r="BE2116"/>
  <c r="BE2139"/>
  <c r="BE2164"/>
  <c r="BE2172"/>
  <c r="BE2187"/>
  <c r="BE2202"/>
  <c r="BE2209"/>
  <c r="BE2212"/>
  <c r="BE2217"/>
  <c r="BE2219"/>
  <c r="BE2222"/>
  <c r="BE2228"/>
  <c r="BE2238"/>
  <c r="BE2263"/>
  <c r="BE2272"/>
  <c r="BE2275"/>
  <c r="BE2292"/>
  <c r="BE2296"/>
  <c r="BE2314"/>
  <c r="BE2322"/>
  <c r="BE2339"/>
  <c r="BE2369"/>
  <c r="BE2377"/>
  <c r="BE2402"/>
  <c r="BE2405"/>
  <c r="BE2424"/>
  <c r="BK1245"/>
  <c r="J1245"/>
  <c r="J76"/>
  <c i="3" r="BE180"/>
  <c r="BE186"/>
  <c r="BE189"/>
  <c r="BE192"/>
  <c r="BE207"/>
  <c r="BE209"/>
  <c r="BE213"/>
  <c r="BE219"/>
  <c r="BE222"/>
  <c r="BE248"/>
  <c r="BE254"/>
  <c r="BE260"/>
  <c r="BE265"/>
  <c r="BE274"/>
  <c r="BE280"/>
  <c r="BE284"/>
  <c r="BE287"/>
  <c r="BE290"/>
  <c r="BE298"/>
  <c r="BE301"/>
  <c r="BE308"/>
  <c r="BE324"/>
  <c r="BE333"/>
  <c r="BE337"/>
  <c r="BE341"/>
  <c r="BE343"/>
  <c r="BE374"/>
  <c r="BE383"/>
  <c r="BE390"/>
  <c r="BE392"/>
  <c r="BE411"/>
  <c r="BE420"/>
  <c r="BE430"/>
  <c r="BE436"/>
  <c r="BE442"/>
  <c r="BE455"/>
  <c r="BE462"/>
  <c r="BE473"/>
  <c r="BE476"/>
  <c r="BE480"/>
  <c r="BE498"/>
  <c r="BE526"/>
  <c r="BE532"/>
  <c r="BE536"/>
  <c r="BE538"/>
  <c r="BE540"/>
  <c r="BE550"/>
  <c r="BE556"/>
  <c r="BE558"/>
  <c r="BE562"/>
  <c r="BE593"/>
  <c r="BE601"/>
  <c r="BE603"/>
  <c r="BE610"/>
  <c r="BK185"/>
  <c r="J185"/>
  <c r="J66"/>
  <c r="BK188"/>
  <c r="J188"/>
  <c r="J67"/>
  <c r="BK197"/>
  <c r="J197"/>
  <c r="J70"/>
  <c r="BK203"/>
  <c r="J203"/>
  <c r="J72"/>
  <c r="BK221"/>
  <c r="J221"/>
  <c r="J74"/>
  <c r="BK231"/>
  <c r="J231"/>
  <c r="J76"/>
  <c r="BK234"/>
  <c r="J234"/>
  <c r="J77"/>
  <c r="BK250"/>
  <c r="J250"/>
  <c r="J81"/>
  <c r="BK253"/>
  <c r="J253"/>
  <c r="J82"/>
  <c r="BK259"/>
  <c r="J259"/>
  <c r="J84"/>
  <c r="BK273"/>
  <c r="J273"/>
  <c r="J88"/>
  <c r="BK283"/>
  <c r="J283"/>
  <c r="J92"/>
  <c r="BK289"/>
  <c r="J289"/>
  <c r="J94"/>
  <c r="BK297"/>
  <c r="J297"/>
  <c r="J96"/>
  <c r="BK317"/>
  <c r="J317"/>
  <c r="J100"/>
  <c r="BK354"/>
  <c r="J354"/>
  <c r="J105"/>
  <c r="BK362"/>
  <c r="J362"/>
  <c r="J107"/>
  <c r="BK403"/>
  <c r="J403"/>
  <c r="J116"/>
  <c r="BK461"/>
  <c r="J461"/>
  <c r="J126"/>
  <c r="BK483"/>
  <c r="J483"/>
  <c r="J132"/>
  <c r="BK488"/>
  <c r="J488"/>
  <c r="J135"/>
  <c r="BK494"/>
  <c r="J494"/>
  <c r="J137"/>
  <c r="BK497"/>
  <c r="J497"/>
  <c r="J138"/>
  <c r="BK503"/>
  <c r="J503"/>
  <c r="J140"/>
  <c r="BK512"/>
  <c r="J512"/>
  <c r="J143"/>
  <c r="BK518"/>
  <c r="J518"/>
  <c r="J145"/>
  <c r="BK525"/>
  <c r="J525"/>
  <c r="J148"/>
  <c i="4" r="E52"/>
  <c r="BE97"/>
  <c r="BE100"/>
  <c i="5" r="J56"/>
  <c r="BE99"/>
  <c r="BE103"/>
  <c r="BE105"/>
  <c r="BE111"/>
  <c r="BE113"/>
  <c r="BE129"/>
  <c r="BE145"/>
  <c r="BE149"/>
  <c r="BE151"/>
  <c r="BE153"/>
  <c r="BE156"/>
  <c r="BE158"/>
  <c r="BE161"/>
  <c r="BE166"/>
  <c r="BE168"/>
  <c r="BE184"/>
  <c r="BE188"/>
  <c r="BE196"/>
  <c r="BE198"/>
  <c r="BE200"/>
  <c r="BE204"/>
  <c r="BE208"/>
  <c r="BE223"/>
  <c r="BE234"/>
  <c r="BE236"/>
  <c r="BE240"/>
  <c r="BE247"/>
  <c r="BE251"/>
  <c r="BE253"/>
  <c i="6" r="E50"/>
  <c i="7" r="BE93"/>
  <c r="BE96"/>
  <c r="BE117"/>
  <c r="BE129"/>
  <c r="BE137"/>
  <c r="BE148"/>
  <c r="BE161"/>
  <c r="BK160"/>
  <c r="J160"/>
  <c r="J68"/>
  <c i="8" r="J56"/>
  <c r="BE105"/>
  <c r="BE112"/>
  <c r="BE115"/>
  <c r="BE118"/>
  <c r="BE127"/>
  <c r="BE134"/>
  <c r="BE141"/>
  <c r="BE150"/>
  <c r="BE152"/>
  <c r="BE158"/>
  <c r="BE162"/>
  <c r="BE168"/>
  <c r="BE180"/>
  <c r="BE184"/>
  <c r="BE188"/>
  <c r="BE191"/>
  <c r="BE201"/>
  <c r="BE205"/>
  <c r="BE215"/>
  <c r="BE221"/>
  <c r="BE224"/>
  <c r="BE242"/>
  <c r="BE251"/>
  <c r="BE256"/>
  <c r="BE259"/>
  <c r="BE262"/>
  <c r="BE269"/>
  <c r="BE274"/>
  <c r="BE277"/>
  <c r="BE280"/>
  <c r="BE284"/>
  <c r="BE286"/>
  <c r="BE290"/>
  <c i="9" r="E48"/>
  <c r="J52"/>
  <c r="F55"/>
  <c r="BE86"/>
  <c r="BE90"/>
  <c r="BE97"/>
  <c r="BE105"/>
  <c r="BE114"/>
  <c r="BE120"/>
  <c r="BE127"/>
  <c r="BE144"/>
  <c r="BE152"/>
  <c r="BE161"/>
  <c r="BE169"/>
  <c i="7" r="J36"/>
  <c i="1" r="AW63"/>
  <c i="7" r="F37"/>
  <c i="1" r="BB63"/>
  <c r="BB62"/>
  <c r="AX62"/>
  <c r="AS55"/>
  <c r="AS54"/>
  <c i="2" r="F39"/>
  <c i="1" r="BD56"/>
  <c i="3" r="F36"/>
  <c i="1" r="BA58"/>
  <c i="2" r="F38"/>
  <c i="1" r="BC56"/>
  <c i="2" r="J36"/>
  <c i="1" r="AW56"/>
  <c i="9" r="F35"/>
  <c i="1" r="BB66"/>
  <c i="9" r="F36"/>
  <c i="1" r="BC66"/>
  <c i="8" r="F38"/>
  <c i="1" r="BC65"/>
  <c r="BC64"/>
  <c r="AY64"/>
  <c i="4" r="J38"/>
  <c i="1" r="AW59"/>
  <c i="5" r="F39"/>
  <c i="1" r="BD60"/>
  <c i="8" r="F37"/>
  <c i="1" r="BB65"/>
  <c r="BB64"/>
  <c r="AX64"/>
  <c i="9" r="J34"/>
  <c i="1" r="AW66"/>
  <c i="5" r="F36"/>
  <c i="1" r="BA60"/>
  <c i="7" r="F38"/>
  <c i="1" r="BC63"/>
  <c r="BC62"/>
  <c r="AY62"/>
  <c i="8" r="J36"/>
  <c i="1" r="AW65"/>
  <c i="2" r="F37"/>
  <c i="1" r="BB56"/>
  <c i="7" r="F36"/>
  <c i="1" r="BA63"/>
  <c r="BA62"/>
  <c r="AW62"/>
  <c i="4" r="F41"/>
  <c i="1" r="BD59"/>
  <c i="4" r="F40"/>
  <c i="1" r="BC59"/>
  <c i="5" r="F37"/>
  <c i="1" r="BB60"/>
  <c i="3" r="F38"/>
  <c i="1" r="BC58"/>
  <c i="3" r="J36"/>
  <c i="1" r="AW58"/>
  <c i="6" r="J36"/>
  <c i="1" r="AW61"/>
  <c i="3" r="F37"/>
  <c i="1" r="BB58"/>
  <c i="4" r="F38"/>
  <c i="1" r="BA59"/>
  <c i="5" r="J36"/>
  <c i="1" r="AW60"/>
  <c i="7" r="F39"/>
  <c i="1" r="BD63"/>
  <c r="BD62"/>
  <c i="8" r="F36"/>
  <c i="1" r="BA65"/>
  <c r="BA64"/>
  <c r="AW64"/>
  <c i="9" r="F34"/>
  <c i="1" r="BA66"/>
  <c i="9" r="F37"/>
  <c i="1" r="BD66"/>
  <c i="3" r="F39"/>
  <c i="1" r="BD58"/>
  <c i="4" r="F39"/>
  <c i="1" r="BB59"/>
  <c i="5" r="F38"/>
  <c i="1" r="BC60"/>
  <c i="8" r="F39"/>
  <c i="1" r="BD65"/>
  <c r="BD64"/>
  <c i="6" r="F35"/>
  <c i="1" r="AZ61"/>
  <c i="2" r="F36"/>
  <c i="1" r="BA56"/>
  <c i="3" l="1" r="R353"/>
  <c r="R457"/>
  <c r="T353"/>
  <c r="T534"/>
  <c r="P182"/>
  <c r="R534"/>
  <c r="T282"/>
  <c r="R282"/>
  <c r="P353"/>
  <c r="P282"/>
  <c r="T182"/>
  <c r="T179"/>
  <c r="T178"/>
  <c r="R179"/>
  <c r="R178"/>
  <c r="P179"/>
  <c r="P178"/>
  <c i="1" r="AU58"/>
  <c i="9" r="P84"/>
  <c r="P83"/>
  <c i="1" r="AU66"/>
  <c i="8" r="T97"/>
  <c r="T96"/>
  <c i="5" r="T93"/>
  <c i="2" r="T1248"/>
  <c i="7" r="R91"/>
  <c r="R90"/>
  <c i="2" r="R1248"/>
  <c r="P125"/>
  <c r="P1248"/>
  <c r="R125"/>
  <c r="R124"/>
  <c i="5" r="R93"/>
  <c i="2" r="T124"/>
  <c i="9" r="T84"/>
  <c r="T83"/>
  <c i="7" r="T91"/>
  <c r="T90"/>
  <c r="P91"/>
  <c r="P90"/>
  <c i="1" r="AU63"/>
  <c i="9" r="R84"/>
  <c r="R83"/>
  <c i="8" r="P97"/>
  <c r="P96"/>
  <c i="1" r="AU65"/>
  <c i="5" r="P93"/>
  <c i="1" r="AU60"/>
  <c i="2" r="BK125"/>
  <c r="J125"/>
  <c r="J64"/>
  <c r="BK2553"/>
  <c r="J2553"/>
  <c r="J101"/>
  <c i="3" r="BK282"/>
  <c r="J282"/>
  <c r="J91"/>
  <c r="BK376"/>
  <c r="J376"/>
  <c r="J111"/>
  <c r="BK487"/>
  <c r="J487"/>
  <c r="J134"/>
  <c r="BK524"/>
  <c r="J524"/>
  <c r="J147"/>
  <c r="J535"/>
  <c r="J152"/>
  <c i="4" r="BK93"/>
  <c r="J93"/>
  <c r="J67"/>
  <c i="6" r="BK86"/>
  <c r="J86"/>
  <c r="J63"/>
  <c i="7" r="BK91"/>
  <c r="J91"/>
  <c r="J64"/>
  <c i="8" r="BK97"/>
  <c r="J97"/>
  <c r="J64"/>
  <c r="BK288"/>
  <c r="J288"/>
  <c r="J73"/>
  <c i="9" r="BK84"/>
  <c r="J84"/>
  <c r="J60"/>
  <c i="2" r="BK1248"/>
  <c r="J1248"/>
  <c r="J77"/>
  <c i="3" r="BK267"/>
  <c r="J267"/>
  <c r="J86"/>
  <c r="BK457"/>
  <c r="J457"/>
  <c r="J124"/>
  <c r="BK482"/>
  <c r="J482"/>
  <c r="J131"/>
  <c i="5" r="BK93"/>
  <c r="J93"/>
  <c i="1" r="AU62"/>
  <c i="6" r="J35"/>
  <c i="1" r="AV61"/>
  <c r="AT61"/>
  <c i="5" r="J35"/>
  <c i="1" r="AV60"/>
  <c r="AT60"/>
  <c i="4" r="J37"/>
  <c i="1" r="AV59"/>
  <c r="AT59"/>
  <c i="5" r="F35"/>
  <c i="1" r="AZ60"/>
  <c i="8" r="J35"/>
  <c i="1" r="AV65"/>
  <c r="AT65"/>
  <c i="2" r="J35"/>
  <c i="1" r="AV56"/>
  <c r="AT56"/>
  <c r="AU57"/>
  <c i="4" r="F37"/>
  <c i="1" r="AZ59"/>
  <c i="9" r="J33"/>
  <c i="1" r="AV66"/>
  <c r="AT66"/>
  <c i="3" r="J35"/>
  <c i="1" r="AV58"/>
  <c r="AT58"/>
  <c i="5" r="J32"/>
  <c i="1" r="AG60"/>
  <c r="AN60"/>
  <c i="7" r="F35"/>
  <c i="1" r="AZ63"/>
  <c r="AZ62"/>
  <c r="AV62"/>
  <c r="AT62"/>
  <c i="9" r="F33"/>
  <c i="1" r="AZ66"/>
  <c i="2" r="F35"/>
  <c i="1" r="AZ56"/>
  <c r="BA57"/>
  <c r="AW57"/>
  <c i="3" r="F35"/>
  <c i="1" r="AZ58"/>
  <c r="AU64"/>
  <c r="BD57"/>
  <c r="BB57"/>
  <c r="AX57"/>
  <c r="BC57"/>
  <c r="AY57"/>
  <c i="8" r="F35"/>
  <c i="1" r="AZ65"/>
  <c r="AZ64"/>
  <c r="AV64"/>
  <c r="AT64"/>
  <c i="7" r="J35"/>
  <c i="1" r="AV63"/>
  <c r="AT63"/>
  <c i="3" l="1" r="BK353"/>
  <c r="J353"/>
  <c r="J104"/>
  <c i="2" r="P124"/>
  <c i="1" r="AU56"/>
  <c i="5" r="J41"/>
  <c i="3" r="BK182"/>
  <c r="J182"/>
  <c r="J65"/>
  <c i="2" r="BK124"/>
  <c r="J124"/>
  <c i="5" r="J63"/>
  <c i="7" r="BK90"/>
  <c r="J90"/>
  <c r="J63"/>
  <c i="8" r="BK96"/>
  <c r="J96"/>
  <c r="J63"/>
  <c i="9" r="BK83"/>
  <c r="J83"/>
  <c r="J59"/>
  <c i="3" r="BK486"/>
  <c r="J486"/>
  <c r="J133"/>
  <c i="1" r="BB55"/>
  <c r="AX55"/>
  <c r="AU55"/>
  <c r="AU54"/>
  <c i="2" r="J32"/>
  <c i="1" r="AG56"/>
  <c r="BA55"/>
  <c r="AW55"/>
  <c r="AZ57"/>
  <c r="AV57"/>
  <c r="AT57"/>
  <c r="BD55"/>
  <c r="BD54"/>
  <c r="W33"/>
  <c r="BC55"/>
  <c r="AY55"/>
  <c i="4" r="J34"/>
  <c i="1" r="AG59"/>
  <c r="AN59"/>
  <c i="6" r="J32"/>
  <c i="1" r="AG61"/>
  <c r="AN61"/>
  <c i="2" l="1" r="J63"/>
  <c i="4" r="J43"/>
  <c i="6" r="J41"/>
  <c i="1" r="AN56"/>
  <c i="2" r="J41"/>
  <c i="3" r="BK179"/>
  <c r="BK178"/>
  <c r="J178"/>
  <c r="J63"/>
  <c i="1" r="AZ55"/>
  <c r="AV55"/>
  <c r="AT55"/>
  <c i="7" r="J32"/>
  <c i="1" r="AG63"/>
  <c r="AN63"/>
  <c r="BB54"/>
  <c r="AX54"/>
  <c i="9" r="J30"/>
  <c i="1" r="AG66"/>
  <c r="AN66"/>
  <c r="BA54"/>
  <c r="AW54"/>
  <c r="AK30"/>
  <c r="BC54"/>
  <c r="AY54"/>
  <c i="8" r="J32"/>
  <c i="1" r="AG65"/>
  <c r="AN65"/>
  <c i="3" l="1" r="J179"/>
  <c r="J64"/>
  <c i="7" r="J41"/>
  <c i="8" r="J41"/>
  <c i="9" r="J39"/>
  <c i="1" r="AG64"/>
  <c r="AN64"/>
  <c r="AZ54"/>
  <c r="AV54"/>
  <c r="AK29"/>
  <c i="3" r="J32"/>
  <c i="1" r="AG58"/>
  <c r="AN58"/>
  <c r="AG62"/>
  <c r="AN62"/>
  <c r="W31"/>
  <c r="W32"/>
  <c r="W30"/>
  <c i="3" l="1" r="J41"/>
  <c i="1" r="W29"/>
  <c r="AG57"/>
  <c r="AN57"/>
  <c r="AT54"/>
  <c l="1" r="AG55"/>
  <c r="AG54"/>
  <c r="AK26"/>
  <c r="AK35"/>
  <c l="1" r="AN5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<sst xmlns="http://schemas.openxmlformats.org/spreadsheetml/2006/main">
  <si>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</si>
  <si>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</si>
  <si>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</si>
  <si>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</si>
  <si>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</si>
  <si>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{2cac854a-c106-4b00-b98c-2bed093c89b9}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</si>
  <si>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</si>
  <si>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</si>
  <si>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</si>
  <si>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</si>
  <si>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</si>
  <si>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</si>
  <si>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</si>
  <si>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</si>
  <si>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PK-17-1002-R1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</si>
  <si>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</si>
  <si>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</si>
  <si>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SŠ automobilní Ústí nad Orlicí - Vzdělávací a rekvalifikační centrum - revize 1</t>
  </si>
  <si>
    <t>KSO:</t>
  </si>
  <si>
    <t/>
  </si>
  <si>
    <t>CC-CZ:</t>
  </si>
  <si>
    <t>Místo:</t>
  </si>
  <si>
    <t>Ústí nad Orlicí</t>
  </si>
  <si>
    <t>Datum:</t>
  </si>
  <si>
    <t>13. 1. 2021</t>
  </si>
  <si>
    <t>Zadavatel:</t>
  </si>
  <si>
    <t>IČ:</t>
  </si>
  <si>
    <t>708 92 822</t>
  </si>
  <si>
    <t>Pardubický kraj, Komen. nám. 125, 532 11 Pardubice</t>
  </si>
  <si>
    <t>DIČ:</t>
  </si>
  <si>
    <t>CZ 708 92 822</t>
  </si>
  <si>
    <t>Uchazeč:</t>
  </si>
  <si>
    <t>Vyplň údaj</t>
  </si>
  <si>
    <t>Projektant:</t>
  </si>
  <si>
    <t>27482456</t>
  </si>
  <si>
    <t>PK Adamec s.r.o., Ústecká 86, 561 51 Letohrad</t>
  </si>
  <si>
    <t>CZ27482456</t>
  </si>
  <si>
    <t>True</t>
  </si>
  <si>
    <t>Zpracovatel:</t>
  </si>
  <si>
    <t>274 82 456</t>
  </si>
  <si>
    <t>CZ 274 82 456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</si>
  <si>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</si>
  <si>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</si>
  <si>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</si>
  <si>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</si>
  <si>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</si>
  <si>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</si>
  <si>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</si>
  <si>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</si>
  <si>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</si>
  <si>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</si>
  <si>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</si>
  <si>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</si>
  <si>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</si>
  <si>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</si>
  <si>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</si>
  <si>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</si>
  <si>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</si>
  <si>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</si>
  <si>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</si>
  <si>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</si>
  <si>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</si>
  <si>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</si>
  <si>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</si>
  <si>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</si>
  <si>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</si>
  <si>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</si>
  <si>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</si>
  <si>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</si>
  <si>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</si>
  <si>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</si>
  <si>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</si>
  <si>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</si>
  <si>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</si>
  <si>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</si>
  <si>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</si>
  <si>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</si>
  <si>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</si>
  <si>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</si>
  <si>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</si>
  <si>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</si>
  <si>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101</t>
  </si>
  <si>
    <t>Vzdělávací a rekvalifikační centrum</t>
  </si>
  <si>
    <t>STA</t>
  </si>
  <si>
    <t>1</t>
  </si>
  <si>
    <t>{25cc917c-4d2f-4fc2-bd94-26d9224b3754}</t>
  </si>
  <si>
    <t>2</t>
  </si>
  <si>
    <t>/</t>
  </si>
  <si>
    <t>Soupis</t>
  </si>
  <si>
    <t>{4a537df1-2c63-41a9-9573-6e2bee38c016}</t>
  </si>
  <si>
    <t>Vzdělávací a rekvalifikační centrum - elektroinstalace</t>
  </si>
  <si>
    <t>{14ce577d-7530-4acd-a57e-5df5425c9e0f}</t>
  </si>
  <si>
    <t>3</t>
  </si>
  <si>
    <t>###NOINSERT###</t>
  </si>
  <si>
    <t>2.1</t>
  </si>
  <si>
    <t>Elektroinstalace - dodatek č. 1</t>
  </si>
  <si>
    <t>{18f6b6da-3160-4299-8706-3d3d0a4df317}</t>
  </si>
  <si>
    <t>Vzdělávací a rekvalifikační centrum - vzduchotechnika</t>
  </si>
  <si>
    <t>{95aad54c-d309-422c-aa50-37af83791b3b}</t>
  </si>
  <si>
    <t>4</t>
  </si>
  <si>
    <t>Vzdělávací a rekvalifikační centrum - osobní výtah</t>
  </si>
  <si>
    <t>{0f677da2-1426-4a8c-9eab-bc713a39b244}</t>
  </si>
  <si>
    <t>SO 102</t>
  </si>
  <si>
    <t>Přístupový chodník</t>
  </si>
  <si>
    <t>{fc8f38db-4ac0-40cb-9c62-e6c65c676428}</t>
  </si>
  <si>
    <t>SO 102</t>
  </si>
  <si>
    <t>{bed54100-e176-4985-b521-4cd18fd4a651}</t>
  </si>
  <si>
    <t>SO 103</t>
  </si>
  <si>
    <t>Sadové úpravy a oplocení</t>
  </si>
  <si>
    <t>{3d453edb-8d66-4c85-a8da-3a3222c93a12}</t>
  </si>
  <si>
    <t>{e6b3421a-0bf6-4fc0-95d0-5cb31d283915}</t>
  </si>
  <si>
    <t>VRN</t>
  </si>
  <si>
    <t>Vedlejší rozpočtové náklady</t>
  </si>
  <si>
    <t>{9eb7f0f3-6726-4b6f-a68c-d0161400a26c}</t>
  </si>
  <si>
    <t>KRYCÍ LIST SOUPISU PRACÍ</t>
  </si>
  <si>
    <t>Objekt:</t>
  </si>
  <si>
    <t>SO 101 - Vzdělávací a rekvalifikační centrum</t>
  </si>
  <si>
    <t>Soupis:</t>
  </si>
  <si>
    <t>1 - Vzdělávací a rekvalifikační centrum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</si>
  <si>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</si>
  <si>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</si>
  <si>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</si>
  <si>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</si>
  <si>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</si>
  <si>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</si>
  <si>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</si>
  <si>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</si>
  <si>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 Vodorovné konstrukce</t>
  </si>
  <si>
    <t xml:space="preserve">    5 - Komunikace</t>
  </si>
  <si>
    <t xml:space="preserve">    6 - Úpravy povrchů, podlahy a osazování výplní</t>
  </si>
  <si>
    <t xml:space="preserve">    8 - Trubní vedení</t>
  </si>
  <si>
    <t xml:space="preserve">    9 - Ostatní konstrukce a práce-bourání</t>
  </si>
  <si>
    <t xml:space="preserve">      99 - Přesun hmot</t>
  </si>
  <si>
    <t xml:space="preserve">    94 -  Lešení a stavební výtahy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</si>
  <si>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</si>
  <si>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</si>
  <si>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</si>
  <si>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</si>
  <si>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</si>
  <si>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</si>
  <si>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</si>
  <si>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</si>
  <si>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</si>
  <si>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</si>
  <si>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731 - Ústřední vytápění - kotelny</t>
  </si>
  <si>
    <t xml:space="preserve">    732 - Ústřední vytápění - strojovny</t>
  </si>
  <si>
    <t xml:space="preserve">    733 - Ústřední vytápění - potrubí</t>
  </si>
  <si>
    <t xml:space="preserve">    734 - Ústřední vytápění - armatury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</si>
  <si>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</si>
  <si>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</si>
  <si>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</si>
  <si>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</si>
  <si>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</si>
  <si>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</si>
  <si>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</si>
  <si>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</si>
  <si>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</si>
  <si>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</si>
  <si>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</si>
  <si>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</si>
  <si>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</si>
  <si>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 xml:space="preserve">    PO -  požární zabezpečení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</si>
  <si>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</si>
  <si>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</si>
  <si>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</si>
  <si>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</si>
  <si>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</si>
  <si>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</si>
  <si>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</si>
  <si>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</si>
  <si>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</si>
  <si>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</si>
  <si>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</si>
  <si>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</si>
  <si>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</si>
  <si>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</si>
  <si>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</si>
  <si>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</si>
  <si>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</si>
  <si>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</si>
  <si>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121101102</t>
  </si>
  <si>
    <t>Sejmutí ornice s přemístěním na vzdálenost do 100 m</t>
  </si>
  <si>
    <t>m3</t>
  </si>
  <si>
    <t>CS ÚRS 2018 01</t>
  </si>
  <si>
    <t>-1090803069</t>
  </si>
  <si>
    <t>PP</t>
  </si>
  <si>
    <t>Sejmutí ornice nebo lesní půdy s vodorovným přemístěním na hromady v místě upotřebení nebo na dočasné či trvalé skládky se složením, na vzdálenost přes 50 do 100 m</t>
  </si>
  <si>
    <t>VV</t>
  </si>
  <si>
    <t xml:space="preserve">"Plocha mimo původní stavbu"                           121,12*0,150</t>
  </si>
  <si>
    <t>122101101</t>
  </si>
  <si>
    <t>Odkopávky a prokopávky nezapažené v hornině tř. 1 a 2 objem do 100 m3</t>
  </si>
  <si>
    <t>4785477</t>
  </si>
  <si>
    <t>Odkopávky a prokopávky nezapažené s přehozením výkopku na vzdálenost do 3 m nebo s naložením na dopravní prostředek v horninách tř. 1 a 2 do 100 m3</t>
  </si>
  <si>
    <t>(14*5,5) *0,2</t>
  </si>
  <si>
    <t>122101102</t>
  </si>
  <si>
    <t>Odkopávky a prokopávky nezapažené v hornině tř. 1 a 2 objem do 1000 m3</t>
  </si>
  <si>
    <t>1440158263</t>
  </si>
  <si>
    <t>Odkopávky a prokopávky nezapažené s přehozením výkopku na vzdálenost do 3 m nebo s naložením na dopravní prostředek v horninách tř. 1 a 2 přes 100 do 1 000 m3</t>
  </si>
  <si>
    <t>Srovnání pláně na úroveň -0,540 pod plánovanou podlahou 1.NP</t>
  </si>
  <si>
    <t xml:space="preserve">"Třída těžitelnosti 2"                       549,32*0,240</t>
  </si>
  <si>
    <t>131101101</t>
  </si>
  <si>
    <t>Hloubení jam nezapažených v hornině tř. 1 a 2 objemu do 100 m3</t>
  </si>
  <si>
    <t>-72604789</t>
  </si>
  <si>
    <t>Hloubení nezapažených jam a zářezů s urovnáním dna do předepsaného profilu a spádu v horninách tř. 1 a 2 do 100 m3</t>
  </si>
  <si>
    <t xml:space="preserve">"Základové patky"                       ((2,6*2,6)*(0,90-0,54))*3</t>
  </si>
  <si>
    <t>5</t>
  </si>
  <si>
    <t>131101201</t>
  </si>
  <si>
    <t>Hloubení jam zapažených v hornině tř. 1 a 2 objemu do 100 m3</t>
  </si>
  <si>
    <t>-1182384292</t>
  </si>
  <si>
    <t>Hloubení zapažených jam a zářezů s urovnáním dna do předepsaného profilu a spádu v horninách tř. 1 a 2 do 100 m3</t>
  </si>
  <si>
    <t xml:space="preserve">"Základy pro výtahovou šachtu"                 (3,6*3,6)*(1,80-0,54)</t>
  </si>
  <si>
    <t>6</t>
  </si>
  <si>
    <t>132101101</t>
  </si>
  <si>
    <t>Hloubení rýh šířky do 600 mm v hornině tř. 1 a 2 objemu do 100 m3</t>
  </si>
  <si>
    <t>1409912336</t>
  </si>
  <si>
    <t>Hloubení zapažených i nezapažených rýh šířky do 600 mm s urovnáním dna do předepsaného profilu a spádu v horninách tř. 1 a 2 do 100 m3</t>
  </si>
  <si>
    <t>Rýhy pro základové pasy od úrovně -0,540</t>
  </si>
  <si>
    <t>"šířka 600 mm" 47,64*0,60*(1,30-0,54)</t>
  </si>
  <si>
    <t>"šířka 500 mm" 6,65*0,50*(1,30-0,54)</t>
  </si>
  <si>
    <t>"šířka 500 mm" 1,50*0,50*(0,90-0,54)</t>
  </si>
  <si>
    <t>"šířka 400 mm" 1,85*0,40*(1,30-0,54)</t>
  </si>
  <si>
    <t>"šířka 400 mm" 32,425*0,40*(0,90-0,54)</t>
  </si>
  <si>
    <t>Součet</t>
  </si>
  <si>
    <t>7</t>
  </si>
  <si>
    <t>132101201</t>
  </si>
  <si>
    <t>Hloubení rýh š do 2000 mm v hornině tř. 1 a 2 objemu do 100 m3</t>
  </si>
  <si>
    <t>-1263117941</t>
  </si>
  <si>
    <t>Hloubení zapažených i nezapažených rýh šířky přes 600 do 2 000 mm s urovnáním dna do předepsaného profilu a spádu v horninách tř. 1 a 2 do 100 m3</t>
  </si>
  <si>
    <t>"šířka 1,20 m" (20,42+20,42)*1,20*(1,30-0,54)</t>
  </si>
  <si>
    <t>Mezisoučet</t>
  </si>
  <si>
    <t xml:space="preserve">"vodovod"                                 (31,5*0,7*1,2)</t>
  </si>
  <si>
    <t xml:space="preserve">"splašková kanalizace (1)"   (10*0,8*0,6)+(11,85*0,7*1,0)</t>
  </si>
  <si>
    <t xml:space="preserve">"(2)"            (4,2)*0,7*0,55   </t>
  </si>
  <si>
    <t xml:space="preserve">"(3)"            (6,5*0,7*0,55)+(2,3*0,7*0,5)+(2,2*0,7*0,6)+(2,5*0,7*0,45)+(2,2*0,7*0,45)</t>
  </si>
  <si>
    <t xml:space="preserve">"(4)"            (5,4)*0,7*0,45</t>
  </si>
  <si>
    <t xml:space="preserve">"(5)"            (3,7)*0,7*0,45</t>
  </si>
  <si>
    <t>"deštová kanalizace"</t>
  </si>
  <si>
    <t xml:space="preserve">"(1)"             (10,8+5+5+2,5)*0,7*0,5 + (8)*0,7*0,9</t>
  </si>
  <si>
    <t xml:space="preserve">"(2)"             (10,8)*0,7*0,5 + (9,3)*0,7*0,9</t>
  </si>
  <si>
    <t xml:space="preserve">"(3)"             (17+5+3)*0,7*0,7</t>
  </si>
  <si>
    <t xml:space="preserve">"Plynovod"  (14)*0,7*0,8</t>
  </si>
  <si>
    <t>8</t>
  </si>
  <si>
    <t>132101401</t>
  </si>
  <si>
    <t>Hloubená vykopávka pod základy v hornině třídy těžitelnosti I, skupiny 1 a 2 ručně</t>
  </si>
  <si>
    <t>CS ÚRS 2020 01</t>
  </si>
  <si>
    <t>-723879522</t>
  </si>
  <si>
    <t>Hloubená vykopávka pod základy ručně s přehozením výkopku na vzdálenost 3 m nebo s naložením na dopravní prostředek v hornině třídy těžitelnosti I skupiny 1 a 2</t>
  </si>
  <si>
    <t xml:space="preserve">"jižní základ"                         11,67*0,6*0,760</t>
  </si>
  <si>
    <t>9</t>
  </si>
  <si>
    <t>151101201</t>
  </si>
  <si>
    <t>Zřízení příložného pažení stěn výkopu hl do 4 m</t>
  </si>
  <si>
    <t>m2</t>
  </si>
  <si>
    <t>-167722635</t>
  </si>
  <si>
    <t>Zřízení pažení stěn výkopu bez rozepření nebo vzepření příložné, hloubky do 4 m</t>
  </si>
  <si>
    <t>"Jáma pro základ výtahové šachty" (3,60*4)*(1,80-0,54)</t>
  </si>
  <si>
    <t>10</t>
  </si>
  <si>
    <t>151101211</t>
  </si>
  <si>
    <t>Odstranění příložného pažení stěn hl do 4 m</t>
  </si>
  <si>
    <t>-1262041888</t>
  </si>
  <si>
    <t>Odstranění pažení stěn výkopu bez rozepření nebo vzepření s uložením pažin na vzdálenost do 3 m od okraje výkopu příložné, hloubky do 4 m</t>
  </si>
  <si>
    <t>11</t>
  </si>
  <si>
    <t>162301101</t>
  </si>
  <si>
    <t>Vodorovné přemístění do 500 m výkopku/sypaniny z horniny tř. 1 až 4</t>
  </si>
  <si>
    <t>1084270592</t>
  </si>
  <si>
    <t>Vodorovné přemístění výkopku nebo sypaniny po suchu na obvyklém dopravním prostředku, bez naložení výkopku, avšak se složením bez rozhrnutí z horniny tř. 1 až 4 na vzdálenost přes 50 do 500 m</t>
  </si>
  <si>
    <t xml:space="preserve">"zemina pro obsypy na meziskládku a zpět"                40,828*2</t>
  </si>
  <si>
    <t>12</t>
  </si>
  <si>
    <t>162701105</t>
  </si>
  <si>
    <t>Vodorovné přemístění do 10000 m výkopku/sypaniny z horniny tř. 1 až 4</t>
  </si>
  <si>
    <t>558472454</t>
  </si>
  <si>
    <t>Vodorovné přemístění výkopku nebo sypaniny po suchu na obvyklém dopravním prostředku, bez naložení výkopku, avšak se složením bez rozhrnutí z horniny tř. 1 až 4 na vzdálenost přes 9 000 do 10 000 m</t>
  </si>
  <si>
    <t>z odkopávek, rýh, jam pod základy - zásypy hlínou</t>
  </si>
  <si>
    <t>15,40+131,837+7,301+16,330+29,752+129,921+5,322-40,828</t>
  </si>
  <si>
    <t>13</t>
  </si>
  <si>
    <t>162701109</t>
  </si>
  <si>
    <t>Příplatek k vodorovnému přemístění výkopku/sypaniny z horniny tř. 1 až 4 ZKD 1000 m přes 10000 m</t>
  </si>
  <si>
    <t>1086810166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</si>
  <si>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</si>
  <si>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 xml:space="preserve">295,035   * 5</t>
  </si>
  <si>
    <t>14</t>
  </si>
  <si>
    <t>167101101</t>
  </si>
  <si>
    <t>Nakládání výkopku z hornin tř. 1 až 4 do 100 m3</t>
  </si>
  <si>
    <t>-335510638</t>
  </si>
  <si>
    <t>Nakládání, skládání a překládání neulehlého výkopku nebo sypaniny nakládání, množství do 100 m3, z hornin tř. 1 až 4</t>
  </si>
  <si>
    <t xml:space="preserve">"hlina zpět do zásypů"             40,828</t>
  </si>
  <si>
    <t>171201211</t>
  </si>
  <si>
    <t>Poplatek za uložení stavebního odpadu - zeminy a kameniva na skládce</t>
  </si>
  <si>
    <t>t</t>
  </si>
  <si>
    <t>727642724</t>
  </si>
  <si>
    <t>Poplatek za uložení stavebního odpadu na skládce (skládkovné) zeminy a kameniva zatříděného do Katalogu odpadů pod kódem 170 504</t>
  </si>
  <si>
    <t xml:space="preserve">295,035  *1,6</t>
  </si>
  <si>
    <t>16</t>
  </si>
  <si>
    <t>174101101</t>
  </si>
  <si>
    <t>Zásyp jam, šachet rýh nebo kolem objektů sypaninou se zhutněním</t>
  </si>
  <si>
    <t>2072609897</t>
  </si>
  <si>
    <t>Zásyp sypaninou z jakékoliv horniny strojně s uložením výkopku ve vrstvách se zhutněním jam, šachet, rýh nebo kolem objektů v těchto vykopávkách</t>
  </si>
  <si>
    <t xml:space="preserve">"splašková kanalizace (1)"            (10*0,8*0,175)</t>
  </si>
  <si>
    <t xml:space="preserve">"(2)"            (4,2)*0,7*0,125   </t>
  </si>
  <si>
    <t xml:space="preserve">"(3)"           (6,5*0,7*0,125)+(2,3*0,7*0,075)+(2,2*0,7*0,175)+(2,5*0,7*0,025)+(2,2*0,7*0,025)</t>
  </si>
  <si>
    <t xml:space="preserve">"(4)"            (5,4)*0,7*0,025</t>
  </si>
  <si>
    <t xml:space="preserve">"(5)"            (3,7)*0,7*0,025</t>
  </si>
  <si>
    <t xml:space="preserve">"(1)"             (10,8+5+5+2,5)*0,7*0,075 </t>
  </si>
  <si>
    <t xml:space="preserve">"(2)"             (9,3)*0,7*0,175</t>
  </si>
  <si>
    <t>zásyp hlínou</t>
  </si>
  <si>
    <t xml:space="preserve">"vodovod"                (31,5*0,7*0,775)</t>
  </si>
  <si>
    <t xml:space="preserve">"splašková kanalizace (1)"   (11,85*0,7*0,575)</t>
  </si>
  <si>
    <t>dešťová kanalizace</t>
  </si>
  <si>
    <t xml:space="preserve">"(1)"             (8)*0,7*0,475</t>
  </si>
  <si>
    <t xml:space="preserve">"(2)"             (9,3)*0,7*0,475</t>
  </si>
  <si>
    <t xml:space="preserve">"(3)"             (17+5+3)*0,7*0,275</t>
  </si>
  <si>
    <t xml:space="preserve">"Plynovod"  (14)*0,7*0,375</t>
  </si>
  <si>
    <t>Podsyp okapových chodníků</t>
  </si>
  <si>
    <t>(0,04*50,315)+(0,06*45,28)</t>
  </si>
  <si>
    <t>17</t>
  </si>
  <si>
    <t>M</t>
  </si>
  <si>
    <t>583373450</t>
  </si>
  <si>
    <t>štěrkopísek frakce 0-32 (D)</t>
  </si>
  <si>
    <t>vlastní, dle zkušenosti</t>
  </si>
  <si>
    <t>527153803</t>
  </si>
  <si>
    <t xml:space="preserve">kamenivo přírodní těžené pro stavební účely   (drobné, hrubé, štěrkopísky) štěrkopísky ČSN 72  1511-2 frakce   0-32 pískovna Světlá</t>
  </si>
  <si>
    <t xml:space="preserve">"obsyp ŠP"                5,331 *2,0</t>
  </si>
  <si>
    <t>18</t>
  </si>
  <si>
    <t>175101101</t>
  </si>
  <si>
    <t>Obsypání potrubí bez prohození sypaniny z hornin tř. 1 až 4 uloženým do 3 m od kraje výkopu</t>
  </si>
  <si>
    <t>622346079</t>
  </si>
  <si>
    <t>Obsypání potrubí sypaninou z vhodných hornin tř. 1 až 4 nebo materiálem připraveným podél výkopu ve vzdálenosti do 3 m od jeho kraje, pro jakoukoliv hloubku výkopu a míru zhutnění bez prohození sypaniny</t>
  </si>
  <si>
    <t xml:space="preserve">"vodovod"                (31,5*0,7*0,35)</t>
  </si>
  <si>
    <t xml:space="preserve">"splašková kanalizace (1)"   (10*0,8*0,325)+(11,85*0,7*0,325)</t>
  </si>
  <si>
    <t xml:space="preserve">"(2)"            (4,2)*0,7*0,325   </t>
  </si>
  <si>
    <t xml:space="preserve">"(3)"           (6,5*0,7*0,325)+(2,3*0,7*0,325)+(2,2*0,7*0,325)+(2,5*0,7*0,325)+(2,2*0,7*0,325)</t>
  </si>
  <si>
    <t xml:space="preserve">"(4)"            (5,4)*0,7*0,325</t>
  </si>
  <si>
    <t xml:space="preserve">"(5)"            (3,7)*0,7*0,325</t>
  </si>
  <si>
    <t xml:space="preserve">"(1)"             (10,8+5+5+2,5)*0,7*0,325 + (8)*0,7*0,325</t>
  </si>
  <si>
    <t xml:space="preserve">"(2)"             (10,8)*0,7*0,325 + (9,3)*0,7*0,325</t>
  </si>
  <si>
    <t xml:space="preserve">"(3)"             (17+5+3)*0,7*0,325</t>
  </si>
  <si>
    <t xml:space="preserve">"Plynovod"  (14)*0,7*0,325</t>
  </si>
  <si>
    <t>19</t>
  </si>
  <si>
    <t>583373030</t>
  </si>
  <si>
    <t>štěrkopísek frakce 0-8</t>
  </si>
  <si>
    <t>51966070</t>
  </si>
  <si>
    <t>40,18*2,0</t>
  </si>
  <si>
    <t>20</t>
  </si>
  <si>
    <t>176-1</t>
  </si>
  <si>
    <t xml:space="preserve">hutnící zkouška </t>
  </si>
  <si>
    <t>kus</t>
  </si>
  <si>
    <t>-2103557803</t>
  </si>
  <si>
    <t>451573111</t>
  </si>
  <si>
    <t>Lože pod potrubí otevřený výkop ze štěrkopísku</t>
  </si>
  <si>
    <t>1537912300</t>
  </si>
  <si>
    <t>Lože pod potrubí, stoky a drobné objekty v otevřeném výkopu z písku a štěrkopísku do 63 mm</t>
  </si>
  <si>
    <t xml:space="preserve">"vodovod"                (31,5*0,7*0,1)</t>
  </si>
  <si>
    <t xml:space="preserve">"(2)"            (4,2)*0,7*0,1   </t>
  </si>
  <si>
    <t xml:space="preserve">"(3)"            (6,5*0,7*0,1)+(2,3*0,7*0,1)+(2,2*0,7*0,1)+(2,5*0,7*0,1)+(2,2*0,7*0,1)</t>
  </si>
  <si>
    <t xml:space="preserve">"(4)"            (5,4)*0,7*0,1</t>
  </si>
  <si>
    <t xml:space="preserve">"(5)"            (3,7)*0,7*0,1</t>
  </si>
  <si>
    <t xml:space="preserve">"(1)"             (10,8+5+5+2,5)*0,7*0,1 + (8)*0,7*0,1</t>
  </si>
  <si>
    <t xml:space="preserve">"(2)"             (10,8)*0,7*0,1 + (9,3)*0,7*0,1</t>
  </si>
  <si>
    <t xml:space="preserve">"(3)"             (17+5+3)*0,7*0,1</t>
  </si>
  <si>
    <t xml:space="preserve">"Plynovod"  (14)*0,7*0,1</t>
  </si>
  <si>
    <t>Zakládání</t>
  </si>
  <si>
    <t>22</t>
  </si>
  <si>
    <t>273311611</t>
  </si>
  <si>
    <t>Základové desky prokládané kamenem z betonu tř. C 16/20</t>
  </si>
  <si>
    <t>1293323621</t>
  </si>
  <si>
    <t>Základy z betonu prostého desky z betonu kamenem prokládaného tř. C 16/20</t>
  </si>
  <si>
    <t xml:space="preserve">"Podkladní beton výtahové šachty"               3,4*3,3*0,10</t>
  </si>
  <si>
    <t>23</t>
  </si>
  <si>
    <t>273321411</t>
  </si>
  <si>
    <t>Základové desky ze ŽB bez zvýšených nároků na prostředí tř. C 20/25</t>
  </si>
  <si>
    <t>-1047536289</t>
  </si>
  <si>
    <t>Základy z betonu železového (bez výztuže) desky z betonu bez zvláštních nároků na prostředí tř. C 20/25</t>
  </si>
  <si>
    <t xml:space="preserve">"Podkladní beton tl. 150 mm"              382,23*0,150</t>
  </si>
  <si>
    <t>24</t>
  </si>
  <si>
    <t>273321511</t>
  </si>
  <si>
    <t>Základové desky ze ŽB bez zvýšených nároků na prostředí tř. C 25/30</t>
  </si>
  <si>
    <t>-1273443790</t>
  </si>
  <si>
    <t>Základy z betonu železového (bez výztuže) desky z betonu bez zvláštních nároků na prostředí tř. C 25/30</t>
  </si>
  <si>
    <t xml:space="preserve">"Základová deska výtahové šachty"             3,10*3,20*0,40</t>
  </si>
  <si>
    <t>25</t>
  </si>
  <si>
    <t>273351215</t>
  </si>
  <si>
    <t>Zřízení bednění stěn základových desek</t>
  </si>
  <si>
    <t>-735154999</t>
  </si>
  <si>
    <t>Bednění základových stěn desek svislé nebo šikmé (odkloněné), půdorysně přímé nebo zalomené ve volných nebo zapažených jámách, rýhách, šachtách, včetně případných vzpěr zřízení</t>
  </si>
  <si>
    <t xml:space="preserve">"Bednění desky výtahové šachty"           (3,10+3,10+3,20+3,20)*0,40</t>
  </si>
  <si>
    <t>26</t>
  </si>
  <si>
    <t>273351216</t>
  </si>
  <si>
    <t>Odstranění bednění stěn základových desek</t>
  </si>
  <si>
    <t>-1766558117</t>
  </si>
  <si>
    <t>Bednění základových stěn desek svislé nebo šikmé (odkloněné), půdorysně přímé nebo zalomené ve volných nebo zapažených jámách, rýhách, šachtách, včetně případných vzpěr odstranění</t>
  </si>
  <si>
    <t>27</t>
  </si>
  <si>
    <t>273362021</t>
  </si>
  <si>
    <t>Výztuž základových desek svařovanými sítěmi Kari</t>
  </si>
  <si>
    <t>898747066</t>
  </si>
  <si>
    <t>Výztuž základů desek ze svařovaných sítí z drátů typu KARI</t>
  </si>
  <si>
    <t xml:space="preserve">Výztuž  podkladního betonu - KARI KH 20 (6x150/6x150)</t>
  </si>
  <si>
    <t xml:space="preserve">"3,033 kg/m2"               (382,23*3,033*1,10)*0,001</t>
  </si>
  <si>
    <t>1,275*1,1 'Přepočtené koeficientem množství</t>
  </si>
  <si>
    <t>28</t>
  </si>
  <si>
    <t>274321511</t>
  </si>
  <si>
    <t>Základové pasy ze ŽB bez zvýšených nároků na prostředí tř. C 25/30</t>
  </si>
  <si>
    <t>166458879</t>
  </si>
  <si>
    <t>Základy z betonu železového (bez výztuže) pasy z betonu bez zvláštních nároků na prostředí tř. C 25/30</t>
  </si>
  <si>
    <t>"Pasy šířky 1200 mm" 1,213*40,84</t>
  </si>
  <si>
    <t>"Obvodové pasy šířky 600 mm" 0,617*46,79</t>
  </si>
  <si>
    <t>"Obvodové pasy šířky 500 mm" 0,506*6,65</t>
  </si>
  <si>
    <t>"Vnitřní pasy šířky 600 mm" 0,60*1,11*0,85</t>
  </si>
  <si>
    <t>"Vnitřní pasy šířky 500 mm" 1,50*0,50*0,71</t>
  </si>
  <si>
    <t>"Vnitřní pasy šířky 400 mm" 32,925*0,40*0,71</t>
  </si>
  <si>
    <t>"Vnitřní pasy šířky 400 mm - hlubší" 1,85*0,40*1,11</t>
  </si>
  <si>
    <t>29</t>
  </si>
  <si>
    <t>274351215</t>
  </si>
  <si>
    <t>Zřízení bednění stěn základových pasů</t>
  </si>
  <si>
    <t>-846376791</t>
  </si>
  <si>
    <t>Bednění základových stěn pasů svislé nebo šikmé (odkloněné), půdorysně přímé nebo zalomené ve volných nebo zapažených jámách, rýhách, šachtách, včetně případných vzpěr zřízení</t>
  </si>
  <si>
    <t>Bednění pasů nad rýhou:</t>
  </si>
  <si>
    <t>(252,59)*(0,54-0,19)</t>
  </si>
  <si>
    <t>30</t>
  </si>
  <si>
    <t>274351216</t>
  </si>
  <si>
    <t>Odstranění bednění stěn základových pasů</t>
  </si>
  <si>
    <t>969419934</t>
  </si>
  <si>
    <t>Bednění základových stěn pasů svislé nebo šikmé (odkloněné), půdorysně přímé nebo zalomené ve volných nebo zapažených jámách, rýhách, šachtách, včetně případných vzpěr odstranění</t>
  </si>
  <si>
    <t>31</t>
  </si>
  <si>
    <t>274361821</t>
  </si>
  <si>
    <t>Výztuž základových pásů betonářskou ocelí 10 505 (R)</t>
  </si>
  <si>
    <t>1291163633</t>
  </si>
  <si>
    <t>Výztuž základů pasů z betonářské oceli 10 505 (R) nebo BSt 500</t>
  </si>
  <si>
    <t xml:space="preserve">"Viz Stavebně - konstrukční řešení"                 1,56509</t>
  </si>
  <si>
    <t>32</t>
  </si>
  <si>
    <t>275321511</t>
  </si>
  <si>
    <t>Základové patky ze ŽB bez zvýšených nároků na prostředí tř. C 25/30</t>
  </si>
  <si>
    <t>-1265552415</t>
  </si>
  <si>
    <t>Základy z betonu železového (bez výztuže) patky z betonu bez zvláštních nároků na prostředí tř. C 25/30</t>
  </si>
  <si>
    <t>(2,60*2,60*0,71)*3</t>
  </si>
  <si>
    <t>33</t>
  </si>
  <si>
    <t>275351215</t>
  </si>
  <si>
    <t>Zřízení bednění stěn základových patek</t>
  </si>
  <si>
    <t>-60461231</t>
  </si>
  <si>
    <t>Bednění základových stěn patek svislé nebo šikmé (odkloněné), půdorysně přímé nebo zalomené ve volných nebo zapažených jámách, rýhách, šachtách, včetně případných vzpěr zřízení</t>
  </si>
  <si>
    <t>((2,60*4)*(0,54-0,19))*3</t>
  </si>
  <si>
    <t>34</t>
  </si>
  <si>
    <t>275351216</t>
  </si>
  <si>
    <t>Odstranění bednění stěn základových patek</t>
  </si>
  <si>
    <t>-1869029332</t>
  </si>
  <si>
    <t>Bednění základových stěn patek svislé nebo šikmé (odkloněné), půdorysně přímé nebo zalomené ve volných nebo zapažených jámách, rýhách, šachtách, včetně případných vzpěr odstranění</t>
  </si>
  <si>
    <t>35</t>
  </si>
  <si>
    <t>279311115</t>
  </si>
  <si>
    <t>Postupné podbetonování základového zdiva prostým betonem tř. C 20/25</t>
  </si>
  <si>
    <t>-1632378764</t>
  </si>
  <si>
    <t>Postupné podbetonování základového zdiva jakékoliv tloušťky, bez výkopu, bez zapažení a bednění, prostým betonem tř. C 20/25</t>
  </si>
  <si>
    <t>(11,67*0,60*0,16)+(11,67*0,33*0,25)</t>
  </si>
  <si>
    <t>36</t>
  </si>
  <si>
    <t>564861111</t>
  </si>
  <si>
    <t>Podklad ze štěrkodrtě ŠD tl 200 mm</t>
  </si>
  <si>
    <t>-562044745</t>
  </si>
  <si>
    <t>Podklad ze štěrkodrti ŠD s rozprostřením a zhutněním, po zhutnění tl. 200 mm</t>
  </si>
  <si>
    <t>"Hutnit na Id = 0,67" 382,23</t>
  </si>
  <si>
    <t>37</t>
  </si>
  <si>
    <t>631319175</t>
  </si>
  <si>
    <t>Příplatek k mazanině tl do 240 mm za stržení povrchu spodní vrstvy před vložením výztuže</t>
  </si>
  <si>
    <t>1881976899</t>
  </si>
  <si>
    <t>Příplatek k cenám mazanin za stržení povrchu spodní vrstvy mazaniny latí před vložením výztuže nebo pletiva pro tl. obou vrstev mazaniny přes 120 do 240 mm</t>
  </si>
  <si>
    <t>"Podkladní beton tl. 150 mm" 382,23</t>
  </si>
  <si>
    <t>38</t>
  </si>
  <si>
    <t>311101212</t>
  </si>
  <si>
    <t>Vytvoření prostupů do 0,05 m2 ve zdech nosných osazením vložek z trub, dílců, tvarovek</t>
  </si>
  <si>
    <t>m</t>
  </si>
  <si>
    <t>871765757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</si>
  <si>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</si>
  <si>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 xml:space="preserve">"Vodovod"               0,75</t>
  </si>
  <si>
    <t>39</t>
  </si>
  <si>
    <t>311101211</t>
  </si>
  <si>
    <t>Vytvoření prostupů do 0,02 m2 ve zdech nosných osazením vložek z trub, dílců, tvarovek</t>
  </si>
  <si>
    <t>757011652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</si>
  <si>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do 0,02 m2</t>
  </si>
  <si>
    <t xml:space="preserve">"kanalizace"            0,75*6</t>
  </si>
  <si>
    <t>Svislé a kompletní konstrukce</t>
  </si>
  <si>
    <t>40</t>
  </si>
  <si>
    <t>311113132</t>
  </si>
  <si>
    <t>Nosná zeď tl do 200 mm z hladkých tvárnic ztraceného bednění včetně výplně z betonu tř. C 16/20</t>
  </si>
  <si>
    <t>1490492803</t>
  </si>
  <si>
    <t>Nadzákladové zdi z tvárnic ztraceného bednění hladkých, včetně výplně z betonu třídy C 16/20, tloušťky zdiva přes 150 do 200 mm</t>
  </si>
  <si>
    <t xml:space="preserve">"přizdívka šachty výtahu"             1,11*4,40</t>
  </si>
  <si>
    <t>41</t>
  </si>
  <si>
    <t>130210120</t>
  </si>
  <si>
    <t>tyč ocelová žebírková jakost BSt 500S výztuž do betonu D 10mm</t>
  </si>
  <si>
    <t>-1386387400</t>
  </si>
  <si>
    <t>P</t>
  </si>
  <si>
    <t>Poznámka k položce:_x000d_
Hmotnost: 0,62 kg/m</t>
  </si>
  <si>
    <t xml:space="preserve">"svislá výztuž ztraceného bednění"            (20*0,617*0,001)</t>
  </si>
  <si>
    <t xml:space="preserve">"výztuž v ložné spáře"                                      (40*0,617*0,001)</t>
  </si>
  <si>
    <t>42</t>
  </si>
  <si>
    <t>311113135</t>
  </si>
  <si>
    <t>Nosná zeď tl do 400 mm z hladkých tvárnic ztraceného bednění včetně výplně z betonu tř. C 16/20</t>
  </si>
  <si>
    <t>1974036300</t>
  </si>
  <si>
    <t>Nadzákladové zdi z tvárnic ztraceného bednění hladkých, včetně výplně z betonu třídy C 16/20, tloušťky zdiva přes 300 do 400 mm</t>
  </si>
  <si>
    <t xml:space="preserve">"šachta výtahu"               6,36*0,86</t>
  </si>
  <si>
    <t>43</t>
  </si>
  <si>
    <t>130210130</t>
  </si>
  <si>
    <t>tyč ocelová žebírková jakost BSt 500S výztuž do betonu D 12mm</t>
  </si>
  <si>
    <t>-189113451</t>
  </si>
  <si>
    <t>Poznámka k položce:_x000d_
Hmotnost: 0,89 kg/m</t>
  </si>
  <si>
    <t xml:space="preserve">"výztuž v ložné spáře"            (60*0,888*0,001)</t>
  </si>
  <si>
    <t>44</t>
  </si>
  <si>
    <t>130210140</t>
  </si>
  <si>
    <t>tyč ocelová žebírková jakost BSt 500S výztuž do betonu D 14mm</t>
  </si>
  <si>
    <t>-485471074</t>
  </si>
  <si>
    <t>Poznámka k položce:_x000d_
Hmotnost: 1,21 kg/m</t>
  </si>
  <si>
    <t xml:space="preserve">"svislá výztuž"              (25*1,208*0,001)</t>
  </si>
  <si>
    <t>45</t>
  </si>
  <si>
    <t>311238120</t>
  </si>
  <si>
    <t xml:space="preserve">Zdivo nosné vnitřní zvukově izolační  tl 250 mm P15 s maltovanými kapsami na maltu MC</t>
  </si>
  <si>
    <t>-1892816688</t>
  </si>
  <si>
    <t>Zdivo nosné jednovrstvé z cihel děrovaných vnitřní zvukově izolační s plně promaltovanými svislými kapsami tl. zdiva 250 mm, pevnost cihel P15, na maltu MVC</t>
  </si>
  <si>
    <t>"1.n.p.-m.č. 115"</t>
  </si>
  <si>
    <t>(5,4+5,4+5,675) * 3,5 - (1,1*2,25)*2</t>
  </si>
  <si>
    <t>46</t>
  </si>
  <si>
    <t>311238124</t>
  </si>
  <si>
    <t xml:space="preserve">Zdivo nosné zvukově izolační  tl 190 mm P10,P15 z broušených cihel na tenkovrstvou maltu</t>
  </si>
  <si>
    <t>991480352</t>
  </si>
  <si>
    <t>Zdivo nosné jednovrstvé z cihel děrovaných vnitřní zvukově izolační z broušených cihel, lepených tenkovrstvou maltou, pevnost cihel P10, P15, tl. zdiva 190 mm</t>
  </si>
  <si>
    <t xml:space="preserve"> 19 AKU </t>
  </si>
  <si>
    <t xml:space="preserve">"1.n.p."   (5,675) * 3,50 </t>
  </si>
  <si>
    <t xml:space="preserve">"2.n.p."   (11,75) * 3,25 -(0,9*2,15)*2</t>
  </si>
  <si>
    <t>47</t>
  </si>
  <si>
    <t>311238144</t>
  </si>
  <si>
    <t xml:space="preserve">Zdivo nosné vnitřní z cihel broušených  tl 300 mm pevnosti P10 lepených tenkovrstvou maltou</t>
  </si>
  <si>
    <t>-109503135</t>
  </si>
  <si>
    <t>Zdivo nosné jednovrstvé z cihel děrovaných vnitřní broušené, spojené na pero a drážku, lepené tenkovrstvou maltou, pevnost cihel P10, tl. zdiva 300 mm</t>
  </si>
  <si>
    <t xml:space="preserve">"1.n.p.-1.01"                                             (5,66*0,25) </t>
  </si>
  <si>
    <t xml:space="preserve">"1.n.p. zazdívka otvorů - J stěna)"    (1,2*1,8) + (2,2*2,4)</t>
  </si>
  <si>
    <t>48</t>
  </si>
  <si>
    <t>311238625</t>
  </si>
  <si>
    <t xml:space="preserve">Zdivo nosné vnější tepelně izolační z cihel broušených  tl 400 mm U = 0,22 W/m2K na maltu</t>
  </si>
  <si>
    <t>790107560</t>
  </si>
  <si>
    <t>Zdivo nosné jednovrstvé z cihel děrovaných tepelně izolačních broušené, lepené tenkovrstvou maltou, součinitel prostupu tepla U = 0,22, tl. zdiva 400 mm</t>
  </si>
  <si>
    <t>2.NP - 1. řada nad posuvnou spárou</t>
  </si>
  <si>
    <t>12,35*0,25</t>
  </si>
  <si>
    <t>49</t>
  </si>
  <si>
    <t>585621000</t>
  </si>
  <si>
    <t>směs suchá maltová zakládací pro broušené zdivo</t>
  </si>
  <si>
    <t>-763257046</t>
  </si>
  <si>
    <t xml:space="preserve">"1. řada - 38S Profi"         </t>
  </si>
  <si>
    <t>(12,35*0,40)*25/1000</t>
  </si>
  <si>
    <t>50</t>
  </si>
  <si>
    <t>311238652</t>
  </si>
  <si>
    <t>Zdivo jednovrstvé tepelně izolační z cihel broušených s vniřní izolací z minerální vlny na tenkovrstvou maltu U přes 0,14 do 0,18 W/m2K tl 380 mm</t>
  </si>
  <si>
    <t>-1784631754</t>
  </si>
  <si>
    <t>Zdivo jednovrstvé tepelně izolační z cihel děrovaných broušených s integrovanou izolací z hydrofobizované minerální vlny na tenkovrstvou maltu, součinitel prostupu tepla U přes 0,14 do 0,18, tl. zdiva 380 mm</t>
  </si>
  <si>
    <t>(37,63*2+9,795+0,7+4,89+1,8+5,85+2,6*2)*0,25</t>
  </si>
  <si>
    <t>51</t>
  </si>
  <si>
    <t>-18211944</t>
  </si>
  <si>
    <t>(37,63*2+9,795+0,7+4,89+1,8+5,85+2,6*2)*0,38 *25/1000</t>
  </si>
  <si>
    <t>52</t>
  </si>
  <si>
    <t>331123911</t>
  </si>
  <si>
    <t>Montáž ŽB sloupů přivařením k základu hmotnosti do 1,5 t budova v do 18 m</t>
  </si>
  <si>
    <t>1958174321</t>
  </si>
  <si>
    <t>Montáž sloupů ze železobetonu přivařených k základu,v budovách výšky do 18 m, hmotnosti do 1,5 t</t>
  </si>
  <si>
    <t>53</t>
  </si>
  <si>
    <t>Sloup S1</t>
  </si>
  <si>
    <t>ŽB sloup S1, průřez 400/400 mm, délka 3250 mm</t>
  </si>
  <si>
    <t>-2121028725</t>
  </si>
  <si>
    <t>54</t>
  </si>
  <si>
    <t>342171111</t>
  </si>
  <si>
    <t>Montáž opláštění stěn ocelových kcí z tvarovaných ocelových plechů šroubovaných budov v do 6 m</t>
  </si>
  <si>
    <t>1182385538</t>
  </si>
  <si>
    <t>Montáž opláštění stěn ocelové konstrukce z tvarovaných ocelových plechů šroubovaných, výšky budovy do 6 m</t>
  </si>
  <si>
    <t>Ocelová konstrukce vstupu:</t>
  </si>
  <si>
    <t>"Pozink plech s PES povrchem tl. 0,5 mm" 4,305 * 1,15</t>
  </si>
  <si>
    <t>"Pozink plech tl. 2,00 mm" 4,305</t>
  </si>
  <si>
    <t>55</t>
  </si>
  <si>
    <t>138801030</t>
  </si>
  <si>
    <t>plech tabule 0,5 mm šířka 1250 mm povrch 25 µm Polyester mat</t>
  </si>
  <si>
    <t>1572232364</t>
  </si>
  <si>
    <t>56</t>
  </si>
  <si>
    <t>138142110</t>
  </si>
  <si>
    <t>plech hladký Pz jakost DX51+Z275 tl 2mm tabule</t>
  </si>
  <si>
    <t>428396109</t>
  </si>
  <si>
    <t>Poznámka k položce:_x000d_
Hmotnost: 16 kg/m2</t>
  </si>
  <si>
    <t>(4,305*16)*0,001</t>
  </si>
  <si>
    <t>57</t>
  </si>
  <si>
    <t>342191911</t>
  </si>
  <si>
    <t>Montáž pomocných a kotevních prvků pro opláštění stěn</t>
  </si>
  <si>
    <t>kg</t>
  </si>
  <si>
    <t>1201178220</t>
  </si>
  <si>
    <t>Montáž opláštění stěn ocelové konstrukce ocelových pomocných a kotevních prvků pro opláštění stěn</t>
  </si>
  <si>
    <t>"Plotna 250x250x10 mm" 9,813</t>
  </si>
  <si>
    <t>58</t>
  </si>
  <si>
    <t>135225200</t>
  </si>
  <si>
    <t>ocel široká jakost S235JR 250x10mm</t>
  </si>
  <si>
    <t>538693875</t>
  </si>
  <si>
    <t>Poznámka k položce:_x000d_
Hmotnost: 19,63 kg/m</t>
  </si>
  <si>
    <t>"Plotna 250x250x10 mm" 9,813*0,001</t>
  </si>
  <si>
    <t>59</t>
  </si>
  <si>
    <t>389941022</t>
  </si>
  <si>
    <t>Montáž kovových doplňkových konstrukcí do 10 kg pro montáž prefabrikovaných dílců</t>
  </si>
  <si>
    <t>386808383</t>
  </si>
  <si>
    <t>Montáž kovových doplňkových konstrukcí pro montáž prefabrikovaných dílců hmotnosti jednoho kusu přes 1 do 10 kg</t>
  </si>
  <si>
    <t>"Kování patek K2" 3*2,925</t>
  </si>
  <si>
    <t>"Kování sloupů K1" 3*4,768</t>
  </si>
  <si>
    <t xml:space="preserve">"Kování průvlaků K3"  60,0</t>
  </si>
  <si>
    <t>"Kování ztužidel K4" 8,0</t>
  </si>
  <si>
    <t>60</t>
  </si>
  <si>
    <t>311238146</t>
  </si>
  <si>
    <t>Zdivo nosné vnitřní z cihel broušených tl 175 mm pevnosti P 10 lepených PUR pěnou</t>
  </si>
  <si>
    <t>-285052179</t>
  </si>
  <si>
    <t>Zdivo nosné jednovrstvé z cihel děrovaných vnitřní broušené, spojené na pero a drážku, lepené PUR pěnou, pevnost cihel P10, tl. zdiva 175 mm</t>
  </si>
  <si>
    <t xml:space="preserve">"1.n.p. 113-112"                 (5,675*3,5)-(0,9*2,1)</t>
  </si>
  <si>
    <t>61</t>
  </si>
  <si>
    <t>311238147</t>
  </si>
  <si>
    <t>Zdivo nosné vnitřní z cihel broušených tl 240 mm pevnosti P 10 lepených PUR pěnou</t>
  </si>
  <si>
    <t>-2025544217</t>
  </si>
  <si>
    <t>Zdivo nosné jednovrstvé z cihel děrovaných vnitřní broušené, spojené na pero a drážku, lepené PUR pěnou, pevnost cihel P10, tl. zdiva 240 mm</t>
  </si>
  <si>
    <t xml:space="preserve"> "1.n.p. 116+schodiště"            (16,85*3,25)-(1,8*2,25)  +  (1,25*1,835)*2</t>
  </si>
  <si>
    <t>62</t>
  </si>
  <si>
    <t>311238248</t>
  </si>
  <si>
    <t xml:space="preserve">Zdivo nosné vnější z cihel broušených  tl 440 mm pevnosti P 10 lepených PUR pěnou</t>
  </si>
  <si>
    <t>-14447937</t>
  </si>
  <si>
    <t>Zdivo nosné jednovrstvé z cihel děrovaných vnější broušené, spojené na pero a drážku, lepené PUR pěnou, pevnost cihel P8, P10, tl. zdiva 440 mm</t>
  </si>
  <si>
    <t>"1.n.p"</t>
  </si>
  <si>
    <t>(37,63*2+0,6+11,75+4,89+1,8*2)*3,0 - (1,75*1,9*21+0,75*1,15*7+2,3*2,75+2,235*3+1,8*2,25)</t>
  </si>
  <si>
    <t>(11,7*0,75)</t>
  </si>
  <si>
    <t>"2.n.p."</t>
  </si>
  <si>
    <t>(20,38*2+11,75*2+1,8*2+5,19)*3,25 - (1,75*1,9*12+0,75*1,15*7+2,235*3,25)</t>
  </si>
  <si>
    <t xml:space="preserve">"štíty"  (12,63*0,9)*2 +  (4,89*0,6)</t>
  </si>
  <si>
    <t>63</t>
  </si>
  <si>
    <t>311238249</t>
  </si>
  <si>
    <t xml:space="preserve">Zdivo nosné vnější z cihel broušených  tl 440 mm pevnosti P 15 lepených PUR pěnou</t>
  </si>
  <si>
    <t>39041676</t>
  </si>
  <si>
    <t>Zdivo nosné jednovrstvé z cihel děrovaných vnější broušené, spojené na pero a drážku, lepené PUR pěnou, pevnost cihel P15, tl. zdiva 440 mm</t>
  </si>
  <si>
    <t xml:space="preserve">"pilíř mezi m.č. 101-102"                        1,25*3,0</t>
  </si>
  <si>
    <t>64</t>
  </si>
  <si>
    <t>311238912</t>
  </si>
  <si>
    <t>Výplň kapes obvodového zdiva extrudovaným polystyrénem lepeným do drážky</t>
  </si>
  <si>
    <t>1873561940</t>
  </si>
  <si>
    <t>Výplň kapes zdiva z děrovaných cihel polystyrénem extrudovaným tl. 30 mm lepeným do drážky</t>
  </si>
  <si>
    <t>"XPS 2800 C - 20*4 mm"</t>
  </si>
  <si>
    <t xml:space="preserve">"okno 1,75*1,65"                    (1,75+1,65)*2 * (20+12)</t>
  </si>
  <si>
    <t xml:space="preserve">"okno 0,9*0,7"                        (0,9+0,7)*2       * (7+7)</t>
  </si>
  <si>
    <t xml:space="preserve">"dveře"                                      (2*2+1,6)</t>
  </si>
  <si>
    <t>65</t>
  </si>
  <si>
    <t>317168111</t>
  </si>
  <si>
    <t>Překlad keramický plochý š 11,5 cm dl 100 cm</t>
  </si>
  <si>
    <t>1533474662</t>
  </si>
  <si>
    <t>Překlady keramické ploché osazené do maltového lože, výšky překladu 7,1 cm šířky 11,5 cm, délky 100 cm</t>
  </si>
  <si>
    <t xml:space="preserve">"1.n.p. dveře 70"      6</t>
  </si>
  <si>
    <t xml:space="preserve">"2.n.p. dveře 70"      8</t>
  </si>
  <si>
    <t>66</t>
  </si>
  <si>
    <t>317168112</t>
  </si>
  <si>
    <t>Překlad keramický plochý š 11,5 cm dl 125 cm</t>
  </si>
  <si>
    <t>-533989432</t>
  </si>
  <si>
    <t>Překlady keramické ploché osazené do maltového lože, výšky překladu 7,1 cm šířky 11,5 cm, délky 125 cm</t>
  </si>
  <si>
    <t xml:space="preserve">"1.n.p. dveře 80"                7</t>
  </si>
  <si>
    <t xml:space="preserve">"2.n.p. dveře 80+90"         2+1</t>
  </si>
  <si>
    <t>67</t>
  </si>
  <si>
    <t>317168116</t>
  </si>
  <si>
    <t>Překlad keramický plochý š 11,5 cm dl 225 cm</t>
  </si>
  <si>
    <t>318821307</t>
  </si>
  <si>
    <t>Překlady keramické ploché osazené do maltového lože, výšky překladu 7,1 cm šířky 11,5 cm, délky 225 cm</t>
  </si>
  <si>
    <t xml:space="preserve">"výtah 1+2.n.p."          2   </t>
  </si>
  <si>
    <t xml:space="preserve">"strojovna výtah"      2 </t>
  </si>
  <si>
    <t>68</t>
  </si>
  <si>
    <t>317168130</t>
  </si>
  <si>
    <t>Překlad keramický vysoký v 23,8 cm dl 100 cm</t>
  </si>
  <si>
    <t>-1824293609</t>
  </si>
  <si>
    <t>Překlady keramické vysoké osazené do maltového lože, šířky překladu 7 cm výšky 23,8 cm, délky 100 cm</t>
  </si>
  <si>
    <t xml:space="preserve">"nad okny  dl. 0,75m-1+2.n.p."                    (7+7) *5</t>
  </si>
  <si>
    <t>69</t>
  </si>
  <si>
    <t>317168132</t>
  </si>
  <si>
    <t>Překlad keramický vysoký v 23,8 cm dl 150 cm</t>
  </si>
  <si>
    <t>-863438007</t>
  </si>
  <si>
    <t>Překlady keramické vysoké osazené do maltového lože, šířky překladu 7 cm výšky 23,8 cm, délky 150 cm</t>
  </si>
  <si>
    <t xml:space="preserve">"1.n.p."                3</t>
  </si>
  <si>
    <t>70</t>
  </si>
  <si>
    <t>317168135</t>
  </si>
  <si>
    <t>Překlad keramický vysoký v 23,8 cm dl 225 cm</t>
  </si>
  <si>
    <t>-1058868261</t>
  </si>
  <si>
    <t>Překlady keramické vysoké osazené do maltového lože, šířky překladu 7 cm výšky 23,8 cm, délky 225 cm</t>
  </si>
  <si>
    <t xml:space="preserve">"nad okny dl. 1,75 +2.n.p. "           (20+12)*5</t>
  </si>
  <si>
    <t xml:space="preserve">"1.n.p.vnitřek"                                   (3+3) </t>
  </si>
  <si>
    <t>71</t>
  </si>
  <si>
    <t>317168137</t>
  </si>
  <si>
    <t>Překlad keramický vysoký v 23,8 cm dl 275 cm</t>
  </si>
  <si>
    <t>1353433571</t>
  </si>
  <si>
    <t>Překlady keramické vysoké osazené do maltového lože, šířky překladu 7 cm výšky 23,8 cm, délky 275 cm</t>
  </si>
  <si>
    <t>72</t>
  </si>
  <si>
    <t>317168138</t>
  </si>
  <si>
    <t>Překlad keramický vysoký v 23,8 cm dl 300 cm</t>
  </si>
  <si>
    <t>660764612</t>
  </si>
  <si>
    <t>Překlady keramické vysoké osazené do maltového lože, šířky překladu 7 cm výšky 23,8 cm, délky 300 cm</t>
  </si>
  <si>
    <t xml:space="preserve">"vrara 1.n.p."             5</t>
  </si>
  <si>
    <t>73</t>
  </si>
  <si>
    <t>317998114</t>
  </si>
  <si>
    <t>Tepelná izolace mezi překlady v 24 cm z EPS tl 90 mm</t>
  </si>
  <si>
    <t>1746362576</t>
  </si>
  <si>
    <t>Izolace tepelná mezi překlady z pěnového polystyrenu výšky 24 cm, tloušťky 90 mm</t>
  </si>
  <si>
    <t xml:space="preserve">"1.n.p."           2,25*20+1*7+3*1+2,25*1</t>
  </si>
  <si>
    <t xml:space="preserve">"2.n.p."           1*7+2,25*7</t>
  </si>
  <si>
    <t>74</t>
  </si>
  <si>
    <t>342248131</t>
  </si>
  <si>
    <t xml:space="preserve">Příčky zvukově izolační  tl 115 mm pevnosti P10 na MVC</t>
  </si>
  <si>
    <t>-64932949</t>
  </si>
  <si>
    <t>Příčky jednoduché z cihel děrovaných spojených na pero a drážku zvukově izolačních na maltu MVC, pevnost cihel P 10, P 15, tl. příčky 115 mm</t>
  </si>
  <si>
    <t xml:space="preserve">"2.n.p.-112-113"                      (11,41*3,25) </t>
  </si>
  <si>
    <t>75</t>
  </si>
  <si>
    <t>342248146</t>
  </si>
  <si>
    <t xml:space="preserve">Příčky z cihel broušených  tl 115 mm pevnosti P10 lepených PUR pěnou</t>
  </si>
  <si>
    <t>-698053354</t>
  </si>
  <si>
    <t>Příčky jednoduché z cihel děrovaných spojených na pero a drážku broušených, lepených PUR pěnou, pevnost cihel P10, tl. příčky 115 mm</t>
  </si>
  <si>
    <t>"1.n.p.</t>
  </si>
  <si>
    <t xml:space="preserve">"výtah"      (1,8*3,5) -(1,1*2,1)</t>
  </si>
  <si>
    <t xml:space="preserve">"108-110"  (5,27+4,1+0,9+5,3+3,9+5,7+0,2*2)*3,5 -(1,6*2+1,4*4)</t>
  </si>
  <si>
    <t xml:space="preserve">"104-107"  (6,4+2,17+1,385+4,015*2+2,8)*3,5 - (1,8*1+1,6*2+1,4*1)</t>
  </si>
  <si>
    <t xml:space="preserve">"113"           (3+3,965)*3,5 -(1,7+1+1+1,5+1,5)</t>
  </si>
  <si>
    <t xml:space="preserve">"117"          (2,615+2)*3,25-1,6</t>
  </si>
  <si>
    <t xml:space="preserve">"štítová stěna přizdívka"     (2,9+5,3) * 2,5</t>
  </si>
  <si>
    <t>2.n.p.</t>
  </si>
  <si>
    <t xml:space="preserve">"výtah"         (1,8*3,25) - (1,1*2,1)</t>
  </si>
  <si>
    <t xml:space="preserve">"208-211"     (7,9+4,205+2,5+1,8)*3,25-(1,8*1+1,6*1+1,4*2)</t>
  </si>
  <si>
    <t xml:space="preserve">"202-206"    (4,015*2+1,85+1,65*3+4,9+2,9)*3,25-(1,6*1+1,4*6)</t>
  </si>
  <si>
    <t>76</t>
  </si>
  <si>
    <t>342291112</t>
  </si>
  <si>
    <t>Ukotvení příček montážní polyuretanovou pěnou tl příčky přes 100 mm</t>
  </si>
  <si>
    <t>-435050232</t>
  </si>
  <si>
    <t>Ukotvení příček polyuretanovou pěnou, tl. příčky přes 100 mm</t>
  </si>
  <si>
    <t xml:space="preserve">1.n.p. - ukončení u Spirollu - příčky  tl. 11,5 mm </t>
  </si>
  <si>
    <t>(1,8) + (5,27+4,1+0,9+5,3+3,9+5,7+0,2*2) + (6,4+2,17+1,385+4,015*2+2,8)</t>
  </si>
  <si>
    <t xml:space="preserve">(3+3,965) </t>
  </si>
  <si>
    <t xml:space="preserve">"dozdívka J štít"           (2,3*4)+5,3+2,9 </t>
  </si>
  <si>
    <t xml:space="preserve">ukončení u Spirollu Porotherm  19 AKU  +17,5</t>
  </si>
  <si>
    <t xml:space="preserve">"1. n.p."   (5,675+5,675)  *2</t>
  </si>
  <si>
    <t xml:space="preserve">"1.n.p. - tl. 250 mm AKU"    (5,4+5,4+5,675) *2</t>
  </si>
  <si>
    <t>příčky - svislé napojení</t>
  </si>
  <si>
    <t xml:space="preserve">"1.n.p."                     15*3,25 </t>
  </si>
  <si>
    <t xml:space="preserve">"2.n.p."                     14*3,5</t>
  </si>
  <si>
    <t>77</t>
  </si>
  <si>
    <t>342291121</t>
  </si>
  <si>
    <t>Ukotvení příček k cihelným konstrukcím plochými kotvami</t>
  </si>
  <si>
    <t>1045317377</t>
  </si>
  <si>
    <t>Ukotvení příček plochými kotvami, do konstrukce cihelné</t>
  </si>
  <si>
    <t xml:space="preserve">"1.n.p. tl. 11,5+19 +24"        (3,25*15 + 2,3*4) + (3,25*2)*2 + (3,25*2)*2 </t>
  </si>
  <si>
    <t xml:space="preserve">"2.n.p.tl. 11,5+19"                     (14*3,5) + (3,5*2)*2</t>
  </si>
  <si>
    <t>78</t>
  </si>
  <si>
    <t>342291131</t>
  </si>
  <si>
    <t>Ukotvení příček k betonovým konstrukcím plochými kotvami</t>
  </si>
  <si>
    <t>2025348684</t>
  </si>
  <si>
    <t>Ukotvení příček plochými kotvami, do konstrukce betonové</t>
  </si>
  <si>
    <t xml:space="preserve">"1.n.p.- tl. 11,5 + 24 AKU+24"         ( 3,25*2) + (3,25*4)*2 +(3,25*2)*2</t>
  </si>
  <si>
    <t>79</t>
  </si>
  <si>
    <t>346272115</t>
  </si>
  <si>
    <t>Přizdívka z pórobetonových tvárnic tl 150 mm</t>
  </si>
  <si>
    <t>-1701738992</t>
  </si>
  <si>
    <t>Přizdívky z pórobetonových tvárnic objemová hmotnost do 500 kg/m3, na tenké maltové lože, tloušťka přizdívky 150 mm</t>
  </si>
  <si>
    <t>Zazdívky předstěnových modulů pro WC, bidet, výlevku:</t>
  </si>
  <si>
    <t>1.NP:</t>
  </si>
  <si>
    <t>1,10*1,50</t>
  </si>
  <si>
    <t>2.NP:</t>
  </si>
  <si>
    <t>(1,485*1,50)+(0,90*1,50)+(0,95*1,50)+(0,90*1,50*3)</t>
  </si>
  <si>
    <t>80</t>
  </si>
  <si>
    <t>319231212</t>
  </si>
  <si>
    <t>Dodatečná izolace PE fólií zdiva cihelného tl do 300 mm podřezáním řetězovou pilou</t>
  </si>
  <si>
    <t>-1084820404</t>
  </si>
  <si>
    <t>Dodatečná izolace zdiva podřezáním řetězovou pilou zdiva cihelného, tloušťky do 300 mm</t>
  </si>
  <si>
    <t xml:space="preserve">"J štítová stěna"          11,6*0,3</t>
  </si>
  <si>
    <t xml:space="preserve"> Vodorovné konstrukce</t>
  </si>
  <si>
    <t>81</t>
  </si>
  <si>
    <t>389361001</t>
  </si>
  <si>
    <t>Doplňující výztuž prefabrikovaných konstrukcí z betonářské oceli</t>
  </si>
  <si>
    <t>-796167286</t>
  </si>
  <si>
    <t>Doplňující výztuž prefabrikovaných konstrukcí pro každý druh a stavební díl z betonářské oceli</t>
  </si>
  <si>
    <t>"Výztuž spár zálivky mezi panely" 0,15211</t>
  </si>
  <si>
    <t>82</t>
  </si>
  <si>
    <t>389381001</t>
  </si>
  <si>
    <t>Dobetonování prefabrikovaných konstrukcí</t>
  </si>
  <si>
    <t>2060934919</t>
  </si>
  <si>
    <t>"Zálivka betonových stropních panelů" (12,05*18*0,2*0,05)</t>
  </si>
  <si>
    <t>83</t>
  </si>
  <si>
    <t>411123901</t>
  </si>
  <si>
    <t>Montáž ŽB stropních panelů se závěsnými háky hmotnosti do 1,5 t budova v do 18 m</t>
  </si>
  <si>
    <t>-687729330</t>
  </si>
  <si>
    <t>Montáž stropních panelů ze železobetonu se závěsnými háky, v budovách výšky do 18 m, hmotnosti do 1,5 t</t>
  </si>
  <si>
    <t>84</t>
  </si>
  <si>
    <t>Panel P04</t>
  </si>
  <si>
    <t>ŽB předpjatý stropní panel tl. 200 mm, rozměr 5800 x 500 mm</t>
  </si>
  <si>
    <t>1153914664</t>
  </si>
  <si>
    <t>85</t>
  </si>
  <si>
    <t>Panel P05</t>
  </si>
  <si>
    <t>ŽB předpjatý stropní panel tl. 200 mm, rozměr 5800 x 320 mm</t>
  </si>
  <si>
    <t>325094983</t>
  </si>
  <si>
    <t>86</t>
  </si>
  <si>
    <t>Panel P06</t>
  </si>
  <si>
    <t>ŽB předpjatý stropní panel tl. 200 mm, rozměr 2200 x 1200 mm</t>
  </si>
  <si>
    <t>429235835</t>
  </si>
  <si>
    <t>87</t>
  </si>
  <si>
    <t>Panel P07</t>
  </si>
  <si>
    <t>ŽB předpjatý stropní panel tl. 200 mm, rozměr 2200 x 880 mm</t>
  </si>
  <si>
    <t>1464176155</t>
  </si>
  <si>
    <t>88</t>
  </si>
  <si>
    <t>Panel P08</t>
  </si>
  <si>
    <t>ŽB předpjatý stropní panel tl. 200 mm, rozměr 2200 x 700 mm</t>
  </si>
  <si>
    <t>-462621887</t>
  </si>
  <si>
    <t>89</t>
  </si>
  <si>
    <t>411123902</t>
  </si>
  <si>
    <t>Montáž ŽB stropních panelů se závěsnými háky hmotnosti do 3 t budova v do 18 m</t>
  </si>
  <si>
    <t>1480389271</t>
  </si>
  <si>
    <t>Montáž stropních panelů ze železobetonu se závěsnými háky, v budovách výšky do 18 m, hmotnosti přes 1,5 do 3 t</t>
  </si>
  <si>
    <t>90</t>
  </si>
  <si>
    <t>Panel P01</t>
  </si>
  <si>
    <t>ŽB předpjatý stropní panel tl. 200 mm, rozměr 1200 x 5800 mm</t>
  </si>
  <si>
    <t>1257815103</t>
  </si>
  <si>
    <t>91</t>
  </si>
  <si>
    <t>Panel P02</t>
  </si>
  <si>
    <t>ŽB předpjatý stropní panel tl. 200 mm, rozměr 5800 x 880 mm</t>
  </si>
  <si>
    <t>-1798124162</t>
  </si>
  <si>
    <t>92</t>
  </si>
  <si>
    <t>Panel P03</t>
  </si>
  <si>
    <t>ŽB předpjatý stropní panel tl. 200 mm, rozměr 5800 x 1070 mm</t>
  </si>
  <si>
    <t>1263854383</t>
  </si>
  <si>
    <t>93</t>
  </si>
  <si>
    <t>411171131</t>
  </si>
  <si>
    <t>Montáž ocelových kcí podlah a plošin hmotnosti do 30 kg/m2 pokrytých rošty</t>
  </si>
  <si>
    <t>-1333244962</t>
  </si>
  <si>
    <t>Montáž ocelové konstrukce podlah a plošin pokrytou rošty hmotnosti konstrukce podlahy do 30 kg/m2</t>
  </si>
  <si>
    <t>"Nelemovaný rošt, nosný prut 30x3 mm" 72,436*0,001</t>
  </si>
  <si>
    <t>94</t>
  </si>
  <si>
    <t>553470110</t>
  </si>
  <si>
    <t>rošt podlahový lisovaný žárově zinkovaný velikost 30/3 mm 500 x 1000 mm</t>
  </si>
  <si>
    <t>-1528185687</t>
  </si>
  <si>
    <t>"Nelemovaný rošt" 8</t>
  </si>
  <si>
    <t>95</t>
  </si>
  <si>
    <t>413125001</t>
  </si>
  <si>
    <t>Montáž ŽB trámů, průvlaků a ztužidel s nesvařovanými spoji hmotnosti do 1,5 t</t>
  </si>
  <si>
    <t>-413185122</t>
  </si>
  <si>
    <t>Montáž tyčových dílců - trámů, průvlaků a ztužidel ze železobetonu nebo předpjatého betonu s nesvařovanými spoji do 1,5 t</t>
  </si>
  <si>
    <t>96</t>
  </si>
  <si>
    <t>Průvlak PR4</t>
  </si>
  <si>
    <t>ŽB průvlak, rozměr 250 x 460 mm (š x v), délka 3 235 mm</t>
  </si>
  <si>
    <t>561389817</t>
  </si>
  <si>
    <t>97</t>
  </si>
  <si>
    <t>413125002</t>
  </si>
  <si>
    <t>Montáž ŽB trámů, průvlaků a ztužidel s nesvařovanými spoji hmotnosti do 3 t</t>
  </si>
  <si>
    <t>-1161471255</t>
  </si>
  <si>
    <t>Montáž tyčových dílců - trámů, průvlaků a ztužidel ze železobetonu nebo předpjatého betonu s nesvařovanými spoji přes 1,5 do 3 t</t>
  </si>
  <si>
    <t>98</t>
  </si>
  <si>
    <t>Ztužidlo Z1</t>
  </si>
  <si>
    <t>ŽB obvodové ztužidlo, rozměr 200 x 550 mm (š x v), délka 6000 mm</t>
  </si>
  <si>
    <t>-404138081</t>
  </si>
  <si>
    <t>99</t>
  </si>
  <si>
    <t>413125003</t>
  </si>
  <si>
    <t>Montáž ŽB trámů, průvlaků a ztužidel s nesvařovanými spoji hmotnosti do 5 t</t>
  </si>
  <si>
    <t>1099249653</t>
  </si>
  <si>
    <t>Montáž tyčových dílců - trámů, průvlaků a ztužidel ze železobetonu nebo předpjatého betonu s nesvařovanými spoji přes 3 do 5 t</t>
  </si>
  <si>
    <t>100</t>
  </si>
  <si>
    <t>Průvlak PR3</t>
  </si>
  <si>
    <t>ŽB průvlak obráceného T průřezu, rozměr 525 x 550 mm, délka 5800 mm</t>
  </si>
  <si>
    <t>1918526788</t>
  </si>
  <si>
    <t>101</t>
  </si>
  <si>
    <t>413125004</t>
  </si>
  <si>
    <t>Montáž ŽB trámů, průvlaků a ztužidel s nesvařovanými spoji hmotnosti do 7 t</t>
  </si>
  <si>
    <t>480085607</t>
  </si>
  <si>
    <t>Montáž tyčových dílců - trámů, průvlaků a ztužidel ze železobetonu nebo předpjatého betonu s nesvařovanými spoji přes 5 do 7 t</t>
  </si>
  <si>
    <t>102</t>
  </si>
  <si>
    <t>Průvlak PR1</t>
  </si>
  <si>
    <t>ŽB průvlak obráceného T průřezu, rozměr 650 x 550 mm, délka 7000 mm</t>
  </si>
  <si>
    <t>1791018996</t>
  </si>
  <si>
    <t>103</t>
  </si>
  <si>
    <t>Průvlak PR2</t>
  </si>
  <si>
    <t>ŽB průvlak obráceného T průřezu, rozměr 525 x 550 mm, délka 7400 mm</t>
  </si>
  <si>
    <t>1440829756</t>
  </si>
  <si>
    <t>104</t>
  </si>
  <si>
    <t>417238111</t>
  </si>
  <si>
    <t xml:space="preserve">Obezdívka věnce jednostranná věncovkou  v do 210 mm včetně polystyrenu tl 70 mm</t>
  </si>
  <si>
    <t>848699135</t>
  </si>
  <si>
    <t>Obezdívka ztužujícího věnce věncovkou pálenou včetně tepelné izolace z pěnového polystyrenu tl. 70 mm jednostranná, výška věnce do 210 mm</t>
  </si>
  <si>
    <t>"Věnce v 1.NP - v úrovni stropních panelů" 40,22+19,80</t>
  </si>
  <si>
    <t>105</t>
  </si>
  <si>
    <t>417238112</t>
  </si>
  <si>
    <t xml:space="preserve">Obezdívka věnce jednostranná věncovkou  v přes 210 do 250 mm včetně polystyrenu tl 70 mm</t>
  </si>
  <si>
    <t>-27248715</t>
  </si>
  <si>
    <t>Obezdívka ztužujícího věnce věncovkou pálenou včetně tepelné izolace z pěnového polystyrenu tl. 70 mm jednostranná, výška věnce přes 210 do 250 mm</t>
  </si>
  <si>
    <t>"Věnce v 1.NP" 40,22+49,58+19,80</t>
  </si>
  <si>
    <t>"Věnce ve 2.NP" 73,93</t>
  </si>
  <si>
    <t>106</t>
  </si>
  <si>
    <t>417238122</t>
  </si>
  <si>
    <t>Obezdívka věnce jednostranná věncovkou v přes 210 do 250 mm bez tepelné izolace</t>
  </si>
  <si>
    <t>797135667</t>
  </si>
  <si>
    <t>Obezdívka ztužujícího věnce věncovkou pálenou bez tepelné izolace, jednostranná, výška věnce přes 210 do 250 mm</t>
  </si>
  <si>
    <t xml:space="preserve">"výtah šachta"       2+2,8</t>
  </si>
  <si>
    <t>107</t>
  </si>
  <si>
    <t>417238126</t>
  </si>
  <si>
    <t xml:space="preserve">Obezdívka věnce oboustranná věncovkou  v přes 210 do 250 mm bez tepelné izolace</t>
  </si>
  <si>
    <t>806634988</t>
  </si>
  <si>
    <t>Obezdívka ztužujícího věnce věncovkou pálenou bez tepelné izolace, oboustranná, výška věnce přes 210 do 250 mm</t>
  </si>
  <si>
    <t>"věnec v úrovni -0,440 u výtahové šachty" 2,760</t>
  </si>
  <si>
    <t>108</t>
  </si>
  <si>
    <t>417321414</t>
  </si>
  <si>
    <t>Ztužující pásy a věnce ze ŽB tř. C 20/25</t>
  </si>
  <si>
    <t>-1730025883</t>
  </si>
  <si>
    <t>Ztužující pásy a věnce z betonu železového (bez výztuže) tř. C 20/25</t>
  </si>
  <si>
    <t>Věnce v 1.NP dle SKŘ:</t>
  </si>
  <si>
    <t>V1.1:</t>
  </si>
  <si>
    <t>"Pod stropními panely" 0,250*0,290*40,22</t>
  </si>
  <si>
    <t>"V úrovni stropních panelů" 0,200*0,165*40,22</t>
  </si>
  <si>
    <t>V1.2:</t>
  </si>
  <si>
    <t>"Pod vazníky" 0,250*0,290*49,58</t>
  </si>
  <si>
    <t>V1.3:</t>
  </si>
  <si>
    <t>"Pod stropními panely" 0,250*0,290*19,80</t>
  </si>
  <si>
    <t>"V úrovni stropních panelů" 0,200*0,290*19,80</t>
  </si>
  <si>
    <t>V1.4:</t>
  </si>
  <si>
    <t>"Pod stropními panely" 0,250*0,190*5,68</t>
  </si>
  <si>
    <t>"V úrovni stropních panelů" 0,200*0,190*5,68</t>
  </si>
  <si>
    <t>V1.5:</t>
  </si>
  <si>
    <t>"Pod vazníky" 0,240*0,180*14,71</t>
  </si>
  <si>
    <t>V1.6:</t>
  </si>
  <si>
    <t>"Pod stropními panely" 0,350*0,290*2,78</t>
  </si>
  <si>
    <t>"V úrovni stropních panelů" 0,200*0,215*2,78</t>
  </si>
  <si>
    <t>Věnce ve 2.NP dle SKŘ:</t>
  </si>
  <si>
    <t>V2.1:</t>
  </si>
  <si>
    <t>"Pod vazníky" 0,250*0,290*73,93</t>
  </si>
  <si>
    <t>V2.2:</t>
  </si>
  <si>
    <t>"Pod vazníky" 0,180*0,115*11,41</t>
  </si>
  <si>
    <t>V2.3:</t>
  </si>
  <si>
    <t>"Pod vazníky" 0,180*0,190*11,75</t>
  </si>
  <si>
    <t>V2.4:</t>
  </si>
  <si>
    <t>"Ve štítě" 0,300*0,200*42,50</t>
  </si>
  <si>
    <t>109</t>
  </si>
  <si>
    <t>417321515</t>
  </si>
  <si>
    <t>Ztužující pásy a věnce ze ŽB tř. C 25/30</t>
  </si>
  <si>
    <t>-1324826416</t>
  </si>
  <si>
    <t>Ztužující pásy a věnce z betonu železového (bez výztuže) tř. C 25/30</t>
  </si>
  <si>
    <t>Věnce v 1.NP dle ASŘ:</t>
  </si>
  <si>
    <t>"V1" 0,180*0,115*4,615</t>
  </si>
  <si>
    <t>"věnec v úrovni -0,440 u výtahové šachty" (0,28*0,25*2,76)+(0,38*0,25*6,36)</t>
  </si>
  <si>
    <t>Věnce ve 2.NP dle ASŘ:</t>
  </si>
  <si>
    <t>"V1" 0,180*0,115*50,565</t>
  </si>
  <si>
    <t>110</t>
  </si>
  <si>
    <t>417351115</t>
  </si>
  <si>
    <t>Zřízení bednění ztužujících věnců</t>
  </si>
  <si>
    <t>-912764390</t>
  </si>
  <si>
    <t>Bednění bočnic ztužujících pásů a věnců včetně vzpěr zřízení</t>
  </si>
  <si>
    <t>"V1.1" 0,25*40,22</t>
  </si>
  <si>
    <t>"V1.2" 0,25*49,58</t>
  </si>
  <si>
    <t>"V1.3" 0,25*19,80</t>
  </si>
  <si>
    <t>"V1.4" 0,25*5,68*2</t>
  </si>
  <si>
    <t>"V1.5" 0,18*14,71*2</t>
  </si>
  <si>
    <t>"V1.6" 0,35*2,78*2</t>
  </si>
  <si>
    <t>"V2.1" 0,25*73,93</t>
  </si>
  <si>
    <t>"V2.2" 0,18*11,41*2</t>
  </si>
  <si>
    <t>"V2.3" 0,18*11,75*2</t>
  </si>
  <si>
    <t>"V2.4" 0,20*42,5*2</t>
  </si>
  <si>
    <t>Mezisoučet - věnce SKŘ</t>
  </si>
  <si>
    <t>Věnce na příčkách v 1.NP:</t>
  </si>
  <si>
    <t>"V1" 0,18*4,615*2</t>
  </si>
  <si>
    <t>"věnec v úrovni -0,440 u výtahové šachty" 0,250*6,36*2</t>
  </si>
  <si>
    <t>Věnce na příčkách ve 2.NP:</t>
  </si>
  <si>
    <t>"V1" 0,18*50,565*2</t>
  </si>
  <si>
    <t>Mezisoučet - věnce ASŘ</t>
  </si>
  <si>
    <t>111</t>
  </si>
  <si>
    <t>417351116</t>
  </si>
  <si>
    <t>Odstranění bednění ztužujících věnců</t>
  </si>
  <si>
    <t>-1192226127</t>
  </si>
  <si>
    <t>Bednění bočnic ztužujících pásů a věnců včetně vzpěr odstranění</t>
  </si>
  <si>
    <t>112</t>
  </si>
  <si>
    <t>417361821</t>
  </si>
  <si>
    <t>Výztuž ztužujících pásů a věnců betonářskou ocelí 10 505</t>
  </si>
  <si>
    <t>2050977809</t>
  </si>
  <si>
    <t>Výztuž ztužujících pásů a věnců z betonářské oceli 10 505 (R) nebo BSt 500</t>
  </si>
  <si>
    <t>Výztuž věnců dle SKŘ:</t>
  </si>
  <si>
    <t>"R12" 1,03382</t>
  </si>
  <si>
    <t>"R6" 0,15442</t>
  </si>
  <si>
    <t>"R12" 0,71556</t>
  </si>
  <si>
    <t>"R6" 0,10012</t>
  </si>
  <si>
    <t>Výztuž věnců dle ASŘ:</t>
  </si>
  <si>
    <t>"R12" (7,104+10,656)*0,001</t>
  </si>
  <si>
    <t>"R6" 0,710*0,001</t>
  </si>
  <si>
    <t>"věnec v úrovni -0,440 u výtahové šachty - R12" 37,296*0,001</t>
  </si>
  <si>
    <t>"věnec v úrovni -0,440 u výtahové šachty - R6" 9,760*0,001</t>
  </si>
  <si>
    <t>"R12" (81,696*2)*0,001</t>
  </si>
  <si>
    <t>"R6" 5,825*0,001</t>
  </si>
  <si>
    <t>113</t>
  </si>
  <si>
    <t>431125001</t>
  </si>
  <si>
    <t>Montáž podestových panelů s nesvařovanými spoji hmotnosti do 2 t</t>
  </si>
  <si>
    <t>1703210580</t>
  </si>
  <si>
    <t>Montáž podestových panelů s nesvařovanými spoji, hmotnosti do 2 t</t>
  </si>
  <si>
    <t>114</t>
  </si>
  <si>
    <t>Podesta SCH4</t>
  </si>
  <si>
    <t xml:space="preserve">ŽB schodišťová podesta, rozměr 1470 x 1600 x 200 mm </t>
  </si>
  <si>
    <t>281270956</t>
  </si>
  <si>
    <t>115</t>
  </si>
  <si>
    <t>431125002</t>
  </si>
  <si>
    <t>Montáž podestových panelů s nesvařovanými spoji hmotnosti do 5 t</t>
  </si>
  <si>
    <t>821510279</t>
  </si>
  <si>
    <t>Montáž podestových panelů s nesvařovanými spoji, hmotnosti přes 2 do 5 t</t>
  </si>
  <si>
    <t>116</t>
  </si>
  <si>
    <t>Mezipodesta SCH3</t>
  </si>
  <si>
    <t>ŽB schodišťová mezipodesta, rozměr 2960 x 1210 x 250 mm</t>
  </si>
  <si>
    <t>-1956052337</t>
  </si>
  <si>
    <t>117</t>
  </si>
  <si>
    <t>435125002</t>
  </si>
  <si>
    <t>Montáž schodišťových ramen s nesvařovanými spoji hmotnosti do 5 t</t>
  </si>
  <si>
    <t>-494199883</t>
  </si>
  <si>
    <t>Montáž schodišťových ramen s nesvařovanými spoji, hmotnosti přes 2 do 5 t</t>
  </si>
  <si>
    <t>118</t>
  </si>
  <si>
    <t>Rameno SCH1</t>
  </si>
  <si>
    <t>ŽB schodišťové rameno, rozměr 3190 x 2076 x 1450 mm</t>
  </si>
  <si>
    <t>-1456480229</t>
  </si>
  <si>
    <t>119</t>
  </si>
  <si>
    <t>Rameno SCH2</t>
  </si>
  <si>
    <t>ŽB schodišťové rameno, rozměr 4500 x 1974 x 1450 mm</t>
  </si>
  <si>
    <t>-11363964</t>
  </si>
  <si>
    <t>120</t>
  </si>
  <si>
    <t>444171111</t>
  </si>
  <si>
    <t>Montáž krytiny ocelových střech z tvarovaných ocelových plechů šroubovaných budov v do 6 m</t>
  </si>
  <si>
    <t>59471693</t>
  </si>
  <si>
    <t>Montáž krytiny střech ocelových konstrukcí z tvarovaných ocelových plechů šroubovaných, výšky budovy do 6 m</t>
  </si>
  <si>
    <t>"Trapéz 55/250 tl. 0,88" 10,50</t>
  </si>
  <si>
    <t>121</t>
  </si>
  <si>
    <t>154841310</t>
  </si>
  <si>
    <t>profil trapézový aluzink 55/250 tl 0,88 mm</t>
  </si>
  <si>
    <t>72937220</t>
  </si>
  <si>
    <t>10,5*1,15 'Přepočtené koeficientem množství</t>
  </si>
  <si>
    <t>122</t>
  </si>
  <si>
    <t>452311131</t>
  </si>
  <si>
    <t>Podkladní desky z betonu prostého tř. C 12/15 otevřený výkop</t>
  </si>
  <si>
    <t>698265964</t>
  </si>
  <si>
    <t>Podkladní a zajišťovací konstrukce z betonu prostého v otevřeném výkopu desky pod potrubí, stoky a drobné objekty z betonu tř. C 12/15</t>
  </si>
  <si>
    <t xml:space="preserve">"deska pod základ výtah"               (3,6*3,6) *0,1</t>
  </si>
  <si>
    <t>1,296*1,03 'Přepočtené koeficientem množství</t>
  </si>
  <si>
    <t>Komunikace</t>
  </si>
  <si>
    <t>123</t>
  </si>
  <si>
    <t>113107141</t>
  </si>
  <si>
    <t>Odstranění podkladu živičného tl 50 mm ručně</t>
  </si>
  <si>
    <t>1858941788</t>
  </si>
  <si>
    <t>Odstranění podkladů nebo krytů ručně s přemístěním hmot na skládku na vzdálenost do 3 m nebo s naložením na dopravní prostředek živičných, o tl. vrstvy do 50 mm</t>
  </si>
  <si>
    <t>124</t>
  </si>
  <si>
    <t>113106121</t>
  </si>
  <si>
    <t>Rozebrání dlažeb z betonových nebo kamenných dlaždic komunikací pro pěší ručně</t>
  </si>
  <si>
    <t>-1039012884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</si>
  <si>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</si>
  <si>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 xml:space="preserve">"krajníky do betonového lože"            3</t>
  </si>
  <si>
    <t>125</t>
  </si>
  <si>
    <t>919122122</t>
  </si>
  <si>
    <t>Těsnění spár zálivkou za tepla pro komůrky š 15 mm hl 30 mm s těsnicím profilem</t>
  </si>
  <si>
    <t>-1395511140</t>
  </si>
  <si>
    <t>Utěsnění dilatačních spár zálivkou za tepla v cementobetonovém nebo živičném krytu včetně adhezního nátěru s těsnicím profilem pod zálivkou, pro komůrky šířky 15 mm, hloubky 30 mm</t>
  </si>
  <si>
    <t>3+2*1</t>
  </si>
  <si>
    <t>126</t>
  </si>
  <si>
    <t>919735112</t>
  </si>
  <si>
    <t>Řezání stávajícího živičného krytu hl do 100 mm</t>
  </si>
  <si>
    <t>1425441384</t>
  </si>
  <si>
    <t>Řezání stávajícího živičného krytu nebo podkladu hloubky přes 50 do 100 mm</t>
  </si>
  <si>
    <t>127</t>
  </si>
  <si>
    <t>-3101631</t>
  </si>
  <si>
    <t xml:space="preserve">"nájezd do m.č. 1.16"                        2*3</t>
  </si>
  <si>
    <t>128</t>
  </si>
  <si>
    <t>565145121</t>
  </si>
  <si>
    <t>Asfaltový beton vrstva podkladní ACP 16 (obalované kamenivo OKS) tl 60 mm š přes 3 m</t>
  </si>
  <si>
    <t>-1563294523</t>
  </si>
  <si>
    <t>Asfaltový beton vrstva podkladní ACP 16 (obalované kamenivo střednězrnné - OKS) s rozprostřením a zhutněním v pruhu šířky přes 3 m, po zhutnění tl. 60 mm</t>
  </si>
  <si>
    <t>129</t>
  </si>
  <si>
    <t>567122114</t>
  </si>
  <si>
    <t>Podklad ze směsi stmelené cementem SC C 8/10 (KSC I) tl 150 mm</t>
  </si>
  <si>
    <t>-1960644334</t>
  </si>
  <si>
    <t>Podklad ze směsi stmelené cementem SC bez dilatačních spár, s rozprostřením a zhutněním SC C 8/10 (KSC I), po zhutnění tl. 150 mm</t>
  </si>
  <si>
    <t>130</t>
  </si>
  <si>
    <t>573111112</t>
  </si>
  <si>
    <t>Postřik živičný infiltrační s posypem z asfaltu množství 1 kg/m2</t>
  </si>
  <si>
    <t>-293394191</t>
  </si>
  <si>
    <t>Postřik infiltrační PI z asfaltu silničního s posypem kamenivem, v množství 1,00 kg/m2</t>
  </si>
  <si>
    <t>131</t>
  </si>
  <si>
    <t>573231111</t>
  </si>
  <si>
    <t>Postřik živičný spojovací ze silniční emulze v množství 0,70 kg/m2</t>
  </si>
  <si>
    <t>1439259856</t>
  </si>
  <si>
    <t>Postřik spojovací PS bez posypu kamenivem ze silniční emulze, v množství 0,70 kg/m2</t>
  </si>
  <si>
    <t>132</t>
  </si>
  <si>
    <t>637121112</t>
  </si>
  <si>
    <t>Okapový chodník z kačírku tl 150 mm s udusáním</t>
  </si>
  <si>
    <t>-926842839</t>
  </si>
  <si>
    <t>Okapový chodník z kameniva s udusáním a urovnáním povrchu z kačírku tl. 150 mm</t>
  </si>
  <si>
    <t xml:space="preserve">"V a J strana kolem objektu"             (37,63*0,5) + (7,2*0,5)</t>
  </si>
  <si>
    <t>133</t>
  </si>
  <si>
    <t>916231213</t>
  </si>
  <si>
    <t>Osazení chodníkového obrubníku betonového stojatého s boční opěrou do lože z betonu prostého</t>
  </si>
  <si>
    <t>-1685140025</t>
  </si>
  <si>
    <t>Osazení chodníkového obrubníku betonového se zřízením lože, s vyplněním a zatřením spár cementovou maltou stojatého s boční opěrou z betonu prostého, do lože z betonu prostého</t>
  </si>
  <si>
    <t xml:space="preserve">"V a J strana kolem objektu"             37,63 + 7,2 + 0,5*2</t>
  </si>
  <si>
    <t>134</t>
  </si>
  <si>
    <t>592172120</t>
  </si>
  <si>
    <t>obrubník betonový zahradní šedý 100 x 5 x 20 cm</t>
  </si>
  <si>
    <t>-1505946430</t>
  </si>
  <si>
    <t xml:space="preserve">obrubník betonový zahradní  šedý 100 x 5 x 20 cm</t>
  </si>
  <si>
    <t>45,83</t>
  </si>
  <si>
    <t>45,83*1,02 'Přepočtené koeficientem množství</t>
  </si>
  <si>
    <t>135</t>
  </si>
  <si>
    <t>637211122</t>
  </si>
  <si>
    <t>Okapový chodník z betonových dlaždic tl 60 mm kladených do písku se zalitím spár MC</t>
  </si>
  <si>
    <t>-721306180</t>
  </si>
  <si>
    <t>Okapový chodník z dlaždic betonových se zalitím spár cementovou maltou do písku, tl. dlaždic 60 mm</t>
  </si>
  <si>
    <t>(10+6+3+76+5) * (0,5*0,5)</t>
  </si>
  <si>
    <t>Úpravy povrchů, podlahy a osazování výplní</t>
  </si>
  <si>
    <t>136</t>
  </si>
  <si>
    <t>611131125</t>
  </si>
  <si>
    <t>Penetrační disperzní nátěr vnitřních schodišťových konstrukcí nanášený ručně</t>
  </si>
  <si>
    <t>-1944294731</t>
  </si>
  <si>
    <t>Podkladní a spojovací vrstva vnitřních omítaných ploch penetrace akrylát-silikonová nanášená ručně schodišťových konstrukcí</t>
  </si>
  <si>
    <t>137</t>
  </si>
  <si>
    <t>611321145</t>
  </si>
  <si>
    <t>Vápenocementová omítka štuková dvouvrstvá vnitřních schodišťových konstrukcí nanášená ručně</t>
  </si>
  <si>
    <t>1647619342</t>
  </si>
  <si>
    <t>Omítka vápenocementová vnitřních ploch nanášená ručně dvouvrstvá, tloušťky jádrové omítky do 10 mm a tloušťky štuku do 3 mm štuková schodišťových konstrukcí stropů, stěn, ramen nebo nosníků</t>
  </si>
  <si>
    <t xml:space="preserve">"Spodní strana ramene v místnosti 1.07"       2,46*1,385</t>
  </si>
  <si>
    <t>138</t>
  </si>
  <si>
    <t>612131121</t>
  </si>
  <si>
    <t>Penetrační disperzní nátěr vnitřních stěn nanášený ručně</t>
  </si>
  <si>
    <t>1545548675</t>
  </si>
  <si>
    <t>Podkladní a spojovací vrstva vnitřních omítaných ploch penetrace akrylát-silikonová nanášená ručně stěn</t>
  </si>
  <si>
    <t>1212,389+198,716+30,589+72,355</t>
  </si>
  <si>
    <t>139</t>
  </si>
  <si>
    <t>612321141</t>
  </si>
  <si>
    <t>Vápenocementová omítka štuková dvouvrstvá vnitřních stěn nanášená ručně</t>
  </si>
  <si>
    <t>1037778307</t>
  </si>
  <si>
    <t>Omítka vápenocementová vnitřních ploch nanášená ručně dvouvrstvá, tloušťky jádrové omítky do 10 mm a tloušťky štuku do 3 mm štuková svislých konstrukcí stěn</t>
  </si>
  <si>
    <t>"1.01" (4,76*0,21)+(5,64*3,50)-(1,6*2,0)</t>
  </si>
  <si>
    <t>"1.02" (25,88*3,31)+(2,235*0,40*2)-(1,6*2,0)-(1,75*1,65)-(0,8*1,97*3)-(0,9*1,97*2)-(0,7*1,97*3)-(1,2*2,0)</t>
  </si>
  <si>
    <t>"1.04" (13,03*3,31)-(0,75*0,90)-(0,8*1,97)-(0,7*1,97)</t>
  </si>
  <si>
    <t>"1.05" (10,34*3,31)-(0,75*0,90)-(0,70*1,97)</t>
  </si>
  <si>
    <t>"1.06" (7,94*3,31)-(0,9*1,97)</t>
  </si>
  <si>
    <t>"1.07" (7,00*2,60)-(0,8*1,97)</t>
  </si>
  <si>
    <t>"1.08" (18,34*3,31)-(0,75*0,90*2)-(0,8*1,97*2)</t>
  </si>
  <si>
    <t>"1.09" (13,74*3,31)-(0,75*0,90*2)-(0,8*1,97)</t>
  </si>
  <si>
    <t>"1.10" (5,40*3,31)-(0,7*1,97)</t>
  </si>
  <si>
    <t>"1.11" (5,88*3,31)-(0,7*1,97*2)</t>
  </si>
  <si>
    <t>"1.12" (6,20*3,31)-(0,7*1,97)-(0,75*0,90)</t>
  </si>
  <si>
    <t>"1.13" (13,70*3,31)-(1,0*3,0)-(1,0*2,0)-(1,5*2,0*2)-(1,75*1,65)</t>
  </si>
  <si>
    <t>"1.14" (30,525*3,31)+(39,135*3,56)-(1,0*3,0)-(1,0*2,0)-(1,5*2,0*2)-(0,9*1,97*2)-(1,60*1,97)-(0,8*1,97)-(1,75*1,65*8)</t>
  </si>
  <si>
    <t>"1.15" (34,49*3,31)-(0,9*1,97*2)-(1,75*1,65*4)</t>
  </si>
  <si>
    <t>"1.16" (45,05*3,56)-(0,9*1,97)-(1,6*1,97)-(2,3*2,5)-(1,75*1,65*6)</t>
  </si>
  <si>
    <t>"1.17" (9,0*3,56)-(0,8*1,97)</t>
  </si>
  <si>
    <t>"1.18" (9,02*3,31)-(0,7*1,97)</t>
  </si>
  <si>
    <t>"- cementová omítka" -93,961</t>
  </si>
  <si>
    <t>Mezisoučet 1.NP</t>
  </si>
  <si>
    <t>"2.01" (23,88*3,39)-(1,75*1,65)-(0,8*1,97*2)-(0,9*1,97*3)-(0,7*1,97*2)-(1,2*2,0)</t>
  </si>
  <si>
    <t>"Schodiště" ((11,26*((6,84+3,39)/2))*1,10)-(1,75*1,65)</t>
  </si>
  <si>
    <t>"2.02" (5,24*3,39)-(0,7*1,97*2)</t>
  </si>
  <si>
    <t>"2.03" (5,10*3,39)-(0,7*1,97)</t>
  </si>
  <si>
    <t>"2.04" (5,60*3,39)-(0,7*1,97)</t>
  </si>
  <si>
    <t>"2.05" (7,61*3,39)-(0,8*1,97)-(0,7*1,97)</t>
  </si>
  <si>
    <t>"2.06" (10,14*3,39)-(0,7*1,97*3)-(0,75*0,90*2)</t>
  </si>
  <si>
    <t>"2.07" (5,10*3,39*2)-(0,75*0,90)-(0,70*1,97*2)</t>
  </si>
  <si>
    <t>"2.08" (9,58*3,39)-(0,8*1,97)-(0,7*1,97*2)-(0,75*0,90*2)</t>
  </si>
  <si>
    <t>"2.09" (6,57*3,39)-(0,7*1,97)-(0,75*0,90)</t>
  </si>
  <si>
    <t>"2.10" (5,40*3,39)-(0,7*1,97)-(0,75*0,90)</t>
  </si>
  <si>
    <t>"2.11" (18,98*3,39)-(0,9*1,97)-(1,75*1,65*2)</t>
  </si>
  <si>
    <t>"2.12" (34,39*3,39)-(0,9*1,97)-(1,75*1,65*4)</t>
  </si>
  <si>
    <t>"2.13" (22,91*3,39)-(0,9*1,97)-(1,75*1,65*4)</t>
  </si>
  <si>
    <t>"- cementová omítka" -104,755</t>
  </si>
  <si>
    <t>Mezisoučet 2.NP</t>
  </si>
  <si>
    <t>140</t>
  </si>
  <si>
    <t>612331121</t>
  </si>
  <si>
    <t>Cementová omítka hladká jednovrstvá vnitřních stěn nanášená ručně</t>
  </si>
  <si>
    <t>-1632816398</t>
  </si>
  <si>
    <t>Omítka cementová vnitřních ploch nanášená ručně jednovrstvá, tloušťky do 10 mm hladká svislých konstrukcí stěn</t>
  </si>
  <si>
    <t>Omítka stěn pod keramické obklady:</t>
  </si>
  <si>
    <t>"1.01 - ker. sokl" 8,73*0,10</t>
  </si>
  <si>
    <t>"1.02 - ker. sokl" 15,46*0,10</t>
  </si>
  <si>
    <t>"1.04 - ker. sokl" 11,33*0,10</t>
  </si>
  <si>
    <t>"1.05 - obklad v 2,2" (10,34*2,20)-(0,7*1,97)-(0,75*0,55)</t>
  </si>
  <si>
    <t>"1.06 - obklad v 1,8" (7,94*1,80)-(0,9*1,80)</t>
  </si>
  <si>
    <t>"1.08 - ker. sokl" 16,54*0,10</t>
  </si>
  <si>
    <t>"1.09 - obklad v 2,2" (13,74*2,20)-(0,8*1,97)-(2*0,75*0,55)</t>
  </si>
  <si>
    <t>"1.10 - obklad v 1,8" (5,40*1,80)-(0,7*1,80)</t>
  </si>
  <si>
    <t>"1.11 - obklad v 1,8" (5,88*1,80)-(2*0,7*1,80)</t>
  </si>
  <si>
    <t>"1.12 - obklad v 1,8" (6,20*1,80)-(0,7*1,80)-(0,75*0,15)+(1,10*0,15)</t>
  </si>
  <si>
    <t>"1.18 - ker. sokl" 8,22*0,10</t>
  </si>
  <si>
    <t>"2.01 - ker. sokl" 16,20*0,10</t>
  </si>
  <si>
    <t xml:space="preserve">"Schodiště - ker. sokl"  ((0,457*20)+6,0)*0,10</t>
  </si>
  <si>
    <t>"2.02 - obklad v 1,8" (5,24*1,80)-(2*0,7*1,80)</t>
  </si>
  <si>
    <t>"2.03 - obklad v 1,8" (5,10*1,80)-(0,7*1,80)</t>
  </si>
  <si>
    <t>"2.04 - obklad v 1,8" (5,60*1,80)-(0,7*1,80)+(0,95*0,15)</t>
  </si>
  <si>
    <t>"2.05 - obklad v 1,8" (7,61*1,80)-(0,7*1,80)-(0,8*1,80)</t>
  </si>
  <si>
    <t>"2.06 - obklad v 1,8" (10,14*1,80)-(3*0,7*1,80)-(2*0,75*0,15)</t>
  </si>
  <si>
    <t>"2.07 - obklad v 1,8" (2*5,10*1,80)-(2*0,70*1,80)-(0,75*0,15)+(2*0,90*0,15)</t>
  </si>
  <si>
    <t>"2.08 - obklad v 1,8" (9,58*1,80)-(2*0,75*0,15)-(0,8*1,80)-(2*0,70*1,80)</t>
  </si>
  <si>
    <t>"2.09 - obklad v 1,8" (6,57*1,80)-(0,75*0,15)-(0,7*1,80)+(1,485*0,15)</t>
  </si>
  <si>
    <t>"2.10 - obklad v 1,8" (5,40*1,80)-(0,75*0,15)-(0,7*1,80)</t>
  </si>
  <si>
    <t>"2.12 - obklad za umyvadlem" 1,50*1,50</t>
  </si>
  <si>
    <t>"2.13 - obklad za umyvadlem" 1,50*1,50</t>
  </si>
  <si>
    <t>141</t>
  </si>
  <si>
    <t>612335111</t>
  </si>
  <si>
    <t>Cementová hladká omítka rýh ve stěnách šířky do 150 mm</t>
  </si>
  <si>
    <t>929650447</t>
  </si>
  <si>
    <t>Cementová omítka rýh hladká ve stěnách, šířky rýhy do 150 mm</t>
  </si>
  <si>
    <t>"Vodovod" (52,50*2)*0,10</t>
  </si>
  <si>
    <t>"Kanalizace" (0,070*(3,10+34,90))+(0,100*114,20)+(0,150*38,10)</t>
  </si>
  <si>
    <t>"Plyn" 4,20*0,070</t>
  </si>
  <si>
    <t>142</t>
  </si>
  <si>
    <t>617321141</t>
  </si>
  <si>
    <t>Vápenocementová omítka štuková dvouvrstvá světlíků nebo výtahových šachet nanášená ručně</t>
  </si>
  <si>
    <t>162950718</t>
  </si>
  <si>
    <t>Omítka vápenocementová vnitřních ploch nanášená ručně dvouvrstvá, tloušťky jádrové omítky do 10 mm a tloušťky štuku do 3 mm štuková uzavřených nebo omezených prostor světlíků nebo výtahových šachet</t>
  </si>
  <si>
    <t>"1.03" (7,52*10,26)-(1,2*2,0*2)</t>
  </si>
  <si>
    <t>143</t>
  </si>
  <si>
    <t>619991011</t>
  </si>
  <si>
    <t>Obalení konstrukcí a prvků fólií přilepenou lepící páskou</t>
  </si>
  <si>
    <t>-400273516</t>
  </si>
  <si>
    <t>Zakrytí vnitřních ploch před znečištěním včetně pozdějšího odkrytí konstrukcí a prvků obalením fólií a přelepením páskou</t>
  </si>
  <si>
    <t>Zakrytí výplní otvorů:</t>
  </si>
  <si>
    <t>"O/1" (1,75*1,65)*32</t>
  </si>
  <si>
    <t>"O/2" (0,75*0,90)*14</t>
  </si>
  <si>
    <t>"O/3" (1,50*2,00)*2*2</t>
  </si>
  <si>
    <t>"O/4" ((1,00*3,00)+(1,00*2,00))*1*2</t>
  </si>
  <si>
    <t>"O/5" (0,375*2,780)*1</t>
  </si>
  <si>
    <t>"O/6" (1,950*3,090)*1</t>
  </si>
  <si>
    <t>"O/7" (0,60*2,78)*1</t>
  </si>
  <si>
    <t>"O/8" (3,70*2,78)*1</t>
  </si>
  <si>
    <t>"O/9" (0,685*2,78)*1</t>
  </si>
  <si>
    <t>"D1/160" (1,80*2,10)*1</t>
  </si>
  <si>
    <t>"V/230" (2,30*2,50)*1</t>
  </si>
  <si>
    <t>144</t>
  </si>
  <si>
    <t>619999041</t>
  </si>
  <si>
    <t>Příplatek k úpravám povrchů za provádění prací ve stísněném prostoru</t>
  </si>
  <si>
    <t>-68244660</t>
  </si>
  <si>
    <t>Příplatky k cenám úprav vnitřních povrchů za ztížené pracovní podmínky práce ve stísněném prostoru</t>
  </si>
  <si>
    <t>145</t>
  </si>
  <si>
    <t>622121111</t>
  </si>
  <si>
    <t>Zatření spár cementovou maltou vnějších stěn z tvárnic nebo kamene</t>
  </si>
  <si>
    <t>-1047357618</t>
  </si>
  <si>
    <t>Zatření spár vnějších povrchů cementovou maltou, ploch z tvárnic nebo kamene stěn</t>
  </si>
  <si>
    <t>146</t>
  </si>
  <si>
    <t>622131121</t>
  </si>
  <si>
    <t>Penetrační disperzní nátěr vnějších stěn nanášený ručně</t>
  </si>
  <si>
    <t>382498808</t>
  </si>
  <si>
    <t>Podkladní a spojovací vrstva vnějších omítaných ploch penetrace akrylát-silikonová nanášená ručně stěn</t>
  </si>
  <si>
    <t>Vnější stěny:</t>
  </si>
  <si>
    <t>"Východní fasáda" 160,801+2,75</t>
  </si>
  <si>
    <t>"Severní fasáda" 82,445</t>
  </si>
  <si>
    <t>"Západní fasáda" 169,128+2,75</t>
  </si>
  <si>
    <t>"Jižní fasáda" 96,781</t>
  </si>
  <si>
    <t>147</t>
  </si>
  <si>
    <t>622142001</t>
  </si>
  <si>
    <t>Potažení vnějších stěn sklovláknitým pletivem vtlačeným do tenkovrstvé hmoty</t>
  </si>
  <si>
    <t>-530722268</t>
  </si>
  <si>
    <t>Potažení vnějších ploch pletivem v ploše nebo pruzích, na plném podkladu sklovláknitým vtlačením do tmelu stěn</t>
  </si>
  <si>
    <t>Poznámka k položce:_x000d_
Sokl</t>
  </si>
  <si>
    <t>148</t>
  </si>
  <si>
    <t>622143003</t>
  </si>
  <si>
    <t>Montáž omítkových plastových nebo pozinkovaných rohových profilů s tkaninou</t>
  </si>
  <si>
    <t>-1859474214</t>
  </si>
  <si>
    <t>Montáž omítkových profilů plastových, pozinkovaných nebo dřevěných upevněných vtlačením do podkladní vrstvy nebo přibitím rohových s tkaninou</t>
  </si>
  <si>
    <t>Vnější rohy uvnitř objektu:</t>
  </si>
  <si>
    <t>(21*3,50)+1,10</t>
  </si>
  <si>
    <t>(5*3,50)+(0,9*3)+0,95+0,90+1,485</t>
  </si>
  <si>
    <t>Otvory:</t>
  </si>
  <si>
    <t>(1,75+1,75+1,65+1,65)*32</t>
  </si>
  <si>
    <t>(0,75+0,90+0,75+0,90)*14</t>
  </si>
  <si>
    <t>(1,50+1,50+2,00+2,00)*2</t>
  </si>
  <si>
    <t>(2,00+2,00+1,00+3,00)*1</t>
  </si>
  <si>
    <t>(0,375+2,78+0,375+2,78)*1</t>
  </si>
  <si>
    <t>(1,80+2,10+1,80+2,10)*2</t>
  </si>
  <si>
    <t>(2,30+2,50+2,30+2,50)*1</t>
  </si>
  <si>
    <t>Vnější rohy vně objektu:</t>
  </si>
  <si>
    <t>42,50</t>
  </si>
  <si>
    <t>149</t>
  </si>
  <si>
    <t>590514800</t>
  </si>
  <si>
    <t>profil rohový Al s tkaninou kontaktního zateplení</t>
  </si>
  <si>
    <t>223482881</t>
  </si>
  <si>
    <t>457,945*1,05 'Přepočtené koeficientem množství</t>
  </si>
  <si>
    <t>150</t>
  </si>
  <si>
    <t>622143004</t>
  </si>
  <si>
    <t>Montáž omítkových samolepících začišťovacích profilů pro spojení s okenním rámem</t>
  </si>
  <si>
    <t>1783563240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</si>
  <si>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</si>
  <si>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Vnitřní APU lišty:</t>
  </si>
  <si>
    <t>(1,80+2,10+2,10)*2</t>
  </si>
  <si>
    <t>Vnější APU lišty:</t>
  </si>
  <si>
    <t>(0,75+0,75+0,90+0,90)*14</t>
  </si>
  <si>
    <t>151</t>
  </si>
  <si>
    <t>590514760</t>
  </si>
  <si>
    <t>profil okenní začišťovací se sklovláknitou armovací tkaninou 9 mm/2,4 m</t>
  </si>
  <si>
    <t>600733257</t>
  </si>
  <si>
    <t>Poznámka k položce:_x000d_
délka 2,4 m, přesah tkaniny 100 mm</t>
  </si>
  <si>
    <t>539,6*1,05 'Přepočtené koeficientem množství</t>
  </si>
  <si>
    <t>152</t>
  </si>
  <si>
    <t>622211011</t>
  </si>
  <si>
    <t>Montáž kontaktního zateplení vnějších stěn lepením a mechanickým kotvením polystyrénových desek tl do 80 mm</t>
  </si>
  <si>
    <t>1115612312</t>
  </si>
  <si>
    <t>Montáž kontaktního zateplení lepením a mechanickým kotvením z polystyrenových desek nebo z kombinovaných desek na vnější stěny, tloušťky desek přes 40 do 80 mm</t>
  </si>
  <si>
    <t>Poznámka k položce:_x000d_
Lepeno nízkoexpanzním PU lepidlem pro ETICS !_x000d_
_x000d_
Desky zateplení nad terénem potáhnou dvousložkovým tmelem základní vrstvy s uhlíkovým vláknem</t>
  </si>
  <si>
    <t>Zateplení soklu:</t>
  </si>
  <si>
    <t>"Východní fasáda" 23,76</t>
  </si>
  <si>
    <t>"Severní fasáda" 10,40</t>
  </si>
  <si>
    <t>"Západní fasáda" 26,22</t>
  </si>
  <si>
    <t>"Jižní fasáda" 7,42</t>
  </si>
  <si>
    <t>153</t>
  </si>
  <si>
    <t>283763490</t>
  </si>
  <si>
    <t>deska fasádní polystyrénová pro tepelné izolace spodní stavby tl 60mm</t>
  </si>
  <si>
    <t>-329414064</t>
  </si>
  <si>
    <t>Poznámka k položce:_x000d_
lambda=0,034 [W / m K]</t>
  </si>
  <si>
    <t>67,8*1,02 'Přepočtené koeficientem množství</t>
  </si>
  <si>
    <t>154</t>
  </si>
  <si>
    <t>622321121</t>
  </si>
  <si>
    <t>Vápenocementová omítka hladká jednovrstvá vnějších stěn nanášená ručně</t>
  </si>
  <si>
    <t>-1443157419</t>
  </si>
  <si>
    <t>Omítka vápenocementová vnějších ploch nanášená ručně jednovrstvá, tloušťky do 15 mm hladká stěn</t>
  </si>
  <si>
    <t>Poznámka k položce:_x000d_
Jádro</t>
  </si>
  <si>
    <t>155</t>
  </si>
  <si>
    <t>622511121</t>
  </si>
  <si>
    <t>Tenkovrstvá akrylátová mozaiková hrubozrnná omítka včetně penetrace vnějších stěn</t>
  </si>
  <si>
    <t>1327400653</t>
  </si>
  <si>
    <t>Omítka tenkovrstvá akrylátová vnějších ploch probarvená, včetně penetrace podkladu mozaiková hrubozrnná stěn</t>
  </si>
  <si>
    <t xml:space="preserve">"Východní fasáda"              13,971</t>
  </si>
  <si>
    <t xml:space="preserve">"Severní fasáda"                    5,103</t>
  </si>
  <si>
    <t xml:space="preserve">"Západní fasáda"                  14,810</t>
  </si>
  <si>
    <t xml:space="preserve">"Jižní fasáda"                            4,532</t>
  </si>
  <si>
    <t>156</t>
  </si>
  <si>
    <t>622531021</t>
  </si>
  <si>
    <t>Tenkovrstvá silikonová zrnitá omítka tl. 2,0 mm včetně penetrace vnějších stěn</t>
  </si>
  <si>
    <t>-962154249</t>
  </si>
  <si>
    <t>Omítka tenkovrstvá silikonová vnějších ploch probarvená, včetně penetrace podkladu zrnitá, tloušťky 2,0 mm stěn</t>
  </si>
  <si>
    <t>Poznámka k položce:_x000d_
Štuk</t>
  </si>
  <si>
    <t>157</t>
  </si>
  <si>
    <t>629991011</t>
  </si>
  <si>
    <t>Zakrytí výplní otvorů a svislých ploch fólií přilepenou lepící páskou</t>
  </si>
  <si>
    <t>-820178985</t>
  </si>
  <si>
    <t>Zakrytí vnějších ploch před znečištěním včetně pozdějšího odkrytí výplní otvorů a svislých ploch fólií přilepenou lepící páskou</t>
  </si>
  <si>
    <t>158</t>
  </si>
  <si>
    <t>631311125</t>
  </si>
  <si>
    <t>Mazanina tl do 120 mm z betonu prostého bez zvýšených nároků na prostředí tř. C 20/25</t>
  </si>
  <si>
    <t>1827263401</t>
  </si>
  <si>
    <t>Mazanina z betonu prostého bez zvýšených nároků na prostředí tl. přes 80 do 120 mm tř. C 20/25</t>
  </si>
  <si>
    <t>"1.NP - Mazanina tl. 100 mm" 423,31*0,10</t>
  </si>
  <si>
    <t>159</t>
  </si>
  <si>
    <t>631319012</t>
  </si>
  <si>
    <t>Příplatek k mazanině tl do 120 mm za přehlazení povrchu</t>
  </si>
  <si>
    <t>937387385</t>
  </si>
  <si>
    <t>Příplatek k cenám mazanin za úpravu povrchu mazaniny přehlazením, mazanina tl. přes 80 do 120 mm</t>
  </si>
  <si>
    <t>160</t>
  </si>
  <si>
    <t>631319173</t>
  </si>
  <si>
    <t>Příplatek k mazanině tl do 120 mm za stržení povrchu spodní vrstvy před vložením výztuže</t>
  </si>
  <si>
    <t>1214775254</t>
  </si>
  <si>
    <t>Příplatek k cenám mazanin za stržení povrchu spodní vrstvy mazaniny latí před vložením výztuže nebo pletiva pro tl. obou vrstev mazaniny přes 80 do 120 mm</t>
  </si>
  <si>
    <t>161</t>
  </si>
  <si>
    <t>631319196</t>
  </si>
  <si>
    <t>Příplatek k mazanině tl do 120 mm za plochu do 5 m2</t>
  </si>
  <si>
    <t>1655816362</t>
  </si>
  <si>
    <t>Příplatek k cenám mazanin za malou plochu do 5 m2 jednotlivě mazanina tl. přes 80 do 120 mm</t>
  </si>
  <si>
    <t>(3,53+4,45+3,91+2,93+1,60+2,02+2,20+5,00+4,91)*0,10</t>
  </si>
  <si>
    <t>162</t>
  </si>
  <si>
    <t>631362021</t>
  </si>
  <si>
    <t>Výztuž mazanin svařovanými sítěmi Kari</t>
  </si>
  <si>
    <t>-555900010</t>
  </si>
  <si>
    <t>Výztuž mazanin ze svařovaných sítí z drátů typu KARI</t>
  </si>
  <si>
    <t>Vyztůž mazaniny - KARI KH 20 (6x150/6x150)</t>
  </si>
  <si>
    <t>"3,033 kg/m2" (419,78*3,033*1,10)*0,001</t>
  </si>
  <si>
    <t>163</t>
  </si>
  <si>
    <t>632441215.1</t>
  </si>
  <si>
    <t>Potěr anhydritový samonivelační tl do 55 mm C20 litý</t>
  </si>
  <si>
    <t>-637276835</t>
  </si>
  <si>
    <t>Potěr anhydritový samonivelační litý (Anhyment) tř. C 20, tl. přes 45 do 55 mm</t>
  </si>
  <si>
    <t>m.č. 201-213</t>
  </si>
  <si>
    <t>(43,47+1,6+1,49+1,76+3,62+6,19+2,97+5,73+2,67+1,62+22,22+66,09+65,69 )</t>
  </si>
  <si>
    <t>164</t>
  </si>
  <si>
    <t>642942611</t>
  </si>
  <si>
    <t>Osazování zárubní nebo rámů dveřních kovových do 2,5 m2 na montážní pěnu</t>
  </si>
  <si>
    <t>-600674937</t>
  </si>
  <si>
    <t>Osazování zárubní nebo rámů kovových dveřních lisovaných nebo z úhelníků bez dveřních křídel na montážní pěnu, plochy otvoru do 2,5 m2</t>
  </si>
  <si>
    <t>165</t>
  </si>
  <si>
    <t>553312150</t>
  </si>
  <si>
    <t>zárubeň ocelová pro běžné zdění hranatý profil s drážkou 145 900 L/P</t>
  </si>
  <si>
    <t>-711031532</t>
  </si>
  <si>
    <t xml:space="preserve">"1+2.n.p."              4+3</t>
  </si>
  <si>
    <t>166</t>
  </si>
  <si>
    <t>553312130</t>
  </si>
  <si>
    <t>zárubeň ocelová pro běžné zdění hranatý profil s drážkou 145 800 L/P</t>
  </si>
  <si>
    <t>1788152583</t>
  </si>
  <si>
    <t xml:space="preserve">"1+2.n.p."                       5+2</t>
  </si>
  <si>
    <t>167</t>
  </si>
  <si>
    <t>553312120</t>
  </si>
  <si>
    <t>zárubeň ocelová pro běžné zdění hranatý profil s drážkou 145 700 L/P</t>
  </si>
  <si>
    <t>-1560846808</t>
  </si>
  <si>
    <t xml:space="preserve">"1+2.n.p."               5+8</t>
  </si>
  <si>
    <t>168</t>
  </si>
  <si>
    <t>642942721</t>
  </si>
  <si>
    <t>Osazování zárubní nebo rámů dveřních kovových do 4 m2 na montážní pěnu</t>
  </si>
  <si>
    <t>2100325157</t>
  </si>
  <si>
    <t>Osazování zárubní nebo rámů kovových dveřních lisovaných nebo z úhelníků bez dveřních křídel na montážní pěnu, plochy otvoru přes 2,5 do 4,5 m2</t>
  </si>
  <si>
    <t>169</t>
  </si>
  <si>
    <t>553312301.X</t>
  </si>
  <si>
    <t>zárubeň ocelová s drážkou pro těsnění H 145 DV 1600 dvoukřídlá</t>
  </si>
  <si>
    <t>-309327674</t>
  </si>
  <si>
    <t>Zárubně kovové zárubně ocelové pro zdění - s těsněním, kapsové závěsy H 160 DV 1600 dvoukřídlá</t>
  </si>
  <si>
    <t>"D4/160" 1</t>
  </si>
  <si>
    <t>170</t>
  </si>
  <si>
    <t>642945111</t>
  </si>
  <si>
    <t>Osazování protipožárních nebo protiplynových zárubní dveří jednokřídlových do 2,5 m2</t>
  </si>
  <si>
    <t>531872292</t>
  </si>
  <si>
    <t>Osazování ocelových zárubní protipožárních nebo protiplynových dveří do vynechaného otvoru, s obetonováním, dveří jednokřídlových do 2,5 m2</t>
  </si>
  <si>
    <t>171</t>
  </si>
  <si>
    <t>553312240.X</t>
  </si>
  <si>
    <t>zárubeň ocelová s drážkou pro těsnění H 145 DV 900 L/P, protipožární EW 30</t>
  </si>
  <si>
    <t>589155197</t>
  </si>
  <si>
    <t>Trubní vedení</t>
  </si>
  <si>
    <t>172</t>
  </si>
  <si>
    <t>800000001.X</t>
  </si>
  <si>
    <t xml:space="preserve">Napojení nové vodovodní přípojky pro nový objekt  za obchodním měřením v administrativní budově</t>
  </si>
  <si>
    <t>soubor</t>
  </si>
  <si>
    <t>33853533</t>
  </si>
  <si>
    <t>Napojení nové vodovodní přípojky pro vzdělávací a rekvalifikační centrum za obchodním měřením v administrativní budově v areálu SŠ automobilní</t>
  </si>
  <si>
    <t>173</t>
  </si>
  <si>
    <t>800000002.X</t>
  </si>
  <si>
    <t>Napojení nové kanalizace PVC-KG DN 160 na kanalizaci stávající PVC-KG DN 250</t>
  </si>
  <si>
    <t>-82545123</t>
  </si>
  <si>
    <t>174</t>
  </si>
  <si>
    <t>sedlo 250/160</t>
  </si>
  <si>
    <t>Připojovací navrtávací sedlo pro napojení hladké PVC - KG trubky DN 160 na hladkou trubku PVC KG DN 250</t>
  </si>
  <si>
    <t>-1276230320</t>
  </si>
  <si>
    <t xml:space="preserve">Poznámka k položce:_x000d_
Navrtávací sedlo se skládá z:_x000d_
- šroubovací korunka s integrovaným kulovým kloubem,_x000d_
- přídržný kroužek včetně O-kroužkového těsnění, rozpěrky a těsnění přípojky_x000d_
- vnitřní pouzdro </t>
  </si>
  <si>
    <t>175</t>
  </si>
  <si>
    <t>800000003.X</t>
  </si>
  <si>
    <t>Napojení nové kanalizace PVC-KG DN 160 na stávající kanalizační šachtu z betonových prefa prvků (dopojení drenáže)</t>
  </si>
  <si>
    <t>825680330</t>
  </si>
  <si>
    <t>176</t>
  </si>
  <si>
    <t>sedlo 160</t>
  </si>
  <si>
    <t>Připojovací navrtávací sedlo pro napojení hladké PVC - KG trubky DN 160 na silnostěnné a armované ŽB trubky</t>
  </si>
  <si>
    <t>-355236044</t>
  </si>
  <si>
    <t>177</t>
  </si>
  <si>
    <t>871161211</t>
  </si>
  <si>
    <t>Montáž potrubí z PE100 SDR 11 otevřený výkop svařovaných elektrotvarovkou D 32 x 3,0 mm</t>
  </si>
  <si>
    <t>391100411</t>
  </si>
  <si>
    <t>Montáž vodovodního potrubí z plastů v otevřeném výkopu z polyetylenu PE 100 svařovaných elektrotvarovkou SDR 11/PN16 D 32 x 3,0 mm</t>
  </si>
  <si>
    <t>178</t>
  </si>
  <si>
    <t>286135240</t>
  </si>
  <si>
    <t>potrubí třívrstvé PE100 RC SDR11 32x3,0 dl 12 m</t>
  </si>
  <si>
    <t>-1365426922</t>
  </si>
  <si>
    <t>179</t>
  </si>
  <si>
    <t>140110320</t>
  </si>
  <si>
    <t>trubka ocelová bezešvá hladká jakost 11 353 57x3,2mm</t>
  </si>
  <si>
    <t>-929734701</t>
  </si>
  <si>
    <t>"Ochranná trubka ocel DN 50" 0,6+0,8+0,3</t>
  </si>
  <si>
    <t>180</t>
  </si>
  <si>
    <t>871265211</t>
  </si>
  <si>
    <t>Kanalizační potrubí z tvrdého PVC jednovrstvé tuhost třídy SN4 DN 110</t>
  </si>
  <si>
    <t>928637055</t>
  </si>
  <si>
    <t>Kanalizační potrubí z tvrdého PVC v otevřeném výkopu ve sklonu do 20 %, hladkého plnostěnného jednovrstvého, tuhost třídy SN 4 DN 110</t>
  </si>
  <si>
    <t>"Splašková kanalizace" 11</t>
  </si>
  <si>
    <t>"Dešťová kanalizace" 58,6</t>
  </si>
  <si>
    <t>181</t>
  </si>
  <si>
    <t>140111060</t>
  </si>
  <si>
    <t>trubka ocelová bezešvá hladká jakost 11 353 219x6,3mm</t>
  </si>
  <si>
    <t>831734638</t>
  </si>
  <si>
    <t>"Ochr. trubka - prostup základem" 0,8*6</t>
  </si>
  <si>
    <t>182</t>
  </si>
  <si>
    <t>871275211</t>
  </si>
  <si>
    <t>Kanalizační potrubí z tvrdého PVC jednovrstvé tuhost třídy SN4 DN 125</t>
  </si>
  <si>
    <t>968558496</t>
  </si>
  <si>
    <t>Kanalizační potrubí z tvrdého PVC v otevřeném výkopu ve sklonu do 20 %, hladkého plnostěnného jednovrstvého, tuhost třídy SN 4 DN 125</t>
  </si>
  <si>
    <t>"Splašková kanalizace" 15,0</t>
  </si>
  <si>
    <t>"Dešťová kanalizace" 25,0</t>
  </si>
  <si>
    <t>183</t>
  </si>
  <si>
    <t>-1358135665</t>
  </si>
  <si>
    <t>"Ochr. trubka - prostup základem" 0,8*1</t>
  </si>
  <si>
    <t>184</t>
  </si>
  <si>
    <t>871315211</t>
  </si>
  <si>
    <t>Kanalizační potrubí z tvrdého PVC jednovrstvé tuhost třídy SN4 DN 160</t>
  </si>
  <si>
    <t>-1761990913</t>
  </si>
  <si>
    <t>Kanalizační potrubí z tvrdého PVC v otevřeném výkopu ve sklonu do 20 %, hladkého plnostěnného jednovrstvého, tuhost třídy SN 4 DN 160</t>
  </si>
  <si>
    <t>"Splašková kanalizace" 12,30</t>
  </si>
  <si>
    <t>"Dešťová kanalizace" 15,0</t>
  </si>
  <si>
    <t>"Dopojení drenáže" 13,5</t>
  </si>
  <si>
    <t>185</t>
  </si>
  <si>
    <t>877161110</t>
  </si>
  <si>
    <t>Montáž elektrokolen 45° na vodovodním potrubí z PE trub d 32</t>
  </si>
  <si>
    <t>-741985265</t>
  </si>
  <si>
    <t>Montáž tvarovek na vodovodním plastovém potrubí z polyetylenu PE 100 elektrotvarovek SDR 11/PN16 kolen 45° d 32</t>
  </si>
  <si>
    <t>186</t>
  </si>
  <si>
    <t>286150100</t>
  </si>
  <si>
    <t>elektrokoleno 45° PE 100 PN 16 d 32</t>
  </si>
  <si>
    <t>-1734769776</t>
  </si>
  <si>
    <t>187</t>
  </si>
  <si>
    <t>286150100.X</t>
  </si>
  <si>
    <t>elektrokoleno 30°, PE 100, PN 16, d 32</t>
  </si>
  <si>
    <t>-1146244960</t>
  </si>
  <si>
    <t>188</t>
  </si>
  <si>
    <t>877161112</t>
  </si>
  <si>
    <t>Montáž elektrokolen 90° na vodovodním potrubí z PE trub d 32</t>
  </si>
  <si>
    <t>-2081551637</t>
  </si>
  <si>
    <t>Montáž tvarovek na vodovodním plastovém potrubí z polyetylenu PE 100 elektrotvarovek SDR 11/PN16 kolen 90° d 32</t>
  </si>
  <si>
    <t>189</t>
  </si>
  <si>
    <t>286112860</t>
  </si>
  <si>
    <t>elektrokoleno 90° PE 100 PN 16 d 32</t>
  </si>
  <si>
    <t>-2036743743</t>
  </si>
  <si>
    <t>190</t>
  </si>
  <si>
    <t>877265211</t>
  </si>
  <si>
    <t>Montáž tvarovek z tvrdého PVC-systém KG nebo z polypropylenu-systém KG 2000 jednoosé DN 110</t>
  </si>
  <si>
    <t>2082663525</t>
  </si>
  <si>
    <t>Montáž tvarovek na kanalizačním potrubí z trub z plastu z tvrdého PVC nebo z polypropylenu v otevřeném výkopu jednoosých DN 110</t>
  </si>
  <si>
    <t>"Splašková kanalizace" 10</t>
  </si>
  <si>
    <t>"Dešťová kanalizace" 32</t>
  </si>
  <si>
    <t>191</t>
  </si>
  <si>
    <t>286113510</t>
  </si>
  <si>
    <t>koleno kanalizační PVC KG 110x45°</t>
  </si>
  <si>
    <t>-2126566209</t>
  </si>
  <si>
    <t>192</t>
  </si>
  <si>
    <t>877265221</t>
  </si>
  <si>
    <t>Montáž tvarovek z tvrdého PVC-systém KG nebo z polypropylenu-systém KG 2000 dvouosé DN 110</t>
  </si>
  <si>
    <t>290148595</t>
  </si>
  <si>
    <t>Montáž tvarovek na kanalizačním potrubí z trub z plastu z tvrdého PVC nebo z polypropylenu v otevřeném výkopu dvouosých DN 110</t>
  </si>
  <si>
    <t>"Dešťová kanalizace" 2</t>
  </si>
  <si>
    <t>193</t>
  </si>
  <si>
    <t>286113870</t>
  </si>
  <si>
    <t>odbočka kanalizační PVC s hrdlem 100/100/45°</t>
  </si>
  <si>
    <t>-1008800183</t>
  </si>
  <si>
    <t>194</t>
  </si>
  <si>
    <t>286114240</t>
  </si>
  <si>
    <t>odbočka kanalizační plastová PVC s hrdlem KG 110/110/87°</t>
  </si>
  <si>
    <t>529752303</t>
  </si>
  <si>
    <t>195</t>
  </si>
  <si>
    <t>877275211</t>
  </si>
  <si>
    <t>Montáž tvarovek z tvrdého PVC-systém KG nebo z polypropylenu-systém KG 2000 jednoosé DN 125</t>
  </si>
  <si>
    <t>-24458791</t>
  </si>
  <si>
    <t>Montáž tvarovek na kanalizačním potrubí z trub z plastu z tvrdého PVC nebo z polypropylenu v otevřeném výkopu jednoosých DN 125</t>
  </si>
  <si>
    <t>"Splašková kanalizace" 7</t>
  </si>
  <si>
    <t>"Dešťová kanalizace" 1</t>
  </si>
  <si>
    <t>196</t>
  </si>
  <si>
    <t>286113560</t>
  </si>
  <si>
    <t>koleno kanalizační PVC KG 125x45°</t>
  </si>
  <si>
    <t>602815510</t>
  </si>
  <si>
    <t>197</t>
  </si>
  <si>
    <t>286115020</t>
  </si>
  <si>
    <t>redukce kanalizační PVC 125/110</t>
  </si>
  <si>
    <t>273089636</t>
  </si>
  <si>
    <t>198</t>
  </si>
  <si>
    <t>877275221</t>
  </si>
  <si>
    <t>Montáž tvarovek z tvrdého PVC-systém KG nebo z polypropylenu-systém KG 2000 dvouosé DN 125</t>
  </si>
  <si>
    <t>1463667474</t>
  </si>
  <si>
    <t>Montáž tvarovek na kanalizačním potrubí z trub z plastu z tvrdého PVC nebo z polypropylenu v otevřeném výkopu dvouosých DN 125</t>
  </si>
  <si>
    <t>"Splašková kanalizace" 5</t>
  </si>
  <si>
    <t>"Dešťová kanalizace" 3</t>
  </si>
  <si>
    <t>199</t>
  </si>
  <si>
    <t>286113890.X</t>
  </si>
  <si>
    <t>odbočka kanalizační plastová s hrdlem KGEA-125/110/45°</t>
  </si>
  <si>
    <t>1701198575</t>
  </si>
  <si>
    <t>odbočka kanalizační plastová PVC s hrdlem KG 125/110/45°</t>
  </si>
  <si>
    <t>200</t>
  </si>
  <si>
    <t>877315211</t>
  </si>
  <si>
    <t>Montáž tvarovek z tvrdého PVC-systém KG nebo z polypropylenu-systém KG 2000 jednoosé DN 160</t>
  </si>
  <si>
    <t>580832103</t>
  </si>
  <si>
    <t>Montáž tvarovek na kanalizačním potrubí z trub z plastu z tvrdého PVC nebo z polypropylenu v otevřeném výkopu jednoosých DN 160</t>
  </si>
  <si>
    <t>"Splašková kanalizace" 2</t>
  </si>
  <si>
    <t>"Dešťová kanalizace" 5</t>
  </si>
  <si>
    <t>"Dopojení drenáže" 1</t>
  </si>
  <si>
    <t>201</t>
  </si>
  <si>
    <t>286113610</t>
  </si>
  <si>
    <t>koleno kanalizační PVC KG 150x45°</t>
  </si>
  <si>
    <t>1645697648</t>
  </si>
  <si>
    <t>202</t>
  </si>
  <si>
    <t>286115060</t>
  </si>
  <si>
    <t>redukce kanalizační PVC 160/125</t>
  </si>
  <si>
    <t>-1348601609</t>
  </si>
  <si>
    <t>203</t>
  </si>
  <si>
    <t>286115040</t>
  </si>
  <si>
    <t>redukce kanalizační PVC 160/110</t>
  </si>
  <si>
    <t>-275020653</t>
  </si>
  <si>
    <t>204</t>
  </si>
  <si>
    <t>877315221</t>
  </si>
  <si>
    <t>Montáž tvarovek z tvrdého PVC-systém KG nebo z polypropylenu-systém KG 2000 dvouosé DN 160</t>
  </si>
  <si>
    <t>-1750079745</t>
  </si>
  <si>
    <t>Montáž tvarovek na kanalizačním potrubí z trub z plastu z tvrdého PVC nebo z polypropylenu v otevřeném výkopu dvouosých DN 160</t>
  </si>
  <si>
    <t>"Splašková kanalizace" 3</t>
  </si>
  <si>
    <t>205</t>
  </si>
  <si>
    <t>286113900</t>
  </si>
  <si>
    <t>odbočka kanalizační plastová s hrdlem KG 150/110/45°</t>
  </si>
  <si>
    <t>1171190035</t>
  </si>
  <si>
    <t>206</t>
  </si>
  <si>
    <t>286113910</t>
  </si>
  <si>
    <t>odbočka kanalizační plastová s hrdlem KG 150/125/45°</t>
  </si>
  <si>
    <t>1978425357</t>
  </si>
  <si>
    <t>207</t>
  </si>
  <si>
    <t>894812311</t>
  </si>
  <si>
    <t>Revizní a čistící šachta z PP typ DN 600/160 šachtové dno průtočné</t>
  </si>
  <si>
    <t>478151072</t>
  </si>
  <si>
    <t>Revizní a čistící šachta z polypropylenu PP pro hladké trouby DN 600 šachtové dno (DN šachty / DN trubního vedení) DN 600/160 průtočné</t>
  </si>
  <si>
    <t>208</t>
  </si>
  <si>
    <t>894812313</t>
  </si>
  <si>
    <t>Revizní a čistící šachta z PP typ DN 600/160 šachtové dno s přítokem tvaru T</t>
  </si>
  <si>
    <t>307261975</t>
  </si>
  <si>
    <t>Revizní a čistící šachta z polypropylenu PP pro hladké trouby DN 600 šachtové dno (DN šachty / DN trubního vedení) DN 600/160 s přítokem tvaru T</t>
  </si>
  <si>
    <t>209</t>
  </si>
  <si>
    <t>894812331</t>
  </si>
  <si>
    <t>Revizní a čistící šachta z PP DN 600 šachtová roura korugovaná světlé hloubky 1000 mm</t>
  </si>
  <si>
    <t>-1542438947</t>
  </si>
  <si>
    <t>Revizní a čistící šachta z polypropylenu PP pro hladké trouby DN 600 roura šachtová korugovaná, světlé hloubky 1 000 mm</t>
  </si>
  <si>
    <t>210</t>
  </si>
  <si>
    <t>894812339</t>
  </si>
  <si>
    <t>Příplatek k rourám revizní a čistící šachty z PP DN 600 za uříznutí šachtové roury</t>
  </si>
  <si>
    <t>-1403903414</t>
  </si>
  <si>
    <t>Revizní a čistící šachta z polypropylenu PP pro hladké trouby DN 600 Příplatek k cenám 2331 - 2334 za uříznutí šachtové roury</t>
  </si>
  <si>
    <t>211</t>
  </si>
  <si>
    <t>894812352</t>
  </si>
  <si>
    <t>Revizní a čistící šachta z PP DN 600 poklop litinový pro třídu zatížení A15 s teleskopickým adaptérem</t>
  </si>
  <si>
    <t>1438677208</t>
  </si>
  <si>
    <t>Revizní a čistící šachta z polypropylenu PP pro hladké trouby DN 600 poklop (mříž) litinový pro třídu zatížení A15 s teleskopickým adaptérem</t>
  </si>
  <si>
    <t>212</t>
  </si>
  <si>
    <t>899620131</t>
  </si>
  <si>
    <t>Obetonování plastové šachty z polypropylenu betonem prostým tř. C 16/20 otevřený výkop</t>
  </si>
  <si>
    <t>-321368409</t>
  </si>
  <si>
    <t>Obetonování plastových šachet z polypropylenu betonem prostým v otevřeném výkopu, beton tř. C 16/20</t>
  </si>
  <si>
    <t>"Šachty splaškové a dešťové kanalizace" (2*PI*0,30)*1,2*0,10*2</t>
  </si>
  <si>
    <t>213</t>
  </si>
  <si>
    <t>899640112</t>
  </si>
  <si>
    <t>Bednění pro obetonování plastových šachet kruhových otevřený výkop</t>
  </si>
  <si>
    <t>-1373522978</t>
  </si>
  <si>
    <t>Bednění pro obetonování plastových šachet v otevřeném výkopu kruhových</t>
  </si>
  <si>
    <t>"Šachty splaškové a dešťové kanalizace" (2*PI*0,30)*1,2*2</t>
  </si>
  <si>
    <t>Ostatní konstrukce a práce-bourání</t>
  </si>
  <si>
    <t>214</t>
  </si>
  <si>
    <t>919726121</t>
  </si>
  <si>
    <t>Geotextilie pro ochranu, separaci a filtraci netkaná měrná hmotnost do 200 g/m2</t>
  </si>
  <si>
    <t>-109858354</t>
  </si>
  <si>
    <t>Geotextilie netkaná pro ochranu, separaci nebo filtraci měrná hmotnost do 200 g/m2</t>
  </si>
  <si>
    <t xml:space="preserve">"Zateplení pod terénem"                         29,384</t>
  </si>
  <si>
    <t xml:space="preserve">"okapový chodník kpod kačírek"            22,5</t>
  </si>
  <si>
    <t>215</t>
  </si>
  <si>
    <t>931992111</t>
  </si>
  <si>
    <t>Výplň dilatačních spár z pěnového polystyrénu tl 20 mm</t>
  </si>
  <si>
    <t>-629384252</t>
  </si>
  <si>
    <t>Výplň dilatačních spár z polystyrenu pěnového, tloušťky 20 mm</t>
  </si>
  <si>
    <t>216</t>
  </si>
  <si>
    <t>952901111</t>
  </si>
  <si>
    <t>Vyčištění budov bytové a občanské výstavby při výšce podlaží do 4 m</t>
  </si>
  <si>
    <t>-1479884069</t>
  </si>
  <si>
    <t>Vyčištění budov nebo objektů před předáním do užívání budov bytové nebo občanské výstavby, světlé výšky podlaží do 4 m</t>
  </si>
  <si>
    <t xml:space="preserve">"1.NP"                   423,31</t>
  </si>
  <si>
    <t xml:space="preserve">"2.NP"                   225,12</t>
  </si>
  <si>
    <t>217</t>
  </si>
  <si>
    <t>953946111</t>
  </si>
  <si>
    <t>Montáž atypických ocelových kcí hmotnosti do 1 t z profilů hmotnosti do 13 kg/m</t>
  </si>
  <si>
    <t>1484763880</t>
  </si>
  <si>
    <t>Montáž atypických ocelových konstrukcí profilů hmotnosti do 13 kg/m, hmotnosti konstrukce do 1 t</t>
  </si>
  <si>
    <t>"Jakl 40x40x4" 12,951+16,463+3,117</t>
  </si>
  <si>
    <t>"Jakl 30x30x2" 11,180+8,273</t>
  </si>
  <si>
    <t>Ocelová konstrukce kanceláře mistrů:</t>
  </si>
  <si>
    <t>"Jakl 100x100x4" 72,773+38,773+26,843</t>
  </si>
  <si>
    <t>(51,984+138,389)*0,001</t>
  </si>
  <si>
    <t>218</t>
  </si>
  <si>
    <t>145502380</t>
  </si>
  <si>
    <t>profil ocelový čtvercový svařovaný 40x40x4mm</t>
  </si>
  <si>
    <t>-281397161</t>
  </si>
  <si>
    <t>Poznámka k položce:_x000d_
Hmotnost: 4,51kg/m</t>
  </si>
  <si>
    <t>(12,951+16,463+3,117)*0,001</t>
  </si>
  <si>
    <t>219</t>
  </si>
  <si>
    <t>145502260</t>
  </si>
  <si>
    <t>profil ocelový čtvercový svařovaný 30x30x2mm</t>
  </si>
  <si>
    <t>1387513646</t>
  </si>
  <si>
    <t>Poznámka k položce:_x000d_
Hmotnost: 1,78kg/m</t>
  </si>
  <si>
    <t>(11,180+8,273)*0,001</t>
  </si>
  <si>
    <t>220</t>
  </si>
  <si>
    <t>145502690.X</t>
  </si>
  <si>
    <t>profil ocelový čtvercový svařovaný 100x100x4 mm</t>
  </si>
  <si>
    <t>173832161</t>
  </si>
  <si>
    <t>Poznámka k položce:_x000d_
Hmotnost: 11,93kg/m</t>
  </si>
  <si>
    <t>(72,773+38,773+26,843)*0,001</t>
  </si>
  <si>
    <t>221</t>
  </si>
  <si>
    <t>953946121</t>
  </si>
  <si>
    <t>Montáž atypických ocelových kcí hmotnosti do 1 t z profilů hmotnosti do 30 kg/m</t>
  </si>
  <si>
    <t>-752615307</t>
  </si>
  <si>
    <t>Montáž atypických ocelových konstrukcí profilů hmotnosti přes 13 do 30 kg/m, hmotnosti konstrukce do 1 t</t>
  </si>
  <si>
    <t xml:space="preserve">"Ocelová táhla v 1.NP - I 140"             191,20*0,001</t>
  </si>
  <si>
    <t xml:space="preserve">"C profily pro zavěšení podhledu"   671,288*0,001</t>
  </si>
  <si>
    <t>222</t>
  </si>
  <si>
    <t>130107160</t>
  </si>
  <si>
    <t>ocel profilová IPN 140 jakost 11 375</t>
  </si>
  <si>
    <t>869125256</t>
  </si>
  <si>
    <t>Poznámka k položce:_x000d_
Hmotnost: 14,40 kg/m</t>
  </si>
  <si>
    <t>223</t>
  </si>
  <si>
    <t>154315210.X</t>
  </si>
  <si>
    <t xml:space="preserve">profil ocel C ohýbaný  symetrický  S235JR 200x40x15x3,0 mm</t>
  </si>
  <si>
    <t>-1350907714</t>
  </si>
  <si>
    <t>Poznámka k položce:_x000d_
Hmotnost: 6,75 kg/m</t>
  </si>
  <si>
    <t>671,288*0,001</t>
  </si>
  <si>
    <t>224</t>
  </si>
  <si>
    <t>1921855275</t>
  </si>
  <si>
    <t>Ocelové C profily pro zavěšení podhledu:</t>
  </si>
  <si>
    <t>"Kotevní plotna tl. 5 mm" 111,450</t>
  </si>
  <si>
    <t>"Kotevní plotna 250x250x5 mm" 4,907</t>
  </si>
  <si>
    <t>225</t>
  </si>
  <si>
    <t>136112180</t>
  </si>
  <si>
    <t>plech ocelový hladký jakost S 235 JR tl 5mm tabule</t>
  </si>
  <si>
    <t>837354556</t>
  </si>
  <si>
    <t>Poznámka k položce:_x000d_
Hmotnost 80 kg/kus</t>
  </si>
  <si>
    <t>116,357*0,001</t>
  </si>
  <si>
    <t>226</t>
  </si>
  <si>
    <t>81424930</t>
  </si>
  <si>
    <t>"Sloupek 2x U 120" 172,900</t>
  </si>
  <si>
    <t>"Vaznice 2x U 100" 60,420+75,260+12,932</t>
  </si>
  <si>
    <t>"L 150x100x10" 64,60+42,56</t>
  </si>
  <si>
    <t>428,672*0,001</t>
  </si>
  <si>
    <t>227</t>
  </si>
  <si>
    <t>130105320</t>
  </si>
  <si>
    <t>úhelník ocelový nerovnostranný jakost 11 375 150x100x10mm</t>
  </si>
  <si>
    <t>256</t>
  </si>
  <si>
    <t>1237375755</t>
  </si>
  <si>
    <t>Poznámka k položce:_x000d_
Hmotnost: 19,00 kg/m</t>
  </si>
  <si>
    <t>(64,60+42,56)*0,001</t>
  </si>
  <si>
    <t>228</t>
  </si>
  <si>
    <t>130109100</t>
  </si>
  <si>
    <t>ocel profilová UE 100 jakost 11 375</t>
  </si>
  <si>
    <t>669407119</t>
  </si>
  <si>
    <t>Poznámka k položce:_x000d_
Hmotnost: 8,60 kg/m</t>
  </si>
  <si>
    <t>(60,420+75,260+12,932)*0,001</t>
  </si>
  <si>
    <t>229</t>
  </si>
  <si>
    <t>130109120</t>
  </si>
  <si>
    <t>ocel profilová UE 120 jakost 11 375</t>
  </si>
  <si>
    <t>2051151998</t>
  </si>
  <si>
    <t>Poznámka k položce:_x000d_
Hmotnost: 10,40 kg/m</t>
  </si>
  <si>
    <t>172,90*0,001</t>
  </si>
  <si>
    <t>230</t>
  </si>
  <si>
    <t>973031324</t>
  </si>
  <si>
    <t>Vysekání kapes ve zdivu cihelném na MV nebo MVC pl do 0,10 m2 hl do 150 mm</t>
  </si>
  <si>
    <t>-29366737</t>
  </si>
  <si>
    <t>Vysekání výklenků nebo kapes ve zdivu z cihel na maltu vápennou nebo vápenocementovou kapes, plochy do 0,10 m2, hl. do 150 mm</t>
  </si>
  <si>
    <t xml:space="preserve">"Čistící kusy kanalizace 150x200x150 mm (šxvxh)"                      11</t>
  </si>
  <si>
    <t xml:space="preserve">"Kul. kohouty větví vodovodu 300x300x100 mm (šxvxh)"         2</t>
  </si>
  <si>
    <t xml:space="preserve">"Kul. kohout na plynovodu 300x300x150 mm (šxvxh)"               1</t>
  </si>
  <si>
    <t>231</t>
  </si>
  <si>
    <t>974031132</t>
  </si>
  <si>
    <t>Vysekání rýh ve zdivu cihelném hl do 50 mm š do 70 mm</t>
  </si>
  <si>
    <t>-1280734068</t>
  </si>
  <si>
    <t>Vysekání rýh ve zdivu cihelném na maltu vápennou nebo vápenocementovou do hl. 50 mm a šířky do 70 mm</t>
  </si>
  <si>
    <t xml:space="preserve">"Kanalizace"       3,10</t>
  </si>
  <si>
    <t xml:space="preserve">"Plyn"                    4,20</t>
  </si>
  <si>
    <t>232</t>
  </si>
  <si>
    <t>974031142</t>
  </si>
  <si>
    <t>Vysekání rýh ve zdivu cihelném hl do 70 mm š do 70 mm</t>
  </si>
  <si>
    <t>-811234870</t>
  </si>
  <si>
    <t>Vysekání rýh ve zdivu cihelném na maltu vápennou nebo vápenocementovou do hl. 70 mm a šířky do 70 mm</t>
  </si>
  <si>
    <t xml:space="preserve">"Kanalizace"              34,90</t>
  </si>
  <si>
    <t>233</t>
  </si>
  <si>
    <t>974031153</t>
  </si>
  <si>
    <t>Vysekání rýh ve zdivu cihelném hl do 100 mm š do 100 mm</t>
  </si>
  <si>
    <t>-1573203065</t>
  </si>
  <si>
    <t>Vysekání rýh ve zdivu cihelném na maltu vápennou nebo vápenocementovou do hl. 100 mm a šířky do 100 mm</t>
  </si>
  <si>
    <t xml:space="preserve">"Rýhy pro rozvody vody"             52,50*2</t>
  </si>
  <si>
    <t xml:space="preserve">"Rýhy pro kanalizaci"                      9,20</t>
  </si>
  <si>
    <t>234</t>
  </si>
  <si>
    <t>974031164</t>
  </si>
  <si>
    <t>Vysekání rýh ve zdivu cihelném hl do 150 mm š do 150 mm</t>
  </si>
  <si>
    <t>-1906539303</t>
  </si>
  <si>
    <t>Vysekání rýh ve zdivu cihelném na maltu vápennou nebo vápenocementovou do hl. 150 mm a šířky do 150 mm</t>
  </si>
  <si>
    <t>"Kanalizace" 14,20+8,60+8,10+5,20+2,00</t>
  </si>
  <si>
    <t>235</t>
  </si>
  <si>
    <t>978015391</t>
  </si>
  <si>
    <t>Otlučení (osekání) vnější vápenné nebo vápenocementové omítky stupně členitosti 1 a 2 do 100%</t>
  </si>
  <si>
    <t>369767960</t>
  </si>
  <si>
    <t>Otlučení vápenných nebo vápenocementových omítek vnějších ploch s vyškrabáním spar a s očištěním zdiva stupně členitosti 1 a 2, v rozsahu přes 80 do 100 %</t>
  </si>
  <si>
    <t>(11,5*2,4) - (2,4*2,4+1,2*1,2*2)</t>
  </si>
  <si>
    <t>236</t>
  </si>
  <si>
    <t>981011311-X</t>
  </si>
  <si>
    <t>Bourámí částí budov zděných na MVC podíl konstrukcí do 10 % postupným rozebíráním</t>
  </si>
  <si>
    <t>-1580595979</t>
  </si>
  <si>
    <t>bourání částí budov postupným rozebíráním z cihel, kamene, smíšeného nebo hrázděného zdiva, tvárnic na maltu vápennou nebo vápenocementovou s podílem konstrukcí do 10 %</t>
  </si>
  <si>
    <t xml:space="preserve">(35,2*12,6) * (6,4+1,2) </t>
  </si>
  <si>
    <t>Přesun hmot</t>
  </si>
  <si>
    <t>237</t>
  </si>
  <si>
    <t>997221845</t>
  </si>
  <si>
    <t>Poplatek za uložení na skládce (skládkovné) odpadu asfaltového bez dehtu kód odpadu 170 302</t>
  </si>
  <si>
    <t>1971693093</t>
  </si>
  <si>
    <t>Poplatek za uložení stavebního odpadu na skládce (skládkovné) asfaltového bez obsahu dehtu zatříděného do Katalogu odpadů pod kódem 170 302</t>
  </si>
  <si>
    <t>živice - bourání</t>
  </si>
  <si>
    <t>0,272*1,9</t>
  </si>
  <si>
    <t xml:space="preserve"> Lešení a stavební výtahy</t>
  </si>
  <si>
    <t>238</t>
  </si>
  <si>
    <t>941221111</t>
  </si>
  <si>
    <t>Montáž lešení řadového rámového těžkého zatížení do 300 kg/m2 š do 1,2 m v do 10 m</t>
  </si>
  <si>
    <t>-1170201585</t>
  </si>
  <si>
    <t>Montáž lešení řadového rámového těžkého pracovního s podlahami s provozním zatížením tř. 4 do 300 kg/m2 šířky tř. SW09 přes 0,9 do 1,2 m, výšky do 10 m</t>
  </si>
  <si>
    <t xml:space="preserve">Lešení vnější </t>
  </si>
  <si>
    <t xml:space="preserve">(20,54*2+4*1,2 + 11,75*2+1,8+1,2*2+1,8+1,2*2)*6,8 </t>
  </si>
  <si>
    <t>(17,55*2+1,2*2+11,75) * 3,5</t>
  </si>
  <si>
    <t>239</t>
  </si>
  <si>
    <t>941221211</t>
  </si>
  <si>
    <t>Příplatek k lešení řadovému rámovému těžkému š 1,2 m v do 25 m za první a ZKD den použití</t>
  </si>
  <si>
    <t>1560355855</t>
  </si>
  <si>
    <t>Montáž lešení řadového rámového těžkého pracovního s podlahami s provozním zatížením tř. 4 do 300 kg/m2 Příplatek za první a každý další den použití lešení k ceně -1111 nebo -1112</t>
  </si>
  <si>
    <t>Předpoklad použití lešení 30 dnů:</t>
  </si>
  <si>
    <t>701,279*30</t>
  </si>
  <si>
    <t>240</t>
  </si>
  <si>
    <t>941321821</t>
  </si>
  <si>
    <t>Demontáž lešení řadového modulového těžkého zatížení do 300 kg/m2 š do 1,5 m v do 10 m</t>
  </si>
  <si>
    <t>-1432499021</t>
  </si>
  <si>
    <t>Demontáž lešení řadového modulového těžkého pracovního s podlahami s provozním zatížením tř. 4 do 300 kg/m2 šířky tř. SW12 přes 1,2 do 1,5 m, výšky do 10 m</t>
  </si>
  <si>
    <t>241</t>
  </si>
  <si>
    <t>943211111</t>
  </si>
  <si>
    <t>Montáž lešení prostorového rámového lehkého s podlahami zatížení do 200 kg/m2 v do 10 m</t>
  </si>
  <si>
    <t>-1669440249</t>
  </si>
  <si>
    <t>Montáž lešení prostorového rámového lehkého pracovního s podlahami s provozním zatížením tř. 3 do 200 kg/m2, výšky do 10 m</t>
  </si>
  <si>
    <t xml:space="preserve">"1.n.p."      (8,78+26,11+10,04+4,45+3,91+2,93+17,8+7,84+1,6+2,02+2,2+11,55+149,27+65,75+95,62+5+4,91) * 1,4</t>
  </si>
  <si>
    <t xml:space="preserve">"2n.p."      ( 43,47+1,6+1,49+1,76+3,62+6,19+2,97+5,73+2,67+1,62+22,22+66,09+65,69-3,53) *1,4</t>
  </si>
  <si>
    <t>242</t>
  </si>
  <si>
    <t>943211119</t>
  </si>
  <si>
    <t>Příplatek k lešení prostorovému rámovému lehkému s podlahami za půdorysnou plochu do 6 m2</t>
  </si>
  <si>
    <t>983378609</t>
  </si>
  <si>
    <t>Montáž lešení prostorového rámového lehkého pracovního s podlahami Příplatek k cenám za půdorysnou plochu do 6 m2</t>
  </si>
  <si>
    <t xml:space="preserve">"1.n.p."   4,45+3,91+2,93+1,6+2,02+2,2+5+4,91</t>
  </si>
  <si>
    <t xml:space="preserve">"2.n.p."   1,6+1,49+1,76+3,62+2,97+5,73+2,67+1,62 </t>
  </si>
  <si>
    <t>243</t>
  </si>
  <si>
    <t>943211211</t>
  </si>
  <si>
    <t>Příplatek k lešení prostorovému rámovému lehkému s podlahami v do 10 m za první a ZKD den použití</t>
  </si>
  <si>
    <t>-1396501456</t>
  </si>
  <si>
    <t>Montáž lešení prostorového rámového lehkého pracovního s podlahami Příplatek za první a každý další den použití lešení k ceně -1111</t>
  </si>
  <si>
    <t>897,918*60</t>
  </si>
  <si>
    <t>244</t>
  </si>
  <si>
    <t>943211811</t>
  </si>
  <si>
    <t>Demontáž lešení prostorového rámového lehkého s podlahami zatížení do 200 kg/m2 v do 10 m</t>
  </si>
  <si>
    <t>1492181080</t>
  </si>
  <si>
    <t>Demontáž lešení prostorového rámového lehkého pracovního s podlahami s provozním zatížením tř. 3 do 200 kg/m2, výšky do 10 m</t>
  </si>
  <si>
    <t>245</t>
  </si>
  <si>
    <t>949321111</t>
  </si>
  <si>
    <t>Montáž lešení dílcového do šachet o půdorysné ploše do 6 m2 v do 10 m</t>
  </si>
  <si>
    <t>820002649</t>
  </si>
  <si>
    <t>Montáž lešení dílcového do šachet (výtahových, potrubních) o půdorysné ploše do 6 m2, výšky do 10 m</t>
  </si>
  <si>
    <t>246</t>
  </si>
  <si>
    <t>949321211</t>
  </si>
  <si>
    <t>Příplatek k lešení dílcovému do šachet do 6 m2 v do 30 m za první a ZKD den použití</t>
  </si>
  <si>
    <t>-2033407344</t>
  </si>
  <si>
    <t>Montáž lešení dílcového do šachet (výtahových, potrubních) Příplatek za první a každý další den použití lešení k ceně -1111, -1112 nebo -1113</t>
  </si>
  <si>
    <t>247</t>
  </si>
  <si>
    <t>949321811</t>
  </si>
  <si>
    <t>Demontáž lešení dílcového do šachet o půdorysné ploše do 6 m2 v do 10 m</t>
  </si>
  <si>
    <t>776980682</t>
  </si>
  <si>
    <t>Demontáž lešení dílcového do šachet (výtahových, potrubních) o půdorysné ploše do 6 m2, výšky do 10 m</t>
  </si>
  <si>
    <t>997</t>
  </si>
  <si>
    <t>Přesun sutě</t>
  </si>
  <si>
    <t>248</t>
  </si>
  <si>
    <t>997006512</t>
  </si>
  <si>
    <t>Vodorovné doprava suti s naložením a složením na skládku do 1 km</t>
  </si>
  <si>
    <t>-1948519974</t>
  </si>
  <si>
    <t>Vodorovná doprava suti na skládku s naložením na dopravní prostředek a složením přes 100 m do 1 km</t>
  </si>
  <si>
    <t>510,879+1,353</t>
  </si>
  <si>
    <t>249</t>
  </si>
  <si>
    <t>997006519</t>
  </si>
  <si>
    <t>Příplatek k vodorovnému přemístění suti na skládku ZKD 1 km přes 1 km</t>
  </si>
  <si>
    <t>-1043848510</t>
  </si>
  <si>
    <t>Vodorovná doprava suti na skládku s naložením na dopravní prostředek a složením Příplatek k ceně za každý další i započatý 1 km</t>
  </si>
  <si>
    <t xml:space="preserve">512,239  *14</t>
  </si>
  <si>
    <t>250</t>
  </si>
  <si>
    <t>997006551</t>
  </si>
  <si>
    <t>Hrubé urovnání suti na skládce bez zhutnění</t>
  </si>
  <si>
    <t>-144957261</t>
  </si>
  <si>
    <t>251</t>
  </si>
  <si>
    <t>997013803</t>
  </si>
  <si>
    <t>Poplatek za uložení na skládce (skládkovné) stavebního odpadu cihelného kód odpadu 170 102</t>
  </si>
  <si>
    <t>-1638011737</t>
  </si>
  <si>
    <t>Poplatek za uložení stavebního odpadu na skládce (skládkovné) cihelného zatříděného do Katalogu odpadů pod kódem 170 102</t>
  </si>
  <si>
    <t>252</t>
  </si>
  <si>
    <t>885961990</t>
  </si>
  <si>
    <t xml:space="preserve">"živice - bourání"    1,353</t>
  </si>
  <si>
    <t>998</t>
  </si>
  <si>
    <t>253</t>
  </si>
  <si>
    <t>998011002</t>
  </si>
  <si>
    <t>Přesun hmot pro budovy zděné v do 12 m</t>
  </si>
  <si>
    <t>-1649612443</t>
  </si>
  <si>
    <t>Přesun hmot pro budovy občanské výstavby, bydlení, výrobu a služby s nosnou svislou konstrukcí zděnou z cihel, tvárnic nebo kamene vodorovná dopravní vzdálenost do 100 m pro budovy výšky přes 6 do 12 m</t>
  </si>
  <si>
    <t>PSV</t>
  </si>
  <si>
    <t>Práce a dodávky PSV</t>
  </si>
  <si>
    <t>711</t>
  </si>
  <si>
    <t>Izolace proti vodě, vlhkosti a plynům</t>
  </si>
  <si>
    <t>254</t>
  </si>
  <si>
    <t>711000001.X</t>
  </si>
  <si>
    <t>Celoplošné natažení hydroizolační stěrky včetně vybandážování koutových spár</t>
  </si>
  <si>
    <t>886472809</t>
  </si>
  <si>
    <t>Celoplošné natažení hydroizolační stěrky na podlahovou plochu</t>
  </si>
  <si>
    <t>"Podlaha" 4,45+3,91+7,84+1,60+2,02+2,20</t>
  </si>
  <si>
    <t>"Vytažení na stěny do výšky min. 20 cm" (9,54+6,94+12,84+4,60+4,28+5,40)*0,20</t>
  </si>
  <si>
    <t>"Na celou výšku sprch. koutů" (8,20*2,00)</t>
  </si>
  <si>
    <t>"Podlaha" 1,60+1,49+1,76+3,62+6,19+2,97+5,73+2,67+1,62</t>
  </si>
  <si>
    <t>"Vytažení na stěny do výšky min. 20 cm" 52,44*0,20</t>
  </si>
  <si>
    <t>"2 vrstvy" 85,278*2</t>
  </si>
  <si>
    <t>255</t>
  </si>
  <si>
    <t>585547040</t>
  </si>
  <si>
    <t>hmota hydroizolační jednosložková cementová</t>
  </si>
  <si>
    <t>256073353</t>
  </si>
  <si>
    <t>Poznámka k položce:_x000d_
Spotřeba: 2 kg/m2</t>
  </si>
  <si>
    <t>(170,556*2)</t>
  </si>
  <si>
    <t>585547045.X</t>
  </si>
  <si>
    <t>Hydroizolační systémový těsnící pás do hydroizolační stěrky</t>
  </si>
  <si>
    <t>1422039336</t>
  </si>
  <si>
    <t>"Přechod na stěnu" 9,54+6,94+12,84+4,60+4,28+5,40</t>
  </si>
  <si>
    <t>"kouty na stěnách" (0,20*38)+(2,00*6)</t>
  </si>
  <si>
    <t>"Přechod na stěnu" 52,44*0,20</t>
  </si>
  <si>
    <t>"kouty na stěnách" (0,20*46)</t>
  </si>
  <si>
    <t>257</t>
  </si>
  <si>
    <t>711161308</t>
  </si>
  <si>
    <t>Izolace proti zemní vlhkosti stěn foliemi nopovými pro běžné podmínky tl. 0,5 mm šířky 2,0 m</t>
  </si>
  <si>
    <t>-781744803</t>
  </si>
  <si>
    <t>Izolace proti zemní vlhkosti nopovými foliemi základů nebo stěn pro běžné podmínky tloušťky 0,5 mm, šířky 2,0 m</t>
  </si>
  <si>
    <t>"Zateplení pod terénem" 67,80-38,416</t>
  </si>
  <si>
    <t>258</t>
  </si>
  <si>
    <t>711161381</t>
  </si>
  <si>
    <t>Izolace proti zemní vlhkosti foliemi nopovými ukončené horní lištou</t>
  </si>
  <si>
    <t>1988274650</t>
  </si>
  <si>
    <t>Izolace proti zemní vlhkosti nopovými foliemi ukončení izolace lištou</t>
  </si>
  <si>
    <t>259</t>
  </si>
  <si>
    <t>711471051</t>
  </si>
  <si>
    <t>Provedení vodorovné izolace proti tlakové vodě termoplasty lepenou fólií PVC</t>
  </si>
  <si>
    <t>-779966039</t>
  </si>
  <si>
    <t>Provedení izolace proti povrchové a podpovrchové tlakové vodě termoplasty na ploše vodorovné V folií PVC lepenou</t>
  </si>
  <si>
    <t xml:space="preserve">(37,63*12,63)  + (3*3,7) + (4,89*2,24) </t>
  </si>
  <si>
    <t>260</t>
  </si>
  <si>
    <t>711472051</t>
  </si>
  <si>
    <t>Provedení svislé izolace proti tlakové vodě termoplasty lepenou fólií PVC</t>
  </si>
  <si>
    <t>668266721</t>
  </si>
  <si>
    <t>Provedení izolace proti povrchové a podpovrchové tlakové vodě termoplasty na ploše svislé S folií PVC lepenou</t>
  </si>
  <si>
    <t xml:space="preserve">"obvod"     (37,599*2+12,43*2+3*2) *0,6</t>
  </si>
  <si>
    <t xml:space="preserve">"vytah"       (2,7*4) * 1,1</t>
  </si>
  <si>
    <t>261</t>
  </si>
  <si>
    <t>283220410-Sika</t>
  </si>
  <si>
    <t xml:space="preserve">fólie  hydroizolační  mPVC ke kotvení  110-15Hl - 1,5 mm</t>
  </si>
  <si>
    <t>-739844123</t>
  </si>
  <si>
    <t xml:space="preserve">fólie hydroisolační   mPVC ke kotvení  110-15Hl - 1,5 mm</t>
  </si>
  <si>
    <t xml:space="preserve">"vodorovná+svislá"        497,321+75,515</t>
  </si>
  <si>
    <t>572,836*1,12 'Přepočtené koeficientem množství</t>
  </si>
  <si>
    <t>262</t>
  </si>
  <si>
    <t>283220410-S-Dop</t>
  </si>
  <si>
    <t xml:space="preserve">doplňkové prvky pro fólie  mPVC  1100-15HL tl- 1,5 mm</t>
  </si>
  <si>
    <t>soub</t>
  </si>
  <si>
    <t>567653631</t>
  </si>
  <si>
    <t xml:space="preserve">doplňkové prvky pro fólie  mPVC   1100-15HL tl- 1,5 mm</t>
  </si>
  <si>
    <t xml:space="preserve">doplňkové prvky </t>
  </si>
  <si>
    <t>263</t>
  </si>
  <si>
    <t>711786066</t>
  </si>
  <si>
    <t>Izolace proti vodě těsnění trubních prostupů HIZOT do 200 mm epoxidovým tmelem a tkaninou</t>
  </si>
  <si>
    <t>-437189161</t>
  </si>
  <si>
    <t>Provedení detailů pryskyřicemi těsnění trubních prostupů HIZOT tmelem z epoxidové pryskyřice a tkaninou, průměru do 200 mm</t>
  </si>
  <si>
    <t xml:space="preserve">"kan+ voda"     12+1</t>
  </si>
  <si>
    <t>264</t>
  </si>
  <si>
    <t>235212300</t>
  </si>
  <si>
    <t>pryskyřice epoxidová polymerní nízko viskózní</t>
  </si>
  <si>
    <t>-303485326</t>
  </si>
  <si>
    <t>13*0,503 'Přepočtené koeficientem množství</t>
  </si>
  <si>
    <t>265</t>
  </si>
  <si>
    <t>919726123</t>
  </si>
  <si>
    <t>Geotextilie pro ochranu, separaci a filtraci netkaná měrná hmotnost do 500 g/m2</t>
  </si>
  <si>
    <t>-247176378</t>
  </si>
  <si>
    <t>Geotextilie netkaná pro ochranu, separaci nebo filtraci měrná hmotnost přes 300 do 500 g/m2</t>
  </si>
  <si>
    <t xml:space="preserve">"ochrana mPVC v ploše+kolem základů"                   641,576*2</t>
  </si>
  <si>
    <t>1283,152*1,15 'Přepočtené koeficientem množství</t>
  </si>
  <si>
    <t>266</t>
  </si>
  <si>
    <t>998711102</t>
  </si>
  <si>
    <t>Přesun hmot tonážní pro izolace proti vodě, vlhkosti a plynům v objektech výšky do 12 m</t>
  </si>
  <si>
    <t>374518205</t>
  </si>
  <si>
    <t>Přesun hmot pro izolace proti vodě, vlhkosti a plynům stanovený z hmotnosti přesunovaného materiálu vodorovná dopravní vzdálenost do 50 m v objektech výšky přes 6 do 12 m</t>
  </si>
  <si>
    <t>713</t>
  </si>
  <si>
    <t>Izolace tepelné</t>
  </si>
  <si>
    <t>267</t>
  </si>
  <si>
    <t>713111111</t>
  </si>
  <si>
    <t>Montáž izolace tepelné vrchem stropů volně kladenými rohožemi, pásy, dílci, deskami</t>
  </si>
  <si>
    <t>1119337634</t>
  </si>
  <si>
    <t>Montáž tepelné izolace stropů rohožemi, pásy, dílci, deskami, bloky (izolační materiál ve specifikaci) vrchem bez překrytí lepenkou kladenými volně</t>
  </si>
  <si>
    <t xml:space="preserve">"2x 140 mm"                    2*434,871</t>
  </si>
  <si>
    <t>268</t>
  </si>
  <si>
    <t>631508510</t>
  </si>
  <si>
    <t>pás tepelný pro všechny druhy nezatížených izolací λ=0,039 tl 140mm</t>
  </si>
  <si>
    <t>24636388</t>
  </si>
  <si>
    <t>Poznámka k položce:_x000d_
λD = 0,039 W/mK</t>
  </si>
  <si>
    <t>869,742*1,02 'Přepočtené koeficientem množství</t>
  </si>
  <si>
    <t>269</t>
  </si>
  <si>
    <t>713121111</t>
  </si>
  <si>
    <t>Montáž izolace tepelné podlah volně kladenými rohožemi, pásy, dílci, deskami 1 vrstva</t>
  </si>
  <si>
    <t>-1144246852</t>
  </si>
  <si>
    <t>Montáž tepelné izolace podlah rohožemi, pásy, deskami, dílci, bloky (izolační materiál ve specifikaci) kladenými volně jednovrstvá</t>
  </si>
  <si>
    <t>1.NP - EPS 100S tl. 80 mm:</t>
  </si>
  <si>
    <t>8,78+26,11+10,04+4,45+3,91+2,93+17,80+7,84+1,60+2,02+2,20+4,91</t>
  </si>
  <si>
    <t>1.NP - EPS 200S tl. 70 mm:</t>
  </si>
  <si>
    <t>11,55+149,27+65,75+95,62+5,00</t>
  </si>
  <si>
    <t>2.NP - Kročejovka:</t>
  </si>
  <si>
    <t>225,12-12,20</t>
  </si>
  <si>
    <t>270</t>
  </si>
  <si>
    <t>283766420</t>
  </si>
  <si>
    <t>deska polystyrénová pro snížení kročejového hluku EPS T 5000 1000x500x40-3mm</t>
  </si>
  <si>
    <t>-754515824</t>
  </si>
  <si>
    <t>Desky z lehčených plastů desky pro snížení kročejového hluku - elastifikovaný samozhášivý stabilizovaný pěnový polystyren typ EPS T 5000 (max. zatížení 5,0 kN/m2) 1000 x 500 mm, lambda 0,044 [W / m K] tl. 40 -3 mm</t>
  </si>
  <si>
    <t>Poznámka k položce:_x000d_
lambda=0,044 [W / m K]</t>
  </si>
  <si>
    <t>212,92*1,05 'Přepočtené koeficientem množství</t>
  </si>
  <si>
    <t>271</t>
  </si>
  <si>
    <t>283723080</t>
  </si>
  <si>
    <t>deska EPS 100 pro trvalé zatížení v tlaku (max. 2000 kg/m2) tl 80mm</t>
  </si>
  <si>
    <t>-1572390600</t>
  </si>
  <si>
    <t>Poznámka k položce:_x000d_
lambda=0,037 [W / m K]</t>
  </si>
  <si>
    <t>92,59*1,02 'Přepočtené koeficientem množství</t>
  </si>
  <si>
    <t>272</t>
  </si>
  <si>
    <t>283759240</t>
  </si>
  <si>
    <t>deska EPS 200 pro trvalé zatížení v tlaku (max. 3600 kg/m2) tl 80mm</t>
  </si>
  <si>
    <t>1231813745</t>
  </si>
  <si>
    <t>327,19*1,02 'Přepočtené koeficientem množství</t>
  </si>
  <si>
    <t>273</t>
  </si>
  <si>
    <t>713121211</t>
  </si>
  <si>
    <t>Montáž izolace tepelné podlah volně kladenými okrajovými pásky</t>
  </si>
  <si>
    <t>1498324670</t>
  </si>
  <si>
    <t>Montáž tepelné izolace podlah okrajovými pásky kladenými volně</t>
  </si>
  <si>
    <t xml:space="preserve">"1.01"                 4,76+5,64</t>
  </si>
  <si>
    <t xml:space="preserve">"1.02"                25,88+2,235</t>
  </si>
  <si>
    <t xml:space="preserve">"1.04"                13,03</t>
  </si>
  <si>
    <t xml:space="preserve">"1.05"                10,34</t>
  </si>
  <si>
    <t xml:space="preserve">"1.06"                  7,94</t>
  </si>
  <si>
    <t xml:space="preserve">"1.07"                  7,00</t>
  </si>
  <si>
    <t xml:space="preserve">"1.08"                  18,1</t>
  </si>
  <si>
    <t xml:space="preserve">"1.09"                  13,74</t>
  </si>
  <si>
    <t xml:space="preserve">"1.10"                    5,40</t>
  </si>
  <si>
    <t xml:space="preserve">"1.11"                    5,88</t>
  </si>
  <si>
    <t xml:space="preserve">"1.12"                    6,20</t>
  </si>
  <si>
    <t xml:space="preserve">"1.13"                  13,70</t>
  </si>
  <si>
    <t xml:space="preserve">"1.14"                  30,525+39,135</t>
  </si>
  <si>
    <t xml:space="preserve">"1.15"                   34,49</t>
  </si>
  <si>
    <t xml:space="preserve">"1.16"                    45,05</t>
  </si>
  <si>
    <t xml:space="preserve">"1.17"                      9,0</t>
  </si>
  <si>
    <t xml:space="preserve">"1.18"                      9,02</t>
  </si>
  <si>
    <t xml:space="preserve">"2.01"                      23,88</t>
  </si>
  <si>
    <t xml:space="preserve">"Schodiště"          11,26</t>
  </si>
  <si>
    <t xml:space="preserve">"2.02"                        5,24</t>
  </si>
  <si>
    <t xml:space="preserve">"2.03"                        5,10</t>
  </si>
  <si>
    <t xml:space="preserve">"2.04"                        5,60</t>
  </si>
  <si>
    <t xml:space="preserve">"2.05"                        7,61</t>
  </si>
  <si>
    <t xml:space="preserve">"2.06"                      10,14</t>
  </si>
  <si>
    <t xml:space="preserve">"2.07"                         5,10</t>
  </si>
  <si>
    <t xml:space="preserve">"2.08"                         9,58</t>
  </si>
  <si>
    <t xml:space="preserve">"2.09"                         6,57</t>
  </si>
  <si>
    <t xml:space="preserve">"2.10"                         5,40</t>
  </si>
  <si>
    <t xml:space="preserve">"2.11"                       18,98</t>
  </si>
  <si>
    <t xml:space="preserve">"2.12"                       34,39</t>
  </si>
  <si>
    <t xml:space="preserve">"2.13"                       32,91</t>
  </si>
  <si>
    <t>274</t>
  </si>
  <si>
    <t>283550110</t>
  </si>
  <si>
    <t>páska dilatační z pěnového PE s fólií 8x100mm</t>
  </si>
  <si>
    <t>-555586933</t>
  </si>
  <si>
    <t>Poznámka k položce:_x000d_
mirelonová dilatační páska k vertikálnímu oddělení konstrukce</t>
  </si>
  <si>
    <t>488,825</t>
  </si>
  <si>
    <t>488,825*1,03 'Přepočtené koeficientem množství</t>
  </si>
  <si>
    <t>275</t>
  </si>
  <si>
    <t>713131145</t>
  </si>
  <si>
    <t>Montáž izolace tepelné stěn a základů lepením bodově rohoží, pásů, dílců, desek</t>
  </si>
  <si>
    <t>435994092</t>
  </si>
  <si>
    <t>Montáž tepelné izolace stěn rohožemi, pásy, deskami, dílci, bloky (izolační materiál ve specifikaci) lepením bodově</t>
  </si>
  <si>
    <t xml:space="preserve">"obvodové zdivo tl. 300 zevnitř"            (36,75*2+11,75*2+1,7*2+3,5+4,7) *0,25</t>
  </si>
  <si>
    <t>276</t>
  </si>
  <si>
    <t>283759320</t>
  </si>
  <si>
    <t>deska EPS 70 fasádní λ=0,039 tl 40mm</t>
  </si>
  <si>
    <t>-669355994</t>
  </si>
  <si>
    <t>Poznámka k položce:_x000d_
lambda=0,039 [W / m K]</t>
  </si>
  <si>
    <t>27,15</t>
  </si>
  <si>
    <t>27,15*1,02 'Přepočtené koeficientem množství</t>
  </si>
  <si>
    <t>277</t>
  </si>
  <si>
    <t>713291132</t>
  </si>
  <si>
    <t>Montáž izolace tepelné parotěsné zábrany stropů vrchem fólií</t>
  </si>
  <si>
    <t>-1516845654</t>
  </si>
  <si>
    <t>Montáž tepelné izolace chlazených a temperovaných místností - doplňky a konstrukční součásti parotěsné zábrany stropů vrchem fólií</t>
  </si>
  <si>
    <t>278</t>
  </si>
  <si>
    <t>283292760</t>
  </si>
  <si>
    <t>folie nehořlavá parotěsná pro interiér (reakce na oheň - třída E) 140 g/m2</t>
  </si>
  <si>
    <t>-183404649</t>
  </si>
  <si>
    <t xml:space="preserve">Poznámka k položce:_x000d_
Parotěsná PE fólie tl. 0,2 mm slepená butilkaučukovou páskou_x000d_
  (styk mezi fólií a vazníkem podlepit butilkaučukovou páskou)_x000d_
</t>
  </si>
  <si>
    <t>434,871*1,1 'Přepočtené koeficientem množství</t>
  </si>
  <si>
    <t>279</t>
  </si>
  <si>
    <t>283292970.X</t>
  </si>
  <si>
    <t>páska spojovací oboustranně lepící butylkaučuková 1x15 mm</t>
  </si>
  <si>
    <t>-395416154</t>
  </si>
  <si>
    <t>8*37</t>
  </si>
  <si>
    <t>296*1,1 'Přepočtené koeficientem množství</t>
  </si>
  <si>
    <t>280</t>
  </si>
  <si>
    <t>998713102</t>
  </si>
  <si>
    <t>Přesun hmot tonážní pro izolace tepelné v objektech v do 12 m</t>
  </si>
  <si>
    <t>1963020463</t>
  </si>
  <si>
    <t>Přesun hmot pro izolace tepelné stanovený z hmotnosti přesunovaného materiálu vodorovná dopravní vzdálenost do 50 m v objektech výšky přes 6 m do 12 m</t>
  </si>
  <si>
    <t>721</t>
  </si>
  <si>
    <t>Zdravotechnika - vnitřní kanalizace</t>
  </si>
  <si>
    <t>281</t>
  </si>
  <si>
    <t>721000001.X</t>
  </si>
  <si>
    <t xml:space="preserve">Kalich pro úkapy DN 32 se suchou zápachovou uzávěrkou a přídavnou mechanickou uzávěrkou - kuličkou pro suchý stav </t>
  </si>
  <si>
    <t>-250210473</t>
  </si>
  <si>
    <t>Poznámka k položce:_x000d_
V ceně je zahrnuta dodávka a montáž</t>
  </si>
  <si>
    <t>282</t>
  </si>
  <si>
    <t>721000002.X</t>
  </si>
  <si>
    <t>Podomítková vodní zápachová uzávěrka pro odvod kondenzátu od VZT jednotky s přídavnou mechanickou zápachovou uzávěrkou</t>
  </si>
  <si>
    <t>1658666066</t>
  </si>
  <si>
    <t>Podomítková vodní zápachová uzávěrka pro odvod kondenzátu s přídavnou mechanickou zápachovou uzávěrkou</t>
  </si>
  <si>
    <t>Poznámka k položce:_x000d_
V ceně je zahrnuta dodávka i montáž</t>
  </si>
  <si>
    <t>283</t>
  </si>
  <si>
    <t>721174004</t>
  </si>
  <si>
    <t>Potrubí kanalizační z PP svodné DN 75</t>
  </si>
  <si>
    <t>1336732645</t>
  </si>
  <si>
    <t>Potrubí z trub polypropylenových svodné (ležaté) DN 75</t>
  </si>
  <si>
    <t>284</t>
  </si>
  <si>
    <t>721174005</t>
  </si>
  <si>
    <t>Potrubí kanalizační z PP svodné DN 110</t>
  </si>
  <si>
    <t>988682739</t>
  </si>
  <si>
    <t>Potrubí z trub polypropylenových svodné (ležaté) DN 110</t>
  </si>
  <si>
    <t>285</t>
  </si>
  <si>
    <t>721174006</t>
  </si>
  <si>
    <t>Potrubí kanalizační z PP svodné DN 125</t>
  </si>
  <si>
    <t>-74295502</t>
  </si>
  <si>
    <t>Potrubí z trub polypropylenových svodné (ležaté) DN 125</t>
  </si>
  <si>
    <t>286</t>
  </si>
  <si>
    <t>721174025</t>
  </si>
  <si>
    <t>Potrubí kanalizační z PP odpadní DN 110</t>
  </si>
  <si>
    <t>-1274627641</t>
  </si>
  <si>
    <t>Potrubí z trub polypropylenových odpadní (svislé) DN 110</t>
  </si>
  <si>
    <t>287</t>
  </si>
  <si>
    <t>721174026</t>
  </si>
  <si>
    <t>Potrubí kanalizační z PP odpadní DN 125</t>
  </si>
  <si>
    <t>-1809500529</t>
  </si>
  <si>
    <t>Potrubí z trub polypropylenových odpadní (svislé) DN 125</t>
  </si>
  <si>
    <t>288</t>
  </si>
  <si>
    <t>721174041.X</t>
  </si>
  <si>
    <t>Potrubí kanalizační z PP připojovací systém HT DN 32</t>
  </si>
  <si>
    <t>1087997995</t>
  </si>
  <si>
    <t>Potrubí z plastových trub polypropylenové připojovací DN 32</t>
  </si>
  <si>
    <t>289</t>
  </si>
  <si>
    <t>721174043</t>
  </si>
  <si>
    <t>Potrubí kanalizační z PP připojovací DN 50</t>
  </si>
  <si>
    <t>1503838921</t>
  </si>
  <si>
    <t>Potrubí z trub polypropylenových připojovací DN 50</t>
  </si>
  <si>
    <t>6,70+13,60+6,60+8,0</t>
  </si>
  <si>
    <t>290</t>
  </si>
  <si>
    <t>721174045</t>
  </si>
  <si>
    <t>Potrubí kanalizační z PP připojovací DN 110</t>
  </si>
  <si>
    <t>1359704383</t>
  </si>
  <si>
    <t>Potrubí z trub polypropylenových připojovací DN 110</t>
  </si>
  <si>
    <t>291</t>
  </si>
  <si>
    <t>721174063</t>
  </si>
  <si>
    <t>Potrubí kanalizační z PP větrací DN 110</t>
  </si>
  <si>
    <t>-1285921102</t>
  </si>
  <si>
    <t>Potrubí z trub polypropylenových větrací DN 110</t>
  </si>
  <si>
    <t>292</t>
  </si>
  <si>
    <t>721174064</t>
  </si>
  <si>
    <t>Potrubí kanalizační z PP větrací DN 125</t>
  </si>
  <si>
    <t>1434269303</t>
  </si>
  <si>
    <t>Potrubí z trub polypropylenových větrací DN 125</t>
  </si>
  <si>
    <t>293</t>
  </si>
  <si>
    <t>721194104</t>
  </si>
  <si>
    <t>Vyvedení a upevnění odpadních výpustek DN 40</t>
  </si>
  <si>
    <t>-1884998752</t>
  </si>
  <si>
    <t>Vyměření přípojek na potrubí vyvedení a upevnění odpadních výpustek DN 40</t>
  </si>
  <si>
    <t>"Umyvadlo" 13</t>
  </si>
  <si>
    <t>"Umývátko" 1</t>
  </si>
  <si>
    <t>"Bidet" 1</t>
  </si>
  <si>
    <t>294</t>
  </si>
  <si>
    <t>721194105</t>
  </si>
  <si>
    <t>Vyvedení a upevnění odpadních výpustek DN 50</t>
  </si>
  <si>
    <t>1335580855</t>
  </si>
  <si>
    <t>Vyměření přípojek na potrubí vyvedení a upevnění odpadních výpustek DN 50</t>
  </si>
  <si>
    <t>"Sprcha" 3</t>
  </si>
  <si>
    <t>"Pisoár" 3</t>
  </si>
  <si>
    <t>295</t>
  </si>
  <si>
    <t>721194109</t>
  </si>
  <si>
    <t>Vyvedení a upevnění odpadních výpustek DN 100</t>
  </si>
  <si>
    <t>-262306883</t>
  </si>
  <si>
    <t>Vyměření přípojek na potrubí vyvedení a upevnění odpadních výpustek DN 100</t>
  </si>
  <si>
    <t>"Klozet" 7</t>
  </si>
  <si>
    <t>"Výlevka" 2</t>
  </si>
  <si>
    <t>296</t>
  </si>
  <si>
    <t>721211422.X</t>
  </si>
  <si>
    <t>Vpusť podlahová se svislým odtokem DN 110 mřížka nerez 150x150</t>
  </si>
  <si>
    <t>565776068</t>
  </si>
  <si>
    <t>Podlahové vpusti se svislým odtokem DN 110 mřížka nerez 150x150</t>
  </si>
  <si>
    <t>297</t>
  </si>
  <si>
    <t>721211423.X</t>
  </si>
  <si>
    <t>Vpusť podlahová se svislým odtokem DN 75 s krytem pro vlepení dlažby a suchou zápachovou uzávěrkou</t>
  </si>
  <si>
    <t>-44959994</t>
  </si>
  <si>
    <t>298</t>
  </si>
  <si>
    <t>721212112</t>
  </si>
  <si>
    <t>Odtokový sprchový žlab délky 800 mm s krycím roštem a zápachovou uzávěrkou</t>
  </si>
  <si>
    <t>1740907888</t>
  </si>
  <si>
    <t>Odtokové sprchové žlaby se zápachovou uzávěrkou a krycím roštem délky 800 mm</t>
  </si>
  <si>
    <t>"1.NP" 3</t>
  </si>
  <si>
    <t>299</t>
  </si>
  <si>
    <t>721242115</t>
  </si>
  <si>
    <t>Lapač střešních splavenin z PP s kulovým kloubem na odtoku DN 110</t>
  </si>
  <si>
    <t>-1955108324</t>
  </si>
  <si>
    <t>Lapače střešních splavenin polypropylenové (PP) s kulovým kloubem na odtoku DN 110</t>
  </si>
  <si>
    <t>300</t>
  </si>
  <si>
    <t>721273153</t>
  </si>
  <si>
    <t>Hlavice ventilační polypropylen PP DN 110</t>
  </si>
  <si>
    <t>1496481130</t>
  </si>
  <si>
    <t>Ventilační hlavice z polypropylenu (PP) DN 110</t>
  </si>
  <si>
    <t>301</t>
  </si>
  <si>
    <t>721274121</t>
  </si>
  <si>
    <t>Přivzdušňovací ventil vnitřní odpadních potrubí do DN 50</t>
  </si>
  <si>
    <t>-2042985672</t>
  </si>
  <si>
    <t>Ventily přivzdušňovací odpadních potrubí vnitřní od DN 32 do DN 50</t>
  </si>
  <si>
    <t>Poznámka k položce:_x000d_
4x přivzdušňovací ventil - podomítková verze, kompletní se stavební ochrannou zátkou a krytem, množství vzduchu &gt; 12 l/s</t>
  </si>
  <si>
    <t>302</t>
  </si>
  <si>
    <t>721290111</t>
  </si>
  <si>
    <t>Zkouška těsnosti potrubí kanalizace vodou do DN 125</t>
  </si>
  <si>
    <t>1359373288</t>
  </si>
  <si>
    <t>Zkouška těsnosti kanalizace v objektech vodou do DN 125</t>
  </si>
  <si>
    <t>11,70+10,55+0,90+14,20+5,20+3,10+34,90+8,60+8,10+2,0</t>
  </si>
  <si>
    <t>303</t>
  </si>
  <si>
    <t>998721102</t>
  </si>
  <si>
    <t>Přesun hmot tonážní pro vnitřní kanalizace v objektech v do 12 m</t>
  </si>
  <si>
    <t>-1798268273</t>
  </si>
  <si>
    <t>Přesun hmot pro vnitřní kanalizace stanovený z hmotnosti přesunovaného materiálu vodorovná dopravní vzdálenost do 50 m v objektech výšky přes 6 do 12 m</t>
  </si>
  <si>
    <t>722</t>
  </si>
  <si>
    <t>Zdravotechnika - vnitřní vodovod</t>
  </si>
  <si>
    <t>304</t>
  </si>
  <si>
    <t>722130233</t>
  </si>
  <si>
    <t>Potrubí vodovodní ocelové závitové pozinkované svařované běžné DN 25</t>
  </si>
  <si>
    <t>-564514963</t>
  </si>
  <si>
    <t>Potrubí z ocelových trubek pozinkovaných závitových svařovaných běžných DN 25</t>
  </si>
  <si>
    <t>"Požární rozvod vody" 8,10</t>
  </si>
  <si>
    <t>305</t>
  </si>
  <si>
    <t>722174002</t>
  </si>
  <si>
    <t>Potrubí vodovodní plastové PPR svar polyfuze PN 16 D 20 x 2,8 mm</t>
  </si>
  <si>
    <t>-1780003868</t>
  </si>
  <si>
    <t>Potrubí z plastových trubek z polypropylenu (PPR) svařovaných polyfuzně PN 16 (SDR 7,4) D 20 x 2,8</t>
  </si>
  <si>
    <t>306</t>
  </si>
  <si>
    <t>722174003</t>
  </si>
  <si>
    <t>Potrubí vodovodní plastové PPR svar polyfuze PN 16 D 25 x 3,5 mm</t>
  </si>
  <si>
    <t>1994175755</t>
  </si>
  <si>
    <t>Potrubí z plastových trubek z polypropylenu (PPR) svařovaných polyfuzně PN 16 (SDR 7,4) D 25 x 3,5</t>
  </si>
  <si>
    <t>307</t>
  </si>
  <si>
    <t>722174004</t>
  </si>
  <si>
    <t>Potrubí vodovodní plastové PPR svar polyfuze PN 16 D 32 x 4,4 mm</t>
  </si>
  <si>
    <t>-1765939604</t>
  </si>
  <si>
    <t>Potrubí z plastových trubek z polypropylenu (PPR) svařovaných polyfuzně PN 16 (SDR 7,4) D 32 x 4,4</t>
  </si>
  <si>
    <t>308</t>
  </si>
  <si>
    <t>722174005</t>
  </si>
  <si>
    <t>Potrubí vodovodní plastové PPR svar polyfuze PN 16 D 40 x 5,5 mm</t>
  </si>
  <si>
    <t>1458508489</t>
  </si>
  <si>
    <t>Potrubí z plastových trubek z polypropylenu (PPR) svařovaných polyfuzně PN 16 (SDR 7,4) D 40 x 5,5</t>
  </si>
  <si>
    <t>309</t>
  </si>
  <si>
    <t>722174006</t>
  </si>
  <si>
    <t>Potrubí vodovodní plastové PPR svar polyfuze PN 16 D 50 x 6,9 mm</t>
  </si>
  <si>
    <t>1729409693</t>
  </si>
  <si>
    <t>Potrubí z plastových trubek z polypropylenu (PPR) svařovaných polyfuzně PN 16 (SDR 7,4) D 50 x 6,9</t>
  </si>
  <si>
    <t>310</t>
  </si>
  <si>
    <t>722174007</t>
  </si>
  <si>
    <t>Potrubí vodovodní plastové PPR svar polyfuze PN 16 D 63 x 8,6 mm</t>
  </si>
  <si>
    <t>-713809388</t>
  </si>
  <si>
    <t>Potrubí z plastových trubek z polypropylenu (PPR) svařovaných polyfuzně PN 16 (SDR 7,4) D 63 x 8,6</t>
  </si>
  <si>
    <t>311</t>
  </si>
  <si>
    <t>722174021</t>
  </si>
  <si>
    <t>Potrubí vodovodní plastové PPR svar polyfuze PN 20 D 16 x 2,7 mm</t>
  </si>
  <si>
    <t>396537456</t>
  </si>
  <si>
    <t>Potrubí z plastových trubek z polypropylenu (PPR) svařovaných polyfuzně PN 20 (SDR 6) D 16 x 2,7</t>
  </si>
  <si>
    <t>312</t>
  </si>
  <si>
    <t>722174022</t>
  </si>
  <si>
    <t>Potrubí vodovodní plastové PPR svar polyfuze PN 20 D 20 x 3,4 mm</t>
  </si>
  <si>
    <t>-416474097</t>
  </si>
  <si>
    <t>Potrubí z plastových trubek z polypropylenu (PPR) svařovaných polyfuzně PN 20 (SDR 6) D 20 x 3,4</t>
  </si>
  <si>
    <t>313</t>
  </si>
  <si>
    <t>722174023</t>
  </si>
  <si>
    <t>Potrubí vodovodní plastové PPR svar polyfuze PN 20 D 25 x 4,2 mm</t>
  </si>
  <si>
    <t>1178756526</t>
  </si>
  <si>
    <t>Potrubí z plastových trubek z polypropylenu (PPR) svařovaných polyfuzně PN 20 (SDR 6) D 25 x 4,2</t>
  </si>
  <si>
    <t>314</t>
  </si>
  <si>
    <t>722174024</t>
  </si>
  <si>
    <t>Potrubí vodovodní plastové PPR svar polyfuze PN 20 D 32 x5,4 mm</t>
  </si>
  <si>
    <t>1103490844</t>
  </si>
  <si>
    <t>Potrubí z plastových trubek z polypropylenu (PPR) svařovaných polyfuzně PN 20 (SDR 6) D 32 x 5,4</t>
  </si>
  <si>
    <t>315</t>
  </si>
  <si>
    <t>722174025</t>
  </si>
  <si>
    <t>Potrubí vodovodní plastové PPR svar polyfuze PN 20 D 40 x 6,7 mm</t>
  </si>
  <si>
    <t>1014317582</t>
  </si>
  <si>
    <t>Potrubí z plastových trubek z polypropylenu (PPR) svařovaných polyfuzně PN 20 (SDR 6) D 40 x 6,7</t>
  </si>
  <si>
    <t>316</t>
  </si>
  <si>
    <t>722174026</t>
  </si>
  <si>
    <t>Potrubí vodovodní plastové PPR svar polyfuze PN 20 D 50 x 8,4 mm</t>
  </si>
  <si>
    <t>1447240535</t>
  </si>
  <si>
    <t>Potrubí z plastových trubek z polypropylenu (PPR) svařovaných polyfuzně PN 20 (SDR 6) D 50 x 8,3</t>
  </si>
  <si>
    <t>317</t>
  </si>
  <si>
    <t>722174027</t>
  </si>
  <si>
    <t>Potrubí vodovodní plastové PPR svar polyfuze PN 20 D 63 x 10,5 mm</t>
  </si>
  <si>
    <t>1676916983</t>
  </si>
  <si>
    <t>Potrubí z plastových trubek z polypropylenu (PPR) svařovaných polyfuzně PN 20 (SDR 6) D 63 x 10,5</t>
  </si>
  <si>
    <t>318</t>
  </si>
  <si>
    <t>722181211</t>
  </si>
  <si>
    <t>Ochrana vodovodního potrubí přilepenými termoizolačními trubicemi z PE tl do 6 mm DN do 22 mm</t>
  </si>
  <si>
    <t>1446974685</t>
  </si>
  <si>
    <t>Ochrana potrubí termoizolačními trubicemi z pěnového polyetylenu PE přilepenými v příčných a podélných spojích, tloušťky izolace do 6 mm, vnitřního průměru izolace DN do 22 mm</t>
  </si>
  <si>
    <t>319</t>
  </si>
  <si>
    <t>722181212</t>
  </si>
  <si>
    <t>Ochrana vodovodního potrubí přilepenými termoizolačními trubicemi z PE tl do 6 mm DN do 32 mm</t>
  </si>
  <si>
    <t>384040051</t>
  </si>
  <si>
    <t>Ochrana potrubí termoizolačními trubicemi z pěnového polyetylenu PE přilepenými v příčných a podélných spojích, tloušťky izolace do 6 mm, vnitřního průměru izolace DN přes 22 do 32 mm</t>
  </si>
  <si>
    <t>27,40+17,15+8,10</t>
  </si>
  <si>
    <t>320</t>
  </si>
  <si>
    <t>722181222</t>
  </si>
  <si>
    <t>Ochrana vodovodního potrubí přilepenými termoizolačními trubicemi z PE tl do 9 mm DN do 45 mm</t>
  </si>
  <si>
    <t>-314721220</t>
  </si>
  <si>
    <t>Ochrana potrubí termoizolačními trubicemi z pěnového polyetylenu PE přilepenými v příčných a podélných spojích, tloušťky izolace přes 6 do 9 mm, vnitřního průměru izolace DN přes 22 do 45 mm</t>
  </si>
  <si>
    <t>7,40+9,20</t>
  </si>
  <si>
    <t>321</t>
  </si>
  <si>
    <t>722181223</t>
  </si>
  <si>
    <t>Ochrana vodovodního potrubí přilepenými termoizolačními trubicemi z PE tl do 9 mm DN do 63 mm</t>
  </si>
  <si>
    <t>372073772</t>
  </si>
  <si>
    <t>Ochrana potrubí termoizolačními trubicemi z pěnového polyetylenu PE přilepenými v příčných a podélných spojích, tloušťky izolace přes 6 do 9 mm, vnitřního průměru izolace DN přes 45 do 63mm</t>
  </si>
  <si>
    <t>322</t>
  </si>
  <si>
    <t>722181224</t>
  </si>
  <si>
    <t>Ochrana vodovodního potrubí přilepenými termoizolačními trubicemi z PE tl do 9 mm DN přes 63 mm</t>
  </si>
  <si>
    <t>1863382823</t>
  </si>
  <si>
    <t>Ochrana potrubí termoizolačními trubicemi z pěnového polyetylenu PE přilepenými v příčných a podélných spojích, tloušťky izolace přes 6 do 9 mm, vnitřního průměru izolace DN přes 63 mm</t>
  </si>
  <si>
    <t>323</t>
  </si>
  <si>
    <t>722181251</t>
  </si>
  <si>
    <t>Ochrana vodovodního potrubí přilepenými termoizolačními trubicemi z PE tl do 25 mm DN do 22 mm</t>
  </si>
  <si>
    <t>-1391406287</t>
  </si>
  <si>
    <t>Ochrana potrubí termoizolačními trubicemi z pěnového polyetylenu PE přilepenými v příčných a podélných spojích, tloušťky izolace přes 20 do 25 mm, vnitřního průměru izolace DN do 22 mm</t>
  </si>
  <si>
    <t>18,60+19,20</t>
  </si>
  <si>
    <t>324</t>
  </si>
  <si>
    <t>722181252</t>
  </si>
  <si>
    <t>Ochrana vodovodního potrubí přilepenými termoizolačními trubicemi z PE tl do 25 mm DN do 45 mm</t>
  </si>
  <si>
    <t>390566102</t>
  </si>
  <si>
    <t>Ochrana potrubí termoizolačními trubicemi z pěnového polyetylenu PE přilepenými v příčných a podélných spojích, tloušťky izolace přes 20 do 25 mm, vnitřního průměru izolace DN přes 22 do 45 mm</t>
  </si>
  <si>
    <t>23,85+22,40+6,30</t>
  </si>
  <si>
    <t>325</t>
  </si>
  <si>
    <t>722181253</t>
  </si>
  <si>
    <t>Ochrana vodovodního potrubí přilepenými termoizolačními trubicemi z PE tl do 25 mm DN do 63 mm</t>
  </si>
  <si>
    <t>1348082687</t>
  </si>
  <si>
    <t>Ochrana potrubí termoizolačními trubicemi z pěnového polyetylenu PE přilepenými v příčných a podélných spojích, tloušťky izolace přes 20 do 25 mm, vnitřního průměru izolace DN přes 45 do 63 mm</t>
  </si>
  <si>
    <t>326</t>
  </si>
  <si>
    <t>722181254</t>
  </si>
  <si>
    <t>Ochrana vodovodního potrubí přilepenými termoizolačními trubicemi z PE tl do 25 mm DN do 89 mm</t>
  </si>
  <si>
    <t>-883579311</t>
  </si>
  <si>
    <t>Ochrana potrubí termoizolačními trubicemi z pěnového polyetylenu PE přilepenými v příčných a podélných spojích, tloušťky izolace přes 20 do 25 mm, vnitřního průměru izolace DN přes 63 do 89 mm</t>
  </si>
  <si>
    <t>327</t>
  </si>
  <si>
    <t>722190901</t>
  </si>
  <si>
    <t>Uzavření nebo otevření vodovodního potrubí při opravách</t>
  </si>
  <si>
    <t>-1151661358</t>
  </si>
  <si>
    <t>Opravy ostatní uzavření nebo otevření vodovodního potrubí při opravách včetně vypuštění a napuštění</t>
  </si>
  <si>
    <t>328</t>
  </si>
  <si>
    <t>722220152</t>
  </si>
  <si>
    <t>Nástěnka závitová plastová PPR PN 20 DN 20 x G 1/2</t>
  </si>
  <si>
    <t>952584198</t>
  </si>
  <si>
    <t>Armatury s jedním závitem plastové (PPR) PN 20 (SDR 6) DN 20 x G 1/2</t>
  </si>
  <si>
    <t>"Umyvadlo" 12*2</t>
  </si>
  <si>
    <t>"Umyvadlo zdravotní" 1*2</t>
  </si>
  <si>
    <t>"Umývátko" 1*2</t>
  </si>
  <si>
    <t>"Výlevka samostatně stojící" 1+1*2</t>
  </si>
  <si>
    <t>"Klozet invalidní" 1</t>
  </si>
  <si>
    <t>"Sprcha" 3*2</t>
  </si>
  <si>
    <t>329</t>
  </si>
  <si>
    <t>722220236</t>
  </si>
  <si>
    <t>Přechodka dGK PPR PN 20 D 63 x G 2 s kovovým vnitřním závitem</t>
  </si>
  <si>
    <t>1042387407</t>
  </si>
  <si>
    <t>Armatury s jedním závitem přechodové tvarovky PPR, PN 20 (SDR 6) s kovovým závitem vnitřním přechodky dGK D 63 x G 2</t>
  </si>
  <si>
    <t>330</t>
  </si>
  <si>
    <t>722229103</t>
  </si>
  <si>
    <t>Montáž vodovodních armatur s jedním závitem G 1 ostatní typ</t>
  </si>
  <si>
    <t>-1283624820</t>
  </si>
  <si>
    <t>Armatury s jedním závitem montáž vodovodních armatur s jedním závitem ostatních typů G 1</t>
  </si>
  <si>
    <t>331</t>
  </si>
  <si>
    <t>643003200116</t>
  </si>
  <si>
    <t>TVAROVKA ISO VNITŘNÍ ZÁVIT KOLENO 90° DN 32-1''</t>
  </si>
  <si>
    <t>1718388480</t>
  </si>
  <si>
    <t>TVAROVKY ISO VNITŘNÍ ZÁVIT KOLENO 90° DN 32-1''</t>
  </si>
  <si>
    <t>332</t>
  </si>
  <si>
    <t>722231071</t>
  </si>
  <si>
    <t>Ventil zpětný mosazný G 3/8 PN 10 do 110°C se dvěma závity</t>
  </si>
  <si>
    <t>1468123310</t>
  </si>
  <si>
    <t>Armatury se dvěma závity ventily zpětné mosazné PN 10 do 110°C G 3/8</t>
  </si>
  <si>
    <t>"cirkulace" 1</t>
  </si>
  <si>
    <t>333</t>
  </si>
  <si>
    <t>722231221</t>
  </si>
  <si>
    <t>Ventil pojistný mosazný G 1/2 PN 6 do 100°C k bojleru s vnitřním x vnějším závitem</t>
  </si>
  <si>
    <t>271233796</t>
  </si>
  <si>
    <t>Armatury se dvěma závity ventily pojistné k bojleru mosazné PN 6 do 100°C G 1/2</t>
  </si>
  <si>
    <t>334</t>
  </si>
  <si>
    <t>722232042</t>
  </si>
  <si>
    <t>Kohout kulový přímý G 3/8 PN 42 do 185°C vnitřní závit</t>
  </si>
  <si>
    <t>-9570505</t>
  </si>
  <si>
    <t>Armatury se dvěma závity kulové kohouty PN 42 do 185 °C přímé vnitřní závit G 3/8</t>
  </si>
  <si>
    <t>"CV" 1+1</t>
  </si>
  <si>
    <t>335</t>
  </si>
  <si>
    <t>722232045</t>
  </si>
  <si>
    <t>Kohout kulový přímý G 1 PN 42 do 185°C vnitřní závit</t>
  </si>
  <si>
    <t>-1870635444</t>
  </si>
  <si>
    <t>Armatury se dvěma závity kulové kohouty PN 42 do 185 °C přímé vnitřní závit G 1</t>
  </si>
  <si>
    <t>336</t>
  </si>
  <si>
    <t>722232046</t>
  </si>
  <si>
    <t>Kohout kulový přímý G 5/4 PN 42 do 185°C vnitřní závit</t>
  </si>
  <si>
    <t>-104872384</t>
  </si>
  <si>
    <t>Armatury se dvěma závity kulové kohouty PN 42 do 185 °C přímé vnitřní závit G 5/4</t>
  </si>
  <si>
    <t>"TV" 2</t>
  </si>
  <si>
    <t>"SV" 2</t>
  </si>
  <si>
    <t>337</t>
  </si>
  <si>
    <t>722232048</t>
  </si>
  <si>
    <t>Kohout kulový přímý G 2 PN 42 do 185°C vnitřní závit</t>
  </si>
  <si>
    <t>-1673742570</t>
  </si>
  <si>
    <t>Armatury se dvěma závity kulové kohouty PN 42 do 185 °C přímé vnitřní závit G 2</t>
  </si>
  <si>
    <t>"TV" 1</t>
  </si>
  <si>
    <t>"SV" 1</t>
  </si>
  <si>
    <t>338</t>
  </si>
  <si>
    <t>722232061</t>
  </si>
  <si>
    <t>Kohout kulový přímý G 1/2 PN 42 do 185°C vnitřní závit s vypouštěním</t>
  </si>
  <si>
    <t>-1775456591</t>
  </si>
  <si>
    <t>Armatury se dvěma závity kulové kohouty PN 42 do 185 °C přímé vnitřní závit s vypouštěním G 1/2</t>
  </si>
  <si>
    <t>339</t>
  </si>
  <si>
    <t>722234262</t>
  </si>
  <si>
    <t>Filtr mosazný G 3/8 PN 20 do 80°C s 2x vnitřním závitem</t>
  </si>
  <si>
    <t>-1665021001</t>
  </si>
  <si>
    <t>Armatury se dvěma závity filtry mosazný PN 20 do 80 °C G 3/8</t>
  </si>
  <si>
    <t>340</t>
  </si>
  <si>
    <t>722239101</t>
  </si>
  <si>
    <t>Montáž armatur vodovodních se dvěma závity G 1/2</t>
  </si>
  <si>
    <t>-1917941933</t>
  </si>
  <si>
    <t>Armatury se dvěma závity montáž vodovodních armatur se dvěma závity ostatních typů G 1/2</t>
  </si>
  <si>
    <t>341</t>
  </si>
  <si>
    <t>722239001.X</t>
  </si>
  <si>
    <t>Cirkulační čerpadlo s inteligentní funkcí automatického nastavení DN 15</t>
  </si>
  <si>
    <t>-178511897</t>
  </si>
  <si>
    <t>342</t>
  </si>
  <si>
    <t>722250133</t>
  </si>
  <si>
    <t>Hydrantový systém s tvarově stálou hadicí D 25 x 30 m celoplechový</t>
  </si>
  <si>
    <t>-808678166</t>
  </si>
  <si>
    <t>Požární příslušenství a armatury hydrantový systém s tvarově stálou hadicí celoplechový D 25 x 30 m</t>
  </si>
  <si>
    <t>343</t>
  </si>
  <si>
    <t>722263212</t>
  </si>
  <si>
    <t>Vodoměr závitový vícevtokový mokroběžný do 100°C G 3/4 x 190 mm Qn 2,5 m3/h horizontální</t>
  </si>
  <si>
    <t>1103696976</t>
  </si>
  <si>
    <t>Vodoměry pro vodu do 100°C závitové horizontální vícevtokové mokroběžné G 3/4 x 190 mm Qn 2,5</t>
  </si>
  <si>
    <t>344</t>
  </si>
  <si>
    <t>722270102</t>
  </si>
  <si>
    <t>Sestava vodoměrová závitová G 1</t>
  </si>
  <si>
    <t>-1981520493</t>
  </si>
  <si>
    <t>Vodoměrové sestavy závitové G 1</t>
  </si>
  <si>
    <t>345</t>
  </si>
  <si>
    <t>722290226</t>
  </si>
  <si>
    <t>Zkouška těsnosti vodovodního potrubí závitového do DN 50</t>
  </si>
  <si>
    <t>1945915243</t>
  </si>
  <si>
    <t>Zkoušky, proplach a desinfekce vodovodního potrubí zkoušky těsnosti vodovodního potrubí závitového do DN 50</t>
  </si>
  <si>
    <t>21,45+27,40+24,55+9,20+12,70+1,60+18,60+19,20+23,85+22,40+6,30+12,70+1,60+8,10</t>
  </si>
  <si>
    <t>346</t>
  </si>
  <si>
    <t>722290234</t>
  </si>
  <si>
    <t>Proplach a dezinfekce vodovodního potrubí do DN 80</t>
  </si>
  <si>
    <t>663326529</t>
  </si>
  <si>
    <t>Zkoušky, proplach a desinfekce vodovodního potrubí proplach a desinfekce vodovodního potrubí do DN 80</t>
  </si>
  <si>
    <t>347</t>
  </si>
  <si>
    <t>998722102</t>
  </si>
  <si>
    <t>Přesun hmot tonážní pro vnitřní vodovod v objektech v do 12 m</t>
  </si>
  <si>
    <t>-318046299</t>
  </si>
  <si>
    <t>Přesun hmot pro vnitřní vodovod stanovený z hmotnosti přesunovaného materiálu vodorovná dopravní vzdálenost do 50 m v objektech výšky přes 6 do 12 m</t>
  </si>
  <si>
    <t>723</t>
  </si>
  <si>
    <t>Zdravotechnika - vnitřní plynovod</t>
  </si>
  <si>
    <t>348</t>
  </si>
  <si>
    <t>723000001.X</t>
  </si>
  <si>
    <t>Napojení nového ocelového potrubí na stávající na stěně haly II (navařením)</t>
  </si>
  <si>
    <t>898008528</t>
  </si>
  <si>
    <t>349</t>
  </si>
  <si>
    <t>723000002.X</t>
  </si>
  <si>
    <t>Nerezová revizní dvířka pro HUP 30x30 cm</t>
  </si>
  <si>
    <t>-268513354</t>
  </si>
  <si>
    <t>Poznámka k položce:_x000d_
V ceně je započtena dodávka i montáž</t>
  </si>
  <si>
    <t>350</t>
  </si>
  <si>
    <t>723111203</t>
  </si>
  <si>
    <t>Potrubí ocelové závitové černé bezešvé svařované běžné DN 20</t>
  </si>
  <si>
    <t>-344764982</t>
  </si>
  <si>
    <t>Potrubí z ocelových trubek závitových černých spojovaných svařováním, bezešvých běžných DN 20</t>
  </si>
  <si>
    <t>351</t>
  </si>
  <si>
    <t>723111204</t>
  </si>
  <si>
    <t>Potrubí ocelové závitové černé bezešvé svařované běžné DN 25</t>
  </si>
  <si>
    <t>72819143</t>
  </si>
  <si>
    <t>Potrubí z ocelových trubek závitových černých spojovaných svařováním, bezešvých běžných DN 25</t>
  </si>
  <si>
    <t>352</t>
  </si>
  <si>
    <t>140110240</t>
  </si>
  <si>
    <t>trubka ocelová bezešvá hladká jakost 11 353 48,3x2,6mm</t>
  </si>
  <si>
    <t>-810328592</t>
  </si>
  <si>
    <t>"Ochranná trubka DN 40" 0,40+0,15</t>
  </si>
  <si>
    <t>353</t>
  </si>
  <si>
    <t>723120805</t>
  </si>
  <si>
    <t>Demontáž potrubí ocelové závitové svařované do DN 50</t>
  </si>
  <si>
    <t>-1304735545</t>
  </si>
  <si>
    <t>Demontáž potrubí svařovaného z ocelových trubek závitových přes 25 do DN 50</t>
  </si>
  <si>
    <t>"Demontáž části stávajícího potrubí - vnější" 20,0</t>
  </si>
  <si>
    <t>"Demontáž části stávajícího potrubí - vnitřní" 15,0</t>
  </si>
  <si>
    <t>354</t>
  </si>
  <si>
    <t>723150312</t>
  </si>
  <si>
    <t>Potrubí ocelové hladké černé bezešvé spojované svařováním tvářené za tepla D 57x3,2 mm</t>
  </si>
  <si>
    <t>1502006894</t>
  </si>
  <si>
    <t>Potrubí z ocelových trubek hladkých černých spojovaných svařováním tvářených za tepla Ø 57/3,2</t>
  </si>
  <si>
    <t>355</t>
  </si>
  <si>
    <t>723170115</t>
  </si>
  <si>
    <t>Potrubí plynové plastové Pe 100, PN 0,4 MPa, D 40 x 3,7 mm spojované elektrotvarovkami</t>
  </si>
  <si>
    <t>-31585088</t>
  </si>
  <si>
    <t>Potrubí z plastových trub Pe100 spojovaných elektrotvarovkami PN 0,4 MPa (SDR 11) D 40 x 3,7 mm</t>
  </si>
  <si>
    <t>"Potrubí vedené v zemi" 13,70+0,5+0,5</t>
  </si>
  <si>
    <t>356</t>
  </si>
  <si>
    <t>723190252</t>
  </si>
  <si>
    <t>Výpustky plynovodní vedení a upevnění DN 20</t>
  </si>
  <si>
    <t>1212814236</t>
  </si>
  <si>
    <t>Přípojky plynovodní ke strojům a zařízením z trubek vyvedení a upevnění plynovodních výpustek na potrubí DN 20</t>
  </si>
  <si>
    <t>357</t>
  </si>
  <si>
    <t>723190901</t>
  </si>
  <si>
    <t>Uzavření,otevření plynovodního potrubí při opravě</t>
  </si>
  <si>
    <t>2072463750</t>
  </si>
  <si>
    <t>Opravy plynovodního potrubí uzavření nebo otevření potrubí</t>
  </si>
  <si>
    <t>358</t>
  </si>
  <si>
    <t>723190907</t>
  </si>
  <si>
    <t>Odvzdušnění nebo napuštění plynovodního potrubí</t>
  </si>
  <si>
    <t>-702300939</t>
  </si>
  <si>
    <t>Opravy plynovodního potrubí odvzdušnění a napuštění potrubí</t>
  </si>
  <si>
    <t>"Stávající část" 45,0</t>
  </si>
  <si>
    <t>"Nová část" 1,0+8,50+2,50+14,70</t>
  </si>
  <si>
    <t>359</t>
  </si>
  <si>
    <t>723190909</t>
  </si>
  <si>
    <t>Zkouška těsnosti potrubí plynovodního</t>
  </si>
  <si>
    <t>604547448</t>
  </si>
  <si>
    <t>Opravy plynovodního potrubí neúřední zkouška těsnosti dosavadního potrubí</t>
  </si>
  <si>
    <t>360</t>
  </si>
  <si>
    <t>723231163</t>
  </si>
  <si>
    <t>Kohout kulový přímý G 3/4 PN 42 do 185°C plnoprůtokový vnitřní závit těžká řada</t>
  </si>
  <si>
    <t>1359933971</t>
  </si>
  <si>
    <t>Armatury se dvěma závity kohouty kulové PN 42 do 185°C plnoprůtokové vnitřní závit těžká řada G 3/4</t>
  </si>
  <si>
    <t>361</t>
  </si>
  <si>
    <t>723231164</t>
  </si>
  <si>
    <t>Kohout kulový přímý G 1 PN 42 do 185°C plnoprůtokový vnitřní závit těžká řada</t>
  </si>
  <si>
    <t>630472036</t>
  </si>
  <si>
    <t>Armatury se dvěma závity kohouty kulové PN 42 do 185°C plnoprůtokové vnitřní závit těžká řada G 1</t>
  </si>
  <si>
    <t>362</t>
  </si>
  <si>
    <t>723290822</t>
  </si>
  <si>
    <t>Přemístění vnitrostaveništní demontovaných hmot pro vnitřní plynovod v objektech výšky do 12 m</t>
  </si>
  <si>
    <t>-478681206</t>
  </si>
  <si>
    <t>Vnitrostaveništní přemítění vybouraných (demontovaných) hmot vnitřní plynovod vodorovně do 100 m v objektech výšky přes 6 do 12 m</t>
  </si>
  <si>
    <t>363</t>
  </si>
  <si>
    <t>877171112</t>
  </si>
  <si>
    <t>Montáž elektrokolen 90° na vodovodním potrubí z PE trub d 40</t>
  </si>
  <si>
    <t>-1814305677</t>
  </si>
  <si>
    <t>Montáž tvarovek na vodovodním plastovém potrubí z polyetylenu PE 100 elektrotvarovek SDR 11/PN16 kolen 90° d 40</t>
  </si>
  <si>
    <t>364</t>
  </si>
  <si>
    <t>286149320</t>
  </si>
  <si>
    <t>elektrokoleno 90° PE 100 PN 16 d 40</t>
  </si>
  <si>
    <t>-2125295173</t>
  </si>
  <si>
    <t>365</t>
  </si>
  <si>
    <t>877171101.X</t>
  </si>
  <si>
    <t>Montáž přechodky PE/ocel na potrubí z PE trub d 40</t>
  </si>
  <si>
    <t>1932327151</t>
  </si>
  <si>
    <t>366</t>
  </si>
  <si>
    <t>877000001.X</t>
  </si>
  <si>
    <t>Přechodka závitová 40x1" s vnější ochrannou vrstvou, dlouhé provedení (2,0 m) + držák přechodky</t>
  </si>
  <si>
    <t>-398228444</t>
  </si>
  <si>
    <t>367</t>
  </si>
  <si>
    <t>877000002.X</t>
  </si>
  <si>
    <t>Přechodka závitová 40x1 1/4" s vnější ochrannou vrstvou, dlouhé provedení (2,0 m) + držák přechodky</t>
  </si>
  <si>
    <t>387255388</t>
  </si>
  <si>
    <t>368</t>
  </si>
  <si>
    <t>998723102</t>
  </si>
  <si>
    <t>Přesun hmot tonážní pro vnitřní plynovod v objektech v do 12 m</t>
  </si>
  <si>
    <t>736090631</t>
  </si>
  <si>
    <t>Přesun hmot pro vnitřní plynovod stanovený z hmotnosti přesunovaného materiálu vodorovná dopravní vzdálenost do 50 m v objektech výšky přes 6 do 12 m</t>
  </si>
  <si>
    <t>725</t>
  </si>
  <si>
    <t>Zdravotechnika - zařizovací předměty</t>
  </si>
  <si>
    <t>369</t>
  </si>
  <si>
    <t>725000001.X</t>
  </si>
  <si>
    <t>Madlo sklopné nerezové dl. 800 mm</t>
  </si>
  <si>
    <t>-766494128</t>
  </si>
  <si>
    <t>370</t>
  </si>
  <si>
    <t>725000002.X</t>
  </si>
  <si>
    <t xml:space="preserve">Madlo nerezové k WC  dl. 600+1500 mm</t>
  </si>
  <si>
    <t>-1318747134</t>
  </si>
  <si>
    <t>Madlo nerezové k WC dl 600+1500 mm</t>
  </si>
  <si>
    <t>371</t>
  </si>
  <si>
    <t>725000003.X</t>
  </si>
  <si>
    <t>Madlo nerezové k umyvadlu</t>
  </si>
  <si>
    <t>-1767163062</t>
  </si>
  <si>
    <t>Madlo nerezové k umyvadlu dl. 900 mm</t>
  </si>
  <si>
    <t>372</t>
  </si>
  <si>
    <t>725000004.X</t>
  </si>
  <si>
    <t>Odpadkový koš</t>
  </si>
  <si>
    <t>825807776</t>
  </si>
  <si>
    <t>Na WC a v umývárnách:</t>
  </si>
  <si>
    <t>"1.NP" 4</t>
  </si>
  <si>
    <t>"2.NP" 3</t>
  </si>
  <si>
    <t xml:space="preserve">V učebnách </t>
  </si>
  <si>
    <t>"2.NP" 2</t>
  </si>
  <si>
    <t>373</t>
  </si>
  <si>
    <t>725000005.X</t>
  </si>
  <si>
    <t xml:space="preserve">Nerezový věšák na oděv </t>
  </si>
  <si>
    <t>838920225</t>
  </si>
  <si>
    <t>Nerezový věšák na oděv</t>
  </si>
  <si>
    <t>"Invalidní WC" 1</t>
  </si>
  <si>
    <t>374</t>
  </si>
  <si>
    <t>725000006.X</t>
  </si>
  <si>
    <t>Ovladač signalizačního systému nouzového volání</t>
  </si>
  <si>
    <t>-1404992437</t>
  </si>
  <si>
    <t>375</t>
  </si>
  <si>
    <t>725000007.X</t>
  </si>
  <si>
    <t>Přijímač signalizačního systému nouzového volání</t>
  </si>
  <si>
    <t>1926007980</t>
  </si>
  <si>
    <t>376</t>
  </si>
  <si>
    <t>725000008.X</t>
  </si>
  <si>
    <t>Nabíjecí stanice přijímače signalizačního systému nouzového volání</t>
  </si>
  <si>
    <t>-762430376</t>
  </si>
  <si>
    <t>377</t>
  </si>
  <si>
    <t>725000009.X</t>
  </si>
  <si>
    <t>Zrcadlo výšky 1000mm</t>
  </si>
  <si>
    <t>1236358787</t>
  </si>
  <si>
    <t>"Umyvadla" 12+1</t>
  </si>
  <si>
    <t>378</t>
  </si>
  <si>
    <t>725111131</t>
  </si>
  <si>
    <t>Splachovač nádržkový plastový nízkopoložený nebo vysokopoložený</t>
  </si>
  <si>
    <t>282295486</t>
  </si>
  <si>
    <t>Zařízení záchodů splachovače nádržkové plastové nízkopoložené nebo vysokopoložené</t>
  </si>
  <si>
    <t>"Výlevka 1.NP" 1</t>
  </si>
  <si>
    <t>379</t>
  </si>
  <si>
    <t>725112022</t>
  </si>
  <si>
    <t>Klozet keramický závěsný na nosné stěny s hlubokým splachováním odpad vodorovný</t>
  </si>
  <si>
    <t>kusr</t>
  </si>
  <si>
    <t>1357988933</t>
  </si>
  <si>
    <t>Zařízení záchodů klozety keramické závěsné na nosné stěny s hlubokým splachováním odpad vodorovný</t>
  </si>
  <si>
    <t>"1.NP" 1</t>
  </si>
  <si>
    <t>"2.NP" 5</t>
  </si>
  <si>
    <t>380</t>
  </si>
  <si>
    <t>725112173</t>
  </si>
  <si>
    <t>Kombi klozeti s hlubokým splachováním zvýšený odpad svislý</t>
  </si>
  <si>
    <t>-1098583412</t>
  </si>
  <si>
    <t>Zařízení záchodů kombi klozety s hlubokým splachováním zvýšený 50 cm s odpadem svislým</t>
  </si>
  <si>
    <t>Poznámka k položce:_x000d_
Kombi klozet odpovídající Vyhlášce č. 398/2009 Sb. o obecných technických požadavcích zabezpečujících bezbariérové užívání staveb</t>
  </si>
  <si>
    <t>"Bezbariérové WC v 1.NP" 1</t>
  </si>
  <si>
    <t>381</t>
  </si>
  <si>
    <t>725121525</t>
  </si>
  <si>
    <t>Pisoárový záchodek automatický s radarovým senzorem</t>
  </si>
  <si>
    <t>-991246404</t>
  </si>
  <si>
    <t>Pisoárové záchodky keramické automatické s radarovým senzorem</t>
  </si>
  <si>
    <t>382</t>
  </si>
  <si>
    <t>725211603</t>
  </si>
  <si>
    <t>Umyvadlo keramické bílé šířky 600 mm bez krytu na sifon připevněné na stěnu šrouby</t>
  </si>
  <si>
    <t>341416123</t>
  </si>
  <si>
    <t>Umyvadla keramická bílá bez výtokových armatur připevněná na stěnu šrouby bez sloupu nebo krytu na sifon 600 mm</t>
  </si>
  <si>
    <t>"1.NP" 5</t>
  </si>
  <si>
    <t>"2.NP" 7</t>
  </si>
  <si>
    <t>383</t>
  </si>
  <si>
    <t>725211681</t>
  </si>
  <si>
    <t>Umyvadlo keramické bílé zdravotní šířky 640 mm připevněné na stěnu šrouby</t>
  </si>
  <si>
    <t>-1642112505</t>
  </si>
  <si>
    <t>Umyvadla keramická bílá bez výtokových armatur připevněná na stěnu šrouby zdravotní bílá 640 mm</t>
  </si>
  <si>
    <t>Poznámka k položce:_x000d_
Bezbariérové WC v 1.NP</t>
  </si>
  <si>
    <t>384</t>
  </si>
  <si>
    <t>725211701</t>
  </si>
  <si>
    <t>Umývátko keramické bílé stěnové šířky 400 mm připevněné na stěnu šrouby</t>
  </si>
  <si>
    <t>-109059519</t>
  </si>
  <si>
    <t>Umyvadla keramická bílá bez výtokových armatur připevněná na stěnu šrouby malá (umývátka) stěnová 400 mm</t>
  </si>
  <si>
    <t>"2.NP" 1</t>
  </si>
  <si>
    <t>385</t>
  </si>
  <si>
    <t>725231203</t>
  </si>
  <si>
    <t>Bidet bez armatur výtokových keramický závěsný se zápachovou uzávěrkou</t>
  </si>
  <si>
    <t>-237715874</t>
  </si>
  <si>
    <t>Bidety bez výtokových armatur se zápachovou uzávěrkou keramické závěsné</t>
  </si>
  <si>
    <t>386</t>
  </si>
  <si>
    <t>725291511</t>
  </si>
  <si>
    <t>Doplňky zařízení koupelen a záchodů plastové dávkovač tekutého mýdla na 350 ml</t>
  </si>
  <si>
    <t>768178115</t>
  </si>
  <si>
    <t>"1.NP" 6</t>
  </si>
  <si>
    <t>"2.NP" 8</t>
  </si>
  <si>
    <t>387</t>
  </si>
  <si>
    <t>725291521</t>
  </si>
  <si>
    <t>Doplňky zařízení koupelen a záchodů plastové zásobník toaletních papírů</t>
  </si>
  <si>
    <t>171139847</t>
  </si>
  <si>
    <t>"1.NP" 2</t>
  </si>
  <si>
    <t>388</t>
  </si>
  <si>
    <t>725291531</t>
  </si>
  <si>
    <t>Doplňky zařízení koupelen a záchodů plastové zásobník papírových ručníků</t>
  </si>
  <si>
    <t>-1378845323</t>
  </si>
  <si>
    <t>389</t>
  </si>
  <si>
    <t>725331111</t>
  </si>
  <si>
    <t>Výlevka bez výtokových armatur keramická se sklopnou plastovou mřížkou 500 mm</t>
  </si>
  <si>
    <t>506257034</t>
  </si>
  <si>
    <t>Výlevky bez výtokových armatur a splachovací nádrže keramické se sklopnou plastovou mřížkou 425 mm</t>
  </si>
  <si>
    <t>Poznámka k položce:_x000d_
1.NP - samostatně stojící_x000d_
2.NP - závěsná na zazdívací modul</t>
  </si>
  <si>
    <t>390</t>
  </si>
  <si>
    <t>725813111</t>
  </si>
  <si>
    <t>Ventil rohový bez připojovací trubičky nebo flexi hadičky G 1/2</t>
  </si>
  <si>
    <t>1424978211</t>
  </si>
  <si>
    <t>Ventily rohové bez připojovací trubičky nebo flexi hadičky G 1/2</t>
  </si>
  <si>
    <t>"Výlevka samostatně stojící" 1</t>
  </si>
  <si>
    <t>"Bidet" 1*2</t>
  </si>
  <si>
    <t>391</t>
  </si>
  <si>
    <t>725813001.X</t>
  </si>
  <si>
    <t>Připojovací flexi hadička FxF 1/2" x 1/2", dl. 30 cm</t>
  </si>
  <si>
    <t>543452206</t>
  </si>
  <si>
    <t>392</t>
  </si>
  <si>
    <t>725813002.X</t>
  </si>
  <si>
    <t>Připojovací flexi hadička FxF 3/8" x 1/2", dl. 30 cm</t>
  </si>
  <si>
    <t>95579628</t>
  </si>
  <si>
    <t>393</t>
  </si>
  <si>
    <t>725821312</t>
  </si>
  <si>
    <t>Baterie dřezová nástěnná páková s otáčivým kulatým ústím a délkou ramínka 210 mm</t>
  </si>
  <si>
    <t>-1809311823</t>
  </si>
  <si>
    <t>Baterie dřezové nástěnné pákové s otáčivým kulatým ústím a délkou ramínka 300 mm</t>
  </si>
  <si>
    <t>"K výlevkám" 2</t>
  </si>
  <si>
    <t>394</t>
  </si>
  <si>
    <t>725822612</t>
  </si>
  <si>
    <t>Baterie umyvadlová stojánková páková s výpustí</t>
  </si>
  <si>
    <t>96141921</t>
  </si>
  <si>
    <t>Baterie umyvadlové stojánkové pákové s výpustí</t>
  </si>
  <si>
    <t>"Umyvadlo" 12</t>
  </si>
  <si>
    <t>"Umyvadlo zdravotní" 1</t>
  </si>
  <si>
    <t>395</t>
  </si>
  <si>
    <t>725823112</t>
  </si>
  <si>
    <t>Baterie bidetové stojánkové pákové s výpustí</t>
  </si>
  <si>
    <t>1770523342</t>
  </si>
  <si>
    <t>396</t>
  </si>
  <si>
    <t>725841311</t>
  </si>
  <si>
    <t>Baterie sprchová nástěnná páková</t>
  </si>
  <si>
    <t>1294390226</t>
  </si>
  <si>
    <t>Baterie sprchové nástěnné pákové</t>
  </si>
  <si>
    <t>Poznámka k položce:_x000d_
S hadicí, sprchovou růžicí a pohyblivým držákem</t>
  </si>
  <si>
    <t>397</t>
  </si>
  <si>
    <t>725861102</t>
  </si>
  <si>
    <t>Zápachová uzávěrka pro umyvadla DN 40</t>
  </si>
  <si>
    <t>433310972</t>
  </si>
  <si>
    <t>Zápachové uzávěrky zařizovacích předmětů pro umyvadla DN 40</t>
  </si>
  <si>
    <t>Poznámka k položce:_x000d_
Nerezový sifon (chromovaný, bez krytu)</t>
  </si>
  <si>
    <t>398</t>
  </si>
  <si>
    <t>725861312</t>
  </si>
  <si>
    <t>Zápachová uzávěrka pro umyvadlo DN 40 podomítková</t>
  </si>
  <si>
    <t>-25397832</t>
  </si>
  <si>
    <t>Zápachové uzávěrky zařizovacích předmětů pro umyvadla podomítkové DN 40/50</t>
  </si>
  <si>
    <t>399</t>
  </si>
  <si>
    <t>725863311</t>
  </si>
  <si>
    <t>Zápachová uzávěrka pro bidety DN 40</t>
  </si>
  <si>
    <t>1050536829</t>
  </si>
  <si>
    <t>Zápachové uzávěrky zařizovacích předmětů pro bidety DN 40</t>
  </si>
  <si>
    <t>400</t>
  </si>
  <si>
    <t>725865411</t>
  </si>
  <si>
    <t>Zápachová uzávěrka pisoárová DN 32/40</t>
  </si>
  <si>
    <t>-1091444344</t>
  </si>
  <si>
    <t>Zápachové uzávěrky zařizovacích předmětů pro pisoáry DN 32/40</t>
  </si>
  <si>
    <t>401</t>
  </si>
  <si>
    <t>725980122</t>
  </si>
  <si>
    <t>Dvířka 15/20</t>
  </si>
  <si>
    <t>-2055536630</t>
  </si>
  <si>
    <t>"Revizní kusy na kanalizaci" 11</t>
  </si>
  <si>
    <t>402</t>
  </si>
  <si>
    <t>725980123</t>
  </si>
  <si>
    <t>Dvířka 30/30</t>
  </si>
  <si>
    <t>1883421139</t>
  </si>
  <si>
    <t>"Kulové kohouty na vodě" 2</t>
  </si>
  <si>
    <t>403</t>
  </si>
  <si>
    <t>998725102</t>
  </si>
  <si>
    <t>Přesun hmot tonážní pro zařizovací předměty v objektech v do 12 m</t>
  </si>
  <si>
    <t>606041108</t>
  </si>
  <si>
    <t>Přesun hmot pro zařizovací předměty stanovený z hmotnosti přesunovaného materiálu vodorovná dopravní vzdálenost do 50 m v objektech výšky přes 6 do 12 m</t>
  </si>
  <si>
    <t>726</t>
  </si>
  <si>
    <t>Zdravotechnika - předstěnové instalace</t>
  </si>
  <si>
    <t>404</t>
  </si>
  <si>
    <t>726111011</t>
  </si>
  <si>
    <t>Instalační předstěna - bidet s nastavitelnou hl do 160 mm do masivní zděné kce</t>
  </si>
  <si>
    <t>-1947966863</t>
  </si>
  <si>
    <t>Předstěnové instalační systémy pro zazdění do masivních zděných konstrukcí pro bidety, s nastavitelnou hloubkou 120 až 160 mm</t>
  </si>
  <si>
    <t>405</t>
  </si>
  <si>
    <t>726111031</t>
  </si>
  <si>
    <t>Instalační předstěna - klozet s ovládáním zepředu v 1080 mm závěsný do masivní zděné kce</t>
  </si>
  <si>
    <t>152641159</t>
  </si>
  <si>
    <t>Předstěnové instalační systémy pro zazdění do masivních zděných konstrukcí pro závěsné klozety ovládání zepředu, stavební výška 1080 mm</t>
  </si>
  <si>
    <t>406</t>
  </si>
  <si>
    <t>726000001.X</t>
  </si>
  <si>
    <t>Podomítkový modul pro závěsné výlevky, se samonosným ocelovým rámem</t>
  </si>
  <si>
    <t>1437814574</t>
  </si>
  <si>
    <t>Poznámka k položce:_x000d_
Systém rpo závěsnou výlevku se samonosným ocelovým rámem, pro zabudování suchým procesem, ukotvení na zem a do zadní stěny._x000d_
_x000d_
- rohový ventil s pevnou průchodkou procházející stěnou nádrže,_x000d_
- vypouštěcí ventil</t>
  </si>
  <si>
    <t>407</t>
  </si>
  <si>
    <t>726000002.X</t>
  </si>
  <si>
    <t>Tlačítko pro podomítkový modul pro závěsné výlevky, barva matný chrom</t>
  </si>
  <si>
    <t>78529770</t>
  </si>
  <si>
    <t>Tlačítko pro podomítkový modul pro závěsné klozety, barva matný chrom</t>
  </si>
  <si>
    <t>408</t>
  </si>
  <si>
    <t>998726112</t>
  </si>
  <si>
    <t>Přesun hmot tonážní pro instalační prefabrikáty v objektech v do 12 m</t>
  </si>
  <si>
    <t>1662839461</t>
  </si>
  <si>
    <t>Přesun hmot pro instalační prefabrikáty stanovený z hmotnosti přesunovaného materiálu vodorovná dopravní vzdálenost do 50 m v objektech výšky přes 6 m do 12 m</t>
  </si>
  <si>
    <t>731</t>
  </si>
  <si>
    <t>Ústřední vytápění - kotelny</t>
  </si>
  <si>
    <t>409</t>
  </si>
  <si>
    <t>731-01</t>
  </si>
  <si>
    <t>Montáž regulace vč.dodávky kabelů</t>
  </si>
  <si>
    <t>1421184767</t>
  </si>
  <si>
    <t>Montáž regulace včetně dodávky kabelů</t>
  </si>
  <si>
    <t>410</t>
  </si>
  <si>
    <t>7102442</t>
  </si>
  <si>
    <t>Obslužná jednotka kotle</t>
  </si>
  <si>
    <t>-2139881923</t>
  </si>
  <si>
    <t>411</t>
  </si>
  <si>
    <t>7105037</t>
  </si>
  <si>
    <t>Externí modul pro řízení ekvtermní větve (včetně příložného čidla teploty)</t>
  </si>
  <si>
    <t>732297480</t>
  </si>
  <si>
    <t>412</t>
  </si>
  <si>
    <t>KHG714072811</t>
  </si>
  <si>
    <t>Vnější teplotní sonda</t>
  </si>
  <si>
    <t>-675514566</t>
  </si>
  <si>
    <t>413</t>
  </si>
  <si>
    <t>JJJ008434260</t>
  </si>
  <si>
    <t>Ponorná teplotní sonda bojleru</t>
  </si>
  <si>
    <t>-1010069897</t>
  </si>
  <si>
    <t xml:space="preserve">Ponorná teplotní sonda bojleru </t>
  </si>
  <si>
    <t>414</t>
  </si>
  <si>
    <t>QAD36/101</t>
  </si>
  <si>
    <t>Příložné čidlo teploty</t>
  </si>
  <si>
    <t>-1799546377</t>
  </si>
  <si>
    <t xml:space="preserve">Příložné čidlo teploty </t>
  </si>
  <si>
    <t>415</t>
  </si>
  <si>
    <t>731-02</t>
  </si>
  <si>
    <t>Propláchnutí a napuštění otopné soustavy</t>
  </si>
  <si>
    <t>938159864</t>
  </si>
  <si>
    <t>416</t>
  </si>
  <si>
    <t>731-03</t>
  </si>
  <si>
    <t>Topná zkouška, vyregulování soustavy, zaškolení obsluhy</t>
  </si>
  <si>
    <t>1345787352</t>
  </si>
  <si>
    <t>417</t>
  </si>
  <si>
    <t>731244494</t>
  </si>
  <si>
    <t>Montáž kotle ocelového závěsného na plyn kondenzačního o výkonu do 50 kW</t>
  </si>
  <si>
    <t>-837531300</t>
  </si>
  <si>
    <t>Kotle ocelové teplovodní plynové závěsné kondenzační montáž kotlů kondenzačních ostatních typů o výkonu přes 28 do 50 kW</t>
  </si>
  <si>
    <t>418</t>
  </si>
  <si>
    <t>7221292</t>
  </si>
  <si>
    <t xml:space="preserve">Plynový závěsný kondenzační kotel 5,0-45 kW  </t>
  </si>
  <si>
    <t>1528391804</t>
  </si>
  <si>
    <t>419</t>
  </si>
  <si>
    <t>7111632</t>
  </si>
  <si>
    <t>Hydraulická sada včetně zabezpečovacích prvků a hydraulické výhybky</t>
  </si>
  <si>
    <t>-1305633475</t>
  </si>
  <si>
    <t>420</t>
  </si>
  <si>
    <t>731341130</t>
  </si>
  <si>
    <t>Hadice napouštěcí pryžové D 16/23</t>
  </si>
  <si>
    <t>240620986</t>
  </si>
  <si>
    <t>Hadice napouštěcí pryžové Ø 16/23</t>
  </si>
  <si>
    <t>421</t>
  </si>
  <si>
    <t>731810401</t>
  </si>
  <si>
    <t>Nucený odtah spalin dvoutrubkový pro kondenzační kotel vodorovný 80 mm přívod vzduchu přes stěnu</t>
  </si>
  <si>
    <t>1344082734</t>
  </si>
  <si>
    <t>Nucené odtahy spalin od kondenzačních kotlů odděleným potrubím (dvoutrubkový systém) vedeným vodorovně vnější stěnou přívod spalovacího vzduchu, průměru 80 mm</t>
  </si>
  <si>
    <t>422</t>
  </si>
  <si>
    <t>731810431</t>
  </si>
  <si>
    <t>Nucený odtah spalin dvoutrubkový pro kondenzační kotel svislý 80 odvod spalin přes šikmou střechu</t>
  </si>
  <si>
    <t>1829529493</t>
  </si>
  <si>
    <t>Nucené odtahy spalin od kondenzačních kotlů odděleným potrubím (dvoutrubkový systém) vedeným svisle šikmou střechou odvod spalin, průměru 80 mm</t>
  </si>
  <si>
    <t>423</t>
  </si>
  <si>
    <t>731810441</t>
  </si>
  <si>
    <t>Prodloužení odděleného potrubí pro kondenzační kotel průměru 80 mm</t>
  </si>
  <si>
    <t>2127450188</t>
  </si>
  <si>
    <t>Nucené odtahy spalin od kondenzačních kotlů prodloužení odděleného potrubí, průměru 80 mm</t>
  </si>
  <si>
    <t>424</t>
  </si>
  <si>
    <t>731810462</t>
  </si>
  <si>
    <t>Rozdělovač odtahů spalin pro kondenzační kotel připojení na kotli průměru 80/125 mm</t>
  </si>
  <si>
    <t>834360347</t>
  </si>
  <si>
    <t>Nucené odtahy spalin od kondenzačních kotlů rozdělovače odtahů spalin (2 x 80 mm) připojení na kotli, průměru 80/125 mm</t>
  </si>
  <si>
    <t>425</t>
  </si>
  <si>
    <t>998731202</t>
  </si>
  <si>
    <t>Přesun hmot procentní pro kotelny v objektech v do 12 m</t>
  </si>
  <si>
    <t>%</t>
  </si>
  <si>
    <t>580697330</t>
  </si>
  <si>
    <t>Přesun hmot pro kotelny stanovený procentní sazbou (%) z ceny vodorovná dopravní vzdálenost do 50 m v objektech výšky přes 6 do 12 m</t>
  </si>
  <si>
    <t>732</t>
  </si>
  <si>
    <t>Ústřední vytápění - strojovny</t>
  </si>
  <si>
    <t>426</t>
  </si>
  <si>
    <t>732199100</t>
  </si>
  <si>
    <t>Montáž orientačních štítků</t>
  </si>
  <si>
    <t>1028140217</t>
  </si>
  <si>
    <t>Montáž štítků orientačních</t>
  </si>
  <si>
    <t>427</t>
  </si>
  <si>
    <t>732-02</t>
  </si>
  <si>
    <t>Orientační štítek</t>
  </si>
  <si>
    <t>1362095679</t>
  </si>
  <si>
    <t>428</t>
  </si>
  <si>
    <t>732211112</t>
  </si>
  <si>
    <t>Ohřívač stacionární zásobníkový s jedním výměníkem PN 0,6/1,0 o objemu 113 l v.pl. 1,45 m2</t>
  </si>
  <si>
    <t>-276227912</t>
  </si>
  <si>
    <t>Nepřímotopné zásobníkové ohřívače TUV stacionární s jedním teplosměnným výměníkem PN 0,6 MPa/1,0 MPa, t = 80°C/110°C objem zásobníku / v.pl. m2 výměníku 113 l / 1,45 m2</t>
  </si>
  <si>
    <t>429</t>
  </si>
  <si>
    <t>732331614</t>
  </si>
  <si>
    <t>Nádoba tlaková expanzní s membránou závitové připojení PN 0,6 o objemu 25 l</t>
  </si>
  <si>
    <t>-1700852847</t>
  </si>
  <si>
    <t>Nádoby expanzní tlakové s membránou bez pojistného ventilu se závitovým připojením PN 0,6 o objemu 25 l</t>
  </si>
  <si>
    <t>430</t>
  </si>
  <si>
    <t>732331772</t>
  </si>
  <si>
    <t>Příslušenství k expanzním nádobám konzole nastavitelná</t>
  </si>
  <si>
    <t>-987932483</t>
  </si>
  <si>
    <t>Nádoby expanzní tlakové příslušenství k expanzním nádobám konzole nastavitelná</t>
  </si>
  <si>
    <t>431</t>
  </si>
  <si>
    <t>732331777</t>
  </si>
  <si>
    <t>Příslušenství k expanzním nádobám bezpečnostní uzávěr G 3/4 k měření tlaku</t>
  </si>
  <si>
    <t>-1340125356</t>
  </si>
  <si>
    <t>Nádoby expanzní tlakové příslušenství k expanzním nádobám bezpečnostní uzávěr k měření tlaku G 3/4</t>
  </si>
  <si>
    <t>432</t>
  </si>
  <si>
    <t>732421402</t>
  </si>
  <si>
    <t>Čerpadlo teplovodní mokroběžné závitové oběhové DN 25 výtlak do 4,0 m průtok 2,2 m3/h pro vytápění</t>
  </si>
  <si>
    <t>171927310</t>
  </si>
  <si>
    <t>Čerpadla teplovodní závitová mokroběžná oběhová pro teplovodní vytápění (elektronicky řízená) PN 10, do 110°C DN přípojky/dopravní výška H (m) - čerpací výkon Q (m3/h) DN 25 / do 4,0 m / 2,2 m3/h</t>
  </si>
  <si>
    <t>433</t>
  </si>
  <si>
    <t>998732202</t>
  </si>
  <si>
    <t>Přesun hmot procentní pro strojovny v objektech v do 12 m</t>
  </si>
  <si>
    <t>-1024955079</t>
  </si>
  <si>
    <t>Přesun hmot pro strojovny stanovený procentní sazbou (%) z ceny vodorovná dopravní vzdálenost do 50 m v objektech výšky přes 6 do 12 m</t>
  </si>
  <si>
    <t>733</t>
  </si>
  <si>
    <t>Ústřední vytápění - potrubí</t>
  </si>
  <si>
    <t>434</t>
  </si>
  <si>
    <t>733191112</t>
  </si>
  <si>
    <t>Manžeta prostupová pro ocelové potrubí přes 20 do DN 32</t>
  </si>
  <si>
    <t>519961963</t>
  </si>
  <si>
    <t>Zkoušky těsnosti potrubí, manžety prostupové z trubek ocelových manžety prostupové pro trubky DN přes 20 do 32</t>
  </si>
  <si>
    <t>435</t>
  </si>
  <si>
    <t>733222102</t>
  </si>
  <si>
    <t>Potrubí měděné polotvrdé spojované měkkým pájením D 15x1</t>
  </si>
  <si>
    <t>412759104</t>
  </si>
  <si>
    <t>Potrubí z trubek měděných polotvrdých spojovaných měkkým pájením Ø 15/1</t>
  </si>
  <si>
    <t>436</t>
  </si>
  <si>
    <t>733222103</t>
  </si>
  <si>
    <t>Potrubí měděné polotvrdé spojované měkkým pájením D 18x1</t>
  </si>
  <si>
    <t>-169547197</t>
  </si>
  <si>
    <t>Potrubí z trubek měděných polotvrdých spojovaných měkkým pájením Ø 18/1</t>
  </si>
  <si>
    <t>437</t>
  </si>
  <si>
    <t>733222104</t>
  </si>
  <si>
    <t>Potrubí měděné polotvrdé spojované měkkým pájením D 22x1</t>
  </si>
  <si>
    <t>318199305</t>
  </si>
  <si>
    <t>Potrubí z trubek měděných polotvrdých spojovaných měkkým pájením Ø 22/1,0</t>
  </si>
  <si>
    <t>438</t>
  </si>
  <si>
    <t>733222105</t>
  </si>
  <si>
    <t>Potrubí měděné polotvrdé spojované měkkým pájením D 28x1,5</t>
  </si>
  <si>
    <t>1960289294</t>
  </si>
  <si>
    <t>Potrubí z trubek měděných polotvrdých spojovaných měkkým pájením Ø 28/1,5</t>
  </si>
  <si>
    <t>439</t>
  </si>
  <si>
    <t>733222106</t>
  </si>
  <si>
    <t>Potrubí měděné polotvrdé spojované měkkým pájením D 35x1,5</t>
  </si>
  <si>
    <t>-937456945</t>
  </si>
  <si>
    <t>Potrubí z trubek měděných polotvrdých spojovaných měkkým pájením Ø 35/1,5</t>
  </si>
  <si>
    <t>440</t>
  </si>
  <si>
    <t>733223108</t>
  </si>
  <si>
    <t>Potrubí měděné tvrdé spojované měkkým pájením D 54x2</t>
  </si>
  <si>
    <t>479520834</t>
  </si>
  <si>
    <t>Potrubí z trubek měděných tvrdých spojovaných měkkým pájením Ø 54/2</t>
  </si>
  <si>
    <t>441</t>
  </si>
  <si>
    <t>733224204</t>
  </si>
  <si>
    <t>Příplatek k potrubí měděnému za potrubí vedené v kotelnách nebo strojovnách D 22x1</t>
  </si>
  <si>
    <t>604683560</t>
  </si>
  <si>
    <t>Potrubí z trubek měděných Příplatek k cenám za potrubí vedené v kotelnách a strojovnách Ø 22/1,5</t>
  </si>
  <si>
    <t>442</t>
  </si>
  <si>
    <t>733224205</t>
  </si>
  <si>
    <t>Příplatek k potrubí měděnému za potrubí vedené v kotelnách nebo strojovnách D 28x1,5</t>
  </si>
  <si>
    <t>890353785</t>
  </si>
  <si>
    <t>Potrubí z trubek měděných Příplatek k cenám za potrubí vedené v kotelnách a strojovnách Ø 28/1,5</t>
  </si>
  <si>
    <t>443</t>
  </si>
  <si>
    <t>733224206</t>
  </si>
  <si>
    <t>Příplatek k potrubí měděnému za potrubí vedené v kotelnách nebo strojovnách D 35x1,5</t>
  </si>
  <si>
    <t>-125471001</t>
  </si>
  <si>
    <t>Potrubí z trubek měděných Příplatek k cenám za potrubí vedené v kotelnách a strojovnách Ø 35/1,5</t>
  </si>
  <si>
    <t>444</t>
  </si>
  <si>
    <t>733224208</t>
  </si>
  <si>
    <t>Příplatek k potrubí měděnému za potrubí vedené v kotelnách nebo strojovnách D 54x2</t>
  </si>
  <si>
    <t>2060006026</t>
  </si>
  <si>
    <t>Potrubí z trubek měděných Příplatek k cenám za potrubí vedené v kotelnách a strojovnách Ø 54/2</t>
  </si>
  <si>
    <t>445</t>
  </si>
  <si>
    <t>733291101</t>
  </si>
  <si>
    <t>Zkouška těsnosti potrubí měděné do D 35x1,5</t>
  </si>
  <si>
    <t>18062279</t>
  </si>
  <si>
    <t>Zkoušky těsnosti potrubí z trubek měděných Ø do 35/1,5</t>
  </si>
  <si>
    <t>154,5+110,4+40,9+83,7+13,9</t>
  </si>
  <si>
    <t>446</t>
  </si>
  <si>
    <t>733291102</t>
  </si>
  <si>
    <t>Zkouška těsnosti potrubí měděné do D 64x2</t>
  </si>
  <si>
    <t>1977896357</t>
  </si>
  <si>
    <t>Zkoušky těsnosti potrubí z trubek měděných Ø přes 35/1,5 do 64/2,0</t>
  </si>
  <si>
    <t>447</t>
  </si>
  <si>
    <t>733811221</t>
  </si>
  <si>
    <t>Ochrana potrubí ústředního vytápění termoizolačními trubicemi z PE tl do 9 mm DN do 22 mm</t>
  </si>
  <si>
    <t>-1279437040</t>
  </si>
  <si>
    <t>Ochrana potrubí termoizolačními trubicemi z pěnového polyetylenu PE přilepenými v příčných a podélných spojích, tloušťky izolace přes 6 do 9 mm, vnitřního průměru izolace DN do 22 mm</t>
  </si>
  <si>
    <t>106,4+74,0+4,1</t>
  </si>
  <si>
    <t>448</t>
  </si>
  <si>
    <t>733811251</t>
  </si>
  <si>
    <t>Ochrana potrubí ústředního vytápění termoizolačními trubicemi z PE tl do 25 mm DN do 22 mm</t>
  </si>
  <si>
    <t>1235785765</t>
  </si>
  <si>
    <t>Ochrana potrubí termoizolačními trubicemi z pěnového polyetylenu PE přilepenými v příčných a podélných spojích, tloušťky izolace přes 20 do 25 mm, vnitřního průměru izolace DN do 22 mm</t>
  </si>
  <si>
    <t>48,1+36,4+34,8</t>
  </si>
  <si>
    <t>449</t>
  </si>
  <si>
    <t>733811252</t>
  </si>
  <si>
    <t>Ochrana potrubí ústředního vytápění termoizolačními trubicemi z PE tl do 25 mm DN do 45 mm</t>
  </si>
  <si>
    <t>224252429</t>
  </si>
  <si>
    <t>Ochrana potrubí termoizolačními trubicemi z pěnového polyetylenu PE přilepenými v příčných a podélných spojích, tloušťky izolace přes 20 do 25 mm, vnitřního průměru izolace DN přes 22 do 45 mm</t>
  </si>
  <si>
    <t>83,7+13,9</t>
  </si>
  <si>
    <t>450</t>
  </si>
  <si>
    <t>733811253</t>
  </si>
  <si>
    <t>Ochrana potrubí ústředního vytápění termoizolačními trubicemi z PE tl do 25 mm DN do 63 mm</t>
  </si>
  <si>
    <t>1075418059</t>
  </si>
  <si>
    <t>Ochrana potrubí termoizolačními trubicemi z pěnového polyetylenu PE přilepenými v příčných a podélných spojích, tloušťky izolace přes 20 do 25 mm, vnitřního průměru izolace DN přes 45 do 63 mm</t>
  </si>
  <si>
    <t>451</t>
  </si>
  <si>
    <t>998733202</t>
  </si>
  <si>
    <t>Přesun hmot procentní pro rozvody potrubí v objektech v do 12 m</t>
  </si>
  <si>
    <t>-46875936</t>
  </si>
  <si>
    <t>Přesun hmot pro rozvody potrubí stanovený procentní sazbou z ceny vodorovná dopravní vzdálenost do 50 m v objektech výšky přes 6 do 12 m</t>
  </si>
  <si>
    <t>734</t>
  </si>
  <si>
    <t>Ústřední vytápění - armatury</t>
  </si>
  <si>
    <t>452</t>
  </si>
  <si>
    <t>734209113</t>
  </si>
  <si>
    <t>Montáž armatury závitové s dvěma závity G 1/2</t>
  </si>
  <si>
    <t>-505874568</t>
  </si>
  <si>
    <t>Montáž závitových armatur se 2 závity G 1/2 (DN 15)</t>
  </si>
  <si>
    <t>453</t>
  </si>
  <si>
    <t>6811500</t>
  </si>
  <si>
    <t>Kompaktní automatické doplňovací zařízení</t>
  </si>
  <si>
    <t>-1592540073</t>
  </si>
  <si>
    <t xml:space="preserve">Kompaktní automatické doplňovací zařízení
obsahuje: řídící jednotku, kulový kohout s motorovým pohonem, systémový oddělovač, tlakové čidlo, uzavírací armaturu, filtr, redukční ventil, manometr </t>
  </si>
  <si>
    <t>454</t>
  </si>
  <si>
    <t>734211126</t>
  </si>
  <si>
    <t>Ventil závitový odvzdušňovací G 3/8 PN 14 do 120°C automatický se zpětnou klapkou otopných těles</t>
  </si>
  <si>
    <t>-731002679</t>
  </si>
  <si>
    <t>Ventily odvzdušňovací závitové automatické se zpětnou klapkou PN 14 do 120°C G 3/8</t>
  </si>
  <si>
    <t>455</t>
  </si>
  <si>
    <t>734221682</t>
  </si>
  <si>
    <t>Termostatická hlavice kapalinová PN 10 do 110°C otopných těles VK</t>
  </si>
  <si>
    <t>-1324892387</t>
  </si>
  <si>
    <t>Ventily regulační závitové hlavice termostatické, pro ovládání ventilů PN 10 do 110°C kapalinové otopných těles VK</t>
  </si>
  <si>
    <t>456</t>
  </si>
  <si>
    <t>734242414</t>
  </si>
  <si>
    <t>Ventil závitový zpětný přímý G 1 PN 16 do 110°C</t>
  </si>
  <si>
    <t>1243487108</t>
  </si>
  <si>
    <t>Ventily zpětné závitové PN 16 do 110°C přímé G 1</t>
  </si>
  <si>
    <t>457</t>
  </si>
  <si>
    <t>734261402</t>
  </si>
  <si>
    <t>Armatura připojovací rohová G 1/2x18 PN 10 do 110°C radiátorů typu VK</t>
  </si>
  <si>
    <t>554391034</t>
  </si>
  <si>
    <t>Šroubení připojovací armatury radiátorů VK PN 10 do 110°C, regulační uzavíratelné rohové G 1/2 x 18</t>
  </si>
  <si>
    <t>458</t>
  </si>
  <si>
    <t>734291123</t>
  </si>
  <si>
    <t>Kohout plnící a vypouštěcí G 1/2 PN 10 do 90°C závitový</t>
  </si>
  <si>
    <t>-232565563</t>
  </si>
  <si>
    <t>Ostatní armatury kohouty plnicí a vypouštěcí PN 10 do 90°C G 1/2</t>
  </si>
  <si>
    <t>459</t>
  </si>
  <si>
    <t>734291242</t>
  </si>
  <si>
    <t>Filtr závitový přímý G 1/2 PN 16 do 130°C s vnitřními závity</t>
  </si>
  <si>
    <t>1487505471</t>
  </si>
  <si>
    <t>Ostatní armatury filtry závitové PN 16 do 130°C přímé s vnitřními závity G 1/2</t>
  </si>
  <si>
    <t>460</t>
  </si>
  <si>
    <t>734291244</t>
  </si>
  <si>
    <t>Filtr závitový přímý G 1 PN 16 do 130°C s vnitřními závity</t>
  </si>
  <si>
    <t>-1159356279</t>
  </si>
  <si>
    <t>Ostatní armatury filtry závitové PN 16 do 130°C přímé s vnitřními závity G 1</t>
  </si>
  <si>
    <t>461</t>
  </si>
  <si>
    <t>734292713</t>
  </si>
  <si>
    <t>Kohout kulový přímý G 1/2 PN 42 do 185°C vnitřní závit</t>
  </si>
  <si>
    <t>1960567394</t>
  </si>
  <si>
    <t>Ostatní armatury kulové kohouty PN 42 do 185°C přímé vnitřní závit G 1/2</t>
  </si>
  <si>
    <t>462</t>
  </si>
  <si>
    <t>734292715</t>
  </si>
  <si>
    <t>104186297</t>
  </si>
  <si>
    <t>Ostatní armatury kulové kohouty PN 42 do 185°C přímé vnitřní závit G 1</t>
  </si>
  <si>
    <t>463</t>
  </si>
  <si>
    <t>734295022</t>
  </si>
  <si>
    <t>Směšovací armatura závitová trojcestná DN 25 se servomotorem</t>
  </si>
  <si>
    <t>-979139925</t>
  </si>
  <si>
    <t>Směšovací armatury závitové trojcestné se servomotorem DN 25</t>
  </si>
  <si>
    <t>464</t>
  </si>
  <si>
    <t>734411102</t>
  </si>
  <si>
    <t>Teploměr technický s pevným stonkem a jímkou zadní připojení průměr 63 mm délky 75 mm</t>
  </si>
  <si>
    <t>1482244505</t>
  </si>
  <si>
    <t>Teploměry technické s pevným stonkem a jímkou zadní připojení (axiální) průměr 63 mm délka stonku 75 mm</t>
  </si>
  <si>
    <t>465</t>
  </si>
  <si>
    <t>734411601</t>
  </si>
  <si>
    <t>Ochranná jímka se závitem do G 1</t>
  </si>
  <si>
    <t>-205050558</t>
  </si>
  <si>
    <t>Teploměry technické ochranné jímky se závitem do G 1</t>
  </si>
  <si>
    <t>466</t>
  </si>
  <si>
    <t>998734202</t>
  </si>
  <si>
    <t>Přesun hmot procentní pro armatury v objektech v do 12 m</t>
  </si>
  <si>
    <t>1473345110</t>
  </si>
  <si>
    <t>Přesun hmot pro armatury stanovený procentní sazbou (%) z ceny vodorovná dopravní vzdálenost do 50 m v objektech výšky přes 6 do 12 m</t>
  </si>
  <si>
    <t>735</t>
  </si>
  <si>
    <t>Ústřední vytápění - otopná tělesa</t>
  </si>
  <si>
    <t>467</t>
  </si>
  <si>
    <t>735152272</t>
  </si>
  <si>
    <t>Otopné těleso panelové VK jednodeskové 1 přídavná přestupní plocha výška/délka 600/500mm výkon 501 W</t>
  </si>
  <si>
    <t>-1199295251</t>
  </si>
  <si>
    <t>Otopná tělesa panelová VK jednodesková PN 1,0 MPa, T do 110°C s jednou přídavnou přestupní plochou výšky tělesa 600 mm stavební délky / výkonu 500 mm / 501 W</t>
  </si>
  <si>
    <t>468</t>
  </si>
  <si>
    <t>735152273</t>
  </si>
  <si>
    <t>Otopné těleso panelové VK jednodeskové 1 přídavná přestupní plocha výška/délka 600/600mm výkon 601 W</t>
  </si>
  <si>
    <t>727525364</t>
  </si>
  <si>
    <t>Otopná tělesa panelová VK jednodesková PN 1,0 MPa, T do 110°C s jednou přídavnou přestupní plochou výšky tělesa 600 mm stavební délky / výkonu 600 mm / 601 W</t>
  </si>
  <si>
    <t>469</t>
  </si>
  <si>
    <t>735152281</t>
  </si>
  <si>
    <t>Otopné těleso panel VK jednodeskové 1 přídavná přestupní plocha výška/délka 600/1600 mm výkon 1603 W</t>
  </si>
  <si>
    <t>-1935521421</t>
  </si>
  <si>
    <t>Otopná tělesa panelová VK jednodesková PN 1,0 MPa, T do 110°C s jednou přídavnou přestupní plochou výšky tělesa 600 mm stavební délky / výkonu 1600 mm / 1603 W</t>
  </si>
  <si>
    <t>470</t>
  </si>
  <si>
    <t>735152473</t>
  </si>
  <si>
    <t>Otopné těleso panelové VK dvoudeskové 1 přídavná přestupní plocha výška/délka 600/600 mm výkon 773 W</t>
  </si>
  <si>
    <t>340694680</t>
  </si>
  <si>
    <t>Otopná tělesa panelová VK dvoudesková PN 1,0 MPa, T do 110°C s jednou přídavnou přestupní plochou výšky tělesa 600 mm stavební délky / výkonu 600 mm / 773 W</t>
  </si>
  <si>
    <t>471</t>
  </si>
  <si>
    <t>735152571</t>
  </si>
  <si>
    <t>Otopné těleso panelové VK dvoudeskové 2 přídavné přestupní plochy výška/délka 600/400 mm výkon 672 W</t>
  </si>
  <si>
    <t>55716022</t>
  </si>
  <si>
    <t>Otopná tělesa panelová VK dvoudesková PN 1,0 MPa, T do 110°C se dvěma přídavnými přestupními plochami výšky tělesa 600 mm stavební délky / výkonu 400 mm / 672 W</t>
  </si>
  <si>
    <t>472</t>
  </si>
  <si>
    <t>735152572</t>
  </si>
  <si>
    <t>Otopné těleso panelové VK dvoudeskové 2 přídavné přestupní plochy výška/délka 600/500 mm výkon 840 W</t>
  </si>
  <si>
    <t>1377498913</t>
  </si>
  <si>
    <t>Otopná tělesa panelová VK dvoudesková PN 1,0 MPa, T do 110°C se dvěma přídavnými přestupními plochami výšky tělesa 600 mm stavební délky / výkonu 500 mm / 840 W</t>
  </si>
  <si>
    <t>473</t>
  </si>
  <si>
    <t>735152575</t>
  </si>
  <si>
    <t>Otopné těleso panelové VK dvoudeskové 2 přídavné přestupní plochy výška/délka 600/800mm výkon 1343 W</t>
  </si>
  <si>
    <t>-1778587030</t>
  </si>
  <si>
    <t>Otopná tělesa panelová VK dvoudesková PN 1,0 MPa, T do 110°C se dvěma přídavnými přestupními plochami výšky tělesa 600 mm stavební délky / výkonu 800 mm / 1343 W</t>
  </si>
  <si>
    <t>474</t>
  </si>
  <si>
    <t>735152576</t>
  </si>
  <si>
    <t>Otopné těleso panelové VK dvoudeskové 2 přídavné přestupní plochy výška/délka 600/900mm výkon 1511 W</t>
  </si>
  <si>
    <t>996575746</t>
  </si>
  <si>
    <t>Otopná tělesa panelová VK dvoudesková PN 1,0 MPa, T do 110°C se dvěma přídavnými přestupními plochami výšky tělesa 600 mm stavební délky / výkonu 900 mm / 1511 W</t>
  </si>
  <si>
    <t>475</t>
  </si>
  <si>
    <t>735152579</t>
  </si>
  <si>
    <t>Otopné těleso panelové VK dvoudeskové 2 přídavné přestupní plochy výška/délka 600/1200mm výkon 2015W</t>
  </si>
  <si>
    <t>-1926939393</t>
  </si>
  <si>
    <t>Otopná tělesa panelová VK dvoudesková PN 1,0 MPa, T do 110°C se dvěma přídavnými přestupními plochami výšky tělesa 600 mm stavební délky / výkonu 1200 mm / 2015 W</t>
  </si>
  <si>
    <t>476</t>
  </si>
  <si>
    <t>735152580</t>
  </si>
  <si>
    <t>Otopné těleso panelové VK dvoudeskové 2 přídavné přestupní plochy výška/délka 600/1400mm výkon 2351W</t>
  </si>
  <si>
    <t>1631365968</t>
  </si>
  <si>
    <t>Otopná tělesa panelová VK dvoudesková PN 1,0 MPa, T do 110°C se dvěma přídavnými přestupními plochami výšky tělesa 600 mm stavební délky / výkonu 1400 mm / 2351 W</t>
  </si>
  <si>
    <t>477</t>
  </si>
  <si>
    <t>735152581</t>
  </si>
  <si>
    <t>Otopné těleso panelové VK dvoudeskové 2 přídavné přestupní plochy výška/délka 600/1600mm výkon 2686W</t>
  </si>
  <si>
    <t>-901870945</t>
  </si>
  <si>
    <t>Otopná tělesa panelová VK dvoudesková PN 1,0 MPa, T do 110°C se dvěma přídavnými přestupními plochami výšky tělesa 600 mm stavební délky / výkonu 1600 mm / 2686 W</t>
  </si>
  <si>
    <t>478</t>
  </si>
  <si>
    <t>735152582</t>
  </si>
  <si>
    <t>Otopné těleso panelové VK dvoudeskové 2 přídavné přestupní plochy výška/délka 600/1800mm výkon 3022W</t>
  </si>
  <si>
    <t>-1684268177</t>
  </si>
  <si>
    <t>Otopná tělesa panelová VK dvoudesková PN 1,0 MPa, T do 110°C se dvěma přídavnými přestupními plochami výšky tělesa 600 mm stavební délky / výkonu 1800 mm / 3022 W</t>
  </si>
  <si>
    <t>479</t>
  </si>
  <si>
    <t>735159330</t>
  </si>
  <si>
    <t>Montáž otopných těles panelových třířadých délky do 1980 mm</t>
  </si>
  <si>
    <t>-1913329552</t>
  </si>
  <si>
    <t>Montáž otopných těles panelových třířadých, stavební délky přes 1500 do 1980 mm</t>
  </si>
  <si>
    <t>480</t>
  </si>
  <si>
    <t>484575061</t>
  </si>
  <si>
    <t>těleso otopné deskové typ33VK V900L1600 mm</t>
  </si>
  <si>
    <t>-1582412235</t>
  </si>
  <si>
    <t>481</t>
  </si>
  <si>
    <t>998735202</t>
  </si>
  <si>
    <t>Přesun hmot procentní pro otopná tělesa v objektech v do 12 m</t>
  </si>
  <si>
    <t>-1413224760</t>
  </si>
  <si>
    <t>Přesun hmot pro otopná tělesa stanovený procentní sazbou (%) z ceny vodorovná dopravní vzdálenost do 50 m v objektech výšky přes 6 do 12 m</t>
  </si>
  <si>
    <t>762</t>
  </si>
  <si>
    <t>Konstrukce tesařské</t>
  </si>
  <si>
    <t>482</t>
  </si>
  <si>
    <t>762000001.X</t>
  </si>
  <si>
    <t>Montáž větrací mřížky, čtyřhrané, do podbití u okapové hrany, včetně vyříznutí otvoru</t>
  </si>
  <si>
    <t>-708221307</t>
  </si>
  <si>
    <t>483</t>
  </si>
  <si>
    <t>7620000M1.X</t>
  </si>
  <si>
    <t>Ventilační mřížka hranatá, 220x830mm, bílá z ABS plastu</t>
  </si>
  <si>
    <t>-471432961</t>
  </si>
  <si>
    <t>484</t>
  </si>
  <si>
    <t>762081330</t>
  </si>
  <si>
    <t>Jednostranné hoblování prkna na staveništi</t>
  </si>
  <si>
    <t>-895666477</t>
  </si>
  <si>
    <t>Práce společné pro tesařské konstrukce hoblování hraněného řeziva zabudovaného do konstrukce jednostranné prkna šířky do 140 mm</t>
  </si>
  <si>
    <t xml:space="preserve">"Horní hrana revizní lávky krovu"                   (19,50+16,81)</t>
  </si>
  <si>
    <t xml:space="preserve">"Podbytí u okapů"                                                (20,68+2,24+17,40)</t>
  </si>
  <si>
    <t>485</t>
  </si>
  <si>
    <t>762081510</t>
  </si>
  <si>
    <t>Plošné hoblování hraněného řeziva na staveništi</t>
  </si>
  <si>
    <t>-2085228299</t>
  </si>
  <si>
    <t>Práce společné pro tesařské konstrukce hoblování hraněného řeziva zabudovaného do konstrukce plošné prkna, fošny</t>
  </si>
  <si>
    <t>Přesah ve štítě budovy:</t>
  </si>
  <si>
    <t>(13,70+13,70+6,05)*0,15</t>
  </si>
  <si>
    <t>486</t>
  </si>
  <si>
    <t>762341210</t>
  </si>
  <si>
    <t>Montáž bednění střech rovných a šikmých sklonu do 60° z hrubých prken na sraz</t>
  </si>
  <si>
    <t>381901536</t>
  </si>
  <si>
    <t>Bednění a laťování montáž bednění střech rovných a šikmých sklonu do 60° s vyřezáním otvorů z prken hrubých na sraz tl. do 32 mm</t>
  </si>
  <si>
    <t>Bednění střechy nad 2.NP:</t>
  </si>
  <si>
    <t>13,70*20,680</t>
  </si>
  <si>
    <t>Bednění střechy nad výtahovou šachtou</t>
  </si>
  <si>
    <t>6,05*2,240</t>
  </si>
  <si>
    <t>Bednění střechy nad 1.NP:</t>
  </si>
  <si>
    <t>13,70*17,40</t>
  </si>
  <si>
    <t>487</t>
  </si>
  <si>
    <t>605151110</t>
  </si>
  <si>
    <t>řezivo jehličnaté boční prkno jakost I.-II. 2-3cm</t>
  </si>
  <si>
    <t>-1727442660</t>
  </si>
  <si>
    <t>535,248*0,025</t>
  </si>
  <si>
    <t>13,381*1,03 'Přepočtené koeficientem množství</t>
  </si>
  <si>
    <t>488</t>
  </si>
  <si>
    <t>762713120</t>
  </si>
  <si>
    <t>Montáž prostorové vázané kce z hraněného řeziva průřezové plochy do 224 cm2</t>
  </si>
  <si>
    <t>908987936</t>
  </si>
  <si>
    <t>Montáž prostorových vázaných konstrukcí z řeziva hraněného nebo polohraněného průřezové plochy přes 120 do 224 cm2</t>
  </si>
  <si>
    <t>"Nosné hranolky revizních lávek krovu" (20,68+17,40)*2</t>
  </si>
  <si>
    <t>489</t>
  </si>
  <si>
    <t>605120110</t>
  </si>
  <si>
    <t>řezivo jehličnaté hranol jakost I nad 120cm2</t>
  </si>
  <si>
    <t>-513672942</t>
  </si>
  <si>
    <t>76,16*(0,1*0,15)</t>
  </si>
  <si>
    <t>1,142*1,03 'Přepočtené koeficientem množství</t>
  </si>
  <si>
    <t>490</t>
  </si>
  <si>
    <t>762812140</t>
  </si>
  <si>
    <t>Montáž vrchního záklopu z hoblovaných prken na sraz spáry nekryté</t>
  </si>
  <si>
    <t>1590351426</t>
  </si>
  <si>
    <t>Záklop stropů montáž (materiál ve specifikaci) z prken hoblovaných s olištováním kolem zdí vrchního na sraz, spáry nekryté</t>
  </si>
  <si>
    <t>"Revizní lávka krovu š 0,6m" 0,60*(19,50+16,81)</t>
  </si>
  <si>
    <t>491</t>
  </si>
  <si>
    <t>1155287204</t>
  </si>
  <si>
    <t xml:space="preserve">"Prkna 2,5cm"             21,786*0,040</t>
  </si>
  <si>
    <t>0,871*1,03 'Přepočtené koeficientem množství</t>
  </si>
  <si>
    <t>492</t>
  </si>
  <si>
    <t>762841140</t>
  </si>
  <si>
    <t>Montáž podbíjení stropů a střech vodorovných z hrubých prken na osovou vzdálenost do 0,5 m</t>
  </si>
  <si>
    <t>-1995346746</t>
  </si>
  <si>
    <t>Montáž podbíjení stropů a střech vodorovných z hrubých prken na osovou vzdálenost přes 0,25 do 0,5 m</t>
  </si>
  <si>
    <t>Spodní podbytí dřevěných vazníků</t>
  </si>
  <si>
    <t>"Jednopodlažní část" 16,85*11,75</t>
  </si>
  <si>
    <t>"Dvojpodlažní část" 19,50*11,75</t>
  </si>
  <si>
    <t>"Výtahová šachta" 4,31*1,80</t>
  </si>
  <si>
    <t>493</t>
  </si>
  <si>
    <t>57706383</t>
  </si>
  <si>
    <t>"Jednopodlažní část" (16,85*0,10*0,022)*30</t>
  </si>
  <si>
    <t>"Dvojpodlažní část" (19,50*0,10*0,022)*30</t>
  </si>
  <si>
    <t>"Výtahová šachta" (1,80*0,10*0,022)*11</t>
  </si>
  <si>
    <t>2,443*1,03 'Přepočtené koeficientem množství</t>
  </si>
  <si>
    <t>494</t>
  </si>
  <si>
    <t>762841220</t>
  </si>
  <si>
    <t>Montáž podbíjení stropů a střech rovných z hoblovaných prken na sraz</t>
  </si>
  <si>
    <t>195797674</t>
  </si>
  <si>
    <t>Montáž podbíjení stropů a střech vodorovných z hoblovaných prken na sraz</t>
  </si>
  <si>
    <t>"Podbytí - okapová hrana" (0,70*2)*(20,68+2,24+17,40)</t>
  </si>
  <si>
    <t>495</t>
  </si>
  <si>
    <t>-321060416</t>
  </si>
  <si>
    <t>56,448*0,025</t>
  </si>
  <si>
    <t>1,411*1,03 'Přepočtené koeficientem množství</t>
  </si>
  <si>
    <t>496</t>
  </si>
  <si>
    <t>Vazník_1</t>
  </si>
  <si>
    <t>Dodávka a montáž dřevěných vazníků se styčníkovými plechy, provedení vazníků včetně jejich ukotvení dle statického výpočtu a prováděcí dokumentace (statický výpočet a prováděcí dokumentaci zajistí dodavatel stavby)</t>
  </si>
  <si>
    <t>-1231086146</t>
  </si>
  <si>
    <t xml:space="preserve">"dle výrobní dokumentace dodavatele zastřešení systémem vazníků"      1</t>
  </si>
  <si>
    <t>497</t>
  </si>
  <si>
    <t>Vazník_2</t>
  </si>
  <si>
    <t>Dodávka a montáž ztužidel zastřešení z dřevěných vazníků se styčníkovými plechy</t>
  </si>
  <si>
    <t>-128637601</t>
  </si>
  <si>
    <t>Dodávka a montáž ztužidel zastřešení z dřevěných vazníků se styčníkovými plechy 
dle statického výpočtu a prováděcí dokumentace (statický výpočet a prováděcí dokumentaci zajistí dodavatel stavby)</t>
  </si>
  <si>
    <t>498</t>
  </si>
  <si>
    <t>Vazník_3</t>
  </si>
  <si>
    <t>Dodávka a montáž zavětrování zastřešení z dřevěných vazníků se styčníkovými plechy</t>
  </si>
  <si>
    <t>1924697559</t>
  </si>
  <si>
    <t>Dodávka a montáž zavětrování zastřešení z dřevěných vazníků se styčníkovými plechy
dle statického výpočtu a prováděcí dokumentace (statický výpočet a prováděcí dokumentaci zajistí dodavatel stavby)</t>
  </si>
  <si>
    <t>499</t>
  </si>
  <si>
    <t>Vazník_4</t>
  </si>
  <si>
    <t>Kotvení vazníků k věnci železy (dodávka a montáž)</t>
  </si>
  <si>
    <t>1589992883</t>
  </si>
  <si>
    <t>Kotvení vazníků k věnci železy (dodávka a montáž)
dle statického výpočtu a prováděcí dokumentace (statický výpočet a prováděcí dokumentaci zajistí dodavatel stavby)</t>
  </si>
  <si>
    <t>500</t>
  </si>
  <si>
    <t>Vazník_5</t>
  </si>
  <si>
    <t xml:space="preserve">Spínání vazníků svorníky  (dodávka a montáž)</t>
  </si>
  <si>
    <t>-872948053</t>
  </si>
  <si>
    <t>501</t>
  </si>
  <si>
    <t>Vazník_6</t>
  </si>
  <si>
    <t>Přesun montážníků</t>
  </si>
  <si>
    <t>910643916</t>
  </si>
  <si>
    <t>502</t>
  </si>
  <si>
    <t>Vazník_7</t>
  </si>
  <si>
    <t>Doprava konstrukce vazníků</t>
  </si>
  <si>
    <t>-228854297</t>
  </si>
  <si>
    <t>Doprava konstrukce</t>
  </si>
  <si>
    <t>503</t>
  </si>
  <si>
    <t>Vazník_8</t>
  </si>
  <si>
    <t>Montážní dokumentace, kompletace</t>
  </si>
  <si>
    <t>456847172</t>
  </si>
  <si>
    <t>Montážní dokumentace, kompletace vazníků</t>
  </si>
  <si>
    <t>504</t>
  </si>
  <si>
    <t>998762102</t>
  </si>
  <si>
    <t>Přesun hmot tonážní pro kce tesařské v objektech v do 12 m</t>
  </si>
  <si>
    <t>-1255079059</t>
  </si>
  <si>
    <t>Přesun hmot pro konstrukce tesařské stanovený z hmotnosti přesunovaného materiálu vodorovná dopravní vzdálenost do 50 m v objektech výšky přes 6 do 12 m</t>
  </si>
  <si>
    <t>763</t>
  </si>
  <si>
    <t>Konstrukce suché výstavby</t>
  </si>
  <si>
    <t>505</t>
  </si>
  <si>
    <t>763121482</t>
  </si>
  <si>
    <t>SDK stěna předsazená tl 102,5 mm profil CW+UW 75 desky 2x akustická 12,5 s izolací EI 30 Rw do 28 dB</t>
  </si>
  <si>
    <t>1576904741</t>
  </si>
  <si>
    <t>Stěna předsazená ze sádrokartonových desek s nosnou konstrukcí z ocelových profilů CW, UW dvojitě opláštěná deskami akustickými tl. 2 x 12,5 mm s izolací, EI 30, Rw do 28 dB, stěna tl. 102,5 mm, profil 75</t>
  </si>
  <si>
    <t>Poznámka k položce:_x000d_
Včetně minerální izolace tl. 40 mm o objemové hmotnosti ≥ 30 kg/m3</t>
  </si>
  <si>
    <t xml:space="preserve">"S1-2.n.p."       11,425*3,39</t>
  </si>
  <si>
    <t>506</t>
  </si>
  <si>
    <t>763121714</t>
  </si>
  <si>
    <t>SDK stěna předsazená základní penetrační nátěr</t>
  </si>
  <si>
    <t>-397269762</t>
  </si>
  <si>
    <t>Stěna předsazená ze sádrokartonových desek ostatní konstrukce a práce na předsazených stěnách ze sádrokartonových desek základní penetrační nátěr</t>
  </si>
  <si>
    <t>507</t>
  </si>
  <si>
    <t>763121715</t>
  </si>
  <si>
    <t>SDK stěna předsazená úprava styku stěny a podhledu separační páskou a akrylátem</t>
  </si>
  <si>
    <t>14902349</t>
  </si>
  <si>
    <t>Stěna předsazená ze sádrokartonových desek ostatní konstrukce a práce na předsazených stěnách ze sádrokartonových desek úprava styku stěny a podhledu separační páskou s akrylátem</t>
  </si>
  <si>
    <t>508</t>
  </si>
  <si>
    <t>763131491</t>
  </si>
  <si>
    <t>SDK podhled deska 1x akustická s izolací dvouvrstvá spodní kce profil CD+UD REI 90 Rw 60 dB</t>
  </si>
  <si>
    <t>655700093</t>
  </si>
  <si>
    <t>Podhled ze sádrokartonových desek dvouvrstvá zavěšená spodní konstrukce z ocelových profilů CD, UD jednoduše opláštěná deskou akustickou, tl. 12,5 mm, s izolací, REI do 90</t>
  </si>
  <si>
    <t xml:space="preserve">"m.č. 113 a 114 v části s panely"                   11,55+56,48</t>
  </si>
  <si>
    <t>509</t>
  </si>
  <si>
    <t>763132112</t>
  </si>
  <si>
    <t>SDK podhled samostatný požární předěl 1xDF 15mm TI 60 mm 40 kg/m3 + TI v CD profilu EI Z/S 30/40 dvouvrstvá spodní kce CD+UD</t>
  </si>
  <si>
    <t>1792830712</t>
  </si>
  <si>
    <t>Podhled ze sádrokartonových desek – samostatný požární předěl dvouvrstvá nosná konstrukce z ocelových profilů CD, UD s oboustrannou požární odolností celoplošná izolace a CD profily vyplněny izolací o objemové hmotnosti 40 kg/m3 jednoduše opláštěná deskou protipožární DF tl. 15 mm, TI tl. 60 mm 40 kg/m3, EI Z/S 30/40</t>
  </si>
  <si>
    <t xml:space="preserve">"m.č.1.14      ve vazníkové části a 1.17"       149,27-56,48+5,00</t>
  </si>
  <si>
    <t>510</t>
  </si>
  <si>
    <t>763131713</t>
  </si>
  <si>
    <t>SDK podhled napojení na obvodové konstrukce profilem</t>
  </si>
  <si>
    <t>-14179133</t>
  </si>
  <si>
    <t>Podhled ze sádrokartonových desek ostatní práce a konstrukce na podhledech ze sádrokartonových desek napojení na obvodové konstrukce profilem</t>
  </si>
  <si>
    <t xml:space="preserve">(16,8+5,96)* 2 +  (11,4+5,96)*2</t>
  </si>
  <si>
    <t>511</t>
  </si>
  <si>
    <t>763131714</t>
  </si>
  <si>
    <t>SDK podhled základní penetrační nátěr</t>
  </si>
  <si>
    <t>1005750150</t>
  </si>
  <si>
    <t>Podhled ze sádrokartonových desek ostatní práce a konstrukce na podhledech ze sádrokartonových desek základní penetrační nátěr</t>
  </si>
  <si>
    <t>68,03+97,79</t>
  </si>
  <si>
    <t>512</t>
  </si>
  <si>
    <t>763164521.X</t>
  </si>
  <si>
    <t>SDK obklad kcí tvaru L š do 0,4 m desky 1xH2 12,5</t>
  </si>
  <si>
    <t>1056734112</t>
  </si>
  <si>
    <t>Obklad ze sádrokartonových desek včetně ochranných úhelníků ve tvaru L rozvinuté šíře do 0,4 m, opláštěný deskou impregnovanou H2, tl. 12,5 mm</t>
  </si>
  <si>
    <t xml:space="preserve">"Opláštění kanalizačních potrubí - stoupaček"                   (3*3,31)+(2*3,39)</t>
  </si>
  <si>
    <t>513</t>
  </si>
  <si>
    <t>763431001</t>
  </si>
  <si>
    <t>Montáž minerálního podhledu s vyjímatelnými panely vel. do 0,36 m2 na zavěšený viditelný rošt</t>
  </si>
  <si>
    <t>532566649</t>
  </si>
  <si>
    <t>Montáž podhledu minerálního včetně zavěšeného roštu viditelného s panely vyjímatelnými, velikosti panelů do 0,36 m2</t>
  </si>
  <si>
    <t>1.n.p - dle výkresové části PD</t>
  </si>
  <si>
    <t>26,11+10,04+4,45+3,91+17,80+7,84+1,60+2,02+2,20+65,75+95,62+4,91</t>
  </si>
  <si>
    <t>2.n.p - dle výkresové části PD</t>
  </si>
  <si>
    <t>225,12-22,22-66,09-65,69</t>
  </si>
  <si>
    <t>514</t>
  </si>
  <si>
    <t>590365140</t>
  </si>
  <si>
    <t>deska podhledová minerální rovná bílá jemně strukturovaná mikroperforovaná zvukově pohltivá 15x600x600mm</t>
  </si>
  <si>
    <t>1590084513</t>
  </si>
  <si>
    <t>313,37</t>
  </si>
  <si>
    <t>313,37*1,035 'Přepočtené koeficientem množství</t>
  </si>
  <si>
    <t>515</t>
  </si>
  <si>
    <t>763431011</t>
  </si>
  <si>
    <t>Montáž minerálního podhledu s vyjímatelnými panely vel. do 0,36 m2 na zavěšený polozapuštěný rošt</t>
  </si>
  <si>
    <t>-677313893</t>
  </si>
  <si>
    <t>Montáž podhledu minerálního včetně zavěšeného roštu polozapuštěného s panely vyjímatelnými, velikosti panelů do 0,36 m2</t>
  </si>
  <si>
    <t>22,22+66,09+65,69</t>
  </si>
  <si>
    <t>516</t>
  </si>
  <si>
    <t>590360240</t>
  </si>
  <si>
    <t xml:space="preserve">panel akustický z části zapuštěný rošt bílá  tl 20mm</t>
  </si>
  <si>
    <t>470305943</t>
  </si>
  <si>
    <t>154*1,03 'Přepočtené koeficientem množství</t>
  </si>
  <si>
    <t>517</t>
  </si>
  <si>
    <t>763000001.X</t>
  </si>
  <si>
    <t>Požární kryt pro vestavěná svítidla 600 x 600 mm do minerálních nebo sádrokartonových stropů</t>
  </si>
  <si>
    <t>-1601485239</t>
  </si>
  <si>
    <t>Poznámka k položce:_x000d_
Požární kryt k zajištění požární celistvosti podhledu v místě kde je podhledová deska nahrazena vestavěným svítidlem. Požární kryt se skládá ze čtyř bočních částí a krycí desky.</t>
  </si>
  <si>
    <t>"2.NP - místnosti 2.11, 2.12 a 2.13" 4+12+12</t>
  </si>
  <si>
    <t>518</t>
  </si>
  <si>
    <t>998763302</t>
  </si>
  <si>
    <t>Přesun hmot tonážní pro sádrokartonové konstrukce v objektech v do 12 m</t>
  </si>
  <si>
    <t>627002005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</si>
  <si>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</si>
  <si>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764</t>
  </si>
  <si>
    <t>Konstrukce klempířské</t>
  </si>
  <si>
    <t>519</t>
  </si>
  <si>
    <t>764101111</t>
  </si>
  <si>
    <t>Montáž krytiny střechy rovné drážkováním ze svitků rš přes 600 mm sklonu do 30°</t>
  </si>
  <si>
    <t>-1233095889</t>
  </si>
  <si>
    <t>Montáž krytiny z plechu s úpravou u okapů, prostupů a výčnělků střechy rovné drážkováním ze svitků šířky přes 600 mm, sklon střechy do 30°</t>
  </si>
  <si>
    <t>520</t>
  </si>
  <si>
    <t>553502810</t>
  </si>
  <si>
    <t>krytina střešní falcovaná Pz plech s barevnou dvouvrstvou polyesterovou úpravou a lakovou vrstvou polymerových zrn š 670mm</t>
  </si>
  <si>
    <t>651339644</t>
  </si>
  <si>
    <t>vč vytvoření hřebene</t>
  </si>
  <si>
    <t>535,248</t>
  </si>
  <si>
    <t>521</t>
  </si>
  <si>
    <t>553502870</t>
  </si>
  <si>
    <t>příponka kluzná k falcované střešní krytině 70mm</t>
  </si>
  <si>
    <t>-1920583356</t>
  </si>
  <si>
    <t>"Okrajová oblast 6ks/m2" (1,6*13,75*3)+(6,05*2,24)</t>
  </si>
  <si>
    <t>"Vnitřní oblast 5ks/m2" 535,248-79,552</t>
  </si>
  <si>
    <t>"- pevná oblast střechy" -82,50</t>
  </si>
  <si>
    <t>522</t>
  </si>
  <si>
    <t>553502860</t>
  </si>
  <si>
    <t>příponka pevná k falcované střešní krytině 30mm</t>
  </si>
  <si>
    <t>-624672422</t>
  </si>
  <si>
    <t>Pevná zóna střechy š. 2,0m (dle montážní návodu výrobce):</t>
  </si>
  <si>
    <t>"Sklon střechy - 15°" (13,75*2,0)*3</t>
  </si>
  <si>
    <t>523</t>
  </si>
  <si>
    <t>764203152</t>
  </si>
  <si>
    <t>Montáž střešního výlezu pro krytinu skládanou nebo plechovou</t>
  </si>
  <si>
    <t>-1378738653</t>
  </si>
  <si>
    <t>Montáž oplechování střešních prvků střešního výlezu střechy s krytinou skládanou nebo plechovou</t>
  </si>
  <si>
    <t>524</t>
  </si>
  <si>
    <t>SV</t>
  </si>
  <si>
    <t>Střešní výlez na střechu pro nevytápěný prostor, otvírání vyklopením kolem horní osy, křídlo hliník, rám dřevo, rozměr 450 x 750mm, vč. systémového oplechováni</t>
  </si>
  <si>
    <t>-2103617548</t>
  </si>
  <si>
    <t>Střešní výlez na střechu pro nevytápěný prostor, otvírání vyklopením kolem horní osy, křídlo hliník, rám dřevo, rozměr 450 x 750mm</t>
  </si>
  <si>
    <t>Poznámka k položce:_x000d_
Střešní výlez na střechu pro nevytápěný prostor,_x000d_
otvírání vyklopením kolem horní osy_x000d_
křídlo - hliník, rám - dřevo_x000d_
povrchová úprava práškovým lakováním_x000d_
zasklení tvrzeným sklem (odolné proti krupobití)_x000d_
hliníkové lemování_x000d_
barva dle výběru investora</t>
  </si>
  <si>
    <t>525</t>
  </si>
  <si>
    <t>764203157.X</t>
  </si>
  <si>
    <t>Montáž sněhového zachytávače pro krytiny průběžného třítrubkového</t>
  </si>
  <si>
    <t>-1336225895</t>
  </si>
  <si>
    <t>526</t>
  </si>
  <si>
    <t>764212404</t>
  </si>
  <si>
    <t>Oplechování štítu závětrnou lištou z Pz plechu rš 330 mm</t>
  </si>
  <si>
    <t>-1629073777</t>
  </si>
  <si>
    <t>Oplechování střešních prvků z pozinkovaného plechu štítu závětrnou lištou rš 330 mm</t>
  </si>
  <si>
    <t>13,75*3</t>
  </si>
  <si>
    <t>527</t>
  </si>
  <si>
    <t>764212665</t>
  </si>
  <si>
    <t>Oplechování rovné okapové hrany z Pz s povrchovou úpravou rš 400 mm</t>
  </si>
  <si>
    <t>163543612</t>
  </si>
  <si>
    <t>Oplechování střešních prvků z pozinkovaného plechu s povrchovou úpravou okapu okapovým plechem střechy rovné rš 400 mm</t>
  </si>
  <si>
    <t>(22,92*2)+(17,40*2)</t>
  </si>
  <si>
    <t>528</t>
  </si>
  <si>
    <t>764214605</t>
  </si>
  <si>
    <t>Oplechování horních ploch a atik bez rohů z Pz s povrch úpravou mechanicky kotvené rš 400 mm</t>
  </si>
  <si>
    <t>-1316747812</t>
  </si>
  <si>
    <t>Oplechování horních ploch zdí a nadezdívek (atik) z pozinkovaného plechu s povrchovou úpravou mechanicky kotvené rš 400 mm</t>
  </si>
  <si>
    <t>13,75*2</t>
  </si>
  <si>
    <t>529</t>
  </si>
  <si>
    <t>764216644</t>
  </si>
  <si>
    <t>Oplechování rovných parapetů celoplošně lepené z Pz s povrchovou úpravou rš 330 mm</t>
  </si>
  <si>
    <t>113639492</t>
  </si>
  <si>
    <t>Oplechování parapetů z pozinkovaného plechu s povrchovou úpravou rovných celoplošně lepené, bez rohů rš 330 mm</t>
  </si>
  <si>
    <t>(1,75*32)+(0,75*14)+(0,375*1)+(0,6*1)+(3,70*1)+(0,685*1)</t>
  </si>
  <si>
    <t>530</t>
  </si>
  <si>
    <t>764326442</t>
  </si>
  <si>
    <t>Ventilační turbína z Al plechu na skládané nebo plechové krytině průměru do 350 mm</t>
  </si>
  <si>
    <t>-1091699507</t>
  </si>
  <si>
    <t>Ventilační turbína z hliníkového plechu s lemováním na střechách s krytinou skládanou mimo prejzovou nebo z plechu, průměru přes 300 mm do 350 mm</t>
  </si>
  <si>
    <t>531</t>
  </si>
  <si>
    <t>764511602</t>
  </si>
  <si>
    <t>Žlab podokapní půlkruhový z Pz s povrchovou úpravou rš 330 mm</t>
  </si>
  <si>
    <t>-276277222</t>
  </si>
  <si>
    <t>Žlab podokapní z pozinkovaného plechu s povrchovou úpravou včetně háků a čel půlkruhový rš 330 mm</t>
  </si>
  <si>
    <t>(22,92+17,40)*2</t>
  </si>
  <si>
    <t>532</t>
  </si>
  <si>
    <t>764511642</t>
  </si>
  <si>
    <t>Kotlík oválný (trychtýřový) pro podokapní žlaby z Pz s povrchovou úpravou 330/100 mm</t>
  </si>
  <si>
    <t>-344119695</t>
  </si>
  <si>
    <t>Žlab podokapní z pozinkovaného plechu s povrchovou úpravou včetně háků a čel kotlík oválný (trychtýřový), rš žlabu/průměr svodu 330/100 mm</t>
  </si>
  <si>
    <t>533</t>
  </si>
  <si>
    <t>764518622</t>
  </si>
  <si>
    <t>Svody kruhové včetně objímek, kolen, odskoků z Pz s povrchovou úpravou průměru 100 mm</t>
  </si>
  <si>
    <t>-1482760251</t>
  </si>
  <si>
    <t>Svod z pozinkovaného plechu s upraveným povrchem včetně objímek, kolen a odskoků kruhový, průměru 100 mm</t>
  </si>
  <si>
    <t>534</t>
  </si>
  <si>
    <t>998764102</t>
  </si>
  <si>
    <t>Přesun hmot tonážní pro konstrukce klempířské v objektech v do 12 m</t>
  </si>
  <si>
    <t>-2068502654</t>
  </si>
  <si>
    <t>Přesun hmot pro konstrukce klempířské stanovený z hmotnosti přesunovaného materiálu vodorovná dopravní vzdálenost do 50 m v objektech výšky přes 6 do 12 m</t>
  </si>
  <si>
    <t>765</t>
  </si>
  <si>
    <t>Krytina skládaná</t>
  </si>
  <si>
    <t>535</t>
  </si>
  <si>
    <t>765191001</t>
  </si>
  <si>
    <t>Montáž pojistné hydroizolační nebo parotěsné fólie kladené ve sklonu do 20° lepením na bednění nebo izolaci</t>
  </si>
  <si>
    <t>-2067129222</t>
  </si>
  <si>
    <t>Montáž pojistné hydroizolační nebo parotěsné fólie kladené ve sklonu do 20° lepením (vodotěsné podstřeší) na bednění nebo tepelnou izolaci</t>
  </si>
  <si>
    <t>434,871</t>
  </si>
  <si>
    <t>536</t>
  </si>
  <si>
    <t>553501910.X</t>
  </si>
  <si>
    <t>fólie podstřešní antikondenzační, difúzní</t>
  </si>
  <si>
    <t>-685431240</t>
  </si>
  <si>
    <t>Pojistná hydroizolace. Kontaktní difúzně otevřená fólie sd ≤ 0,03m, kladení přímo na izolaci (bednění), šíře role 1,5m, UV stabilita 4 měsíce, teplotní odolnost -40 až +100° C. Antireflexní povrch. PE funkční vrstva tloušťky 220μm.</t>
  </si>
  <si>
    <t>Poznámka k položce:_x000d_
Pojistná hydroizolace. Kontaktní difúzně otevřená fólie sd ≤ 0,03m, kladení přímo na izolaci (bednění), šíře role 1,5m, UV stabilita 4 měsíce, teplotní odolnost -40 až +100° C. Antireflexní povrch. PE funkční vrstva tloušťky 220μm.</t>
  </si>
  <si>
    <t>537</t>
  </si>
  <si>
    <t>765191001.X</t>
  </si>
  <si>
    <t>Příplatek za přelepení spojů podstřešní fólie lepící páskou</t>
  </si>
  <si>
    <t>206853020</t>
  </si>
  <si>
    <t>538</t>
  </si>
  <si>
    <t>765191013</t>
  </si>
  <si>
    <t>Montáž pojistné hydroizolační nebo parotěsné fólie kladené přes 20° volně na bednění nebo tepelnou izolaci</t>
  </si>
  <si>
    <t>-2040501390</t>
  </si>
  <si>
    <t>Montáž pojistné hydroizolační nebo parotěsné fólie kladené ve sklonu přes 20° volně na bednění nebo tepelnou izolaci</t>
  </si>
  <si>
    <t>"Kašírovaná strukturovaná PP rohož tl. 8mm" 535,248</t>
  </si>
  <si>
    <t>539</t>
  </si>
  <si>
    <t>2600401110</t>
  </si>
  <si>
    <t>Kontaktní difuzní fólie s nakašírovanou strukturovanou rohoží tl. 8mm (difúzní fólie - rd = 0,02m)</t>
  </si>
  <si>
    <t>1481479652</t>
  </si>
  <si>
    <t>535,248*1,1 'Přepočtené koeficientem množství</t>
  </si>
  <si>
    <t>540</t>
  </si>
  <si>
    <t>998765102</t>
  </si>
  <si>
    <t>Přesun hmot tonážní pro krytiny skládané v objektech v do 12 m</t>
  </si>
  <si>
    <t>-896536593</t>
  </si>
  <si>
    <t>Přesun hmot pro krytiny skládané stanovený z hmotnosti přesunovaného materiálu vodorovná dopravní vzdálenost do 50 m na objektech výšky přes 6 do 12 m</t>
  </si>
  <si>
    <t>766</t>
  </si>
  <si>
    <t>Konstrukce truhlářské</t>
  </si>
  <si>
    <t>541</t>
  </si>
  <si>
    <t>766000001.X</t>
  </si>
  <si>
    <t xml:space="preserve">Dodávka a montáž vnitřní plastové dělící stěny </t>
  </si>
  <si>
    <t>-138707269</t>
  </si>
  <si>
    <t xml:space="preserve">Montáž vnitřní plastové dělící stěny </t>
  </si>
  <si>
    <t>(1,0*2,0)+(1,0*3,0)+(1,50*2,0*2)</t>
  </si>
  <si>
    <t>542</t>
  </si>
  <si>
    <t>O/3_O/4</t>
  </si>
  <si>
    <t>Skupina výrobků plastových, vntiřní dveře pro těžký provoz 1,0 x 2,0 m s nadsvětlíkem 1,0 x 1,0 m, okno plastové vnitřní s pevným zasklením 1,0 x 2,0 m, 2x okno plastové vnitřní s pevným zasklením 1,5 x 2,0 m</t>
  </si>
  <si>
    <t>-1049728026</t>
  </si>
  <si>
    <t>Poznámka k položce:_x000d_
O/3:_x000d_
Okno vnitřní plastové, 1-křídlé,_x000d_
zasklené dvojsklem,_x000d_
okenní profil třídy "A",_x000d_
1 - křídlo pevné (fix),_x000d_
barva v interiéru bílá,_x000d_
_x000d_
O/4:_x000d_
Okno plastové, 1-křídlé sdružené_x000d_
s vchodovými dveřmi,_x000d_
1 - křídlo pevné (fix),_x000d_
2 - dveře vnitřní plastové, jednokřídlové,_x000d_
pravé, ze 2/3 prosklenné,_x000d_
zasklené izolačním dvojsklem,_x000d_
okenní a dveřní profil třídy "A",_x000d_
barva v interiéru bílá,</t>
  </si>
  <si>
    <t>543</t>
  </si>
  <si>
    <t>766000002.X</t>
  </si>
  <si>
    <t>Půdní výlez do podkrovního prostoru, stahovací schody, sendvičové výko vyplněné izolačním materiálem, U = 0,8 W/m2K, rozměr 0,6x1,20m, PO EW 30 DP3, včetně dodávky a montáže</t>
  </si>
  <si>
    <t>-1785962324</t>
  </si>
  <si>
    <t xml:space="preserve">Poznámka k položce:_x000d_
PŮDNÍ VÝLEZ DO PODKROVNÍHO PROSTORU,_x000d_
SENDVIČOVÉ VÍKO VYPLNĚNÉ IZOLAČNÍM MATERIÁLEM - U=0,8 W/m²K_x000d_
ROZMĚR 0,6 x 1,2 m, PO EW 30 DP3_x000d_
</t>
  </si>
  <si>
    <t>544</t>
  </si>
  <si>
    <t>766622132</t>
  </si>
  <si>
    <t>Montáž plastových oken plochy přes 1 m2 otevíravých výšky do 2,5 m s rámem do zdiva</t>
  </si>
  <si>
    <t>744712228</t>
  </si>
  <si>
    <t>Montáž oken plastových včetně montáže rámu plochy přes 1 m2 otevíravých do zdiva, výšky přes 1,5 do 2,5 m</t>
  </si>
  <si>
    <t>"O/1" 32*(1,75*1,65)</t>
  </si>
  <si>
    <t>545</t>
  </si>
  <si>
    <t>O/1</t>
  </si>
  <si>
    <t>Okno plastové 4-křídlé, zasklení izolačním trojsklem, rozměr 1,75 x 1,65 m s AL žaluzii s vnitřním ovládáním</t>
  </si>
  <si>
    <t>-1191047082</t>
  </si>
  <si>
    <t xml:space="preserve">Okno plastové 4-křídlé, zasklení izolačním trojsklem, rozměr 1,75 x 1,65 m
s AL žaluzii s vnitřním ovládáním
</t>
  </si>
  <si>
    <t>Poznámka k položce:_x000d_
Okno plastové, 4-křídlé,_x000d_
zasklené izolačním trojsklem Ug = 0,6 W/m²K,_x000d_
plastový distanční rámeček Ψg = 0,036 W/mK,_x000d_
činitel prostupu solární energie g = 0,6,_x000d_
okenní profil třídy "A",_x000d_
Uw = 0,90 W/m²K (celá výplň),_x000d_
1 - křídlo sklápěcí,_x000d_
2 - křídlo otvíravé a sklápěcí s mikroventilací,_x000d_
systém udržující křídlo ve správné poloze,_x000d_
celoobvodové bezpečnostní kování_x000d_
včetně poplastované kliky bílé barvy_x000d_
barva v interiéru bílá,_x000d_
v exteriéru bílá</t>
  </si>
  <si>
    <t>546</t>
  </si>
  <si>
    <t>766622216</t>
  </si>
  <si>
    <t>Montáž plastových oken plochy do 1 m2 otevíravých s rámem do zdiva</t>
  </si>
  <si>
    <t>-1826543362</t>
  </si>
  <si>
    <t>Montáž oken plastových plochy do 1 m2 včetně montáže rámu otevíravých do zdiva</t>
  </si>
  <si>
    <t>547</t>
  </si>
  <si>
    <t>O/2</t>
  </si>
  <si>
    <t>Okno plastové 1-křídlé, zasklené izolačním trojsklem, rozměr 0,75 x 0,90 m</t>
  </si>
  <si>
    <t>-621933111</t>
  </si>
  <si>
    <t>Poznámka k položce:_x000d_
Okno plastové, 1-křídlé,_x000d_
zasklené izolačním trojsklem Ug = 0,6 W/m²K,_x000d_
plastový distanční rámeček Ψg = 0,036 W/mK,_x000d_
činitel prostupu solární energie g = 0,6,_x000d_
okenní profil třídy "A",_x000d_
Uw = 0,90 W/m²K (celá výplň),_x000d_
křídlo otvíravé a sklápěcí s mikroventilací,_x000d_
systém udržující křídlo ve správné poloze,_x000d_
celoobvodové bezpečnostní kování_x000d_
včetně poplastované kliky bílé barvy_x000d_
barva v interiéru bílá,_x000d_
v exteriéru bílá</t>
  </si>
  <si>
    <t>548</t>
  </si>
  <si>
    <t>766660001</t>
  </si>
  <si>
    <t>Montáž dveřních křídel otvíravých jednokřídlových š do 0,8 m do ocelové zárubně</t>
  </si>
  <si>
    <t>-464801727</t>
  </si>
  <si>
    <t>Montáž dveřních křídel dřevěných nebo plastových otevíravých do ocelové zárubně povrchově upravených jednokřídlových, šířky do 800 mm</t>
  </si>
  <si>
    <t>549</t>
  </si>
  <si>
    <t>61162085</t>
  </si>
  <si>
    <t>dveře jednokřídlé dřevotřískové povrch laminátový plné 700x1970/2100mm</t>
  </si>
  <si>
    <t>799828222</t>
  </si>
  <si>
    <t>"P1/70" 1</t>
  </si>
  <si>
    <t>"P2/70" 3</t>
  </si>
  <si>
    <t>"L1/70" 4</t>
  </si>
  <si>
    <t>"L2/70" 4</t>
  </si>
  <si>
    <t>550</t>
  </si>
  <si>
    <t>61162086</t>
  </si>
  <si>
    <t>dveře jednokřídlé dřevotřískové povrch laminátový plné 800x1970/2100mm</t>
  </si>
  <si>
    <t>893895159</t>
  </si>
  <si>
    <t>"P1/80" 3</t>
  </si>
  <si>
    <t>"P2/80" 1</t>
  </si>
  <si>
    <t>"L1/80" 3</t>
  </si>
  <si>
    <t>"L2/80" 1</t>
  </si>
  <si>
    <t>551</t>
  </si>
  <si>
    <t>766660002</t>
  </si>
  <si>
    <t>Montáž dveřních křídel otvíravých jednokřídlových š přes 0,8 m do ocelové zárubně</t>
  </si>
  <si>
    <t>-1052360362</t>
  </si>
  <si>
    <t>Montáž dveřních křídel dřevěných nebo plastových otevíravých do ocelové zárubně povrchově upravených jednokřídlových, šířky přes 800 mm</t>
  </si>
  <si>
    <t>552</t>
  </si>
  <si>
    <t>61162087</t>
  </si>
  <si>
    <t>dveře jednokřídlé dřevotřískové povrch laminátový plné 900x1970/2100mm</t>
  </si>
  <si>
    <t>1912918532</t>
  </si>
  <si>
    <t>"P1/90" 1</t>
  </si>
  <si>
    <t>"P3/90" 1</t>
  </si>
  <si>
    <t>"L1/90" 4</t>
  </si>
  <si>
    <t>553</t>
  </si>
  <si>
    <t>766660012</t>
  </si>
  <si>
    <t>Montáž dveřních křídel otvíravých dvoukřídlových š přes 1,45 m do ocelové zárubně</t>
  </si>
  <si>
    <t>373794697</t>
  </si>
  <si>
    <t>Montáž dveřních křídel dřevěných nebo plastových otevíravých do ocelové zárubně povrchově upravených dvoukřídlových, šířky přes 1450 mm</t>
  </si>
  <si>
    <t>554</t>
  </si>
  <si>
    <t>61162116</t>
  </si>
  <si>
    <t>dveře dvoukřídlé dřevotřískové povrch laminátový plné 1600x1970/2100mm</t>
  </si>
  <si>
    <t>-1428173398</t>
  </si>
  <si>
    <t>"D2/160" 1</t>
  </si>
  <si>
    <t>555</t>
  </si>
  <si>
    <t>766660022</t>
  </si>
  <si>
    <t>Montáž dveřních křídel otvíravých jednokřídlových š přes 0,8 m požárních do ocelové zárubně</t>
  </si>
  <si>
    <t>697830911</t>
  </si>
  <si>
    <t>Montáž dveřních křídel dřevěných nebo plastových otevíravých do ocelové zárubně protipožárních jednokřídlových, šířky přes 800 mm</t>
  </si>
  <si>
    <t>556</t>
  </si>
  <si>
    <t>61165314</t>
  </si>
  <si>
    <t>dveře jednokřídlé dřevotřískové protipožární EI (EW) 30 D3 povrch laminátový plné 900x1970/2100mm</t>
  </si>
  <si>
    <t>-1174073020</t>
  </si>
  <si>
    <t>"P2/90" 1</t>
  </si>
  <si>
    <t>557</t>
  </si>
  <si>
    <t>766660717</t>
  </si>
  <si>
    <t>Montáž dveřních křídel samozavírače na ocelovou zárubeň</t>
  </si>
  <si>
    <t>392631565</t>
  </si>
  <si>
    <t>Montáž dveřních doplňků samozavírače na zárubeň ocelovou</t>
  </si>
  <si>
    <t>558</t>
  </si>
  <si>
    <t>54917260</t>
  </si>
  <si>
    <t>samozavírač dveří hydraulický K214 č.13 zlatá bronz</t>
  </si>
  <si>
    <t>809188819</t>
  </si>
  <si>
    <t>Poznámka k položce:_x000d_
Samozavírač pro požární dveře - kategorie C2</t>
  </si>
  <si>
    <t>559</t>
  </si>
  <si>
    <t>766660720</t>
  </si>
  <si>
    <t>Osazení větrací mřížky s vyříznutím otvoru</t>
  </si>
  <si>
    <t>1298090639</t>
  </si>
  <si>
    <t>Montáž dveřních doplňků větrací mřížky s vyříznutím otvoru</t>
  </si>
  <si>
    <t>"2.NP" 6</t>
  </si>
  <si>
    <t>560</t>
  </si>
  <si>
    <t>Mřížka větrací 500 x 90 mm, plast, bílá</t>
  </si>
  <si>
    <t>-889969282</t>
  </si>
  <si>
    <t>561</t>
  </si>
  <si>
    <t>766694111</t>
  </si>
  <si>
    <t>Montáž parapetních desek dřevěných nebo plastových šířky do 30 cm délky do 1,0 m</t>
  </si>
  <si>
    <t>950404743</t>
  </si>
  <si>
    <t>Montáž ostatních truhlářských konstrukcí parapetních desek dřevěných nebo plastových šířky do 300 mm, délky do 1000 mm</t>
  </si>
  <si>
    <t>3+1+1+1</t>
  </si>
  <si>
    <t>562</t>
  </si>
  <si>
    <t>766694111.X</t>
  </si>
  <si>
    <t>Vnitřní parapet š 280mm z voděodolné DTD desky tl. 16mm se zesíleným nosem z DTD desky tl. 25mm, opláštěné střednětlakým laminátem CPL tl. 0,6mm, barva nebo dekor v bílé barvě</t>
  </si>
  <si>
    <t>-119223138</t>
  </si>
  <si>
    <t>(0,75*3)+(0,375*1)+(0,60)+0,685</t>
  </si>
  <si>
    <t>563</t>
  </si>
  <si>
    <t>766694113</t>
  </si>
  <si>
    <t>Montáž parapetních desek dřevěných nebo plastových šířky do 30 cm délky do 2,6 m</t>
  </si>
  <si>
    <t>1730786942</t>
  </si>
  <si>
    <t>Montáž ostatních truhlářských konstrukcí parapetních desek dřevěných nebo plastových šířky do 300 mm, délky přes 1600 do 2600 mm</t>
  </si>
  <si>
    <t>564</t>
  </si>
  <si>
    <t>-459126555</t>
  </si>
  <si>
    <t>32*1,75</t>
  </si>
  <si>
    <t>565</t>
  </si>
  <si>
    <t>766694114</t>
  </si>
  <si>
    <t>Montáž parapetních desek dřevěných nebo plastových šířky do 30 cm délky přes 2,6 m</t>
  </si>
  <si>
    <t>626919259</t>
  </si>
  <si>
    <t>Montáž ostatních truhlářských konstrukcí parapetních desek dřevěných nebo plastových šířky do 300 mm, délky přes 2600 mm</t>
  </si>
  <si>
    <t>566</t>
  </si>
  <si>
    <t>161649047</t>
  </si>
  <si>
    <t>567</t>
  </si>
  <si>
    <t>998766102</t>
  </si>
  <si>
    <t>Přesun hmot tonážní pro konstrukce truhlářské v objektech v do 12 m</t>
  </si>
  <si>
    <t>-108940683</t>
  </si>
  <si>
    <t>Přesun hmot pro konstrukce truhlářské stanovený z hmotnosti přesunovaného materiálu vodorovná dopravní vzdálenost do 50 m v objektech výšky přes 6 do 12 m</t>
  </si>
  <si>
    <t>767</t>
  </si>
  <si>
    <t>Konstrukce zámečnické</t>
  </si>
  <si>
    <t>568</t>
  </si>
  <si>
    <t>767-02</t>
  </si>
  <si>
    <t>Objímka s pryžovou vložkou dle průměru potrubí vč.tyče (dodávka+montáž)</t>
  </si>
  <si>
    <t>457253787</t>
  </si>
  <si>
    <t>569</t>
  </si>
  <si>
    <t>D1/160</t>
  </si>
  <si>
    <t>Dodávka a montáž hliníkových vchodových dveří, 2-křídlé, ze 2/3 prosklenné, zasklené izolačním trojsklem, rozměr 1,80 x 2,10 m</t>
  </si>
  <si>
    <t>2060827261</t>
  </si>
  <si>
    <t xml:space="preserve">Dodávka a montáž hliníkových vchodových dveří, 2-křídlé, ze 2/3 prosklenné, zasklené izolačním trojsklem, rozměr 1,80 x 2,10 m
</t>
  </si>
  <si>
    <t>Poznámka k položce:_x000d_
Dodávka + montážDveře hliníkové ze 2/3 prosklenné, 2-křídlé,_x000d_
tříkomorový hliníkový profil s přerušeným tep._x000d_
mostem, s bezpečnostní vložkou a nerezovým_x000d_
kováním,_x000d_
výplň panel - Perizol 24 mm + 2x Al plech,_x000d_
zasklení izolačním trojsklem Ug = 0,6 W/m²K,_x000d_
plastový distanční rámeček Ψg = 0,036 W/mK,_x000d_
práh s přerušeným tepelným mostem,_x000d_
podlahové zarážky,_x000d_
v interiéru barva bílá,_x000d_
v exteriéru barva bílá,_x000d_
Ud = 1,40 W/m²K (celá výplň),</t>
  </si>
  <si>
    <t>570</t>
  </si>
  <si>
    <t>MON000001</t>
  </si>
  <si>
    <t>Dodávka a montáž záchytného a zádržného systému proti pádu z výšky</t>
  </si>
  <si>
    <t>soubus</t>
  </si>
  <si>
    <t>438411315</t>
  </si>
  <si>
    <t>571</t>
  </si>
  <si>
    <t>Z60000179</t>
  </si>
  <si>
    <t>Kotvící bod pro šikmé střechy s falcovanou krytinou, kotvení shora na dvojitou stojatou drážku pomocí přítlačných šroubů</t>
  </si>
  <si>
    <t>-1068326056</t>
  </si>
  <si>
    <t>8+7</t>
  </si>
  <si>
    <t>572</t>
  </si>
  <si>
    <t>O/05_06_07</t>
  </si>
  <si>
    <t>Skupina hliníkových výrobků s vchodovými hliníkovými dveřmi, zasklené izolačním dvojsklem, rozměr 2,925 x 3,090 m</t>
  </si>
  <si>
    <t>834765145</t>
  </si>
  <si>
    <t>Poznámka k položce:_x000d_
O/05 - 375 x 2780 mm_x000d_
_x000d_
Prosklená stěna hliníková,_x000d_
tříkomorový hliník. profil s přeruš. tep. mostem,_x000d_
předsazená před ocel. konstrukci,_x000d_
1 - křídlo pevné (fix),_x000d_
zasklení izolačním dvojsklem,_x000d_
barva v interiéru bílá,_x000d_
v exteriéru dle volby investora_x000d_
_x000d_
O/06 - 1950 x 3090_x000d_
_x000d_
Prosklená stěna hliníková,_x000d_
tříkomorový hliník. profil s přeruš. tep. mostem,_x000d_
předsazená před ocel. konstrukci,_x000d_
1 - křídlo pevné (fix),_x000d_
2 - vchodové dveře, hliníkové, dvoukřídlé_x000d_
s bezpečnostní vložkou_x000d_
zasklení izolačním dvojsklem,_x000d_
barva v interiéru bílá,_x000d_
v exteriéru barva bílá_x000d_
_x000d_
O/07_x000d_
_x000d_
Prosklená stěna hliníková,_x000d_
tříkomorový hliník. profil s přeruš. tep. mostem,_x000d_
předsazená před ocel. konstrukci,_x000d_
1 - křídlo pevné (fix),_x000d_
zasklení izolačním dvojsklem,_x000d_
barva v interiéru bílá,_x000d_
v exteriéru šedá</t>
  </si>
  <si>
    <t>573</t>
  </si>
  <si>
    <t>O/08</t>
  </si>
  <si>
    <t>Prosklená stěna hliníková, pevné zasklení izolačním dvojsklem, rozměr 3,700 x 2,780 m</t>
  </si>
  <si>
    <t>-1248017096</t>
  </si>
  <si>
    <t xml:space="preserve">Poznámka k položce:_x000d_
Prosklená stěna hliníková,_x000d_
tříkomorový hliník. profil s přeruš. tep. mostem,_x000d_
předsazená před ocel. konstrukci,_x000d_
1 - křídlo pevné (fix),_x000d_
zasklení izolačním dvojsklem,_x000d_
barva v interiéru bílá,_x000d_
v exteriéru bílá_x000d_
</t>
  </si>
  <si>
    <t>574</t>
  </si>
  <si>
    <t>O/09</t>
  </si>
  <si>
    <t>Prosklená stěna hliníková, pevné zasklení izolačním dvojsklem, rozměr 0,685 x 2,780 m</t>
  </si>
  <si>
    <t>2011652223</t>
  </si>
  <si>
    <t xml:space="preserve">Poznámka k položce:_x000d_
Prosklená stěna hliníková,_x000d_
tříkomorový hliník. profil s přeruš. tep. mostem,_x000d_
předsazená před ocel. konstrukci,_x000d_
1 - křídlo pevné (fix),_x000d_
zasklení izolačním dvojsklem,_x000d_
barva v interiéru bílá,_x000d_
v exteriéru šedá_x000d_
</t>
  </si>
  <si>
    <t>575</t>
  </si>
  <si>
    <t>Trapez-55</t>
  </si>
  <si>
    <t>Montáž trapézového plechu TR 55x235x0,88 a L 80/80/5</t>
  </si>
  <si>
    <t>2100549902</t>
  </si>
  <si>
    <t xml:space="preserve">"m.č. 101"                  10,503</t>
  </si>
  <si>
    <t>576</t>
  </si>
  <si>
    <t>154843410</t>
  </si>
  <si>
    <t>plech trapézový povrchová úprava PES 25µm 60/235 tl 0,88mm</t>
  </si>
  <si>
    <t>1398396929</t>
  </si>
  <si>
    <t>10,503</t>
  </si>
  <si>
    <t>10,503*1,1 'Přepočtené koeficientem množství</t>
  </si>
  <si>
    <t>577</t>
  </si>
  <si>
    <t>V1/220</t>
  </si>
  <si>
    <t>Vrata otevíravá dvoukřídlová kovová. zateplená zateplená do ocelové zárubně 2,30 x 2,50 m</t>
  </si>
  <si>
    <t>-1521494516</t>
  </si>
  <si>
    <t>Vrata otevíravá dvoukřídlová kovová. zateplená zateplená do ocelové zárubně 2,30 x 2,50 m
Ud = 1,40 W/m²K (celá výplň),</t>
  </si>
  <si>
    <t>Poznámka k položce:_x000d_
_x000d_
Ocelová dvoukřídlá vrata, plná,_x000d_
nosný rám ze systémových profilů s dělenými_x000d_
tepelnými mosty, oboustranně opláštěné_x000d_
hladkou výplní, se zdvojeným profilovým_x000d_
těsněním osazeným v křídlech i v obvodovém_x000d_
rámu, s profilovou prahovou lištou s vloženým_x000d_
profilovým těsněním,_x000d_
barva světle šedá,_x000d_
Ud = 1,40 W/m²K (celá výplň),</t>
  </si>
  <si>
    <t>578</t>
  </si>
  <si>
    <t>Z-3</t>
  </si>
  <si>
    <t xml:space="preserve">Zábradlí u nerezové konstrukce  (D+M+dopravné)</t>
  </si>
  <si>
    <t>-81656056</t>
  </si>
  <si>
    <t>Žebřík - délka 9,0 m s ochr. košem (D+M+dopravné)</t>
  </si>
  <si>
    <t>provedení z nerezovách prvků výška zábradlí 1,0 m</t>
  </si>
  <si>
    <t>provedení dle ĆSn 74 3305</t>
  </si>
  <si>
    <t>3,4+3,2+1,5</t>
  </si>
  <si>
    <t>579</t>
  </si>
  <si>
    <t>Z-4</t>
  </si>
  <si>
    <t xml:space="preserve">montáž čistící zóny    (M+dopravné)</t>
  </si>
  <si>
    <t>ks</t>
  </si>
  <si>
    <t>-1457050867</t>
  </si>
  <si>
    <t>montáž čistící zóny (M+dopravné)</t>
  </si>
  <si>
    <t xml:space="preserve">"rozměry a materiál viz další řádky"            2</t>
  </si>
  <si>
    <t>580</t>
  </si>
  <si>
    <t>697521600</t>
  </si>
  <si>
    <t>rám pro zapuštění profil L-30/30 25/25 20/30 15/30-Al</t>
  </si>
  <si>
    <t>438436605</t>
  </si>
  <si>
    <t xml:space="preserve">"venkovní č. zona"         (2+0,8) *2</t>
  </si>
  <si>
    <t xml:space="preserve">"vnitřní č. zóna"              (2+1,7)*2 </t>
  </si>
  <si>
    <t>581</t>
  </si>
  <si>
    <t>697520300</t>
  </si>
  <si>
    <t>rohož vstupní provedení hliník nebo mosaz/gumové vlnovky/</t>
  </si>
  <si>
    <t>1160680344</t>
  </si>
  <si>
    <t xml:space="preserve">"venkovní č. zóna"               0,8*2</t>
  </si>
  <si>
    <t>582</t>
  </si>
  <si>
    <t>697521000</t>
  </si>
  <si>
    <t>rohož textilní provedení 100% PP, zatavený do měkčeného PVC</t>
  </si>
  <si>
    <t>-60710584</t>
  </si>
  <si>
    <t xml:space="preserve">"vnitřní č. zóna"                  1,8*2</t>
  </si>
  <si>
    <t>583</t>
  </si>
  <si>
    <t>998767102</t>
  </si>
  <si>
    <t>Přesun hmot tonážní pro zámečnické konstrukce v objektech v do 12 m</t>
  </si>
  <si>
    <t>241403168</t>
  </si>
  <si>
    <t>Přesun hmot pro zámečnické konstrukce stanovený z hmotnosti přesunovaného materiálu vodorovná dopravní vzdálenost do 50 m v objektech výšky přes 6 do 12 m</t>
  </si>
  <si>
    <t>771</t>
  </si>
  <si>
    <t>Podlahy z dlaždic</t>
  </si>
  <si>
    <t>584</t>
  </si>
  <si>
    <t>771444113</t>
  </si>
  <si>
    <t>Montáž soklů z dlaždic keramických rovných flexibilní lepidlo v do 120 mm</t>
  </si>
  <si>
    <t>-218201525</t>
  </si>
  <si>
    <t>Montáž soklů z dlaždic keramických lepených flexibilním lepidlem rovných, výšky přes 90 do 120 mm</t>
  </si>
  <si>
    <t>"1.13" (13,70-1,0)*0,10</t>
  </si>
  <si>
    <t>"1.14" (30,525+39,135-(0,9*2)-(1,60)-(0,8))*0,10</t>
  </si>
  <si>
    <t>"1.15" (34,49-(0,9*2))*0,10</t>
  </si>
  <si>
    <t>"1.16" (45,05-0,9-1,6-2,3)*0,10</t>
  </si>
  <si>
    <t>"1.17" (9,0-0,8)*0,10</t>
  </si>
  <si>
    <t>585</t>
  </si>
  <si>
    <t>592472460</t>
  </si>
  <si>
    <t>dlaždice terasová 30x30x2,7 cm přírodní černobílá</t>
  </si>
  <si>
    <t>-1414925005</t>
  </si>
  <si>
    <t>dlaždice teracová 30x30x2,8 cm přírodní černobílá</t>
  </si>
  <si>
    <t>15,93*1,1 'Přepočtené koeficientem množství</t>
  </si>
  <si>
    <t>586</t>
  </si>
  <si>
    <t>771474113</t>
  </si>
  <si>
    <t>1896702856</t>
  </si>
  <si>
    <t>587</t>
  </si>
  <si>
    <t>597611100</t>
  </si>
  <si>
    <t>dlaždice keramické koupelnové (bílé i barevné) přes 6 do 9 ks/m2</t>
  </si>
  <si>
    <t>1153533119</t>
  </si>
  <si>
    <t>7,648*1,1 'Přepočtené koeficientem množství</t>
  </si>
  <si>
    <t>588</t>
  </si>
  <si>
    <t>771474133</t>
  </si>
  <si>
    <t>Montáž soklů z dlaždic keramických schodišťových stupňovitých flexibilní lepidlo v do 120 mm</t>
  </si>
  <si>
    <t>62533602</t>
  </si>
  <si>
    <t>Montáž soklů z dlaždic keramických lepených flexibilním lepidlem schodišťových stupňovitých, výšky přes 90 do 120 mm</t>
  </si>
  <si>
    <t>Schodiště:</t>
  </si>
  <si>
    <t>(1,50+3,00+1,50)+(0,17238+0,285)*21</t>
  </si>
  <si>
    <t>589</t>
  </si>
  <si>
    <t>-1786811271</t>
  </si>
  <si>
    <t>15,605*1,1 'Přepočtené koeficientem množství</t>
  </si>
  <si>
    <t>590</t>
  </si>
  <si>
    <t>771554113</t>
  </si>
  <si>
    <t>Montáž podlah z dlaždic teracových lepených flexibilním lepidlem do 12 ks/m2</t>
  </si>
  <si>
    <t>1731198693</t>
  </si>
  <si>
    <t>Montáž podlah z dlaždic teracových lepených flexibilním lepidlem přes 9 do 12 ks/ m2</t>
  </si>
  <si>
    <t>"1.13" 11,55</t>
  </si>
  <si>
    <t>"1.14" 149,27</t>
  </si>
  <si>
    <t>"1.15" 65,75</t>
  </si>
  <si>
    <t>"1.16" 95,62</t>
  </si>
  <si>
    <t>"1.17" 5,00</t>
  </si>
  <si>
    <t>591</t>
  </si>
  <si>
    <t>571329440</t>
  </si>
  <si>
    <t>327,19*1,1 'Přepočtené koeficientem množství</t>
  </si>
  <si>
    <t>592</t>
  </si>
  <si>
    <t>771559192</t>
  </si>
  <si>
    <t>Příplatek k montáži podlah z dlaždic teracových za omezený prostor</t>
  </si>
  <si>
    <t>1503594619</t>
  </si>
  <si>
    <t>Montáž podlah z dlaždic teracových Příplatek k cenám za podlahy v omezeném prostoru</t>
  </si>
  <si>
    <t>"1.17" 5</t>
  </si>
  <si>
    <t>593</t>
  </si>
  <si>
    <t>771571112</t>
  </si>
  <si>
    <t>Montáž podlah z keramických dlaždic hladkých do malty do 9 ks/m2</t>
  </si>
  <si>
    <t>-1548270650</t>
  </si>
  <si>
    <t>Montáž podlah z dlaždic keramických kladených do malty kladených do malty hladkých do 9 ks/ m2</t>
  </si>
  <si>
    <t>"1.NP" 8,78+26,11+10,04+4,45+3,91+17,80+7,84+1,60+2,02+2,20+4,91</t>
  </si>
  <si>
    <t>"2.NP" 31,10+1,60+1,49+1,76+3,62+6,19+2,97+5,73+2,67+1,62</t>
  </si>
  <si>
    <t>594</t>
  </si>
  <si>
    <t>117345307</t>
  </si>
  <si>
    <t>148,41*1,1 'Přepočtené koeficientem množství</t>
  </si>
  <si>
    <t>595</t>
  </si>
  <si>
    <t>771574131</t>
  </si>
  <si>
    <t>Montáž podlah keramických velkoformátových z dekorů lepených flexibilním lepidlem do 0,5 ks/ m2</t>
  </si>
  <si>
    <t>310348449</t>
  </si>
  <si>
    <t>Montáž podlah z dlaždic keramických lepených flexibilním lepidlem velkoformátových reliéfních nebo z dekorů do 0,5 ks/m2</t>
  </si>
  <si>
    <t>"Podesta" 3,0*1,50</t>
  </si>
  <si>
    <t>"Stupně" ((0,17238+0,285)*1,50)*21</t>
  </si>
  <si>
    <t>596</t>
  </si>
  <si>
    <t>597614090</t>
  </si>
  <si>
    <t>dlaždice keramické slinuté neglazované mrazuvzdorné bílá přes 9 do 12 ks/m2</t>
  </si>
  <si>
    <t>-308447774</t>
  </si>
  <si>
    <t>18,907*1,1 'Přepočtené koeficientem množství</t>
  </si>
  <si>
    <t>597</t>
  </si>
  <si>
    <t>771579192</t>
  </si>
  <si>
    <t>Příplatek k montáži podlah keramických lepených flexibilním lepidlem za omezený prostor</t>
  </si>
  <si>
    <t>76240402</t>
  </si>
  <si>
    <t>Montáž podlah z dlaždic keramických lepených flexibilním lepidlem Příplatek k cenám za podlahy v omezeném prostoru</t>
  </si>
  <si>
    <t>"1.NP" 8,78+4,45+3,91+7,84+1,60+2,02+2,20+4,91</t>
  </si>
  <si>
    <t>"2.NP" 1,60+1,49+1,76+3,62+6,19+2,97+5,73+2,67+1,62</t>
  </si>
  <si>
    <t>598</t>
  </si>
  <si>
    <t>771591111</t>
  </si>
  <si>
    <t>Nátěr penetrační na podlahu</t>
  </si>
  <si>
    <t>340241220</t>
  </si>
  <si>
    <t>Příprava podkladu před provedením dlažby nátěr penetrační na podlahu</t>
  </si>
  <si>
    <t>148,410+18,907+7,648</t>
  </si>
  <si>
    <t>599</t>
  </si>
  <si>
    <t>771591116</t>
  </si>
  <si>
    <t>Podlahy spárování epoxidem</t>
  </si>
  <si>
    <t>274702794</t>
  </si>
  <si>
    <t>Podlahy - dokončovací práce spárování epoxidem</t>
  </si>
  <si>
    <t>600</t>
  </si>
  <si>
    <t>998771102</t>
  </si>
  <si>
    <t>Přesun hmot tonážní pro podlahy z dlaždic v objektech v do 12 m</t>
  </si>
  <si>
    <t>743720445</t>
  </si>
  <si>
    <t>Přesun hmot pro podlahy z dlaždic stanovený z hmotnosti přesunovaného materiálu vodorovná dopravní vzdálenost do 50 m v objektech výšky přes 6 do 12 m</t>
  </si>
  <si>
    <t>776</t>
  </si>
  <si>
    <t>Podlahy povlakové</t>
  </si>
  <si>
    <t>601</t>
  </si>
  <si>
    <t>776111311</t>
  </si>
  <si>
    <t>Vysátí podkladu povlakových podlah</t>
  </si>
  <si>
    <t>1469691896</t>
  </si>
  <si>
    <t>Příprava podkladu vysátí podlah</t>
  </si>
  <si>
    <t>602</t>
  </si>
  <si>
    <t>776121111</t>
  </si>
  <si>
    <t>Vodou ředitelná penetrace savého podkladu povlakových podlah ředěná v poměru 1:3</t>
  </si>
  <si>
    <t>-1697722331</t>
  </si>
  <si>
    <t>Příprava podkladu penetrace vodou ředitelná na savý podklad (válečkováním) ředěná v poměru 1:3 podlah</t>
  </si>
  <si>
    <t>603</t>
  </si>
  <si>
    <t>776221211</t>
  </si>
  <si>
    <t>Lepení čtverců z PVC standardním lepidlem</t>
  </si>
  <si>
    <t>1538755091</t>
  </si>
  <si>
    <t>Montáž podlahovin z PVC lepením standardním lepidlem ze čtverců standardních</t>
  </si>
  <si>
    <t>604</t>
  </si>
  <si>
    <t>284110350</t>
  </si>
  <si>
    <t>PVC homogenní zátěžové, čtverce 608x608, tl. 2,00 mm, úprava PUR, třída zátěže 34/43, hořlavost Bfl S1,</t>
  </si>
  <si>
    <t>1309551891</t>
  </si>
  <si>
    <t>podlahovina PVC zátěžová homogenní, čtverce 608x608, tl. 2,00 mm, úprava PUR, třída zátěže 34/43, hořlavost Bfl S1, hmotnost 3550 g/m2</t>
  </si>
  <si>
    <t>Poznámka k položce:_x000d_
úprava PUR, třída zátěže 34/43, hořlavost Bfl S1</t>
  </si>
  <si>
    <t>154*1,1 'Přepočtené koeficientem množství</t>
  </si>
  <si>
    <t>605</t>
  </si>
  <si>
    <t>776223111</t>
  </si>
  <si>
    <t>Spoj povlakových podlahovin z PVC svařováním za tepla</t>
  </si>
  <si>
    <t>-428097441</t>
  </si>
  <si>
    <t>Montáž podlahovin z PVC spoj podlah svařováním za tepla (včetně frézování)</t>
  </si>
  <si>
    <t>(11,425*2*8+5,75*18+5,785*18) + (5,285*6+4,205*7)</t>
  </si>
  <si>
    <t>606</t>
  </si>
  <si>
    <t>776421111</t>
  </si>
  <si>
    <t>Montáž obvodových lišt lepením</t>
  </si>
  <si>
    <t>1872067115</t>
  </si>
  <si>
    <t>Montáž lišt obvodových lepených</t>
  </si>
  <si>
    <t>"2.11" 18,98-0,90</t>
  </si>
  <si>
    <t>"2.12" 34,39-0,90</t>
  </si>
  <si>
    <t>"2.13" 34,32-0,90</t>
  </si>
  <si>
    <t>607</t>
  </si>
  <si>
    <t>284110090</t>
  </si>
  <si>
    <t>lišta soklová PVC 18 x 80 mm</t>
  </si>
  <si>
    <t>360775619</t>
  </si>
  <si>
    <t>608</t>
  </si>
  <si>
    <t>776421312</t>
  </si>
  <si>
    <t>Montáž přechodových šroubovaných lišt</t>
  </si>
  <si>
    <t>-1710326158</t>
  </si>
  <si>
    <t>Montáž lišt přechodových šroubovaných</t>
  </si>
  <si>
    <t>0,90*3</t>
  </si>
  <si>
    <t>609</t>
  </si>
  <si>
    <t>553431160</t>
  </si>
  <si>
    <t>profil přechodový Al narážecí 40 mm stříbro, zlato, champagne</t>
  </si>
  <si>
    <t>535630694</t>
  </si>
  <si>
    <t>2,7*1,02 'Přepočtené koeficientem množství</t>
  </si>
  <si>
    <t>610</t>
  </si>
  <si>
    <t>776991121</t>
  </si>
  <si>
    <t>Základní čištění nově položených podlahovin vysátím a setřením vlhkým mopem</t>
  </si>
  <si>
    <t>-278593507</t>
  </si>
  <si>
    <t>Ostatní práce údržba nových podlahovin po pokládce čištění základní</t>
  </si>
  <si>
    <t>611</t>
  </si>
  <si>
    <t>998776102</t>
  </si>
  <si>
    <t>Přesun hmot tonážní pro podlahy povlakové v objektech v do 12 m</t>
  </si>
  <si>
    <t>-829646431</t>
  </si>
  <si>
    <t>Přesun hmot pro podlahy povlakové stanovený z hmotnosti přesunovaného materiálu vodorovná dopravní vzdálenost do 50 m v objektech výšky přes 6 do 12 m</t>
  </si>
  <si>
    <t>781</t>
  </si>
  <si>
    <t>Dokončovací práce - obklady</t>
  </si>
  <si>
    <t>612</t>
  </si>
  <si>
    <t>781474112</t>
  </si>
  <si>
    <t>Montáž obkladů vnitřních keramických hladkých do 12 ks/m2 lepených flexibilním lepidlem</t>
  </si>
  <si>
    <t>-1808316589</t>
  </si>
  <si>
    <t>Montáž obkladů vnitřních stěn z dlaždic keramických lepených flexibilním lepidlem maloformátových hladkých přes 9 do 12 ks/m2</t>
  </si>
  <si>
    <t>Keramické obklady:</t>
  </si>
  <si>
    <t>613</t>
  </si>
  <si>
    <t>-1645221722</t>
  </si>
  <si>
    <t>189,554*1,1 'Přepočtené koeficientem množství</t>
  </si>
  <si>
    <t>614</t>
  </si>
  <si>
    <t>781479192</t>
  </si>
  <si>
    <t>Příplatek k montáži obkladů vnitřních keramických hladkých za omezený prostor</t>
  </si>
  <si>
    <t>1705615858</t>
  </si>
  <si>
    <t>Montáž obkladů vnitřních stěn z dlaždic keramických Příplatek k cenám za obklady v omezeném prostoru</t>
  </si>
  <si>
    <t>615</t>
  </si>
  <si>
    <t>781479196</t>
  </si>
  <si>
    <t>Příplatek k montáži obkladů vnitřních keramických hladkých za spárování tmelem dvousložkovým</t>
  </si>
  <si>
    <t>1229279058</t>
  </si>
  <si>
    <t>Montáž obkladů vnitřních stěn z dlaždic keramických Příplatek k cenám za dvousložkový spárovací tmel</t>
  </si>
  <si>
    <t>616</t>
  </si>
  <si>
    <t>781479197</t>
  </si>
  <si>
    <t>Příplatek k montáži obkladů vnitřních keramických hladkých za lepením lepidlem dvousložkovým</t>
  </si>
  <si>
    <t>1599998084</t>
  </si>
  <si>
    <t>Montáž obkladů vnitřních stěn z dlaždic keramických Příplatek k cenám za dvousložkové lepidlo</t>
  </si>
  <si>
    <t>617</t>
  </si>
  <si>
    <t>781494001.X</t>
  </si>
  <si>
    <t>Hliníkové profily rohové lepené flexibilním lepidlem</t>
  </si>
  <si>
    <t>-185834316</t>
  </si>
  <si>
    <t>Ostatní prvky hliníkové profily ukončovací a dilatační lepené flexibilním lepidlem rohové</t>
  </si>
  <si>
    <t>"Rohy vnější" (4*2,20)+(6*1,80)+(0,90*4)+0,95+1,485+1,10</t>
  </si>
  <si>
    <t>618</t>
  </si>
  <si>
    <t>781494002.X</t>
  </si>
  <si>
    <t>Hliníkové profily ukončovací lepené flexibilním lepidlem</t>
  </si>
  <si>
    <t>-1028291485</t>
  </si>
  <si>
    <t>Ostatní prvky hliníkové profily ukončovací a dilatační lepené flexibilním lepidlem ukončovací</t>
  </si>
  <si>
    <t>"1.01 - ker. sokl" 8,73+0,4</t>
  </si>
  <si>
    <t>"1.02 - ker. sokl" 15,46+(0,1*20)</t>
  </si>
  <si>
    <t>"1.04 - ker. sokl" 11,33+(0,1*4)</t>
  </si>
  <si>
    <t>"1.05 - obklad v 2,2" (10,34)-(0,7)+2,20+2,20</t>
  </si>
  <si>
    <t>"1.06 - obklad v 1,8" (7,94)-(0,9)+1,80+1,80</t>
  </si>
  <si>
    <t>"1.08 - ker. sokl" 16,54+1,80+1,80+1,80+1,80</t>
  </si>
  <si>
    <t>"1.09 - obklad v 2,2" (13,74)-(0,8)+2,20+2,20</t>
  </si>
  <si>
    <t>"1.10 - obklad v 1,8" (5,40)-(0,7)+1,80+1,80</t>
  </si>
  <si>
    <t>"1.11 - obklad v 1,8" (5,88)-(2*0,7)+1,80+1,80+1,80+1,80</t>
  </si>
  <si>
    <t>"1.12 - obklad v 1,8" (6,20)-(0,7)+1,80+1,80</t>
  </si>
  <si>
    <t>"1.18 - ker. sokl" 8,22+0,1+0,1</t>
  </si>
  <si>
    <t>"2.01 - ker. sokl" 16,20+(0,1*16)</t>
  </si>
  <si>
    <t xml:space="preserve">"Schodiště - ker. sokl"  ((0,457*20)+6,0)</t>
  </si>
  <si>
    <t>"2.02 - obklad v 1,8" (5,24)-(2*0,7)+(1,80*4)</t>
  </si>
  <si>
    <t>"2.03 - obklad v 1,8" (5,10)-(0,7)+(1,80*2)</t>
  </si>
  <si>
    <t>"2.04 - obklad v 1,8" (5,60)-(0,7)+(1,80*2)</t>
  </si>
  <si>
    <t>"2.05 - obklad v 1,8" (7,61)-(0,7)-(0,8)+(1,80*4)</t>
  </si>
  <si>
    <t>"2.06 - obklad v 1,8" (10,14)-(3*0,7)+(1,80*6)</t>
  </si>
  <si>
    <t>"2.07 - obklad v 1,8" (2*5,10)-(2*0,70)+(1,80*4)</t>
  </si>
  <si>
    <t>"2.08 - obklad v 1,8" (9,58)-(0,8)-(2*0,70)+(1,80*6)</t>
  </si>
  <si>
    <t>"2.09 - obklad v 1,8" (6,57)-(0,7)+(1,80*2)</t>
  </si>
  <si>
    <t>"2.10 - obklad v 1,8" (5,40)-(0,7)+(1,80*2)</t>
  </si>
  <si>
    <t>"2.12 - obklad za umyvadlem" 1,50*3</t>
  </si>
  <si>
    <t>"2.13 - obklad za umyvadlem" 1,50*3</t>
  </si>
  <si>
    <t>619</t>
  </si>
  <si>
    <t>781495111</t>
  </si>
  <si>
    <t>Nátěr penetrační na stěnu</t>
  </si>
  <si>
    <t>-25996182</t>
  </si>
  <si>
    <t>Příprava podkladu před provedením obkladu nátěr penetrační na stěnu</t>
  </si>
  <si>
    <t>620</t>
  </si>
  <si>
    <t>781499001.X</t>
  </si>
  <si>
    <t>Vybandážování koutů, rohů a prostupů izolační páskou kladenou do hydroizolační hmoty</t>
  </si>
  <si>
    <t>-1851562675</t>
  </si>
  <si>
    <t>621</t>
  </si>
  <si>
    <t>781674113</t>
  </si>
  <si>
    <t>Montáž obkladů parapetů šířky do 200 mm z dlaždic keramických lepených flexibilním lepidlem</t>
  </si>
  <si>
    <t>539512490</t>
  </si>
  <si>
    <t>Montáž obkladů parapetů z dlaždic keramických lepených flexibilním lepidlem, šířky parapetu přes 150 do 200 mm</t>
  </si>
  <si>
    <t>"1.05" 0,75</t>
  </si>
  <si>
    <t>"1.09" 0,75*2</t>
  </si>
  <si>
    <t>"1.12" 0,75</t>
  </si>
  <si>
    <t>"2.06" 0,75*2</t>
  </si>
  <si>
    <t>"2.07" 0,75</t>
  </si>
  <si>
    <t>"2.08" 0,75*2</t>
  </si>
  <si>
    <t>"2.09" 0,75</t>
  </si>
  <si>
    <t>"2.10" 0,75</t>
  </si>
  <si>
    <t>622</t>
  </si>
  <si>
    <t>-347185122</t>
  </si>
  <si>
    <t>8,250*0,20</t>
  </si>
  <si>
    <t>1,65*1,1 'Přepočtené koeficientem množství</t>
  </si>
  <si>
    <t>623</t>
  </si>
  <si>
    <t>998781102</t>
  </si>
  <si>
    <t>Přesun hmot tonážní pro obklady keramické v objektech v do 12 m</t>
  </si>
  <si>
    <t>1239412529</t>
  </si>
  <si>
    <t>Přesun hmot pro obklady keramické stanovený z hmotnosti přesunovaného materiálu vodorovná dopravní vzdálenost do 50 m v objektech výšky přes 6 do 12 m</t>
  </si>
  <si>
    <t>783</t>
  </si>
  <si>
    <t>Dokončovací práce - nátěry</t>
  </si>
  <si>
    <t>624</t>
  </si>
  <si>
    <t>783114101</t>
  </si>
  <si>
    <t>Základní jednonásobný syntetický nátěr truhlářských konstrukcí</t>
  </si>
  <si>
    <t>-1561046660</t>
  </si>
  <si>
    <t>Základní nátěr truhlářských konstrukcí jednonásobný syntetický</t>
  </si>
  <si>
    <t>(38,2*1,5) *2 + (2,28*1,5)*2</t>
  </si>
  <si>
    <t>625</t>
  </si>
  <si>
    <t>783118101</t>
  </si>
  <si>
    <t>Lazurovací jednonásobný syntetický nátěr truhlářských konstrukcí</t>
  </si>
  <si>
    <t>-2032118022</t>
  </si>
  <si>
    <t>Lazurovací nátěr truhlářských konstrukcí jednonásobný syntetický</t>
  </si>
  <si>
    <t>626</t>
  </si>
  <si>
    <t>783301303</t>
  </si>
  <si>
    <t>Bezoplachové odrezivění zámečnických konstrukcí</t>
  </si>
  <si>
    <t>-1039116816</t>
  </si>
  <si>
    <t>Příprava podkladu zámečnických konstrukcí před provedením nátěru odrezivění odrezovačem bezoplachovým</t>
  </si>
  <si>
    <t>"Sloupek" (0,434*2)*3,25*2</t>
  </si>
  <si>
    <t>"Vaznice" 0,372*(2,85+3,55+0,610)</t>
  </si>
  <si>
    <t>"L 150x100x10" 0,50*(3,40+2,24)</t>
  </si>
  <si>
    <t>"Jakl 40x40x4" 0,15*(2,95+3,75+0,710)</t>
  </si>
  <si>
    <t>"Jakl 30x30x2" 0,12*(6,50+4,81)</t>
  </si>
  <si>
    <t>"Plotna 250x250x10" 0,135*2</t>
  </si>
  <si>
    <t>"Sloupek" 0,39*6,10</t>
  </si>
  <si>
    <t>"Průvlak" 0,39*(3,25+2,25)</t>
  </si>
  <si>
    <t>"Plotna 250x250x5" 0,13*2</t>
  </si>
  <si>
    <t>C profily pro zavěšení podhledu</t>
  </si>
  <si>
    <t>"C 200x40x15x3,0" 0,31*99,45</t>
  </si>
  <si>
    <t>"Plotna tl. 5 mm" 0,083*34</t>
  </si>
  <si>
    <t>Ocelové táhlo I 140</t>
  </si>
  <si>
    <t>0,502*(6,0+6,10)</t>
  </si>
  <si>
    <t>627</t>
  </si>
  <si>
    <t>783301311</t>
  </si>
  <si>
    <t>Odmaštění zámečnických konstrukcí vodou ředitelným odmašťovačem</t>
  </si>
  <si>
    <t>-1294573357</t>
  </si>
  <si>
    <t>Příprava podkladu zámečnických konstrukcí před provedením nátěru odmaštění odmašťovačem vodou ředitelným</t>
  </si>
  <si>
    <t>628</t>
  </si>
  <si>
    <t>783314201</t>
  </si>
  <si>
    <t>Základní antikorozní jednonásobný syntetický standardní nátěr zámečnických konstrukcí</t>
  </si>
  <si>
    <t>-1258031827</t>
  </si>
  <si>
    <t>Základní antikorozní nátěr zámečnických konstrukcí jednonásobný syntetický standardní</t>
  </si>
  <si>
    <t>zárubně š.70, 80, 90, 1,6</t>
  </si>
  <si>
    <t xml:space="preserve">(2*2+0,7)*0,2*13  + (2*2+0,8)*0,2*7 + (2*2+0,8)*0,2*8 + (2*2+0,9)*0,2*8+(1,6+2*2)*0,2*1</t>
  </si>
  <si>
    <t>Ocelová k-ce vstupu, kanceláře, C pro podhled, táhlo I 140:</t>
  </si>
  <si>
    <t>58,319</t>
  </si>
  <si>
    <t>629</t>
  </si>
  <si>
    <t>783315101</t>
  </si>
  <si>
    <t>Mezinátěr jednonásobný syntetický standardní zámečnických konstrukcí</t>
  </si>
  <si>
    <t>569312602</t>
  </si>
  <si>
    <t>Mezinátěr zámečnických konstrukcí jednonásobný syntetický standardní</t>
  </si>
  <si>
    <t>630</t>
  </si>
  <si>
    <t>783317101</t>
  </si>
  <si>
    <t>Krycí jednonásobný syntetický standardní nátěr zámečnických konstrukcí</t>
  </si>
  <si>
    <t>288965451</t>
  </si>
  <si>
    <t>Krycí nátěr (email) zámečnických konstrukcí jednonásobný syntetický standardní</t>
  </si>
  <si>
    <t>631</t>
  </si>
  <si>
    <t>783783001.X</t>
  </si>
  <si>
    <t>Impregnační nátěr tesařských konstrukcí proti dřevokaznému hymzu, dřevokazným houbám, dřevozbarvujícím houbám a plísním</t>
  </si>
  <si>
    <t>-1891467779</t>
  </si>
  <si>
    <t>Impregnační nátěr truhlářských konstrukcí proti dřevokaznému hymzu, dřevokazným houbám, dřevozbarvujícím houbám a plísním</t>
  </si>
  <si>
    <t>Impregnační nátěr na dřevěné konstrukce (bednění střechy, krov) proti dřevokaznému hmyzu, houbám a plísním</t>
  </si>
  <si>
    <t>Typové označení dle ČSN 490600 - 1 minimálně: FB, P, lp, 1, 2, S</t>
  </si>
  <si>
    <t>"Bednění střech" 535,248*2</t>
  </si>
  <si>
    <t>"Revizní lávka krovu" (21,786*2)+((0,15+0,10+0,15+0,10)*76,16)</t>
  </si>
  <si>
    <t>"Podbití vazníků" ((16,85*0,10*2)*30)+((19,50*0,10*2)*30)+((1,80*0,10*2)*11)</t>
  </si>
  <si>
    <t>"Podbití - okapová hrana" 56,448*2</t>
  </si>
  <si>
    <t>784</t>
  </si>
  <si>
    <t>Dokončovací práce - malby a tapety</t>
  </si>
  <si>
    <t>632</t>
  </si>
  <si>
    <t>784111001</t>
  </si>
  <si>
    <t>Oprášení (ometení ) podkladu v místnostech výšky do 3,80 m</t>
  </si>
  <si>
    <t>-2144275022</t>
  </si>
  <si>
    <t>Oprášení (ometení) podkladu v místnostech výšky do 3,80 m</t>
  </si>
  <si>
    <t>3,407+1212,389+72,355-60,467</t>
  </si>
  <si>
    <t>633</t>
  </si>
  <si>
    <t>784111009</t>
  </si>
  <si>
    <t>Oprášení (ometení ) podkladu na schodišti o výšce podlaží do 5,00 m</t>
  </si>
  <si>
    <t>-787933295</t>
  </si>
  <si>
    <t>Oprášení (ometení) podkladu na schodišti o výšce podlaží přes 5,00 m</t>
  </si>
  <si>
    <t>634</t>
  </si>
  <si>
    <t>784181101</t>
  </si>
  <si>
    <t>Základní akrylátová jednonásobná penetrace podkladu v místnostech výšky do 3,80m</t>
  </si>
  <si>
    <t>-530232731</t>
  </si>
  <si>
    <t>Penetrace podkladu jednonásobná základní akrylátová v místnostech výšky do 3,80 m</t>
  </si>
  <si>
    <t>635</t>
  </si>
  <si>
    <t>784181107</t>
  </si>
  <si>
    <t>Základní akrylátová jednonásobná penetrace podkladu na schodišti o výšce podlaží do 3,80 m</t>
  </si>
  <si>
    <t>-782939577</t>
  </si>
  <si>
    <t>Penetrace podkladu jednonásobná základní akrylátová na schodišti o výšce podlaží do 3,80 m</t>
  </si>
  <si>
    <t>636</t>
  </si>
  <si>
    <t>784221101</t>
  </si>
  <si>
    <t>Dvojnásobné bílé malby ze směsí za sucha dobře otěruvzdorných v místnostech do 3,80 m</t>
  </si>
  <si>
    <t>-1673312425</t>
  </si>
  <si>
    <t>Malby z malířských směsí otěruvzdorných za sucha dvojnásobné, bílé za sucha otěruvzdorné dobře v místnostech výšky do 3,80 m</t>
  </si>
  <si>
    <t>637</t>
  </si>
  <si>
    <t>784221107</t>
  </si>
  <si>
    <t>Dvojnásobné bílé malby ze směsí za sucha dobře otěruvzdorných na schodišti do 3,80 m</t>
  </si>
  <si>
    <t>-715550633</t>
  </si>
  <si>
    <t>Malby z malířských směsí otěruvzdorných za sucha dvojnásobné, bílé za sucha otěruvzdorné dobře na schodišti o výšce podlaží do 3,80 m</t>
  </si>
  <si>
    <t>OST</t>
  </si>
  <si>
    <t>Ostatní</t>
  </si>
  <si>
    <t>PO</t>
  </si>
  <si>
    <t xml:space="preserve"> požární zabezpečení</t>
  </si>
  <si>
    <t>638</t>
  </si>
  <si>
    <t>PHP 1</t>
  </si>
  <si>
    <t>přenosný hasící přístroj CO 2 - 55 B, vč držáku</t>
  </si>
  <si>
    <t>356441184</t>
  </si>
  <si>
    <t>přenosný hasící přístroj práškováý PG 6, vč držáku</t>
  </si>
  <si>
    <t>639</t>
  </si>
  <si>
    <t>PHP 2</t>
  </si>
  <si>
    <t>1016654287</t>
  </si>
  <si>
    <t>640</t>
  </si>
  <si>
    <t>PO-1</t>
  </si>
  <si>
    <t>fotoluminiscenční značení požárního zabezpečení obkektu dle PBŘ kapitola 15</t>
  </si>
  <si>
    <t>soub.</t>
  </si>
  <si>
    <t>949413009</t>
  </si>
  <si>
    <t>fotoluminiscenční značení požárního zabezpečení obkektu dle PBŽ kapitola 15</t>
  </si>
  <si>
    <t>2 - Vzdělávací a rekvalifikační centrum - elektroinstalace</t>
  </si>
  <si>
    <t>64773868</t>
  </si>
  <si>
    <t>Petr Pecháček, Dolní Dobrouč 668, 561 02</t>
  </si>
  <si>
    <t>D1 - Elektromontáže</t>
  </si>
  <si>
    <t xml:space="preserve">    D2 - ELEKTROINSTALACE</t>
  </si>
  <si>
    <t xml:space="preserve">      D3 - KRABICE PŘÍSTROJOVÁ POD OMÍTKU</t>
  </si>
  <si>
    <t xml:space="preserve">      D4 - KRABICE ODBOČNÁ POD OMÍTKU BEZ SVORKOVNICE</t>
  </si>
  <si>
    <t xml:space="preserve">      D5 - TRUBKA OHEBNÁ, NÍZKÁ MECHANICKÁ ODOLNOST</t>
  </si>
  <si>
    <t xml:space="preserve">      D6 - KABELOVÝ ŽLAB MERKUR VČ. DÍLŮ A PŘÍSLUŠENSTVÍ, ŽÁROVÝ ZINEK</t>
  </si>
  <si>
    <t xml:space="preserve">      D7 - VODIČ JEDNOŽILOVÝ OHEBNÝ (CYA)</t>
  </si>
  <si>
    <t xml:space="preserve">      D8 - KABEL SE SNÍŽENOU HOŘLAVOSTÍ, S FUNKČNÍ SCHOPNOSTÍ PŘI POŽÁRU P60-R,  TŘÍDA REAKCE NA OHEŇ - B2 ca, </t>
  </si>
  <si>
    <t xml:space="preserve">      D9 - KABEL SILOVÝ,IZOLACE PVC BEZ VODIČE PE</t>
  </si>
  <si>
    <t xml:space="preserve">      D10 - KABEL SILOVÝ,IZOLACE PVC S VODIČEM PE</t>
  </si>
  <si>
    <t xml:space="preserve">      D11 - KABEL SILOVÝ,IZOLACE PVC</t>
  </si>
  <si>
    <t xml:space="preserve">      D12 - UKONČENÍ Cu KABELŮ  DO</t>
  </si>
  <si>
    <t xml:space="preserve">      D13 - UKONČENÍ  VODIČŮ V ROZVADĚČÍCH</t>
  </si>
  <si>
    <t xml:space="preserve">      D14 - ZÁSUVKA NN, TANGO</t>
  </si>
  <si>
    <t xml:space="preserve">      D15 - RÁMEČEK PRO PŘÍSTROJE TANGO BARVA BÍLÁ</t>
  </si>
  <si>
    <t xml:space="preserve">      D16 - ZÁSUVKA NASTĚNNÁ IP44 (PRAKTIK)</t>
  </si>
  <si>
    <t xml:space="preserve">      D17 - ZÁSUVKA PRŮMYSLOVÁ NÁSTĚNNÁ,</t>
  </si>
  <si>
    <t xml:space="preserve">      D18 - SPÍNAČ VAČKOVÝ VE SKŘÍNI PRO UZAMČENÍ VISACÍM ZÁMKEM</t>
  </si>
  <si>
    <t xml:space="preserve">      D19 - ZÁSUVKOVÉ SKŘÍNĚ FAMATEL</t>
  </si>
  <si>
    <t xml:space="preserve">      D20 - ROZBOČNÁ KOSTKA</t>
  </si>
  <si>
    <t xml:space="preserve">      D21 - MONTÁŽ ROZVODNIC</t>
  </si>
  <si>
    <t xml:space="preserve">      D22 - MONTÁŽ  ROZVADĚČŮ SKŘÍŇOVÝCH</t>
  </si>
  <si>
    <t xml:space="preserve">      D23 - Kabelové přípojkové skříně AHVO</t>
  </si>
  <si>
    <t xml:space="preserve">        D24 - typu PPS</t>
  </si>
  <si>
    <t xml:space="preserve">      D25 - SUSIČ RUKOU</t>
  </si>
  <si>
    <t xml:space="preserve">      D26 - TLAČÍTKO TOTAL STOP</t>
  </si>
  <si>
    <t xml:space="preserve">      D27 - TLAČÍTKO CENTRAL STOP</t>
  </si>
  <si>
    <t xml:space="preserve">    D28 - OSVĚTLENÍ</t>
  </si>
  <si>
    <t xml:space="preserve">      D29 - TRUBKA TUHÁ STŘEDNÍ MECHANICKÁ ODOLNOST ŠEDÁ</t>
  </si>
  <si>
    <t xml:space="preserve">      D30 - STROJEK SPÍNAČE TANGO</t>
  </si>
  <si>
    <t xml:space="preserve">      D31 - KRYT SPÍNAČE TANGO BARVA BÍLÁ</t>
  </si>
  <si>
    <t xml:space="preserve">      D32 - SPÍNAČ DO VLHKA V IZOL. IP44 PRAKTIK BARVA ŠEDÁ</t>
  </si>
  <si>
    <t xml:space="preserve">      D33 - POHYBOVÝ SPÍNAČ AUTOMATICKÝ, KOMPLETNÍ, BÍLÝ, IP20, ABB</t>
  </si>
  <si>
    <t xml:space="preserve">      D34 - SVÍTIDLO LED</t>
  </si>
  <si>
    <t xml:space="preserve">    D35 - HROMOSVOD</t>
  </si>
  <si>
    <t xml:space="preserve">      D36 - OCELOVÝ DRÁT POZINKOVANÝ</t>
  </si>
  <si>
    <t xml:space="preserve">      D37 - OCELOVÝ PÁSEK POZINKOVANÝ</t>
  </si>
  <si>
    <t xml:space="preserve">      D38 - JÍMACÍ TYČ A OCHRANNÁ TRUBKA</t>
  </si>
  <si>
    <t xml:space="preserve">      D39 - DRŽÁK JÍMACÍ TYČE A OCHRANNÉ TRUBKY</t>
  </si>
  <si>
    <t xml:space="preserve">      D40 - OCHRANNÁ STŘÍŠKA</t>
  </si>
  <si>
    <t xml:space="preserve">      D41 - ZEMNIČE</t>
  </si>
  <si>
    <t xml:space="preserve">      D42 - NEREZOVÉ PROVEDENÍ</t>
  </si>
  <si>
    <t xml:space="preserve">        D43 -  DRÁT</t>
  </si>
  <si>
    <t xml:space="preserve">      D44 - PODPĚRA VEDENÍ</t>
  </si>
  <si>
    <t xml:space="preserve">      D45 - SVORKA HROMOSVODNÍ,UZEMŇOVACÍ</t>
  </si>
  <si>
    <t xml:space="preserve">      D46 - OCHRANNÝ ÚHELNÍK A DRŽÁKY</t>
  </si>
  <si>
    <t xml:space="preserve">    D47 - LAN</t>
  </si>
  <si>
    <t xml:space="preserve">      D48 - TRUBKA OHEBNÁ STŘEDNÍ MECHANICKÁ O   DOLNOST</t>
  </si>
  <si>
    <t xml:space="preserve">      D49 - KRYT ZÁSUVKY KOMUNIKAČNÍ (DATOVÉ NEBO REPRODUKTOROVÉ) PŘÍMÉ, TANGO</t>
  </si>
  <si>
    <t xml:space="preserve">      D50 - MASKA NOSNÁ , pro Tango, Future linear, Solo, Alpha exclusive, Impuls</t>
  </si>
  <si>
    <t xml:space="preserve">      D51 - ZÁSUVKA KOMUNIKAČNÍ (DATOVÁ) KEYSTONE NONAME, pro Tango, Element, Time, Future linear, Solo, Alpha e</t>
  </si>
  <si>
    <t xml:space="preserve">      D52 - Patch panely CAT5E</t>
  </si>
  <si>
    <t xml:space="preserve">    D53 - EL. ČAS A ZVONĚNÍ</t>
  </si>
  <si>
    <t xml:space="preserve">      D54 - Hlavní hodiny</t>
  </si>
  <si>
    <t xml:space="preserve">      D55 - DOPLŇKY K HLAVNÍM HODINÁM</t>
  </si>
  <si>
    <t xml:space="preserve">      D56 - PODRUŽNÉ HODINY MOBATIME, ANALOGOVÉ</t>
  </si>
  <si>
    <t xml:space="preserve">      D57 - HODINOVE ZUCTOVACI SAZBY</t>
  </si>
  <si>
    <t xml:space="preserve">      D58 - PROVEDENI REVIZNICH ZKOUSEK</t>
  </si>
  <si>
    <t xml:space="preserve">        D59 - DLE CSN 331500</t>
  </si>
  <si>
    <t>D60 - Zemní práce</t>
  </si>
  <si>
    <t xml:space="preserve">    D61 - ZEMNÍ PRÁCE KAB. PŘÍPOJKA</t>
  </si>
  <si>
    <t xml:space="preserve">      D62 - VYTÝČENÍ TRATI</t>
  </si>
  <si>
    <t xml:space="preserve">      D63 - BOURANÍ ŽIVIČNÝCH POVRCHŮ</t>
  </si>
  <si>
    <t xml:space="preserve">      D64 - ŘEZÁNÍ SPÁRY</t>
  </si>
  <si>
    <t xml:space="preserve">      D65 - HLOUBENÍ KABELOVÉ RÝHY</t>
  </si>
  <si>
    <t xml:space="preserve">      D66 - ZŘÍZENÍ KABELOVÉHO LOŽE</t>
  </si>
  <si>
    <t xml:space="preserve">      D67 - FOLIE VÝSTRAŽNÁ Z PVC</t>
  </si>
  <si>
    <t xml:space="preserve">      D68 - ZÁHOZ KABELOVÉ RÝHY</t>
  </si>
  <si>
    <t xml:space="preserve">      D69 - PODKLADOVÁ VRSTVA</t>
  </si>
  <si>
    <t xml:space="preserve">      D70 - JEDNOVRSTVOVÁ VOZOVKA Z ASFALTOBETONU</t>
  </si>
  <si>
    <t xml:space="preserve">      D71 - PRŮRAZ BETONOVOU ZDÍ</t>
  </si>
  <si>
    <t xml:space="preserve">    D72 - ZEMNÍ PRÁCE HROMOSVOD</t>
  </si>
  <si>
    <t xml:space="preserve">      D73 - ÚPRAVA POVRCHU</t>
  </si>
  <si>
    <t>D74 - Dodávky</t>
  </si>
  <si>
    <t xml:space="preserve">    D75 - RMS1</t>
  </si>
  <si>
    <t xml:space="preserve">      D76 - PLASTOVÝ OVLÁDAČ HARMONY STISKACÍ  KOMPLETNÍ, IP65, 3A, KONT. 1/1 (AZ105)</t>
  </si>
  <si>
    <t xml:space="preserve">      D77 - PŘIPOJNICE Cu</t>
  </si>
  <si>
    <t xml:space="preserve">    D78 - RP1</t>
  </si>
  <si>
    <t>D1</t>
  </si>
  <si>
    <t>Elektromontáže</t>
  </si>
  <si>
    <t>PM</t>
  </si>
  <si>
    <t>785728754</t>
  </si>
  <si>
    <t>Podružný materiál</t>
  </si>
  <si>
    <t>D2</t>
  </si>
  <si>
    <t>ELEKTROINSTALACE</t>
  </si>
  <si>
    <t>Pol110</t>
  </si>
  <si>
    <t>KF 09110 TRUBKA KOPOFLEX 110</t>
  </si>
  <si>
    <t>D3</t>
  </si>
  <si>
    <t>KRABICE PŘÍSTROJOVÁ POD OMÍTKU</t>
  </si>
  <si>
    <t>Pol111</t>
  </si>
  <si>
    <t>KP67/3 70x45</t>
  </si>
  <si>
    <t>D4</t>
  </si>
  <si>
    <t>KRABICE ODBOČNÁ POD OMÍTKU BEZ SVORKOVNICE</t>
  </si>
  <si>
    <t>Pol112</t>
  </si>
  <si>
    <t>KU68-1902 73x42</t>
  </si>
  <si>
    <t>D5</t>
  </si>
  <si>
    <t>TRUBKA OHEBNÁ, NÍZKÁ MECHANICKÁ ODOLNOST</t>
  </si>
  <si>
    <t>Pol113</t>
  </si>
  <si>
    <t xml:space="preserve">1425 d 25   mm, pod omítkou</t>
  </si>
  <si>
    <t>1425 d 25 mm, pod omítkou</t>
  </si>
  <si>
    <t>D6</t>
  </si>
  <si>
    <t>KABELOVÝ ŽLAB MERKUR VČ. DÍLŮ A PŘÍSLUŠENSTVÍ, ŽÁROVÝ ZINEK</t>
  </si>
  <si>
    <t>Pol114</t>
  </si>
  <si>
    <t>150/100</t>
  </si>
  <si>
    <t>D7</t>
  </si>
  <si>
    <t>VODIČ JEDNOŽILOVÝ OHEBNÝ (CYA)</t>
  </si>
  <si>
    <t>Pol116</t>
  </si>
  <si>
    <t xml:space="preserve">H07V-K 35  mm2 , pevně</t>
  </si>
  <si>
    <t>H07V-K 35 mm2 , pevně</t>
  </si>
  <si>
    <t>D8</t>
  </si>
  <si>
    <t xml:space="preserve">KABEL SE SNÍŽENOU HOŘLAVOSTÍ, S FUNKČNÍ SCHOPNOSTÍ PŘI POŽÁRU P60-R,  TŘÍDA REAKCE NA OHEŇ - B2 ca, </t>
  </si>
  <si>
    <t>Pol117</t>
  </si>
  <si>
    <t xml:space="preserve">1-CXKH-V-O  3x1.5 mm2 , pod omítkou</t>
  </si>
  <si>
    <t>1-CXKH-V-O 3x1.5 mm2 , pod omítkou</t>
  </si>
  <si>
    <t>D9</t>
  </si>
  <si>
    <t>KABEL SILOVÝ,IZOLACE PVC BEZ VODIČE PE</t>
  </si>
  <si>
    <t>Pol119</t>
  </si>
  <si>
    <t>CYKY-O 2x1.5 mm2 , pod omítkou</t>
  </si>
  <si>
    <t>D10</t>
  </si>
  <si>
    <t>KABEL SILOVÝ,IZOLACE PVC S VODIČEM PE</t>
  </si>
  <si>
    <t>Pol120</t>
  </si>
  <si>
    <t>CYKY-J 3x1.5 mm2 , pod omítkou</t>
  </si>
  <si>
    <t>Pol142</t>
  </si>
  <si>
    <t>CYKY-J 3x2.5 mm2 , pod omítkou</t>
  </si>
  <si>
    <t>Pol143</t>
  </si>
  <si>
    <t>CYKY-J 5x1.5 mm2 , pod omítkou</t>
  </si>
  <si>
    <t>Pol148</t>
  </si>
  <si>
    <t>CYKY-J 5x2.5 mm2 , pod omítkou</t>
  </si>
  <si>
    <t>Pol151</t>
  </si>
  <si>
    <t>CYKY-J 5x6 mm2 , pod omítkou</t>
  </si>
  <si>
    <t>Pol152</t>
  </si>
  <si>
    <t>CYKY-J 5x10 mm2 , pod omítkou</t>
  </si>
  <si>
    <t>Pol153</t>
  </si>
  <si>
    <t>CYKY-J 5x16 mm2 , pod omítkou</t>
  </si>
  <si>
    <t>D11</t>
  </si>
  <si>
    <t>KABEL SILOVÝ,IZOLACE PVC</t>
  </si>
  <si>
    <t>Pol155</t>
  </si>
  <si>
    <t>CYKY-J 3x95+50 mm2 , volně</t>
  </si>
  <si>
    <t>D12</t>
  </si>
  <si>
    <t xml:space="preserve">UKONČENÍ Cu KABELŮ  DO</t>
  </si>
  <si>
    <t>Pol156</t>
  </si>
  <si>
    <t>4x10 mm2</t>
  </si>
  <si>
    <t>Pol159</t>
  </si>
  <si>
    <t>4x25 mm2</t>
  </si>
  <si>
    <t>Pol160</t>
  </si>
  <si>
    <t>4x95 mm2</t>
  </si>
  <si>
    <t>D13</t>
  </si>
  <si>
    <t xml:space="preserve">UKONČENÍ  VODIČŮ V ROZVADĚČÍCH</t>
  </si>
  <si>
    <t>Pol161</t>
  </si>
  <si>
    <t>do 2,5 mm2</t>
  </si>
  <si>
    <t>D14</t>
  </si>
  <si>
    <t>ZÁSUVKA NN, TANGO</t>
  </si>
  <si>
    <t>Pol163</t>
  </si>
  <si>
    <t>5519A-A02357 B Zásuvka jednonásobná (bezšroubové svorky), s ochranným kolíkem, s clonkami; řazení 2P+PE; d. Tango; b. bílá</t>
  </si>
  <si>
    <t>D15</t>
  </si>
  <si>
    <t>RÁMEČEK PRO PŘÍSTROJE TANGO BARVA BÍLÁ</t>
  </si>
  <si>
    <t>Pol164</t>
  </si>
  <si>
    <t>3901A-B10 B jednoduchý</t>
  </si>
  <si>
    <t>Pol186</t>
  </si>
  <si>
    <t>3901A-B20 B 2x,vodorovný</t>
  </si>
  <si>
    <t>D16</t>
  </si>
  <si>
    <t>ZÁSUVKA NASTĚNNÁ IP44 (PRAKTIK)</t>
  </si>
  <si>
    <t>Pol187</t>
  </si>
  <si>
    <t>5518-2969 S 2p+PE, šedá</t>
  </si>
  <si>
    <t>D17</t>
  </si>
  <si>
    <t>ZÁSUVKA PRŮMYSLOVÁ NÁSTĚNNÁ,</t>
  </si>
  <si>
    <t>Pol188</t>
  </si>
  <si>
    <t>IZN3253 32A,400V,3p+N+PE, IP44</t>
  </si>
  <si>
    <t>Pol190</t>
  </si>
  <si>
    <t>IZ6343 63A,400V,3p+PE, IP44</t>
  </si>
  <si>
    <t>D18</t>
  </si>
  <si>
    <t>SPÍNAČ VAČKOVÝ VE SKŘÍNI PRO UZAMČENÍ VISACÍM ZÁMKEM</t>
  </si>
  <si>
    <t>Pol191</t>
  </si>
  <si>
    <t>S16JPU1103 16A,500V,IP65</t>
  </si>
  <si>
    <t>D19</t>
  </si>
  <si>
    <t>ZÁSUVKOVÉ SKŘÍNĚ FAMATEL</t>
  </si>
  <si>
    <t>Pol204</t>
  </si>
  <si>
    <t>ZSF20101000.1 /3959 zás. skříň 2x16A/230V; 1x16A/400V; 1x32A/400V jištěná s chráničem (přístroje EATON); 2xB16/1, 1xB16/3, 1xB32/3, FI-40/4/003</t>
  </si>
  <si>
    <t>D20</t>
  </si>
  <si>
    <t>ROZBOČNÁ KOSTKA</t>
  </si>
  <si>
    <t>Pol205</t>
  </si>
  <si>
    <t xml:space="preserve">Rozbočná kostka zásuvková  ROK X - 4xZ 230V - nejištěná</t>
  </si>
  <si>
    <t>Rozbočná kostka zásuvková ROK X - 4xZ 230V - nejištěná</t>
  </si>
  <si>
    <t>D21</t>
  </si>
  <si>
    <t>MONTÁŽ ROZVODNIC</t>
  </si>
  <si>
    <t>Pol206</t>
  </si>
  <si>
    <t>do 150 kg</t>
  </si>
  <si>
    <t>D22</t>
  </si>
  <si>
    <t xml:space="preserve">MONTÁŽ  ROZVADĚČŮ SKŘÍŇOVÝCH</t>
  </si>
  <si>
    <t>Pol209</t>
  </si>
  <si>
    <t xml:space="preserve">do  500 kg</t>
  </si>
  <si>
    <t>do 500 kg</t>
  </si>
  <si>
    <t>Pol210</t>
  </si>
  <si>
    <t>BC160NT305-125-D Jistič</t>
  </si>
  <si>
    <t>Ks</t>
  </si>
  <si>
    <t>D23</t>
  </si>
  <si>
    <t>Kabelové přípojkové skříně AHVO</t>
  </si>
  <si>
    <t>D24</t>
  </si>
  <si>
    <t>typu PPS</t>
  </si>
  <si>
    <t>Pol211</t>
  </si>
  <si>
    <t>25360 PPS 3x250 vestavná i na sokl</t>
  </si>
  <si>
    <t>Pol212</t>
  </si>
  <si>
    <t>PHNA1 125A gG Pojistková vložka</t>
  </si>
  <si>
    <t>D25</t>
  </si>
  <si>
    <t>SUSIČ RUKOU</t>
  </si>
  <si>
    <t>Pol215</t>
  </si>
  <si>
    <t>Stiebel Eltron osoušeč rukou HTE 4 electronic 073007</t>
  </si>
  <si>
    <t>D26</t>
  </si>
  <si>
    <t>TLAČÍTKO TOTAL STOP</t>
  </si>
  <si>
    <t>Pol216</t>
  </si>
  <si>
    <t>GEWISS tlačítko požární GW 42-201 12x12x 5cm červené se sklem</t>
  </si>
  <si>
    <t>D27</t>
  </si>
  <si>
    <t>TLAČÍTKO CENTRAL STOP</t>
  </si>
  <si>
    <t>Pol217</t>
  </si>
  <si>
    <t>XB5AS9445 Ovládač "Nouzového zastavení s hřib. knoflíkem", 1 Z + 1 V</t>
  </si>
  <si>
    <t>D28</t>
  </si>
  <si>
    <t>OSVĚTLENÍ</t>
  </si>
  <si>
    <t>D29</t>
  </si>
  <si>
    <t>TRUBKA TUHÁ STŘEDNÍ MECHANICKÁ ODOLNOST ŠEDÁ</t>
  </si>
  <si>
    <t>Pol218</t>
  </si>
  <si>
    <t xml:space="preserve">4025 LA d 25   mm, pevně</t>
  </si>
  <si>
    <t>4025 LA d 25 mm, pevně</t>
  </si>
  <si>
    <t>Pol219</t>
  </si>
  <si>
    <t>CYKY-O 3x1.5 mm2 , pod omítkou</t>
  </si>
  <si>
    <t>D30</t>
  </si>
  <si>
    <t>STROJEK SPÍNAČE TANGO</t>
  </si>
  <si>
    <t>Pol220</t>
  </si>
  <si>
    <t>3558-A01340 1-pól.vyp.(1)</t>
  </si>
  <si>
    <t>Pol241</t>
  </si>
  <si>
    <t>3558-A05340 sériov.přep.(5)</t>
  </si>
  <si>
    <t>Pol242</t>
  </si>
  <si>
    <t>3558-A06340 střídav.přep.(6)</t>
  </si>
  <si>
    <t>Pol243</t>
  </si>
  <si>
    <t>3558-A07340 kříž.přep.(7)</t>
  </si>
  <si>
    <t>D31</t>
  </si>
  <si>
    <t>KRYT SPÍNAČE TANGO BARVA BÍLÁ</t>
  </si>
  <si>
    <t>Pol264</t>
  </si>
  <si>
    <t>3558A-A651 B 1 páčka</t>
  </si>
  <si>
    <t>Pol265</t>
  </si>
  <si>
    <t>3558A-A652 B 2 páčky</t>
  </si>
  <si>
    <t>D32</t>
  </si>
  <si>
    <t>SPÍNAČ DO VLHKA V IZOL. IP44 PRAKTIK BARVA ŠEDÁ</t>
  </si>
  <si>
    <t>Pol266</t>
  </si>
  <si>
    <t xml:space="preserve">3553-01929  1-pólový vypínač</t>
  </si>
  <si>
    <t>3553-01929 1-pólový vypínač</t>
  </si>
  <si>
    <t>D33</t>
  </si>
  <si>
    <t>POHYBOVÝ SPÍNAČ AUTOMATICKÝ, KOMPLETNÍ, BÍLÝ, IP20, ABB</t>
  </si>
  <si>
    <t>Pol267</t>
  </si>
  <si>
    <t>3299A-A22100 spínací prvek relé</t>
  </si>
  <si>
    <t>D34</t>
  </si>
  <si>
    <t>SVÍTIDLO LED</t>
  </si>
  <si>
    <t>Pol268</t>
  </si>
  <si>
    <t xml:space="preserve">0DP10B77133S - PUNCTOLED DL 150 4000K  OSRAM</t>
  </si>
  <si>
    <t>0DP10B77133S - PUNCTOLED DL 150 4000K OSRAM</t>
  </si>
  <si>
    <t>Pol269</t>
  </si>
  <si>
    <t xml:space="preserve">0DP10B77203S - PUNCTOLED DL 200 4000K  OSRAM</t>
  </si>
  <si>
    <t>0DP10B77203S - PUNCTOLED DL 200 4000K OSRAM</t>
  </si>
  <si>
    <t>Pol270</t>
  </si>
  <si>
    <t>2LS71272V94D - CpMons,wd,LED10000lm840,ECG,PMMA</t>
  </si>
  <si>
    <t>Pol271</t>
  </si>
  <si>
    <t>2LS71271V54C - CpMons,wd,LED6100lm840,0/1,PMMA</t>
  </si>
  <si>
    <t>Pol272</t>
  </si>
  <si>
    <t>51MT1LV0JHGEBB02 - Taris,LED,3930lm840,ECG,PMMA,dir,li,M600</t>
  </si>
  <si>
    <t>Pol273</t>
  </si>
  <si>
    <t>KITpanel,surface,M600,wh</t>
  </si>
  <si>
    <t>Pol274</t>
  </si>
  <si>
    <t xml:space="preserve">5LF519D1ZS -  ComfM,LED,DALI,dir,surf</t>
  </si>
  <si>
    <t>5LF519D1ZS - ComfM,LED,DALI,dir,surf</t>
  </si>
  <si>
    <t>Pol275</t>
  </si>
  <si>
    <t>0LJ311738840 - ECOP,LED,5000lm840,ECG,PC,dir,surf</t>
  </si>
  <si>
    <t>Pol276</t>
  </si>
  <si>
    <t>0LJ311730840 - ECOP,LED,4000lm840,ECG,PC,dir,surf</t>
  </si>
  <si>
    <t>Pol277</t>
  </si>
  <si>
    <t>5MD12CA6L4 - 	 Eurpl,LED,2370lm840,ECG,PMMA,dir,surf</t>
  </si>
  <si>
    <t>Pol278</t>
  </si>
  <si>
    <t>5XA7661A2A1A -FL20mc,PL43,LED3010lm740,Basic,bracket</t>
  </si>
  <si>
    <t>Pol279</t>
  </si>
  <si>
    <t>svítidlo nouzové - CRONUS LEDUS 16 IP42 16LED 2h</t>
  </si>
  <si>
    <t>Pol121</t>
  </si>
  <si>
    <t>svítidlo nouzové - PIKTOGRAM</t>
  </si>
  <si>
    <t>D35</t>
  </si>
  <si>
    <t>HROMOSVOD</t>
  </si>
  <si>
    <t>D36</t>
  </si>
  <si>
    <t>OCELOVÝ DRÁT POZINKOVANÝ</t>
  </si>
  <si>
    <t>Pol280</t>
  </si>
  <si>
    <t>FeZn-D10 (0,62kg/m), volně</t>
  </si>
  <si>
    <t>D37</t>
  </si>
  <si>
    <t>OCELOVÝ PÁSEK POZINKOVANÝ</t>
  </si>
  <si>
    <t>Pol281</t>
  </si>
  <si>
    <t>FeZn30x4 (1.0 kg/m), volně</t>
  </si>
  <si>
    <t>Pol282</t>
  </si>
  <si>
    <t>Nátěr zemnícího pásku</t>
  </si>
  <si>
    <t>D38</t>
  </si>
  <si>
    <t>JÍMACÍ TYČ A OCHRANNÁ TRUBKA</t>
  </si>
  <si>
    <t>Pol283</t>
  </si>
  <si>
    <t>JR 1,5 AlMgSi s rovným koncem, L 1500mm</t>
  </si>
  <si>
    <t>D39</t>
  </si>
  <si>
    <t>DRŽÁK JÍMACÍ TYČE A OCHRANNÉ TRUBKY</t>
  </si>
  <si>
    <t>Pol284</t>
  </si>
  <si>
    <t>DJDp do dřeva, D20mm, L 100mm, vrut 8/160mm</t>
  </si>
  <si>
    <t>D40</t>
  </si>
  <si>
    <t>OCHRANNÁ STŘÍŠKA</t>
  </si>
  <si>
    <t>Pol285</t>
  </si>
  <si>
    <t>OSH horní, D20mm</t>
  </si>
  <si>
    <t>D41</t>
  </si>
  <si>
    <t>ZEMNIČE</t>
  </si>
  <si>
    <t>Pol286</t>
  </si>
  <si>
    <t>Štítek uzemnění Štítek uzemnění</t>
  </si>
  <si>
    <t>Pol287</t>
  </si>
  <si>
    <t>Štítek 1 štítek označení 1</t>
  </si>
  <si>
    <t>D42</t>
  </si>
  <si>
    <t>NEREZOVÉ PROVEDENÍ</t>
  </si>
  <si>
    <t>D43</t>
  </si>
  <si>
    <t xml:space="preserve"> DRÁT</t>
  </si>
  <si>
    <t>Pol288</t>
  </si>
  <si>
    <t>Drát 8 AlMgSi T/2 drát ø 8mm AlMgSi T/2 (0,135kg/m) polotvrdý, pevně</t>
  </si>
  <si>
    <t>D44</t>
  </si>
  <si>
    <t>PODPĚRA VEDENÍ</t>
  </si>
  <si>
    <t>Pol289</t>
  </si>
  <si>
    <t>PV 23 N na plechovou střechu nerez</t>
  </si>
  <si>
    <t>Pol290</t>
  </si>
  <si>
    <t>PV 1h N do zdiva na hmoždinku nerez, L 50mm, vrut 6/50mm</t>
  </si>
  <si>
    <t>D45</t>
  </si>
  <si>
    <t>SVORKA HROMOSVODNÍ,UZEMŇOVACÍ</t>
  </si>
  <si>
    <t>Pol291</t>
  </si>
  <si>
    <t>SU N univerzální nerez</t>
  </si>
  <si>
    <t>Pol292</t>
  </si>
  <si>
    <t>SZa N zkušební - plechová nerez</t>
  </si>
  <si>
    <t>Pol293</t>
  </si>
  <si>
    <t>SP N připojovací nerez</t>
  </si>
  <si>
    <t>Pol294</t>
  </si>
  <si>
    <t>SJ 1b N k jímací tyči nerez, D=18, dvoušroubová</t>
  </si>
  <si>
    <t>Pol295</t>
  </si>
  <si>
    <t>SOc N na okapové žlaby nerez</t>
  </si>
  <si>
    <t>D46</t>
  </si>
  <si>
    <t>OCHRANNÝ ÚHELNÍK A DRŽÁKY</t>
  </si>
  <si>
    <t>Pol296</t>
  </si>
  <si>
    <t>OU 1,7 N ochranný úhelník, L 1700mm</t>
  </si>
  <si>
    <t>Pol297</t>
  </si>
  <si>
    <t>DUDa-22 N držák ochranného úhelníku nerez, L 220mm</t>
  </si>
  <si>
    <t>Pol298</t>
  </si>
  <si>
    <t>POTENTIAL Svorkovnice pro vyrovnání potenciálů</t>
  </si>
  <si>
    <t>D47</t>
  </si>
  <si>
    <t>LAN</t>
  </si>
  <si>
    <t>Pol299</t>
  </si>
  <si>
    <t>06040 CHRÁNIČKA OPT. KABELU</t>
  </si>
  <si>
    <t>Pol300</t>
  </si>
  <si>
    <t>Brand-Rex GF008UNI12LU optický kabel, UDU - gelový, 12x9um OS2, univerzální, LSHF, černý</t>
  </si>
  <si>
    <t>Pol301</t>
  </si>
  <si>
    <t>HB1583E000 Kabel BELDEN 1583E U/UTP Cat.5e PVC, šedá barva</t>
  </si>
  <si>
    <t>D48</t>
  </si>
  <si>
    <t xml:space="preserve">TRUBKA OHEBNÁ STŘEDNÍ MECHANICKÁ O   DOLNOST</t>
  </si>
  <si>
    <t>Pol302</t>
  </si>
  <si>
    <t xml:space="preserve">1225 d 25   mm, pevně</t>
  </si>
  <si>
    <t>1225 d 25 mm, pevně</t>
  </si>
  <si>
    <t>D49</t>
  </si>
  <si>
    <t>KRYT ZÁSUVKY KOMUNIKAČNÍ (DATOVÉ NEBO REPRODUKTOROVÉ) PŘÍMÉ, TANGO</t>
  </si>
  <si>
    <t>Pol303</t>
  </si>
  <si>
    <t>5014A-A02018 B Kryt zásuvky komunikační, s kovovým upevňovacím třmenem, pro 2x keystone nebo 2x repro; d. Tango; b. bílá</t>
  </si>
  <si>
    <t>D50</t>
  </si>
  <si>
    <t>MASKA NOSNÁ , pro Tango, Future linear, Solo, Alpha exclusive, Impuls</t>
  </si>
  <si>
    <t>Pol304</t>
  </si>
  <si>
    <t>Maska nosná s 2 otvory pro 2 zásuvky Modular-Jack (keystone); b. černá</t>
  </si>
  <si>
    <t>D51</t>
  </si>
  <si>
    <t>ZÁSUVKA KOMUNIKAČNÍ (DATOVÁ) KEYSTONE NONAME, pro Tango, Element, Time, Future linear, Solo, Alpha e</t>
  </si>
  <si>
    <t>Pol305</t>
  </si>
  <si>
    <t>1208.10 RJ 45-8 Přístroj zásuvky datové (noname), Modular Jack RJ 45-8 Cat. 5e; b. černá</t>
  </si>
  <si>
    <t>Pol306</t>
  </si>
  <si>
    <t>HSELS480CG 19" FO vana výsuvná, čelo pro 24xSC-D, neosazená, výška 1U</t>
  </si>
  <si>
    <t>Pol307</t>
  </si>
  <si>
    <t xml:space="preserve">Kazeta optická  universální r35 pro 12 vláken, s víčkem 2X integrovaný hřebínek pro 6 ochran svárů</t>
  </si>
  <si>
    <t>Kazeta optická universální r35 pro 12 vláken, s víčkem 2X integrovaný hřebínek pro 6 ochran svárů</t>
  </si>
  <si>
    <t>Pol308</t>
  </si>
  <si>
    <t>HMOL000055 Spojka SC-SC simplexní, SM</t>
  </si>
  <si>
    <t>Pol309</t>
  </si>
  <si>
    <t>32620 PIGTAIL SC 9/125 1M</t>
  </si>
  <si>
    <t>Pol310</t>
  </si>
  <si>
    <t>HCLSPHSCHR Ochrana svárů 60mm,</t>
  </si>
  <si>
    <t>Pol311</t>
  </si>
  <si>
    <t>32603 OPT. PROP. KAB. SC/LC 9/125 1M</t>
  </si>
  <si>
    <t>Pol312</t>
  </si>
  <si>
    <t>gigabaitový agregační L2 switch, 24x10/100/1000Base-T + 2xgigabit combo (SFP/GT) + 2x gigabit SFP</t>
  </si>
  <si>
    <t>Pol313</t>
  </si>
  <si>
    <t>záložní zdroj UPS e-PLUS, 650VA/360W</t>
  </si>
  <si>
    <t>Pol314</t>
  </si>
  <si>
    <t>46201 LCS2 ROZVÁDĚČ 9U 600X500X400</t>
  </si>
  <si>
    <t>Pol315</t>
  </si>
  <si>
    <t>IU070120-- 19" panel napájecí 5x230V, 3m přípojný kabel, typ ČSN, výška 1U</t>
  </si>
  <si>
    <t>D52</t>
  </si>
  <si>
    <t>Patch panely CAT5E</t>
  </si>
  <si>
    <t>Pol316</t>
  </si>
  <si>
    <t>PNUL5524-A00 Patch panel C5E UTP 24xRJ45 osazený s odnímatelnou vyvazovací lištou</t>
  </si>
  <si>
    <t>Pol317</t>
  </si>
  <si>
    <t>Ubiquiti UniFi AP-LR Indor, 2,4GHz, 802.11b/g/n, 300Mbps, 1x10/100BaseT LAN</t>
  </si>
  <si>
    <t>Pol318</t>
  </si>
  <si>
    <t>SFP WDM transceiver 1,25 Gbps, 100BASE-BX, SM, 3km, TX 1310nm, LC simp., 0 až 70°C, 3,3V. Cisco komp.</t>
  </si>
  <si>
    <t>Pol319</t>
  </si>
  <si>
    <t>SFP WDM transceiver 1,25 Gbps, 100BASE-BX, SM, 3km, TX 1550nm, LC simp., 0 až 70°C, 3,3V. Cisco komp.</t>
  </si>
  <si>
    <t>D53</t>
  </si>
  <si>
    <t>EL. ČAS A ZVONĚNÍ</t>
  </si>
  <si>
    <t>D54</t>
  </si>
  <si>
    <t>Hlavní hodiny</t>
  </si>
  <si>
    <t>Pol320</t>
  </si>
  <si>
    <t>HN 50 MINI 1 podružná linka 150mA</t>
  </si>
  <si>
    <t>D55</t>
  </si>
  <si>
    <t>DOPLŇKY K HLAVNÍM HODINÁM</t>
  </si>
  <si>
    <t>Pol321</t>
  </si>
  <si>
    <t>AD 450 Přijímač radiosignálu DCF 77,5 kHz</t>
  </si>
  <si>
    <t>Pol322</t>
  </si>
  <si>
    <t>CSA 24 Zvonek 18 … 30 V= / 25mA, 95 dB, průměr 152</t>
  </si>
  <si>
    <t>D56</t>
  </si>
  <si>
    <t>PODRUŽNÉ HODINY MOBATIME, ANALOGOVÉ</t>
  </si>
  <si>
    <t>Pol323</t>
  </si>
  <si>
    <t>3218.A.28 Plastové, pro minutové impulsy 24 … 60V, pruměr číselníku 28 cm</t>
  </si>
  <si>
    <t>D57</t>
  </si>
  <si>
    <t>HODINOVE ZUCTOVACI SAZBY</t>
  </si>
  <si>
    <t>Pol324</t>
  </si>
  <si>
    <t>Uprava stavajiciho zarizeni</t>
  </si>
  <si>
    <t>hod</t>
  </si>
  <si>
    <t>Pol325</t>
  </si>
  <si>
    <t>Napojeni na stavajici zarizeni</t>
  </si>
  <si>
    <t>Pol326</t>
  </si>
  <si>
    <t>Montaz</t>
  </si>
  <si>
    <t>D58</t>
  </si>
  <si>
    <t>PROVEDENI REVIZNICH ZKOUSEK</t>
  </si>
  <si>
    <t>D59</t>
  </si>
  <si>
    <t>DLE CSN 331500</t>
  </si>
  <si>
    <t>Pol327</t>
  </si>
  <si>
    <t>Revizni technik</t>
  </si>
  <si>
    <t>D60</t>
  </si>
  <si>
    <t>D61</t>
  </si>
  <si>
    <t>ZEMNÍ PRÁCE KAB. PŘÍPOJKA</t>
  </si>
  <si>
    <t>D62</t>
  </si>
  <si>
    <t>VYTÝČENÍ TRATI</t>
  </si>
  <si>
    <t>Pol328</t>
  </si>
  <si>
    <t>Kabelové vedení v zastaveném prostoru</t>
  </si>
  <si>
    <t>km</t>
  </si>
  <si>
    <t>D63</t>
  </si>
  <si>
    <t>BOURANÍ ŽIVIČNÝCH POVRCHŮ</t>
  </si>
  <si>
    <t>Pol329</t>
  </si>
  <si>
    <t>Síla vrstvy 3-5cm</t>
  </si>
  <si>
    <t>D64</t>
  </si>
  <si>
    <t>ŘEZÁNÍ SPÁRY</t>
  </si>
  <si>
    <t>Pol330</t>
  </si>
  <si>
    <t>V asfaltu nebo betonu</t>
  </si>
  <si>
    <t>D65</t>
  </si>
  <si>
    <t>HLOUBENÍ KABELOVÉ RÝHY</t>
  </si>
  <si>
    <t>Pol331</t>
  </si>
  <si>
    <t>Zemina třídy 4, šíře 500mm,hloubka 1200mm</t>
  </si>
  <si>
    <t>D66</t>
  </si>
  <si>
    <t>ZŘÍZENÍ KABELOVÉHO LOŽE</t>
  </si>
  <si>
    <t>Pol332</t>
  </si>
  <si>
    <t>Z kopaného písku, bez zakrytí, šíře do 65cm,tloušťka 10cm</t>
  </si>
  <si>
    <t>D67</t>
  </si>
  <si>
    <t>FOLIE VÝSTRAŽNÁ Z PVC</t>
  </si>
  <si>
    <t>Pol333</t>
  </si>
  <si>
    <t>Do šířky 20cm</t>
  </si>
  <si>
    <t>D68</t>
  </si>
  <si>
    <t>ZÁHOZ KABELOVÉ RÝHY</t>
  </si>
  <si>
    <t>Pol334</t>
  </si>
  <si>
    <t>Zemina třídy 4, šíře 500mm,hloubka 110mm</t>
  </si>
  <si>
    <t>D69</t>
  </si>
  <si>
    <t>PODKLADOVÁ VRSTVA</t>
  </si>
  <si>
    <t>Pol335</t>
  </si>
  <si>
    <t>Ze štěrku vrstva 10cm</t>
  </si>
  <si>
    <t>D70</t>
  </si>
  <si>
    <t>JEDNOVRSTVOVÁ VOZOVKA Z ASFALTOBETONU</t>
  </si>
  <si>
    <t>Pol336</t>
  </si>
  <si>
    <t>Vrstva asfaltobetonu 15cm</t>
  </si>
  <si>
    <t>D71</t>
  </si>
  <si>
    <t>PRŮRAZ BETONOVOU ZDÍ</t>
  </si>
  <si>
    <t>Pol337</t>
  </si>
  <si>
    <t>O tloušťce 30cm</t>
  </si>
  <si>
    <t>Pol338</t>
  </si>
  <si>
    <t>Zemina třídy 3, šíře 350mm,hloubka 800mm</t>
  </si>
  <si>
    <t>Pol339</t>
  </si>
  <si>
    <t>D72</t>
  </si>
  <si>
    <t>ZEMNÍ PRÁCE HROMOSVOD</t>
  </si>
  <si>
    <t>Pol340</t>
  </si>
  <si>
    <t>Zemina třídy 3, šíře 350mm,hloubka 700mm</t>
  </si>
  <si>
    <t>Pol341</t>
  </si>
  <si>
    <t>D73</t>
  </si>
  <si>
    <t>ÚPRAVA POVRCHU</t>
  </si>
  <si>
    <t>Pol342</t>
  </si>
  <si>
    <t>Provizorní úprava terénu v zemina třídy 3</t>
  </si>
  <si>
    <t>D74</t>
  </si>
  <si>
    <t>Dodávky</t>
  </si>
  <si>
    <t>D75</t>
  </si>
  <si>
    <t>RMS1</t>
  </si>
  <si>
    <t>Pol343</t>
  </si>
  <si>
    <t>QA40-200605 Řadová rozváděčová skříň včetně bočnic nosičů přístrojů a zákrytových plechů</t>
  </si>
  <si>
    <t>Pol344</t>
  </si>
  <si>
    <t>BC160NT305-160-V Odpínač</t>
  </si>
  <si>
    <t>Pol345</t>
  </si>
  <si>
    <t>SV-BC-X230 Napěťová spoušť</t>
  </si>
  <si>
    <t>Pol346</t>
  </si>
  <si>
    <t>Pol347</t>
  </si>
  <si>
    <t>FH00-3A/F Pojistkový odpínač</t>
  </si>
  <si>
    <t>Pol348</t>
  </si>
  <si>
    <t>PNA00 125A aM Pojistková vložka</t>
  </si>
  <si>
    <t>Pol349</t>
  </si>
  <si>
    <t>SJB-25E-3-MZS Svodič bleskových proudů</t>
  </si>
  <si>
    <t>Pol350</t>
  </si>
  <si>
    <t>BC160NT305-63-D Jistič</t>
  </si>
  <si>
    <t>Pol351</t>
  </si>
  <si>
    <t>OLE-16C-1N-030AC Proudový chránič s nadproudovou ochranou</t>
  </si>
  <si>
    <t>Pol352</t>
  </si>
  <si>
    <t>LFN-40-4-030AC Proudový chránič</t>
  </si>
  <si>
    <t>Pol353</t>
  </si>
  <si>
    <t>LFN-63-4-030AC Proudový chránič</t>
  </si>
  <si>
    <t>Pol354</t>
  </si>
  <si>
    <t>LTN-2B-1 Jistič</t>
  </si>
  <si>
    <t>Pol355</t>
  </si>
  <si>
    <t>LTN-32C-3 Jistič</t>
  </si>
  <si>
    <t>Pol356</t>
  </si>
  <si>
    <t>LTN-63C-3 Jistič</t>
  </si>
  <si>
    <t>Pol357</t>
  </si>
  <si>
    <t>LTN-10B-3 Jistič</t>
  </si>
  <si>
    <t>Pol358</t>
  </si>
  <si>
    <t>LTN-16B-3 Jistič</t>
  </si>
  <si>
    <t>Pol359</t>
  </si>
  <si>
    <t>LTN-10B-1 Jistič</t>
  </si>
  <si>
    <t>Pol360</t>
  </si>
  <si>
    <t>LTN-40C-3 Jistič</t>
  </si>
  <si>
    <t>Pol361</t>
  </si>
  <si>
    <t>SM1E-2,5 Spouštěč motoru</t>
  </si>
  <si>
    <t>D76</t>
  </si>
  <si>
    <t xml:space="preserve">PLASTOVÝ OVLÁDAČ HARMONY STISKACÍ  KOMPLETNÍ, IP65, 3A, KONT. 1/1 (AZ105)</t>
  </si>
  <si>
    <t>Pol362</t>
  </si>
  <si>
    <t>ZB5-AC4 hlavice hřibová červená</t>
  </si>
  <si>
    <t>D77</t>
  </si>
  <si>
    <t>PŘIPOJNICE Cu</t>
  </si>
  <si>
    <t>Pol363</t>
  </si>
  <si>
    <t>Cu 160A</t>
  </si>
  <si>
    <t>Pol364</t>
  </si>
  <si>
    <t>drátování v rozvaděči včetně pomocného materiálu</t>
  </si>
  <si>
    <t>D78</t>
  </si>
  <si>
    <t>RP1</t>
  </si>
  <si>
    <t>Pol365</t>
  </si>
  <si>
    <t>RZB-5N120-B Rozvodnicová skříň</t>
  </si>
  <si>
    <t>Pol366</t>
  </si>
  <si>
    <t>MSO-63-3 Páčkový spínač</t>
  </si>
  <si>
    <t>Pol367</t>
  </si>
  <si>
    <t>OPVP14-3 Pojistkový odpínač</t>
  </si>
  <si>
    <t>Pol368</t>
  </si>
  <si>
    <t>PV14 63A gG Pojistková vložka</t>
  </si>
  <si>
    <t>Pol369</t>
  </si>
  <si>
    <t>SVC-350-4-MZ Svodič přepětí</t>
  </si>
  <si>
    <t>Pol370</t>
  </si>
  <si>
    <t>LTN-6B-1 Jistič</t>
  </si>
  <si>
    <t>Pol371</t>
  </si>
  <si>
    <t>LTN-16C-1 Jistič</t>
  </si>
  <si>
    <t>Pol372</t>
  </si>
  <si>
    <t>LTN-16B-1 Jistič</t>
  </si>
  <si>
    <t>Pol373</t>
  </si>
  <si>
    <t>LTN-25C-3 Jistič</t>
  </si>
  <si>
    <t>Pol374</t>
  </si>
  <si>
    <t>OST-001</t>
  </si>
  <si>
    <t>Doprava</t>
  </si>
  <si>
    <t>262144</t>
  </si>
  <si>
    <t>-129095853</t>
  </si>
  <si>
    <t>OST-002</t>
  </si>
  <si>
    <t>Přesun</t>
  </si>
  <si>
    <t>-378349057</t>
  </si>
  <si>
    <t>OST-003</t>
  </si>
  <si>
    <t>PPV z montáže: materiál + práce</t>
  </si>
  <si>
    <t>-1657901813</t>
  </si>
  <si>
    <t>OST-004</t>
  </si>
  <si>
    <t>GZS ze základních nákladů (materiál + práce + přesun + PPV)</t>
  </si>
  <si>
    <t>2082473904</t>
  </si>
  <si>
    <t>Úroveň 3:</t>
  </si>
  <si>
    <t>2.1 - Elektroinstalace - dodatek č. 1</t>
  </si>
  <si>
    <t>Pol62</t>
  </si>
  <si>
    <t>EI 60 Těsnící zátka PROMASTOP - P 120 mm</t>
  </si>
  <si>
    <t>885502507</t>
  </si>
  <si>
    <t>-1243739896</t>
  </si>
  <si>
    <t>3 - Vzdělávací a rekvalifikační centrum - vzduchotechnika</t>
  </si>
  <si>
    <t>Ing. Eduard Kadlec, Velichov. 820, 551 01 Jaroměř</t>
  </si>
  <si>
    <t>D1 - Zařízení č.1: Část sociálního zázemí</t>
  </si>
  <si>
    <t>D2 - Zařízení č.2: Větrání učeben 2.NP</t>
  </si>
  <si>
    <t>D3 - Zařízení č.3: Větrání elektrorozvodny</t>
  </si>
  <si>
    <t>D4 - Zařízení č.4: Letní větrání prostor praktické výuky</t>
  </si>
  <si>
    <t>D5 - Zařízení č.5: Větrání šaten</t>
  </si>
  <si>
    <t>D6 - Zařízení č.6: Větrání svařovny</t>
  </si>
  <si>
    <t>D7 - Zařízení č.7: Technologický odtah vzduchu</t>
  </si>
  <si>
    <t>D8 - Zařízení č.8: Část ostatní položky</t>
  </si>
  <si>
    <t>Zařízení č.1: Část sociálního zázemí</t>
  </si>
  <si>
    <t>D1.M</t>
  </si>
  <si>
    <t>Montáž zařízení č. 1</t>
  </si>
  <si>
    <t>236545284</t>
  </si>
  <si>
    <t>Pol1</t>
  </si>
  <si>
    <t>Potrubní ventilátor pr.125, Vo 130-250 m3/h,Pext 150 Pa, nastavitelný doněhový spínač chodu</t>
  </si>
  <si>
    <t>sada</t>
  </si>
  <si>
    <t>Pol2</t>
  </si>
  <si>
    <t>Pružná manžeta (objímka) pr.125</t>
  </si>
  <si>
    <t>Pol3</t>
  </si>
  <si>
    <t>Zpětná klapka těsná pr.125</t>
  </si>
  <si>
    <t>Pol4</t>
  </si>
  <si>
    <t>Žaluzie na fasádě 160x160, barva RAL dle fasády, nátrubek na napojení spiro potrubí</t>
  </si>
  <si>
    <t>Pol5</t>
  </si>
  <si>
    <t>Nátrubky na žaluzie</t>
  </si>
  <si>
    <t>Pol6</t>
  </si>
  <si>
    <t xml:space="preserve">Talířový ventil bílý pr.125 s regulací, instalace do spiro rozvodu, nátrubek  přes pohled</t>
  </si>
  <si>
    <t>Talířový ventil bílý pr.125 s regulací, instalace do spiro rozvodu, nátrubek přes pohled</t>
  </si>
  <si>
    <t>Pol7</t>
  </si>
  <si>
    <t>Spiro potrubí včetně tvarovek pr. 125 (a průchodek stěnou)</t>
  </si>
  <si>
    <t>bm</t>
  </si>
  <si>
    <t>Pol8</t>
  </si>
  <si>
    <t>Spiro potrubí včetně tvarovek pr. 160 (a průchodek stěnou)</t>
  </si>
  <si>
    <t>Pol9</t>
  </si>
  <si>
    <t>Flexo potrubí s ocelovou pružinou pr.127</t>
  </si>
  <si>
    <t>Pol10</t>
  </si>
  <si>
    <t>Flexo potrubí s ocelovou pružinou pr.160</t>
  </si>
  <si>
    <t>Pol11</t>
  </si>
  <si>
    <t>Tepelná (hluková) izolace vnitřní s parozábranou tl.40 mm (izolace ventilátorů, zaizolování potubí na výtlaku za ventilátorem)</t>
  </si>
  <si>
    <t>Pol12</t>
  </si>
  <si>
    <t>Drobná kabeláž pro dopojení doběhových čidel</t>
  </si>
  <si>
    <t>Zařízení č.2: Větrání učeben 2.NP</t>
  </si>
  <si>
    <t>D2.M</t>
  </si>
  <si>
    <t>Montáž zařízení č. 2</t>
  </si>
  <si>
    <t>5352619</t>
  </si>
  <si>
    <t>Pol13</t>
  </si>
  <si>
    <t xml:space="preserve">VZT jednotka s rekuperací, filtrací,  výkon 500 - 630 přívod/odvod vzduchu, integrovaný ohřívač 1 kW/230V, fasádní mřížka</t>
  </si>
  <si>
    <t>VZT jednotka s rekuperací, filtrací, výkon 500 - 630 přívod/odvod vzduchu, integrovaný ohřívač 1 kW/230V, fasádní mřížka</t>
  </si>
  <si>
    <t xml:space="preserve">Poznámka k položce:_x000d_
systém MaR + prokabelování (regulace otáček,  teploty,  detekce poruch a signalizace, čidlo CO2, časová reg., požární čidlo)</t>
  </si>
  <si>
    <t>Pol14</t>
  </si>
  <si>
    <t>Flexo potrubí s ocelovou pružinou pr.280, tepelně izolované</t>
  </si>
  <si>
    <t>Pol15</t>
  </si>
  <si>
    <t>Spiro potrubí včetně tvarovek pr. 280 (a průchodek stěnou)</t>
  </si>
  <si>
    <t>Pol16</t>
  </si>
  <si>
    <t>Tepelná (hluková) izolace vnitřní s parozábranou tl.50 mm (zaizolování potubí )</t>
  </si>
  <si>
    <t>Zařízení č.3: Větrání elektrorozvodny</t>
  </si>
  <si>
    <t>D3.M</t>
  </si>
  <si>
    <t>Montáž zařízení č. 3</t>
  </si>
  <si>
    <t>376377365</t>
  </si>
  <si>
    <t>Pol17</t>
  </si>
  <si>
    <t>Žaluzie na fasádě 400x400, síto, barva RAL dle fasády, nátrubek na napojení hranatého pozink potrubí</t>
  </si>
  <si>
    <t>Pol18</t>
  </si>
  <si>
    <t>Ruční regulační klapka 400x400</t>
  </si>
  <si>
    <t>Pol19</t>
  </si>
  <si>
    <t>Průchodky zdí 400x400</t>
  </si>
  <si>
    <t>Zařízení č.4: Letní větrání prostor praktické výuky</t>
  </si>
  <si>
    <t>D4.M</t>
  </si>
  <si>
    <t>Montáž zařízení č. 4</t>
  </si>
  <si>
    <t>15575415</t>
  </si>
  <si>
    <t>Pol20</t>
  </si>
  <si>
    <t xml:space="preserve">Žaluzie na fasádě 400x400, síto, barva RAL dle fasády, pohon  v režimu otevřeno/zavřeno dle chodu ventilátoru</t>
  </si>
  <si>
    <t>Žaluzie na fasádě 400x400, síto, barva RAL dle fasády, pohon v režimu otevřeno/zavřeno dle chodu ventilátoru</t>
  </si>
  <si>
    <t>Pol21</t>
  </si>
  <si>
    <t>Axiální ventilátor 4000 m3/hod, Pext 50 Pa, ochranné síto,</t>
  </si>
  <si>
    <t>Pol22</t>
  </si>
  <si>
    <t>Regulace otáček ventilátoru min. 3 stupně otáček</t>
  </si>
  <si>
    <t>Pol23</t>
  </si>
  <si>
    <t>Průchodky zdí pr.400, manžeta, příruby</t>
  </si>
  <si>
    <t>Pol24</t>
  </si>
  <si>
    <t>Drobná propojovací kabeláž (dle mon. návodu dodavatele sestavy ventilátoru a reg. otáček)</t>
  </si>
  <si>
    <t>Zařízení č.5: Větrání šaten</t>
  </si>
  <si>
    <t>D5.M</t>
  </si>
  <si>
    <t>Montáž zařízení č. 5</t>
  </si>
  <si>
    <t>852391128</t>
  </si>
  <si>
    <t>Pol25</t>
  </si>
  <si>
    <t>VZT jednotka s rekuperací, filtrací, elektro ohřev, manžety, letní by-pass, výkon 560 m3/hod přívod/odvod vzduchu, externí rozvaděč el.,</t>
  </si>
  <si>
    <t xml:space="preserve">Poznámka k položce:_x000d_
Systém MaR, nástěnný ovladač + prokabelování (regulace otáček  a teploty,čidla, detekce poruch a signalizace, časová reg.),</t>
  </si>
  <si>
    <t>Pol26</t>
  </si>
  <si>
    <t>VZT jednotka s rekuperací, filtrací, elektro ohřev, manžety, letní by-pass, výkon 230 m3/hod přívod/odvod vzduchu, externí rozvaděč el.,</t>
  </si>
  <si>
    <t xml:space="preserve">Poznámka k položce:_x000d_
Systém MaR, nástěnný ovladač + prokabelování (regulace otáček  a teploty,čidla, detekce poruch a signalizace, časová reg.), ; viz parametry popis výkres.dok. a TZ (např. Atrea N67122 / Z33287)</t>
  </si>
  <si>
    <t>Pol27</t>
  </si>
  <si>
    <t>Požární čidlo+prokabelování, blokace chodu VZT jednotky</t>
  </si>
  <si>
    <t>Pol28</t>
  </si>
  <si>
    <t>Tlumič hluku pr.250, L=1 m</t>
  </si>
  <si>
    <t>Pol29</t>
  </si>
  <si>
    <t xml:space="preserve">Talířový ventil bílý pr.200 s regulací, instalace do spiro rozvodu, nátrubek  přes podhled</t>
  </si>
  <si>
    <t>Talířový ventil bílý pr.200 s regulací, instalace do spiro rozvodu, nátrubek přes podhled</t>
  </si>
  <si>
    <t>Pol30</t>
  </si>
  <si>
    <t>Tepelná (hluková) izolace vnitřní s parozábranou tl.40 mm (kaučuková izolace VZT na sání a výtlaku před a za VZT jednotkou v interéru)</t>
  </si>
  <si>
    <t>Pol31</t>
  </si>
  <si>
    <t>Spiro potrubí včetně tvarovek pr. 200 (a průchodek stěnou)</t>
  </si>
  <si>
    <t>Pol32</t>
  </si>
  <si>
    <t>Spiro potrubí včetně tvarovek pr. 250 (a průchodek stěnou)</t>
  </si>
  <si>
    <t>Pol33</t>
  </si>
  <si>
    <t>Flexo potrubí pr.200 s akustickým útlumem</t>
  </si>
  <si>
    <t>Pol34</t>
  </si>
  <si>
    <t>Flexo potrubí pr.250 s akustickým útlumem</t>
  </si>
  <si>
    <t>Pol35</t>
  </si>
  <si>
    <t>Žaluzie na fasádě 250x250, barva RAL dle fasády, nátrubek na napojení spiro potrubí</t>
  </si>
  <si>
    <t>Pol36</t>
  </si>
  <si>
    <t>Drobná propojovací kabeláž (dle mon. návodu dodavatele sestavy)</t>
  </si>
  <si>
    <t>Zařízení č.6: Větrání svařovny</t>
  </si>
  <si>
    <t>D6.M</t>
  </si>
  <si>
    <t>Montáž zařízení č. 6</t>
  </si>
  <si>
    <t>2084976841</t>
  </si>
  <si>
    <t>Pol37</t>
  </si>
  <si>
    <t>VZT jednotka s rekuperací, filtrací, elektro ohřev, manžety, letní by-pass, výkon 6400 m3/hod přívod/odvod vzduchu, externí rozvaděč el.,</t>
  </si>
  <si>
    <t xml:space="preserve">Poznámka k položce:_x000d_
Systém MaR, nástěnný ovladač + prokabelování (regulace otáček  a teploty,čidla, detekce poruch a signalizace, časová reg.); sestavení VZT jednotky na místě za odborného dohledu výrobce zařízení; viz parametry popis výkres.dok. a TZ </t>
  </si>
  <si>
    <t>Pol38</t>
  </si>
  <si>
    <t>Tlumič hluku včetně kulis 1000x500</t>
  </si>
  <si>
    <t>Pol39</t>
  </si>
  <si>
    <t>Vyústka přívodní s regulací směru a průtoku vzduchu</t>
  </si>
  <si>
    <t>Pol40</t>
  </si>
  <si>
    <t>Ruční regulační klapka pr.200</t>
  </si>
  <si>
    <t>Pol41</t>
  </si>
  <si>
    <t>Tlakově odolné flexo potrubí, vnitřní povrch hladký pr.160-200 (pro dopojení technologie)</t>
  </si>
  <si>
    <t>Pol42</t>
  </si>
  <si>
    <t>Spiro potrubí včetně tvarovek pr. 560 (spoje opatřeny těsněním)</t>
  </si>
  <si>
    <t>Pol43</t>
  </si>
  <si>
    <t>Spiro potrubí včetně tvarovek pr. 400 (spoje opatřeny těsněním)</t>
  </si>
  <si>
    <t>Pol44</t>
  </si>
  <si>
    <t>Spiro potrubí včetně tvarovek pr. 200 , rezerva pro dopojení technologie (spoje opatřeny těsněním)</t>
  </si>
  <si>
    <t>Pol45</t>
  </si>
  <si>
    <t>Tepelná (hluková) izolace venkovní s patozábranou tl.60 mm (kaučuková izolace VZT na sání a výtlaku před a za VZT jednotkou v interéru)</t>
  </si>
  <si>
    <t>Pol46</t>
  </si>
  <si>
    <t>Hranaté pozink potrubí a tvarovky</t>
  </si>
  <si>
    <t>Pol47</t>
  </si>
  <si>
    <t>Pol48</t>
  </si>
  <si>
    <t>Potrubí a tepelná izolace odvodu kondenzátu od rekuperátoru do vsakovací drenáže</t>
  </si>
  <si>
    <t>Zařízení č.7: Technologický odtah vzduchu</t>
  </si>
  <si>
    <t>D7.M</t>
  </si>
  <si>
    <t>Montáž zařízení č. 7</t>
  </si>
  <si>
    <t>-934288896</t>
  </si>
  <si>
    <t>Pol49</t>
  </si>
  <si>
    <t xml:space="preserve">VZT jednotka , manžety, klapka, tlumiče hluku, výkon 3000 m3/hod, Pext 450 pa,  odvod vzduchu, externí rozvaděč el.,</t>
  </si>
  <si>
    <t>VZT jednotka , manžety, klapka, tlumiče hluku, výkon 3000 m3/hod, Pext 450 pa, odvod vzduchu, externí rozvaděč el.,</t>
  </si>
  <si>
    <t>Poznámka k položce:_x000d_
Systém MaR, nástěnný ovladač + prokabelování (regulace otáček); viz parametry popis výkres.dok. a TZ</t>
  </si>
  <si>
    <t>Pol50</t>
  </si>
  <si>
    <t>Žaluzie na fasádě 600x350, síto, barva RAL dle fasády, nátrubek na napojení hranatého pouink potrubí</t>
  </si>
  <si>
    <t>Pol51</t>
  </si>
  <si>
    <t>Pol52</t>
  </si>
  <si>
    <t xml:space="preserve">Tepelná (hluková) izolace vnitřní s parozábranou tl.40 mm (kaučuková izolace VZT na  výtlaku za VZT jednotkou v interéru)</t>
  </si>
  <si>
    <t>Tepelná (hluková) izolace vnitřní s parozábranou tl.40 mm (kaučuková izolace VZT na výtlaku za VZT jednotkou v interéru)</t>
  </si>
  <si>
    <t>Zařízení č.8: Část ostatní položky</t>
  </si>
  <si>
    <t>Pol53</t>
  </si>
  <si>
    <t>Pomocné konstrukce, objímky, konzlole, chráničky potrubí, hydroizolační zatmelení</t>
  </si>
  <si>
    <t>398345899</t>
  </si>
  <si>
    <t>Pol54</t>
  </si>
  <si>
    <t>Drobný a pomocný materiál</t>
  </si>
  <si>
    <t>-854568541</t>
  </si>
  <si>
    <t>Pol55</t>
  </si>
  <si>
    <t>-640376451</t>
  </si>
  <si>
    <t>Pol56</t>
  </si>
  <si>
    <t>Vyregulování a uvedení do provozu (10 hod práce)</t>
  </si>
  <si>
    <t>1588784465</t>
  </si>
  <si>
    <t>Pol57</t>
  </si>
  <si>
    <t>Provozní zkoušky (10 hod práce)</t>
  </si>
  <si>
    <t>-1174495668</t>
  </si>
  <si>
    <t>Pol58</t>
  </si>
  <si>
    <t>Revize</t>
  </si>
  <si>
    <t>601548104</t>
  </si>
  <si>
    <t>Pol59</t>
  </si>
  <si>
    <t>Úklid pracoviště</t>
  </si>
  <si>
    <t>-1155156178</t>
  </si>
  <si>
    <t>Pol60</t>
  </si>
  <si>
    <t>Zaměření stavby, technická příprava, dokumentace skutečného provedení</t>
  </si>
  <si>
    <t>1508155870</t>
  </si>
  <si>
    <t>Pol61</t>
  </si>
  <si>
    <t>Lešení a pomocné plošiny</t>
  </si>
  <si>
    <t>-2095584040</t>
  </si>
  <si>
    <t>4 - Vzdělávací a rekvalifikační centrum - osobní výtah</t>
  </si>
  <si>
    <t>PS-1 - Výtahy</t>
  </si>
  <si>
    <t>PS-1</t>
  </si>
  <si>
    <t>Výtahy</t>
  </si>
  <si>
    <t>výtah</t>
  </si>
  <si>
    <t>osobní výtah lanový - bez strojovny - 630 kg/8 osob vč. dopravy imobilních osob</t>
  </si>
  <si>
    <t>89354830</t>
  </si>
  <si>
    <t xml:space="preserve">dodávka a montáž :  elektrického lanového osobního výtahu</t>
  </si>
  <si>
    <t xml:space="preserve">- nosnost:         630 kg/8 osob vč dopravy imobilních osob</t>
  </si>
  <si>
    <t xml:space="preserve">- rychlost:            0,8 m/s</t>
  </si>
  <si>
    <t xml:space="preserve">- zdvih:                3,5 m</t>
  </si>
  <si>
    <t xml:space="preserve">- počet stanic.     2 neprůchozí </t>
  </si>
  <si>
    <t>- umístění strojovny v šachtě výtahu nad horní stanici ve 2.n.p.</t>
  </si>
  <si>
    <t xml:space="preserve">- řízení:                 mikroprocesorové - samoobslužné</t>
  </si>
  <si>
    <t xml:space="preserve">- proud:               jmenovitý a záběrový In/Ia 14,5/18A</t>
  </si>
  <si>
    <t xml:space="preserve">- prostředí:         normální, ptovozní teplota +5 až 35°C </t>
  </si>
  <si>
    <t xml:space="preserve">- šachta              šířka:  SS= 1.680 (vnitřní)</t>
  </si>
  <si>
    <t xml:space="preserve">                           hloubka:  HS = 1.72 m (vnitřní</t>
  </si>
  <si>
    <t xml:space="preserve"> - pohon:    výtahový stroj bezpřevodový , nosný rám stroje umístěný v šachtě  výtahu nad horní stanicí, poměr kotvení 1:2                         </t>
  </si>
  <si>
    <t>Plynulý rozjezd a zastavení stroje - přesnost +-5mm</t>
  </si>
  <si>
    <t>poháněcí elektromotor pro řízení měničem frekvencí Control Technigue</t>
  </si>
  <si>
    <t xml:space="preserve">elektromotor o výkonu 7,9 kW s tepelnou ochranou a počtem 180 sepnutí za hodinu, rychlost zdvihu 1m/s </t>
  </si>
  <si>
    <t>automatický nouzový sjezd při výpadku el. sítě a s automatickým otevřením dveří</t>
  </si>
  <si>
    <t>konstrukce kaviny:</t>
  </si>
  <si>
    <t>- ocelový rám s plechovými panely</t>
  </si>
  <si>
    <t>- účinné zachycovací zařízení</t>
  </si>
  <si>
    <t>- vedení kabiny s vyměnitelnými vložkami a olejovými mazači vodítek</t>
  </si>
  <si>
    <t>- omezovač rychlosti vybavující při dosažení 1,4 násobku jmenovité provozní</t>
  </si>
  <si>
    <t>- pohon pro automatické šachetní a kabinové dveře</t>
  </si>
  <si>
    <t>- odkláněcí křivka pro odjištění dveřní uzávěry šachetních dveří</t>
  </si>
  <si>
    <t>kabinové dveře:</t>
  </si>
  <si>
    <t xml:space="preserve">automatické, teleskopické, jednostranné, otevírající, 2 panely, frekvenční řízený  pohon</t>
  </si>
  <si>
    <t>šachetní dveře:</t>
  </si>
  <si>
    <t xml:space="preserve"> automatické, teleskopické, jednostranně otevírající 2 panely </t>
  </si>
  <si>
    <t>požární odolnost EI-30- DP1</t>
  </si>
  <si>
    <t>- dodávka a montáž osvětlení šachty a klece</t>
  </si>
  <si>
    <t>- konečný nátěr strojního zařízení</t>
  </si>
  <si>
    <t>- uvedení do provozu, předepsané zkoušky za účasti autorského dozoru</t>
  </si>
  <si>
    <t>- stavební přípomoci</t>
  </si>
  <si>
    <t>- větrání kabiny a šachty dle ČSN</t>
  </si>
  <si>
    <t xml:space="preserve">dodávka dále bude obsahovat  - kompletní technickou  dokumentaci (výrobní dokumentace) </t>
  </si>
  <si>
    <t xml:space="preserve">                                                  - revize</t>
  </si>
  <si>
    <t>SO 102 - Přístupový chodník</t>
  </si>
  <si>
    <t>SO 102 - Přístupový chodník</t>
  </si>
  <si>
    <t>122202201</t>
  </si>
  <si>
    <t>Odkopávky a prokopávky nezapažené pro silnice objemu do 100 m3 v hornině tř. 3</t>
  </si>
  <si>
    <t>1171976660</t>
  </si>
  <si>
    <t>Odkopávky a prokopávky nezapažené pro silnice s přemístěním výkopku v příčných profilech na vzdálenost do 15 m nebo s naložením na dopravní prostředek v hornině tř. 3 do 100 m3</t>
  </si>
  <si>
    <t xml:space="preserve">59,3*  (0,05+0,4)</t>
  </si>
  <si>
    <t>122202209</t>
  </si>
  <si>
    <t>Příplatek k odkopávkám a prokopávkám pro silnice v hornině tř. 3 za lepivost</t>
  </si>
  <si>
    <t>197933180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</si>
  <si>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</si>
  <si>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26,685 *0,1</t>
  </si>
  <si>
    <t>132201101</t>
  </si>
  <si>
    <t>Hloubení rýh š do 600 mm v hornině tř. 3 objemu do 100 m3</t>
  </si>
  <si>
    <t>1519997893</t>
  </si>
  <si>
    <t>Hloubení zapažených i nezapažených rýh šířky do 600 mm s urovnáním dna do předepsaného profilu a spádu v hornině tř. 3 do 100 m3</t>
  </si>
  <si>
    <t xml:space="preserve">"obrubníky"          62,45 *0,25*0,15</t>
  </si>
  <si>
    <t>132201109</t>
  </si>
  <si>
    <t>Příplatek za lepivost k hloubení rýh š do 600 mm v hornině tř. 3</t>
  </si>
  <si>
    <t>1364585155</t>
  </si>
  <si>
    <t>Hloubení zapažených i nezapažených rýh šířky do 600 mm s urovnáním dna do předepsaného profilu a spádu v hornině tř. 3 Příplatek k cenám za lepivost horniny tř. 3</t>
  </si>
  <si>
    <t xml:space="preserve">"předpoklad  50%"       2,342*0,5</t>
  </si>
  <si>
    <t>-1662559933</t>
  </si>
  <si>
    <t>26,685+2,342</t>
  </si>
  <si>
    <t>1093721269</t>
  </si>
  <si>
    <t xml:space="preserve">29,027   *5</t>
  </si>
  <si>
    <t>171101111</t>
  </si>
  <si>
    <t>Uložení sypaniny z hornin nesoudržných sypkých s vlhkostí l(d) 0,9 v aktivní zóně</t>
  </si>
  <si>
    <t>1017879071</t>
  </si>
  <si>
    <t>Uložení sypaniny do násypů s rozprostřením sypaniny ve vrstvách a s hrubým urovnáním zhutněných s uzavřením povrchu násypu z hornin nesoudržných sypkých s relativní ulehlostí I(d) 0,9 nebo v aktivní zóně</t>
  </si>
  <si>
    <t>59,3 *0,4</t>
  </si>
  <si>
    <t>583312010</t>
  </si>
  <si>
    <t>štěrkopísek netříděný</t>
  </si>
  <si>
    <t>772407032</t>
  </si>
  <si>
    <t>(59,3*0,4) *2,0</t>
  </si>
  <si>
    <t>13758748</t>
  </si>
  <si>
    <t>29,027 *1,6</t>
  </si>
  <si>
    <t>41570681</t>
  </si>
  <si>
    <t>181951102</t>
  </si>
  <si>
    <t>Úprava pláně v hornině tř. 1 až 4 se zhutněním</t>
  </si>
  <si>
    <t>-294177641</t>
  </si>
  <si>
    <t>Úprava pláně vyrovnáním výškových rozdílů v hornině tř. 1 až 4 se zhutněním</t>
  </si>
  <si>
    <t>564851111</t>
  </si>
  <si>
    <t>Podklad ze štěrkodrtě ŠD tl 150 mm</t>
  </si>
  <si>
    <t>1058543218</t>
  </si>
  <si>
    <t>Podklad ze štěrkodrti ŠD s rozprostřením a zhutněním, po zhutnění tl. 150 mm</t>
  </si>
  <si>
    <t>"nový chodník + po přípojce vody"</t>
  </si>
  <si>
    <t>59,3 + (4*2)</t>
  </si>
  <si>
    <t>596211112</t>
  </si>
  <si>
    <t>Kladení zámkové dlažby komunikací pro pěší tl 60 mm skupiny A pl do 300 m2</t>
  </si>
  <si>
    <t>-505418157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</si>
  <si>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</si>
  <si>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592453080</t>
  </si>
  <si>
    <t xml:space="preserve">dlaždice betonové dlažba zámková (ČSN EN 1338) vibrolisovaná standardní povrch (uzavřený hladký povrch) provedení: přírodní      20 x 10 x 6</t>
  </si>
  <si>
    <t>-2048469149</t>
  </si>
  <si>
    <t xml:space="preserve">dlaždice betonové dlažba zámková (ČSN EN 1338) dlažba vibrolisovaná standardní povrch (uzavřený hladký povrch) provedení: přírodní tvarově jednoduchá dlažba       20 x 10 x 6</t>
  </si>
  <si>
    <t>59,3</t>
  </si>
  <si>
    <t>pro opravu povodě použita rozebraná</t>
  </si>
  <si>
    <t>59,3*1,03 'Přepočtené koeficientem množství</t>
  </si>
  <si>
    <t>113106123</t>
  </si>
  <si>
    <t>Rozebrání dlažeb ze zámkových dlaždic komunikací pro pěší ručně</t>
  </si>
  <si>
    <t>1028371845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</si>
  <si>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</si>
  <si>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 xml:space="preserve">"rozebraný chodník v místě vodovod přípojky"         4*2</t>
  </si>
  <si>
    <t xml:space="preserve">vč.  očistění dlažby manipulace, uložení na mezskládku a manipulace pdo zpětnou pokládku</t>
  </si>
  <si>
    <t>113107122</t>
  </si>
  <si>
    <t>Odstranění podkladu z kameniva drceného tl 200 mm ručně</t>
  </si>
  <si>
    <t>982312332</t>
  </si>
  <si>
    <t>Odstranění podkladů nebo krytů ručně s přemístěním hmot na skládku na vzdálenost do 3 m nebo s naložením na dopravní prostředek z kameniva hrubého drceného, o tl. vrstvy přes 100 do 200 mm</t>
  </si>
  <si>
    <t xml:space="preserve">"vč odvozu na skládku a skládkovné"              8</t>
  </si>
  <si>
    <t>113202111</t>
  </si>
  <si>
    <t>Vytrhání obrub krajníků obrubníků stojatých</t>
  </si>
  <si>
    <t>935928912</t>
  </si>
  <si>
    <t>Vytrhání obrub s vybouráním lože, s přemístěním hmot na skládku na vzdálenost do 3 m nebo s naložením na dopravní prostředek z krajníků nebo obrubníků stojatých</t>
  </si>
  <si>
    <t xml:space="preserve">"chodníkové - zpětné použití"                2+ 2+2</t>
  </si>
  <si>
    <t>vč. očistění a manipulace</t>
  </si>
  <si>
    <t>1742012026</t>
  </si>
  <si>
    <t xml:space="preserve">"nový chodník"                                        14,26+13,03+14,59+4,28+3+4,72+8,57</t>
  </si>
  <si>
    <t xml:space="preserve">"opravy a dopojení - použity stáv. obrubníky"                   2+1+1</t>
  </si>
  <si>
    <t>592174900-8</t>
  </si>
  <si>
    <t>obrubník betonový chodníkový šedý(přírodní) 100x8x25 cm</t>
  </si>
  <si>
    <t>1271743498</t>
  </si>
  <si>
    <t xml:space="preserve">"OP"            62,45</t>
  </si>
  <si>
    <t>62,45*1,02 'Přepočtené koeficientem množství</t>
  </si>
  <si>
    <t>916991121</t>
  </si>
  <si>
    <t>Lože pod obrubníky, krajníky nebo obruby z dlažebních kostek z betonu prostého</t>
  </si>
  <si>
    <t>443214882</t>
  </si>
  <si>
    <t>Lože pod obrubníky, krajníky nebo obruby z dlažebních kostek z betonu prostého tř. C 16/20</t>
  </si>
  <si>
    <t xml:space="preserve"> 62,4  *0,10 *0,25</t>
  </si>
  <si>
    <t>998225111</t>
  </si>
  <si>
    <t>Přesun hmot pro pozemní komunikace s krytem z kamene, monolitickým betonovým nebo živičným</t>
  </si>
  <si>
    <t>382952073</t>
  </si>
  <si>
    <t>Přesun hmot pro komunikace s krytem z kameniva, monolitickým betonovým nebo živičným dopravní vzdálenost do 200 m jakékoliv délky objektu</t>
  </si>
  <si>
    <t>SO 103 - Sadové úpravy a oplocení</t>
  </si>
  <si>
    <t xml:space="preserve">    18 - Zemní práce - povrchové úpravy terénu</t>
  </si>
  <si>
    <t>119001313</t>
  </si>
  <si>
    <t>Vrtání jamek pro plotové sloupky D do 300 mm - ručně s mechanickým vrtákem</t>
  </si>
  <si>
    <t>-1781806882</t>
  </si>
  <si>
    <t>Vrtání jamek pro plotové sloupky ručně mechanickým vrtákem průměru přes 200 do 300 mm</t>
  </si>
  <si>
    <t xml:space="preserve">"20 ks sloupků"                     20*0,80</t>
  </si>
  <si>
    <t>121101103</t>
  </si>
  <si>
    <t>Sejmutí ornice s přemístěním na vzdálenost do 250 m</t>
  </si>
  <si>
    <t>365481687</t>
  </si>
  <si>
    <t>Sejmutí ornice nebo lesní půdy s vodorovným přemístěním na hromady v místě upotřebení nebo na dočasné či trvalé skládky se složením, na vzdálenost přes 100 do 250 m</t>
  </si>
  <si>
    <t xml:space="preserve">"travnatá plocha - panely"                 (310 - 78)*   0,15</t>
  </si>
  <si>
    <t>131201101</t>
  </si>
  <si>
    <t>Hloubení jam nezapažených v hornině tř. 3 objemu do 100 m3</t>
  </si>
  <si>
    <t>1937125223</t>
  </si>
  <si>
    <t>Hloubení nezapažených jam a zářezů s urovnáním dna do předepsaného profilu a spádu v hornině tř. 3 do 100 m3</t>
  </si>
  <si>
    <t xml:space="preserve">"Protihluková stěna - patky"              ((1,40*1,60)*0,90)*2</t>
  </si>
  <si>
    <t xml:space="preserve">"Patka u stěny"                                        (1,35*1,60)*0,90</t>
  </si>
  <si>
    <t>131201109</t>
  </si>
  <si>
    <t>Příplatek za lepivost u hloubení jam nezapažených v hornině tř. 3</t>
  </si>
  <si>
    <t>1909879775</t>
  </si>
  <si>
    <t>Hloubení nezapažených jam a zářezů s urovnáním dna do předepsaného profilu a spádu Příplatek k cenám za lepivost horniny tř. 3</t>
  </si>
  <si>
    <t>1266537459</t>
  </si>
  <si>
    <t xml:space="preserve">"Ornice - z meziskládky zpět"               34,8</t>
  </si>
  <si>
    <t>806123359</t>
  </si>
  <si>
    <t xml:space="preserve">"vrty+jámy"     1,13+5,978</t>
  </si>
  <si>
    <t>-25542078</t>
  </si>
  <si>
    <t xml:space="preserve">"Předpoklad 15km"               5* 7,108</t>
  </si>
  <si>
    <t>-2042787231</t>
  </si>
  <si>
    <t xml:space="preserve">"ornice z meziskládky pro zpětné užití"               34,8</t>
  </si>
  <si>
    <t>-1782031742</t>
  </si>
  <si>
    <t>7,108*1,5</t>
  </si>
  <si>
    <t>183101215</t>
  </si>
  <si>
    <t>Jamky pro výsadbu s výměnou 50 % půdy zeminy tř 1 až 4 objem do 0,4 m3 v rovině a svahu do 1:5</t>
  </si>
  <si>
    <t>-2011597796</t>
  </si>
  <si>
    <t>Hloubení jamek pro vysazování rostlin v zemině tř.1 až 4 s výměnou půdy z 50% v rovině nebo na svahu do 1:5, objemu přes 0,125 do 0,40 m3</t>
  </si>
  <si>
    <t>103715000</t>
  </si>
  <si>
    <t>substrát pro trávníky VL</t>
  </si>
  <si>
    <t>452105281</t>
  </si>
  <si>
    <t>4*0,2 'Přepočtené koeficientem množství</t>
  </si>
  <si>
    <t>184102115</t>
  </si>
  <si>
    <t>Výsadba dřeviny s balem D do 0,6 m do jamky se zalitím v rovině a svahu do 1:5</t>
  </si>
  <si>
    <t>1608356822</t>
  </si>
  <si>
    <t>Výsadba dřeviny s balem do předem vyhloubené jamky se zalitím v rovině nebo na svahu do 1:5, při průměru balu přes 500 do 600 mm</t>
  </si>
  <si>
    <t>026503790</t>
  </si>
  <si>
    <t>Jeřáb obecný (Sorbus auCuparia) 120-150cm KK</t>
  </si>
  <si>
    <t>-991059789</t>
  </si>
  <si>
    <t>184215132</t>
  </si>
  <si>
    <t>Ukotvení kmene dřevin třemi kůly D do 0,1 m délky do 2 m</t>
  </si>
  <si>
    <t>2066463550</t>
  </si>
  <si>
    <t>Ukotvení dřeviny kůly třemi kůly, délky přes 1 do 2 m</t>
  </si>
  <si>
    <t>052171080</t>
  </si>
  <si>
    <t>tyče dřevěné v kůře D 80mm dl 6m</t>
  </si>
  <si>
    <t>-339084308</t>
  </si>
  <si>
    <t>((PI*0,04*0,04)*1,5*3)*4</t>
  </si>
  <si>
    <t>184802111</t>
  </si>
  <si>
    <t>Chemické odplevelení před založením kultury nad 20 m2 postřikem na široko v rovině a svahu do 1:5</t>
  </si>
  <si>
    <t>-1074308663</t>
  </si>
  <si>
    <t>Chemické odplevelení půdy před založením kultury, trávníku nebo zpevněných ploch o výměře jednotlivě přes 20 m2 v rovině nebo na svahu do 1:5 postřikem na široko</t>
  </si>
  <si>
    <t>185802113</t>
  </si>
  <si>
    <t>Hnojení půdy umělým hnojivem na široko v rovině a svahu do 1:5</t>
  </si>
  <si>
    <t>1240956969</t>
  </si>
  <si>
    <t>Hnojení půdy nebo trávníku v rovině nebo na svahu do 1:5 umělým hnojivem na široko</t>
  </si>
  <si>
    <t>2,002*0,001</t>
  </si>
  <si>
    <t>251911550</t>
  </si>
  <si>
    <t>hnojivo průmyslové Cererit</t>
  </si>
  <si>
    <t>488922659</t>
  </si>
  <si>
    <t>"Spotřeba 0,05 kg/m2" 40,040*0,05</t>
  </si>
  <si>
    <t>Zemní práce - povrchové úpravy terénu</t>
  </si>
  <si>
    <t>181301102</t>
  </si>
  <si>
    <t>Rozprostření ornice tl vrstvy do 150 mm pl do 500 m2 v rovině nebo ve svahu do 1:5</t>
  </si>
  <si>
    <t>1635522098</t>
  </si>
  <si>
    <t>Rozprostření a urovnání ornice v rovině nebo ve svahu sklonu do 1:5 při souvislé ploše do 500 m2, tl. vrstvy přes 100 do 150 mm</t>
  </si>
  <si>
    <t>181411121</t>
  </si>
  <si>
    <t>Založení lučního trávníku výsevem plochy do 1000 m2 v rovině a ve svahu do 1:5</t>
  </si>
  <si>
    <t>1618595219</t>
  </si>
  <si>
    <t>Založení trávníku na půdě předem připravené plochy do 1000 m2 výsevem včetně utažení lučního v rovině nebo na svahu do 1:5</t>
  </si>
  <si>
    <t>005724700</t>
  </si>
  <si>
    <t>osivo směs travní univerzál</t>
  </si>
  <si>
    <t>721557650</t>
  </si>
  <si>
    <t>310*0,015 'Přepočtené koeficientem množství</t>
  </si>
  <si>
    <t>1026589483</t>
  </si>
  <si>
    <t>310*0,03 'Přepočtené koeficientem množství</t>
  </si>
  <si>
    <t>-99479280</t>
  </si>
  <si>
    <t>2023854179</t>
  </si>
  <si>
    <t>310*8E-05 'Přepočtené koeficientem množství</t>
  </si>
  <si>
    <t>185804312</t>
  </si>
  <si>
    <t>Zalití rostlin vodou plocha přes 20 m2</t>
  </si>
  <si>
    <t>924161502</t>
  </si>
  <si>
    <t>Zalití rostlin vodou plochy záhonů jednotlivě přes 20 m2</t>
  </si>
  <si>
    <t>zalití 1xtýdně po 3 měsíce</t>
  </si>
  <si>
    <t xml:space="preserve">(310)  *0,005*12</t>
  </si>
  <si>
    <t>185851121</t>
  </si>
  <si>
    <t>Dovoz vody pro zálivku rostlin za vzdálenost do 1000 m</t>
  </si>
  <si>
    <t>1124859109</t>
  </si>
  <si>
    <t>Dovoz vody pro zálivku rostlin na vzdálenost do 1000 m</t>
  </si>
  <si>
    <t>(310)*0,005*12</t>
  </si>
  <si>
    <t>273313511</t>
  </si>
  <si>
    <t>Základové desky z betonu tř. C 12/15</t>
  </si>
  <si>
    <t>-641438088</t>
  </si>
  <si>
    <t>Základy z betonu prostého desky z betonu kamenem neprokládaného tř. C 12/15</t>
  </si>
  <si>
    <t>"Podkladní betony pod patky protihlukové stěny" ((1,4*1,6*0,10)*2)+(1,4*1,0*0,10)</t>
  </si>
  <si>
    <t>275313511</t>
  </si>
  <si>
    <t>Základové patky z betonu tř. C 12/15</t>
  </si>
  <si>
    <t>2135579280</t>
  </si>
  <si>
    <t>Základy z betonu prostého patky a bloky z betonu kamenem neprokládaného tř. C 12/15</t>
  </si>
  <si>
    <t>Základ pro 20 sloupků:</t>
  </si>
  <si>
    <t>20*(PI*0,15*0,15*0,80)</t>
  </si>
  <si>
    <t>275321611</t>
  </si>
  <si>
    <t>Základové patky ze ŽB bez zvýšených nároků na prostředí tř. C 30/37</t>
  </si>
  <si>
    <t>-1319180286</t>
  </si>
  <si>
    <t>Základy z betonu železového (bez výztuže) patky z betonu bez zvláštních nároků na prostředí tř. C 30/37</t>
  </si>
  <si>
    <t>Monolitická patka PHS u obvodové stěny:</t>
  </si>
  <si>
    <t>1,40*0,85*0,80</t>
  </si>
  <si>
    <t>166363742</t>
  </si>
  <si>
    <t>(1,40+0,85+0,85)*0,80</t>
  </si>
  <si>
    <t>1746403579</t>
  </si>
  <si>
    <t>275361821</t>
  </si>
  <si>
    <t>Výztuž základových patek betonářskou ocelí 10 505 (R)</t>
  </si>
  <si>
    <t>2030476427</t>
  </si>
  <si>
    <t>Výztuž základů patek z betonářské oceli 10 505 (R)</t>
  </si>
  <si>
    <t>"Výztuž monolitické patky sloupů PHS" 0,050</t>
  </si>
  <si>
    <t>348401130</t>
  </si>
  <si>
    <t>Montáž oplocení ze strojového pletiva s napínacími dráty výšky do 2,0 m</t>
  </si>
  <si>
    <t>1542257563</t>
  </si>
  <si>
    <t>Montáž oplocení z pletiva strojového s napínacími dráty přes 1,6 do 2,0 m</t>
  </si>
  <si>
    <t>313275140</t>
  </si>
  <si>
    <t>pletivo drátěné plastifikované se čtvercovými oky 55 mm/2,5 mm, 175 cm</t>
  </si>
  <si>
    <t>1402939754</t>
  </si>
  <si>
    <t>156192100</t>
  </si>
  <si>
    <t>krytka plastová D 38/48mm</t>
  </si>
  <si>
    <t>-1920877345</t>
  </si>
  <si>
    <t>553422620.X</t>
  </si>
  <si>
    <t>sloupek plotový koncový pozinkovaný s PVC povrchovou úpravou 2250/48x1,5 mm</t>
  </si>
  <si>
    <t>-1857006242</t>
  </si>
  <si>
    <t>348401350</t>
  </si>
  <si>
    <t>Rozvinutí, montáž a napnutí napínacího drátu na oplocení</t>
  </si>
  <si>
    <t>1615914183</t>
  </si>
  <si>
    <t>Montáž oplocení z pletiva rozvinutí, uchycení a napnutí drátu napínacího</t>
  </si>
  <si>
    <t>53,2*3</t>
  </si>
  <si>
    <t>156191000</t>
  </si>
  <si>
    <t>drát poplastovaný kruhový napínací 2,5/3,5mm</t>
  </si>
  <si>
    <t>594740259</t>
  </si>
  <si>
    <t>159,6*1,1 'Přepočtené koeficientem množství</t>
  </si>
  <si>
    <t>348401360</t>
  </si>
  <si>
    <t>Přiháčkování strojového pletiva k napínacímu drátu na oplocení</t>
  </si>
  <si>
    <t>-117315579</t>
  </si>
  <si>
    <t>Montáž oplocení z pletiva rozvinutí, uchycení a napnutí drátu přiháčkování pletiva k napínacímu drátu</t>
  </si>
  <si>
    <t>156192000</t>
  </si>
  <si>
    <t>drát poplastovaný kruhový vázací 1,1/1,5mm</t>
  </si>
  <si>
    <t>-758620107</t>
  </si>
  <si>
    <t>564871111</t>
  </si>
  <si>
    <t>Podklad ze štěrkodrtě ŠD tl 250 mm</t>
  </si>
  <si>
    <t>821677291</t>
  </si>
  <si>
    <t>Podklad ze štěrkodrti ŠD s rozprostřením a zhutněním, po zhutnění tl. 250 mm</t>
  </si>
  <si>
    <t xml:space="preserve">"kom u vrat do 1.16"            1,2*6,8</t>
  </si>
  <si>
    <t>328893946</t>
  </si>
  <si>
    <t>8,16*2</t>
  </si>
  <si>
    <t>574381112</t>
  </si>
  <si>
    <t>Penetrační makadam hrubý PMH tl 100 mm</t>
  </si>
  <si>
    <t>-421099979</t>
  </si>
  <si>
    <t>Penetrační makadam PM s rozprostřením kameniva na sucho, s prolitím živicí, s posypem drtí a se zhutněním hrubý (PMH) z kameniva hrubého drceného, po zhutnění tl. 100 mm</t>
  </si>
  <si>
    <t>577144111</t>
  </si>
  <si>
    <t>Asfaltový beton vrstva obrusná ACO 11 (ABS) tř. I tl 50 mm š do 3 m z nemodifikovaného asfaltu</t>
  </si>
  <si>
    <t>-1050414684</t>
  </si>
  <si>
    <t>Asfaltový beton vrstva obrusná ACO 11 (ABS) s rozprostřením a se zhutněním z nemodifikovaného asfaltu v pruhu šířky do 3 m tř. I, po zhutnění tl. 50 mm</t>
  </si>
  <si>
    <t>632622116</t>
  </si>
  <si>
    <t>Podklad tl 60 mm z obalovaného kameniva se zhutněním</t>
  </si>
  <si>
    <t>995394009</t>
  </si>
  <si>
    <t>Podklad nebo potěr z obalovaného kameniva s rozprostřením směsi a se zhutněním, tl. po zhutnění 60 mm</t>
  </si>
  <si>
    <t>113106241</t>
  </si>
  <si>
    <t>Rozebrání vozovek ze silničních dílců se spárami zalitými živicí strojně pl přes 200 m2</t>
  </si>
  <si>
    <t>-264077641</t>
  </si>
  <si>
    <t>Rozebrání dlažeb a dílců vozovek a ploch s přemístěním hmot na skládku na vzdálenost do 3 m nebo s naložením na dopravní prostředek, s jakoukoliv výplní spár strojně plochy jednotlivě přes 200 m2 ze silničních dílců jakýchkoliv rozměrů, s ložem z kameniva nebo živice se spárami zalitými živicí</t>
  </si>
  <si>
    <t xml:space="preserve">"demontáž panelů očistění a uskladnění na skádku investora"      </t>
  </si>
  <si>
    <t>(3*1) *26</t>
  </si>
  <si>
    <t>113107222</t>
  </si>
  <si>
    <t>Odstranění podkladu z kameniva drceného tl 200 mm strojně pl přes 200 m2</t>
  </si>
  <si>
    <t>903041927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</si>
  <si>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</si>
  <si>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 xml:space="preserve">"pod živičnou komunikac u J štítové stěny"                 1,2*6,8</t>
  </si>
  <si>
    <t>113107242</t>
  </si>
  <si>
    <t>Odstranění podkladu živičného tl 100 mm strojně pl přes 200 m2</t>
  </si>
  <si>
    <t>40682971</t>
  </si>
  <si>
    <t>Odstranění podkladů nebo krytů strojně plochy jednotlivě přes 200 m2 s přemístěním hmot na skládku na vzdálenost do 20 m nebo s naložením na dopravní prostředek živičných, o tl. vrstvy přes 50 do 100 mm</t>
  </si>
  <si>
    <t xml:space="preserve">"plocha komunikace u J štítové stěně"                            1,2*6,8</t>
  </si>
  <si>
    <t>-339027487</t>
  </si>
  <si>
    <t xml:space="preserve">"u V stany objektu ukončení kačírku"                    37,63+1,2</t>
  </si>
  <si>
    <t>-232393110</t>
  </si>
  <si>
    <t xml:space="preserve">obrubníky betonové a železobetonové obrubníky rozm      100 x 10 x 25</t>
  </si>
  <si>
    <t>38,83</t>
  </si>
  <si>
    <t>38,83*1,02 'Přepočtené koeficientem množství</t>
  </si>
  <si>
    <t>918211114</t>
  </si>
  <si>
    <t>Osazení prefabrikované patky pro PHS hmotnosti přes 2000 do 3000 kg</t>
  </si>
  <si>
    <t>693887145</t>
  </si>
  <si>
    <t>Základy protihlukových stěn osazení patky z prefabrikovaných dílců hmotnosti přes 2000 do 3000 kg</t>
  </si>
  <si>
    <t>Patka_1</t>
  </si>
  <si>
    <t>Betonová prefa patka pro založení sloupku, rozměr 1,20x1,40x0,80 m</t>
  </si>
  <si>
    <t>-1045361676</t>
  </si>
  <si>
    <t>918221113</t>
  </si>
  <si>
    <t>PHS sloupek ŽB tvaru H zakládaný do patky výšky přes 3 m</t>
  </si>
  <si>
    <t>289997509</t>
  </si>
  <si>
    <t>Sloupky protihlukových stěn železobetonové tvaru H, zakládané do patek, výška sloupku přes 3 m</t>
  </si>
  <si>
    <t>3*3,45</t>
  </si>
  <si>
    <t>918241203</t>
  </si>
  <si>
    <t>PHS do profilů panel soklový betonový šířky do 4 m výšky do 1m</t>
  </si>
  <si>
    <t>1328156641</t>
  </si>
  <si>
    <t>Panely protihlukových stěn betonové soklové výšky do 1 m, šířky, přes 2,5 do 4 m</t>
  </si>
  <si>
    <t>2*(0,8*3,85)</t>
  </si>
  <si>
    <t>918241224</t>
  </si>
  <si>
    <t>PHS do profilů panel betonový odrazivý šířky do 4 m výšky přes 1,5 do 2,5 m</t>
  </si>
  <si>
    <t>397453073</t>
  </si>
  <si>
    <t>Panely protihlukových stěn betonové odrazivé, šířky přes 2,5 do 4 m, výšky přes 1,5 do 2,5 m</t>
  </si>
  <si>
    <t>2*(2,10*3,85)</t>
  </si>
  <si>
    <t>1234980472</t>
  </si>
  <si>
    <t>919735113</t>
  </si>
  <si>
    <t>Řezání stávajícího živičného krytu hl do 150 mm</t>
  </si>
  <si>
    <t>-1255698657</t>
  </si>
  <si>
    <t>Řezání stávajícího živičného krytu nebo podkladu hloubky přes 100 do 150 mm</t>
  </si>
  <si>
    <t>997221551</t>
  </si>
  <si>
    <t>Vodorovná doprava suti ze sypkých materiálů do 1 km</t>
  </si>
  <si>
    <t>-60086019</t>
  </si>
  <si>
    <t>Vodorovná doprava suti bez naložení, ale se složením a s hrubým urovnáním ze sypkých materiálů, na vzdálenost do 1 km</t>
  </si>
  <si>
    <t>997221559</t>
  </si>
  <si>
    <t>Příplatek ZKD 1 km u vodorovné dopravy suti ze sypkých materiálů</t>
  </si>
  <si>
    <t>608941902</t>
  </si>
  <si>
    <t>Vodorovná doprava suti bez naložení, ale se složením a s hrubým urovnáním Příplatek k ceně za každý další i započatý 1 km přes 1 km</t>
  </si>
  <si>
    <t xml:space="preserve">1,918  *14</t>
  </si>
  <si>
    <t>997221561</t>
  </si>
  <si>
    <t>Vodorovná doprava suti z kusových materiálů do 1 km</t>
  </si>
  <si>
    <t>1232857335</t>
  </si>
  <si>
    <t>Vodorovná doprava suti bez naložení, ale se složením a s hrubým urovnáním z kusových materiálů, na vzdálenost do 1 km</t>
  </si>
  <si>
    <t>997221569</t>
  </si>
  <si>
    <t>Příplatek ZKD 1 km u vodorovné dopravy suti z kusových materiálů</t>
  </si>
  <si>
    <t>1597962269</t>
  </si>
  <si>
    <t xml:space="preserve">1,477   *14</t>
  </si>
  <si>
    <t>186341621</t>
  </si>
  <si>
    <t xml:space="preserve">"vybouraná živice"                   1,477 </t>
  </si>
  <si>
    <t>997221855</t>
  </si>
  <si>
    <t>Poplatek za uložení na skládce (skládkovné) zeminy a kameniva kód odpadu 170 504</t>
  </si>
  <si>
    <t>-852495403</t>
  </si>
  <si>
    <t xml:space="preserve">"ŠD do 250 mm"                   1,918     </t>
  </si>
  <si>
    <t>998232110</t>
  </si>
  <si>
    <t>Přesun hmot pro oplocení zděné z cihel nebo tvárnic v do 3 m</t>
  </si>
  <si>
    <t>1109302307</t>
  </si>
  <si>
    <t>Přesun hmot pro oplocení se svislou nosnou konstrukcí zděnou z cihel, tvárnic, bloků, popř. kovovou nebo dřevěnou vodorovná dopravní vzdálenost do 50 m, pro oplocení výšky do 3 m</t>
  </si>
  <si>
    <t>998232121</t>
  </si>
  <si>
    <t>Příplatek k přesunu hmot pro oplocení zděné za zvětšený přesun do 1000 m</t>
  </si>
  <si>
    <t>-2101981194</t>
  </si>
  <si>
    <t>Přesun hmot pro oplocení se svislou nosnou konstrukcí zděnou z cihel, tvárnic, bloků, popř. kovovou nebo dřevěnou Příplatek k ceně za zvětšený přesun přes vymezenou největší dopravní vzdálenost do 1000 m</t>
  </si>
  <si>
    <t>Plot-1</t>
  </si>
  <si>
    <t xml:space="preserve">demontáž oplocení z drátěného pletiva výšky 2 mvč  1 řady ostnatého drátu  vč.  likvidace na skládce</t>
  </si>
  <si>
    <t>-106369930</t>
  </si>
  <si>
    <t>demontáž oplocení z drátěného pletiva výšky 2 mvč sloupků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</si>
  <si>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</si>
  <si>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</si>
  <si>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</si>
  <si>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</si>
  <si>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VRN1</t>
  </si>
  <si>
    <t>Průzkumné, geodetické a projektové práce</t>
  </si>
  <si>
    <t>011103000</t>
  </si>
  <si>
    <t>Účast inženýrského geologa při provádění stavby</t>
  </si>
  <si>
    <t>1024</t>
  </si>
  <si>
    <t>619126132</t>
  </si>
  <si>
    <t>účast při zakládání a provádění zpevněných ploch, zkoušky zemin, stanovení návrhů opatření v návaznosti na zastižené aktuální podmínky v podloží</t>
  </si>
  <si>
    <t>012203000</t>
  </si>
  <si>
    <t>Geodetické práce při provádění stavby</t>
  </si>
  <si>
    <t>1861986548</t>
  </si>
  <si>
    <t>geodetické práce při provádění stavby</t>
  </si>
  <si>
    <t>náklady spojené s vytyčením stavby (stavebních objektů i dopravní a technické infrastruktury) odborně způsobilou osobou</t>
  </si>
  <si>
    <t>vytyčení stavby</t>
  </si>
  <si>
    <t>vytyčení zpevněných ploch</t>
  </si>
  <si>
    <t>vytyčení sítí technické infrastruktury</t>
  </si>
  <si>
    <t>012303000</t>
  </si>
  <si>
    <t>Geodetické práce po výstavbě</t>
  </si>
  <si>
    <t>-2109968149</t>
  </si>
  <si>
    <t>geodetické práce po výstavbě - zaněření skutečného provedení</t>
  </si>
  <si>
    <t xml:space="preserve">Náklady na provedení skutečného zaměření stavby (stavební objekty,   doravní a technická infrastruktura)</t>
  </si>
  <si>
    <t>v rozdahu nezbytném pro zápis změny do katastru nemovitosti a dle návrhu SOD</t>
  </si>
  <si>
    <t xml:space="preserve">3 paré v tištěné formě a 1* elektronicky na CD. </t>
  </si>
  <si>
    <t xml:space="preserve">jedná se o vyhotovení geometrického plánu pro zápis staveb do katastru nemovitosti </t>
  </si>
  <si>
    <t>a zaměření celé stavby pro jejich zápis do GIS</t>
  </si>
  <si>
    <t>013203000</t>
  </si>
  <si>
    <t xml:space="preserve">Dokumentace stavby </t>
  </si>
  <si>
    <t>313026415</t>
  </si>
  <si>
    <t xml:space="preserve">práce projektové práce dokumentace stavby (výkresová a textová) </t>
  </si>
  <si>
    <t>Náklady spojené s vypracováním projektové dokumentace zajišťované zhotovitelem</t>
  </si>
  <si>
    <t>většinou v rozsahu dílenské dokumentace, výrobní a montážní dokumentace stavby</t>
  </si>
  <si>
    <t>- výploně otvorů -okna a dveře</t>
  </si>
  <si>
    <t>- technologie + elektro výtah</t>
  </si>
  <si>
    <t>- ocelové konstrukce</t>
  </si>
  <si>
    <t>- zabradelní a siťové výplně</t>
  </si>
  <si>
    <t>013254000</t>
  </si>
  <si>
    <t>Dokumentace skutečného provedení stavby</t>
  </si>
  <si>
    <t>-64656034</t>
  </si>
  <si>
    <t>projektové práce projektové práce dokumentace stavby (výkresová a textová) skutečného provedení stavby</t>
  </si>
  <si>
    <t>náklady spojené s vypracováním projektové dokumentace skutečného provedení stavby</t>
  </si>
  <si>
    <t>a její předání objednavateli v požadované formě a počtu 3 paré v tištěné podobě</t>
  </si>
  <si>
    <t>1* elektronicky na CD</t>
  </si>
  <si>
    <t>VNR01-02</t>
  </si>
  <si>
    <t>Ochrana stávajících inženýrských sítí na staveništi</t>
  </si>
  <si>
    <t>vlastní dle zkušeností</t>
  </si>
  <si>
    <t>-363029931</t>
  </si>
  <si>
    <t xml:space="preserve">Náklady na přezkoumání podkladú  objednavatele a stavu inženýrských sítí </t>
  </si>
  <si>
    <t>probíhajících staveništěm nebo dotčenými stavbou i mimo území staveniště</t>
  </si>
  <si>
    <t>kontrola a vytyčení jejich skutečné trasy a provedení</t>
  </si>
  <si>
    <t>ochranných opatření pro zabezpečení stávajícíh inženýrských sítí</t>
  </si>
  <si>
    <t>VRN1-01</t>
  </si>
  <si>
    <t>Zkoušky a revize</t>
  </si>
  <si>
    <t>2084685976</t>
  </si>
  <si>
    <t>Náklady zhotovitele související s prováděním dílčích a komplexních zkoušek a revizí předepsaných projektem, technickými normami nebo objednavatelem</t>
  </si>
  <si>
    <t>(dle plánu řízení a kontroly jakosti, jak je uvedeno v návrhu smlouvy o dílo) a které jsou pro provedení a kolaudaci díla nezbytné</t>
  </si>
  <si>
    <t>jedná se především:</t>
  </si>
  <si>
    <t>- zkoušky a revize plynových zařízení</t>
  </si>
  <si>
    <t>- zkoušky a revize el. zařízení (elektroinstalace , hromosvod)</t>
  </si>
  <si>
    <t>- zkoušky a revize zařízení pro vytápění (spalinové cesty tlakové nádoby, atd.)</t>
  </si>
  <si>
    <t xml:space="preserve">- zkoušky a revize zařizení ZTI a venkovích vodovodů a kanalizací (tlakové nádoby ,    těsnost potrubí, vodotěsnost nádrží atd.)</t>
  </si>
  <si>
    <t>- zkoušky a revize zařízení vzduchotechniky</t>
  </si>
  <si>
    <t>- zkoušky a revize zvihacích zařízení - výtah</t>
  </si>
  <si>
    <t>- revize hasících přístrojů</t>
  </si>
  <si>
    <t xml:space="preserve">- zkoušky geotechnika , přejímka základových spar statikem nebo geotechnikem, </t>
  </si>
  <si>
    <t>- práce geotechnika při návrhu úpravy pláně apod.</t>
  </si>
  <si>
    <t xml:space="preserve">- k jednotlivým zkouškám budou vyhotoveny patřičné protokoly a revizní zprávy v   rozsahu platných ČSN a EN</t>
  </si>
  <si>
    <t>VRN3</t>
  </si>
  <si>
    <t>Zařízení staveniště</t>
  </si>
  <si>
    <t>030001000</t>
  </si>
  <si>
    <t>2035311610</t>
  </si>
  <si>
    <t>Základní rozdělení průvodních činností a nákladů zařízení staveniště</t>
  </si>
  <si>
    <t xml:space="preserve">veškeré náklady spojené s vybudováním, provozem a odstraněním  zařízení staveniště</t>
  </si>
  <si>
    <t>Součástí jsou také náklady na ochranu staveniště před nepovolaných osob, včetně příslušného značení, náklady na oplocení staveniště, či jeho osvětlení</t>
  </si>
  <si>
    <t xml:space="preserve">náklady na vypracování potřebné  dokumentace pro provoz staveniště z hlediska požární ochrany (požární řád, poplachové směrnice)   </t>
  </si>
  <si>
    <t xml:space="preserve">a z hlediska provozu staveniště   (provozně dopravní řád)</t>
  </si>
  <si>
    <t xml:space="preserve">součásti  je také uvedení všech travnatých ploch do původního stavu po dokončení stavby</t>
  </si>
  <si>
    <t>"%" 2</t>
  </si>
  <si>
    <t>034503000</t>
  </si>
  <si>
    <t>Informační tabule na staveništi</t>
  </si>
  <si>
    <t>1932399076</t>
  </si>
  <si>
    <t>Velkoplošný informační panel</t>
  </si>
  <si>
    <t>Náklady spojené s označením stavby a povinnou publicitou projektu v rozsahu:</t>
  </si>
  <si>
    <t>Zhotovení a montáž 1 ks velkoplošného celobarevného informačního panelu vel. 5,1*2,4 m k označení staveniště po celou dobu stavby dle pravidel</t>
  </si>
  <si>
    <t xml:space="preserve">povinné publicity IROP. </t>
  </si>
  <si>
    <t>text a umístění panelu bude určen a schválen investorem.</t>
  </si>
  <si>
    <t xml:space="preserve">Součástí je i konstrukce pro umístění v prostoru stavby  a demontáž </t>
  </si>
  <si>
    <t>vč. ekologické likvidace po dokončení stavby</t>
  </si>
  <si>
    <t>03450301</t>
  </si>
  <si>
    <t>Stálá informační tabule</t>
  </si>
  <si>
    <t>-1389557219</t>
  </si>
  <si>
    <t xml:space="preserve">Stálá informační tabule
</t>
  </si>
  <si>
    <t xml:space="preserve">Náklady spojené s označením stavby a povinnou publicitou  projektu  v rozsahu:</t>
  </si>
  <si>
    <t>zhotovení a montáž 1 ks stálé informační tabule pro venkovní prostředí</t>
  </si>
  <si>
    <t xml:space="preserve">(pamětní deska ) dle pravidel povinné publicity IROP,  vel. 0,3*0,4 m</t>
  </si>
  <si>
    <t>Text a barevnost řešení tabule bude určena a schválena investorem</t>
  </si>
  <si>
    <t>VRN5</t>
  </si>
  <si>
    <t>Finanční náklady</t>
  </si>
  <si>
    <t>051103000</t>
  </si>
  <si>
    <t>Pojištění dodavatele a pojištění díla</t>
  </si>
  <si>
    <t>661210155</t>
  </si>
  <si>
    <t xml:space="preserve">Náklady zhotovitele  spojené s povinným pojištěním dodavatele nebo stavebního díla či </t>
  </si>
  <si>
    <t xml:space="preserve"> jeho části nebo odpovědnosti za škodu, jak je uvedeno v návrhu SOD</t>
  </si>
  <si>
    <t>VNR5-01</t>
  </si>
  <si>
    <t>Bankovní záruky</t>
  </si>
  <si>
    <t>-1054632998</t>
  </si>
  <si>
    <t xml:space="preserve">náklady zhotovitele spojené se zřízením zajišťovacích bankovních záruk po celou dobu  realizace díla a celou záruční dobu, jak je uvedeno v návrhu SoD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</si>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</sst>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167" fontId="24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23" fillId="0" borderId="0" xfId="0" applyFont="1" applyAlignment="1" applyProtection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36</v>
      </c>
      <c r="AO17" s="25"/>
      <c r="AP17" s="25"/>
      <c r="AQ17" s="25"/>
      <c r="AR17" s="23"/>
      <c r="BE17" s="34"/>
      <c r="BS17" s="20" t="s">
        <v>37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40</v>
      </c>
      <c r="AO20" s="25"/>
      <c r="AP20" s="25"/>
      <c r="AQ20" s="25"/>
      <c r="AR20" s="23"/>
      <c r="BE20" s="34"/>
      <c r="BS20" s="20" t="s">
        <v>37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41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42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43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44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45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46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47</v>
      </c>
      <c r="E29" s="50"/>
      <c r="F29" s="35" t="s">
        <v>48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49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50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51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52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53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54</v>
      </c>
      <c r="U35" s="57"/>
      <c r="V35" s="57"/>
      <c r="W35" s="57"/>
      <c r="X35" s="59" t="s">
        <v>55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56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PK-17-1002-R1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SŠ automobilní Ústí nad Orlicí - Vzdělávací a rekvalifikační centrum - revize 1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Ústí nad Orlicí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13. 1. 2021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Pardubický kraj, Komen. nám. 125, 532 11 Pardubice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PK Adamec s.r.o., Ústecká 86, 561 51 Letohrad</v>
      </c>
      <c r="AN49" s="67"/>
      <c r="AO49" s="67"/>
      <c r="AP49" s="67"/>
      <c r="AQ49" s="43"/>
      <c r="AR49" s="47"/>
      <c r="AS49" s="77" t="s">
        <v>57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25.6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38</v>
      </c>
      <c r="AJ50" s="43"/>
      <c r="AK50" s="43"/>
      <c r="AL50" s="43"/>
      <c r="AM50" s="76" t="str">
        <f>IF(E20="","",E20)</f>
        <v>PK Adamec s.r.o., Ústecká 86, 561 51 Letohrad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58</v>
      </c>
      <c r="D52" s="90"/>
      <c r="E52" s="90"/>
      <c r="F52" s="90"/>
      <c r="G52" s="90"/>
      <c r="H52" s="91"/>
      <c r="I52" s="92" t="s">
        <v>59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60</v>
      </c>
      <c r="AH52" s="90"/>
      <c r="AI52" s="90"/>
      <c r="AJ52" s="90"/>
      <c r="AK52" s="90"/>
      <c r="AL52" s="90"/>
      <c r="AM52" s="90"/>
      <c r="AN52" s="92" t="s">
        <v>61</v>
      </c>
      <c r="AO52" s="90"/>
      <c r="AP52" s="90"/>
      <c r="AQ52" s="94" t="s">
        <v>62</v>
      </c>
      <c r="AR52" s="47"/>
      <c r="AS52" s="95" t="s">
        <v>63</v>
      </c>
      <c r="AT52" s="96" t="s">
        <v>64</v>
      </c>
      <c r="AU52" s="96" t="s">
        <v>65</v>
      </c>
      <c r="AV52" s="96" t="s">
        <v>66</v>
      </c>
      <c r="AW52" s="96" t="s">
        <v>67</v>
      </c>
      <c r="AX52" s="96" t="s">
        <v>68</v>
      </c>
      <c r="AY52" s="96" t="s">
        <v>69</v>
      </c>
      <c r="AZ52" s="96" t="s">
        <v>70</v>
      </c>
      <c r="BA52" s="96" t="s">
        <v>71</v>
      </c>
      <c r="BB52" s="96" t="s">
        <v>72</v>
      </c>
      <c r="BC52" s="96" t="s">
        <v>73</v>
      </c>
      <c r="BD52" s="97" t="s">
        <v>74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75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ROUND(AG55+AG62+AG64+AG66,2)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ROUND(AS55+AS62+AS64+AS66,2)</f>
        <v>0</v>
      </c>
      <c r="AT54" s="109">
        <f>ROUND(SUM(AV54:AW54),2)</f>
        <v>0</v>
      </c>
      <c r="AU54" s="110">
        <f>ROUND(AU55+AU62+AU64+AU66,5)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ROUND(AZ55+AZ62+AZ64+AZ66,2)</f>
        <v>0</v>
      </c>
      <c r="BA54" s="109">
        <f>ROUND(BA55+BA62+BA64+BA66,2)</f>
        <v>0</v>
      </c>
      <c r="BB54" s="109">
        <f>ROUND(BB55+BB62+BB64+BB66,2)</f>
        <v>0</v>
      </c>
      <c r="BC54" s="109">
        <f>ROUND(BC55+BC62+BC64+BC66,2)</f>
        <v>0</v>
      </c>
      <c r="BD54" s="111">
        <f>ROUND(BD55+BD62+BD64+BD66,2)</f>
        <v>0</v>
      </c>
      <c r="BE54" s="6"/>
      <c r="BS54" s="112" t="s">
        <v>76</v>
      </c>
      <c r="BT54" s="112" t="s">
        <v>77</v>
      </c>
      <c r="BU54" s="113" t="s">
        <v>78</v>
      </c>
      <c r="BV54" s="112" t="s">
        <v>79</v>
      </c>
      <c r="BW54" s="112" t="s">
        <v>5</v>
      </c>
      <c r="BX54" s="112" t="s">
        <v>80</v>
      </c>
      <c r="CL54" s="112" t="s">
        <v>19</v>
      </c>
    </row>
    <row r="55" s="7" customFormat="1" ht="16.5" customHeight="1">
      <c r="A55" s="7"/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ROUND(AG56+AG57+AG60+AG61,2)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83</v>
      </c>
      <c r="AR55" s="121"/>
      <c r="AS55" s="122">
        <f>ROUND(AS56+AS57+AS60+AS61,2)</f>
        <v>0</v>
      </c>
      <c r="AT55" s="123">
        <f>ROUND(SUM(AV55:AW55),2)</f>
        <v>0</v>
      </c>
      <c r="AU55" s="124">
        <f>ROUND(AU56+AU57+AU60+AU61,5)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ROUND(AZ56+AZ57+AZ60+AZ61,2)</f>
        <v>0</v>
      </c>
      <c r="BA55" s="123">
        <f>ROUND(BA56+BA57+BA60+BA61,2)</f>
        <v>0</v>
      </c>
      <c r="BB55" s="123">
        <f>ROUND(BB56+BB57+BB60+BB61,2)</f>
        <v>0</v>
      </c>
      <c r="BC55" s="123">
        <f>ROUND(BC56+BC57+BC60+BC61,2)</f>
        <v>0</v>
      </c>
      <c r="BD55" s="125">
        <f>ROUND(BD56+BD57+BD60+BD61,2)</f>
        <v>0</v>
      </c>
      <c r="BE55" s="7"/>
      <c r="BS55" s="126" t="s">
        <v>76</v>
      </c>
      <c r="BT55" s="126" t="s">
        <v>84</v>
      </c>
      <c r="BU55" s="126" t="s">
        <v>78</v>
      </c>
      <c r="BV55" s="126" t="s">
        <v>79</v>
      </c>
      <c r="BW55" s="126" t="s">
        <v>85</v>
      </c>
      <c r="BX55" s="126" t="s">
        <v>5</v>
      </c>
      <c r="CL55" s="126" t="s">
        <v>19</v>
      </c>
      <c r="CM55" s="126" t="s">
        <v>86</v>
      </c>
    </row>
    <row r="56" s="4" customFormat="1" ht="16.5" customHeight="1">
      <c r="A56" s="127" t="s">
        <v>87</v>
      </c>
      <c r="B56" s="66"/>
      <c r="C56" s="128"/>
      <c r="D56" s="128"/>
      <c r="E56" s="129" t="s">
        <v>84</v>
      </c>
      <c r="F56" s="129"/>
      <c r="G56" s="129"/>
      <c r="H56" s="129"/>
      <c r="I56" s="129"/>
      <c r="J56" s="128"/>
      <c r="K56" s="129" t="s">
        <v>82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'1 - Vzdělávací a rekvalif...'!J32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88</v>
      </c>
      <c r="AR56" s="68"/>
      <c r="AS56" s="132">
        <v>0</v>
      </c>
      <c r="AT56" s="133">
        <f>ROUND(SUM(AV56:AW56),2)</f>
        <v>0</v>
      </c>
      <c r="AU56" s="134">
        <f>'1 - Vzdělávací a rekvalif...'!P124</f>
        <v>0</v>
      </c>
      <c r="AV56" s="133">
        <f>'1 - Vzdělávací a rekvalif...'!J35</f>
        <v>0</v>
      </c>
      <c r="AW56" s="133">
        <f>'1 - Vzdělávací a rekvalif...'!J36</f>
        <v>0</v>
      </c>
      <c r="AX56" s="133">
        <f>'1 - Vzdělávací a rekvalif...'!J37</f>
        <v>0</v>
      </c>
      <c r="AY56" s="133">
        <f>'1 - Vzdělávací a rekvalif...'!J38</f>
        <v>0</v>
      </c>
      <c r="AZ56" s="133">
        <f>'1 - Vzdělávací a rekvalif...'!F35</f>
        <v>0</v>
      </c>
      <c r="BA56" s="133">
        <f>'1 - Vzdělávací a rekvalif...'!F36</f>
        <v>0</v>
      </c>
      <c r="BB56" s="133">
        <f>'1 - Vzdělávací a rekvalif...'!F37</f>
        <v>0</v>
      </c>
      <c r="BC56" s="133">
        <f>'1 - Vzdělávací a rekvalif...'!F38</f>
        <v>0</v>
      </c>
      <c r="BD56" s="135">
        <f>'1 - Vzdělávací a rekvalif...'!F39</f>
        <v>0</v>
      </c>
      <c r="BE56" s="4"/>
      <c r="BT56" s="136" t="s">
        <v>86</v>
      </c>
      <c r="BV56" s="136" t="s">
        <v>79</v>
      </c>
      <c r="BW56" s="136" t="s">
        <v>89</v>
      </c>
      <c r="BX56" s="136" t="s">
        <v>85</v>
      </c>
      <c r="CL56" s="136" t="s">
        <v>19</v>
      </c>
    </row>
    <row r="57" s="4" customFormat="1" ht="23.25" customHeight="1">
      <c r="A57" s="4"/>
      <c r="B57" s="66"/>
      <c r="C57" s="128"/>
      <c r="D57" s="128"/>
      <c r="E57" s="129" t="s">
        <v>86</v>
      </c>
      <c r="F57" s="129"/>
      <c r="G57" s="129"/>
      <c r="H57" s="129"/>
      <c r="I57" s="129"/>
      <c r="J57" s="128"/>
      <c r="K57" s="129" t="s">
        <v>90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7">
        <f>ROUND(SUM(AG58:AG59),2)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88</v>
      </c>
      <c r="AR57" s="68"/>
      <c r="AS57" s="132">
        <f>ROUND(SUM(AS58:AS59),2)</f>
        <v>0</v>
      </c>
      <c r="AT57" s="133">
        <f>ROUND(SUM(AV57:AW57),2)</f>
        <v>0</v>
      </c>
      <c r="AU57" s="134">
        <f>ROUND(SUM(AU58:AU59),5)</f>
        <v>0</v>
      </c>
      <c r="AV57" s="133">
        <f>ROUND(AZ57*L29,2)</f>
        <v>0</v>
      </c>
      <c r="AW57" s="133">
        <f>ROUND(BA57*L30,2)</f>
        <v>0</v>
      </c>
      <c r="AX57" s="133">
        <f>ROUND(BB57*L29,2)</f>
        <v>0</v>
      </c>
      <c r="AY57" s="133">
        <f>ROUND(BC57*L30,2)</f>
        <v>0</v>
      </c>
      <c r="AZ57" s="133">
        <f>ROUND(SUM(AZ58:AZ59),2)</f>
        <v>0</v>
      </c>
      <c r="BA57" s="133">
        <f>ROUND(SUM(BA58:BA59),2)</f>
        <v>0</v>
      </c>
      <c r="BB57" s="133">
        <f>ROUND(SUM(BB58:BB59),2)</f>
        <v>0</v>
      </c>
      <c r="BC57" s="133">
        <f>ROUND(SUM(BC58:BC59),2)</f>
        <v>0</v>
      </c>
      <c r="BD57" s="135">
        <f>ROUND(SUM(BD58:BD59),2)</f>
        <v>0</v>
      </c>
      <c r="BE57" s="4"/>
      <c r="BS57" s="136" t="s">
        <v>76</v>
      </c>
      <c r="BT57" s="136" t="s">
        <v>86</v>
      </c>
      <c r="BV57" s="136" t="s">
        <v>79</v>
      </c>
      <c r="BW57" s="136" t="s">
        <v>91</v>
      </c>
      <c r="BX57" s="136" t="s">
        <v>85</v>
      </c>
      <c r="CL57" s="136" t="s">
        <v>19</v>
      </c>
    </row>
    <row r="58" s="4" customFormat="1" ht="23.25" customHeight="1">
      <c r="A58" s="127" t="s">
        <v>87</v>
      </c>
      <c r="B58" s="66"/>
      <c r="C58" s="128"/>
      <c r="D58" s="128"/>
      <c r="E58" s="128"/>
      <c r="F58" s="129" t="s">
        <v>86</v>
      </c>
      <c r="G58" s="129"/>
      <c r="H58" s="129"/>
      <c r="I58" s="129"/>
      <c r="J58" s="129"/>
      <c r="K58" s="128"/>
      <c r="L58" s="129" t="s">
        <v>90</v>
      </c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'2 - Vzdělávací a rekvalif...'!J32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88</v>
      </c>
      <c r="AR58" s="68"/>
      <c r="AS58" s="132">
        <v>0</v>
      </c>
      <c r="AT58" s="133">
        <f>ROUND(SUM(AV58:AW58),2)</f>
        <v>0</v>
      </c>
      <c r="AU58" s="134">
        <f>'2 - Vzdělávací a rekvalif...'!P178</f>
        <v>0</v>
      </c>
      <c r="AV58" s="133">
        <f>'2 - Vzdělávací a rekvalif...'!J35</f>
        <v>0</v>
      </c>
      <c r="AW58" s="133">
        <f>'2 - Vzdělávací a rekvalif...'!J36</f>
        <v>0</v>
      </c>
      <c r="AX58" s="133">
        <f>'2 - Vzdělávací a rekvalif...'!J37</f>
        <v>0</v>
      </c>
      <c r="AY58" s="133">
        <f>'2 - Vzdělávací a rekvalif...'!J38</f>
        <v>0</v>
      </c>
      <c r="AZ58" s="133">
        <f>'2 - Vzdělávací a rekvalif...'!F35</f>
        <v>0</v>
      </c>
      <c r="BA58" s="133">
        <f>'2 - Vzdělávací a rekvalif...'!F36</f>
        <v>0</v>
      </c>
      <c r="BB58" s="133">
        <f>'2 - Vzdělávací a rekvalif...'!F37</f>
        <v>0</v>
      </c>
      <c r="BC58" s="133">
        <f>'2 - Vzdělávací a rekvalif...'!F38</f>
        <v>0</v>
      </c>
      <c r="BD58" s="135">
        <f>'2 - Vzdělávací a rekvalif...'!F39</f>
        <v>0</v>
      </c>
      <c r="BE58" s="4"/>
      <c r="BT58" s="136" t="s">
        <v>92</v>
      </c>
      <c r="BU58" s="136" t="s">
        <v>93</v>
      </c>
      <c r="BV58" s="136" t="s">
        <v>79</v>
      </c>
      <c r="BW58" s="136" t="s">
        <v>91</v>
      </c>
      <c r="BX58" s="136" t="s">
        <v>85</v>
      </c>
      <c r="CL58" s="136" t="s">
        <v>19</v>
      </c>
    </row>
    <row r="59" s="4" customFormat="1" ht="16.5" customHeight="1">
      <c r="A59" s="127" t="s">
        <v>87</v>
      </c>
      <c r="B59" s="66"/>
      <c r="C59" s="128"/>
      <c r="D59" s="128"/>
      <c r="E59" s="128"/>
      <c r="F59" s="129" t="s">
        <v>94</v>
      </c>
      <c r="G59" s="129"/>
      <c r="H59" s="129"/>
      <c r="I59" s="129"/>
      <c r="J59" s="129"/>
      <c r="K59" s="128"/>
      <c r="L59" s="129" t="s">
        <v>95</v>
      </c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'2.1 - Elektroinstalace - ...'!J34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88</v>
      </c>
      <c r="AR59" s="68"/>
      <c r="AS59" s="132">
        <v>0</v>
      </c>
      <c r="AT59" s="133">
        <f>ROUND(SUM(AV59:AW59),2)</f>
        <v>0</v>
      </c>
      <c r="AU59" s="134">
        <f>'2.1 - Elektroinstalace - ...'!P93</f>
        <v>0</v>
      </c>
      <c r="AV59" s="133">
        <f>'2.1 - Elektroinstalace - ...'!J37</f>
        <v>0</v>
      </c>
      <c r="AW59" s="133">
        <f>'2.1 - Elektroinstalace - ...'!J38</f>
        <v>0</v>
      </c>
      <c r="AX59" s="133">
        <f>'2.1 - Elektroinstalace - ...'!J39</f>
        <v>0</v>
      </c>
      <c r="AY59" s="133">
        <f>'2.1 - Elektroinstalace - ...'!J40</f>
        <v>0</v>
      </c>
      <c r="AZ59" s="133">
        <f>'2.1 - Elektroinstalace - ...'!F37</f>
        <v>0</v>
      </c>
      <c r="BA59" s="133">
        <f>'2.1 - Elektroinstalace - ...'!F38</f>
        <v>0</v>
      </c>
      <c r="BB59" s="133">
        <f>'2.1 - Elektroinstalace - ...'!F39</f>
        <v>0</v>
      </c>
      <c r="BC59" s="133">
        <f>'2.1 - Elektroinstalace - ...'!F40</f>
        <v>0</v>
      </c>
      <c r="BD59" s="135">
        <f>'2.1 - Elektroinstalace - ...'!F41</f>
        <v>0</v>
      </c>
      <c r="BE59" s="4"/>
      <c r="BT59" s="136" t="s">
        <v>92</v>
      </c>
      <c r="BV59" s="136" t="s">
        <v>79</v>
      </c>
      <c r="BW59" s="136" t="s">
        <v>96</v>
      </c>
      <c r="BX59" s="136" t="s">
        <v>91</v>
      </c>
      <c r="CL59" s="136" t="s">
        <v>19</v>
      </c>
    </row>
    <row r="60" s="4" customFormat="1" ht="23.25" customHeight="1">
      <c r="A60" s="127" t="s">
        <v>87</v>
      </c>
      <c r="B60" s="66"/>
      <c r="C60" s="128"/>
      <c r="D60" s="128"/>
      <c r="E60" s="129" t="s">
        <v>92</v>
      </c>
      <c r="F60" s="129"/>
      <c r="G60" s="129"/>
      <c r="H60" s="129"/>
      <c r="I60" s="129"/>
      <c r="J60" s="128"/>
      <c r="K60" s="129" t="s">
        <v>97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'3 - Vzdělávací a rekvalif...'!J32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88</v>
      </c>
      <c r="AR60" s="68"/>
      <c r="AS60" s="132">
        <v>0</v>
      </c>
      <c r="AT60" s="133">
        <f>ROUND(SUM(AV60:AW60),2)</f>
        <v>0</v>
      </c>
      <c r="AU60" s="134">
        <f>'3 - Vzdělávací a rekvalif...'!P93</f>
        <v>0</v>
      </c>
      <c r="AV60" s="133">
        <f>'3 - Vzdělávací a rekvalif...'!J35</f>
        <v>0</v>
      </c>
      <c r="AW60" s="133">
        <f>'3 - Vzdělávací a rekvalif...'!J36</f>
        <v>0</v>
      </c>
      <c r="AX60" s="133">
        <f>'3 - Vzdělávací a rekvalif...'!J37</f>
        <v>0</v>
      </c>
      <c r="AY60" s="133">
        <f>'3 - Vzdělávací a rekvalif...'!J38</f>
        <v>0</v>
      </c>
      <c r="AZ60" s="133">
        <f>'3 - Vzdělávací a rekvalif...'!F35</f>
        <v>0</v>
      </c>
      <c r="BA60" s="133">
        <f>'3 - Vzdělávací a rekvalif...'!F36</f>
        <v>0</v>
      </c>
      <c r="BB60" s="133">
        <f>'3 - Vzdělávací a rekvalif...'!F37</f>
        <v>0</v>
      </c>
      <c r="BC60" s="133">
        <f>'3 - Vzdělávací a rekvalif...'!F38</f>
        <v>0</v>
      </c>
      <c r="BD60" s="135">
        <f>'3 - Vzdělávací a rekvalif...'!F39</f>
        <v>0</v>
      </c>
      <c r="BE60" s="4"/>
      <c r="BT60" s="136" t="s">
        <v>86</v>
      </c>
      <c r="BV60" s="136" t="s">
        <v>79</v>
      </c>
      <c r="BW60" s="136" t="s">
        <v>98</v>
      </c>
      <c r="BX60" s="136" t="s">
        <v>85</v>
      </c>
      <c r="CL60" s="136" t="s">
        <v>19</v>
      </c>
    </row>
    <row r="61" s="4" customFormat="1" ht="23.25" customHeight="1">
      <c r="A61" s="127" t="s">
        <v>87</v>
      </c>
      <c r="B61" s="66"/>
      <c r="C61" s="128"/>
      <c r="D61" s="128"/>
      <c r="E61" s="129" t="s">
        <v>99</v>
      </c>
      <c r="F61" s="129"/>
      <c r="G61" s="129"/>
      <c r="H61" s="129"/>
      <c r="I61" s="129"/>
      <c r="J61" s="128"/>
      <c r="K61" s="129" t="s">
        <v>100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'4 - Vzdělávací a rekvalif...'!J32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88</v>
      </c>
      <c r="AR61" s="68"/>
      <c r="AS61" s="132">
        <v>0</v>
      </c>
      <c r="AT61" s="133">
        <f>ROUND(SUM(AV61:AW61),2)</f>
        <v>0</v>
      </c>
      <c r="AU61" s="134">
        <f>'4 - Vzdělávací a rekvalif...'!P86</f>
        <v>0</v>
      </c>
      <c r="AV61" s="133">
        <f>'4 - Vzdělávací a rekvalif...'!J35</f>
        <v>0</v>
      </c>
      <c r="AW61" s="133">
        <f>'4 - Vzdělávací a rekvalif...'!J36</f>
        <v>0</v>
      </c>
      <c r="AX61" s="133">
        <f>'4 - Vzdělávací a rekvalif...'!J37</f>
        <v>0</v>
      </c>
      <c r="AY61" s="133">
        <f>'4 - Vzdělávací a rekvalif...'!J38</f>
        <v>0</v>
      </c>
      <c r="AZ61" s="133">
        <f>'4 - Vzdělávací a rekvalif...'!F35</f>
        <v>0</v>
      </c>
      <c r="BA61" s="133">
        <f>'4 - Vzdělávací a rekvalif...'!F36</f>
        <v>0</v>
      </c>
      <c r="BB61" s="133">
        <f>'4 - Vzdělávací a rekvalif...'!F37</f>
        <v>0</v>
      </c>
      <c r="BC61" s="133">
        <f>'4 - Vzdělávací a rekvalif...'!F38</f>
        <v>0</v>
      </c>
      <c r="BD61" s="135">
        <f>'4 - Vzdělávací a rekvalif...'!F39</f>
        <v>0</v>
      </c>
      <c r="BE61" s="4"/>
      <c r="BT61" s="136" t="s">
        <v>86</v>
      </c>
      <c r="BV61" s="136" t="s">
        <v>79</v>
      </c>
      <c r="BW61" s="136" t="s">
        <v>101</v>
      </c>
      <c r="BX61" s="136" t="s">
        <v>85</v>
      </c>
      <c r="CL61" s="136" t="s">
        <v>19</v>
      </c>
    </row>
    <row r="62" s="7" customFormat="1" ht="16.5" customHeight="1">
      <c r="A62" s="7"/>
      <c r="B62" s="114"/>
      <c r="C62" s="115"/>
      <c r="D62" s="116" t="s">
        <v>102</v>
      </c>
      <c r="E62" s="116"/>
      <c r="F62" s="116"/>
      <c r="G62" s="116"/>
      <c r="H62" s="116"/>
      <c r="I62" s="117"/>
      <c r="J62" s="116" t="s">
        <v>103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ROUND(AG63,2)</f>
        <v>0</v>
      </c>
      <c r="AH62" s="117"/>
      <c r="AI62" s="117"/>
      <c r="AJ62" s="117"/>
      <c r="AK62" s="117"/>
      <c r="AL62" s="117"/>
      <c r="AM62" s="117"/>
      <c r="AN62" s="119">
        <f>SUM(AG62,AT62)</f>
        <v>0</v>
      </c>
      <c r="AO62" s="117"/>
      <c r="AP62" s="117"/>
      <c r="AQ62" s="120" t="s">
        <v>83</v>
      </c>
      <c r="AR62" s="121"/>
      <c r="AS62" s="122">
        <f>ROUND(AS63,2)</f>
        <v>0</v>
      </c>
      <c r="AT62" s="123">
        <f>ROUND(SUM(AV62:AW62),2)</f>
        <v>0</v>
      </c>
      <c r="AU62" s="124">
        <f>ROUND(AU63,5)</f>
        <v>0</v>
      </c>
      <c r="AV62" s="123">
        <f>ROUND(AZ62*L29,2)</f>
        <v>0</v>
      </c>
      <c r="AW62" s="123">
        <f>ROUND(BA62*L30,2)</f>
        <v>0</v>
      </c>
      <c r="AX62" s="123">
        <f>ROUND(BB62*L29,2)</f>
        <v>0</v>
      </c>
      <c r="AY62" s="123">
        <f>ROUND(BC62*L30,2)</f>
        <v>0</v>
      </c>
      <c r="AZ62" s="123">
        <f>ROUND(AZ63,2)</f>
        <v>0</v>
      </c>
      <c r="BA62" s="123">
        <f>ROUND(BA63,2)</f>
        <v>0</v>
      </c>
      <c r="BB62" s="123">
        <f>ROUND(BB63,2)</f>
        <v>0</v>
      </c>
      <c r="BC62" s="123">
        <f>ROUND(BC63,2)</f>
        <v>0</v>
      </c>
      <c r="BD62" s="125">
        <f>ROUND(BD63,2)</f>
        <v>0</v>
      </c>
      <c r="BE62" s="7"/>
      <c r="BS62" s="126" t="s">
        <v>76</v>
      </c>
      <c r="BT62" s="126" t="s">
        <v>84</v>
      </c>
      <c r="BU62" s="126" t="s">
        <v>78</v>
      </c>
      <c r="BV62" s="126" t="s">
        <v>79</v>
      </c>
      <c r="BW62" s="126" t="s">
        <v>104</v>
      </c>
      <c r="BX62" s="126" t="s">
        <v>5</v>
      </c>
      <c r="CL62" s="126" t="s">
        <v>19</v>
      </c>
      <c r="CM62" s="126" t="s">
        <v>86</v>
      </c>
    </row>
    <row r="63" s="4" customFormat="1" ht="16.5" customHeight="1">
      <c r="A63" s="127" t="s">
        <v>87</v>
      </c>
      <c r="B63" s="66"/>
      <c r="C63" s="128"/>
      <c r="D63" s="128"/>
      <c r="E63" s="129" t="s">
        <v>105</v>
      </c>
      <c r="F63" s="129"/>
      <c r="G63" s="129"/>
      <c r="H63" s="129"/>
      <c r="I63" s="129"/>
      <c r="J63" s="128"/>
      <c r="K63" s="129" t="s">
        <v>103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'SO 102 - Přístupový chodník'!J32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88</v>
      </c>
      <c r="AR63" s="68"/>
      <c r="AS63" s="132">
        <v>0</v>
      </c>
      <c r="AT63" s="133">
        <f>ROUND(SUM(AV63:AW63),2)</f>
        <v>0</v>
      </c>
      <c r="AU63" s="134">
        <f>'SO 102 - Přístupový chodník'!P90</f>
        <v>0</v>
      </c>
      <c r="AV63" s="133">
        <f>'SO 102 - Přístupový chodník'!J35</f>
        <v>0</v>
      </c>
      <c r="AW63" s="133">
        <f>'SO 102 - Přístupový chodník'!J36</f>
        <v>0</v>
      </c>
      <c r="AX63" s="133">
        <f>'SO 102 - Přístupový chodník'!J37</f>
        <v>0</v>
      </c>
      <c r="AY63" s="133">
        <f>'SO 102 - Přístupový chodník'!J38</f>
        <v>0</v>
      </c>
      <c r="AZ63" s="133">
        <f>'SO 102 - Přístupový chodník'!F35</f>
        <v>0</v>
      </c>
      <c r="BA63" s="133">
        <f>'SO 102 - Přístupový chodník'!F36</f>
        <v>0</v>
      </c>
      <c r="BB63" s="133">
        <f>'SO 102 - Přístupový chodník'!F37</f>
        <v>0</v>
      </c>
      <c r="BC63" s="133">
        <f>'SO 102 - Přístupový chodník'!F38</f>
        <v>0</v>
      </c>
      <c r="BD63" s="135">
        <f>'SO 102 - Přístupový chodník'!F39</f>
        <v>0</v>
      </c>
      <c r="BE63" s="4"/>
      <c r="BT63" s="136" t="s">
        <v>86</v>
      </c>
      <c r="BV63" s="136" t="s">
        <v>79</v>
      </c>
      <c r="BW63" s="136" t="s">
        <v>106</v>
      </c>
      <c r="BX63" s="136" t="s">
        <v>104</v>
      </c>
      <c r="CL63" s="136" t="s">
        <v>19</v>
      </c>
    </row>
    <row r="64" s="7" customFormat="1" ht="16.5" customHeight="1">
      <c r="A64" s="7"/>
      <c r="B64" s="114"/>
      <c r="C64" s="115"/>
      <c r="D64" s="116" t="s">
        <v>107</v>
      </c>
      <c r="E64" s="116"/>
      <c r="F64" s="116"/>
      <c r="G64" s="116"/>
      <c r="H64" s="116"/>
      <c r="I64" s="117"/>
      <c r="J64" s="116" t="s">
        <v>108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ROUND(AG65,2)</f>
        <v>0</v>
      </c>
      <c r="AH64" s="117"/>
      <c r="AI64" s="117"/>
      <c r="AJ64" s="117"/>
      <c r="AK64" s="117"/>
      <c r="AL64" s="117"/>
      <c r="AM64" s="117"/>
      <c r="AN64" s="119">
        <f>SUM(AG64,AT64)</f>
        <v>0</v>
      </c>
      <c r="AO64" s="117"/>
      <c r="AP64" s="117"/>
      <c r="AQ64" s="120" t="s">
        <v>83</v>
      </c>
      <c r="AR64" s="121"/>
      <c r="AS64" s="122">
        <f>ROUND(AS65,2)</f>
        <v>0</v>
      </c>
      <c r="AT64" s="123">
        <f>ROUND(SUM(AV64:AW64),2)</f>
        <v>0</v>
      </c>
      <c r="AU64" s="124">
        <f>ROUND(AU65,5)</f>
        <v>0</v>
      </c>
      <c r="AV64" s="123">
        <f>ROUND(AZ64*L29,2)</f>
        <v>0</v>
      </c>
      <c r="AW64" s="123">
        <f>ROUND(BA64*L30,2)</f>
        <v>0</v>
      </c>
      <c r="AX64" s="123">
        <f>ROUND(BB64*L29,2)</f>
        <v>0</v>
      </c>
      <c r="AY64" s="123">
        <f>ROUND(BC64*L30,2)</f>
        <v>0</v>
      </c>
      <c r="AZ64" s="123">
        <f>ROUND(AZ65,2)</f>
        <v>0</v>
      </c>
      <c r="BA64" s="123">
        <f>ROUND(BA65,2)</f>
        <v>0</v>
      </c>
      <c r="BB64" s="123">
        <f>ROUND(BB65,2)</f>
        <v>0</v>
      </c>
      <c r="BC64" s="123">
        <f>ROUND(BC65,2)</f>
        <v>0</v>
      </c>
      <c r="BD64" s="125">
        <f>ROUND(BD65,2)</f>
        <v>0</v>
      </c>
      <c r="BE64" s="7"/>
      <c r="BS64" s="126" t="s">
        <v>76</v>
      </c>
      <c r="BT64" s="126" t="s">
        <v>84</v>
      </c>
      <c r="BU64" s="126" t="s">
        <v>78</v>
      </c>
      <c r="BV64" s="126" t="s">
        <v>79</v>
      </c>
      <c r="BW64" s="126" t="s">
        <v>109</v>
      </c>
      <c r="BX64" s="126" t="s">
        <v>5</v>
      </c>
      <c r="CL64" s="126" t="s">
        <v>19</v>
      </c>
      <c r="CM64" s="126" t="s">
        <v>86</v>
      </c>
    </row>
    <row r="65" s="4" customFormat="1" ht="16.5" customHeight="1">
      <c r="A65" s="127" t="s">
        <v>87</v>
      </c>
      <c r="B65" s="66"/>
      <c r="C65" s="128"/>
      <c r="D65" s="128"/>
      <c r="E65" s="129" t="s">
        <v>107</v>
      </c>
      <c r="F65" s="129"/>
      <c r="G65" s="129"/>
      <c r="H65" s="129"/>
      <c r="I65" s="129"/>
      <c r="J65" s="128"/>
      <c r="K65" s="129" t="s">
        <v>108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'SO 103 - Sadové úpravy a ...'!J32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88</v>
      </c>
      <c r="AR65" s="68"/>
      <c r="AS65" s="132">
        <v>0</v>
      </c>
      <c r="AT65" s="133">
        <f>ROUND(SUM(AV65:AW65),2)</f>
        <v>0</v>
      </c>
      <c r="AU65" s="134">
        <f>'SO 103 - Sadové úpravy a ...'!P96</f>
        <v>0</v>
      </c>
      <c r="AV65" s="133">
        <f>'SO 103 - Sadové úpravy a ...'!J35</f>
        <v>0</v>
      </c>
      <c r="AW65" s="133">
        <f>'SO 103 - Sadové úpravy a ...'!J36</f>
        <v>0</v>
      </c>
      <c r="AX65" s="133">
        <f>'SO 103 - Sadové úpravy a ...'!J37</f>
        <v>0</v>
      </c>
      <c r="AY65" s="133">
        <f>'SO 103 - Sadové úpravy a ...'!J38</f>
        <v>0</v>
      </c>
      <c r="AZ65" s="133">
        <f>'SO 103 - Sadové úpravy a ...'!F35</f>
        <v>0</v>
      </c>
      <c r="BA65" s="133">
        <f>'SO 103 - Sadové úpravy a ...'!F36</f>
        <v>0</v>
      </c>
      <c r="BB65" s="133">
        <f>'SO 103 - Sadové úpravy a ...'!F37</f>
        <v>0</v>
      </c>
      <c r="BC65" s="133">
        <f>'SO 103 - Sadové úpravy a ...'!F38</f>
        <v>0</v>
      </c>
      <c r="BD65" s="135">
        <f>'SO 103 - Sadové úpravy a ...'!F39</f>
        <v>0</v>
      </c>
      <c r="BE65" s="4"/>
      <c r="BT65" s="136" t="s">
        <v>86</v>
      </c>
      <c r="BV65" s="136" t="s">
        <v>79</v>
      </c>
      <c r="BW65" s="136" t="s">
        <v>110</v>
      </c>
      <c r="BX65" s="136" t="s">
        <v>109</v>
      </c>
      <c r="CL65" s="136" t="s">
        <v>19</v>
      </c>
    </row>
    <row r="66" s="7" customFormat="1" ht="16.5" customHeight="1">
      <c r="A66" s="127" t="s">
        <v>87</v>
      </c>
      <c r="B66" s="114"/>
      <c r="C66" s="115"/>
      <c r="D66" s="116" t="s">
        <v>111</v>
      </c>
      <c r="E66" s="116"/>
      <c r="F66" s="116"/>
      <c r="G66" s="116"/>
      <c r="H66" s="116"/>
      <c r="I66" s="117"/>
      <c r="J66" s="116" t="s">
        <v>112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9">
        <f>'VRN - Vedlejší rozpočtové...'!J30</f>
        <v>0</v>
      </c>
      <c r="AH66" s="117"/>
      <c r="AI66" s="117"/>
      <c r="AJ66" s="117"/>
      <c r="AK66" s="117"/>
      <c r="AL66" s="117"/>
      <c r="AM66" s="117"/>
      <c r="AN66" s="119">
        <f>SUM(AG66,AT66)</f>
        <v>0</v>
      </c>
      <c r="AO66" s="117"/>
      <c r="AP66" s="117"/>
      <c r="AQ66" s="120" t="s">
        <v>83</v>
      </c>
      <c r="AR66" s="121"/>
      <c r="AS66" s="138">
        <v>0</v>
      </c>
      <c r="AT66" s="139">
        <f>ROUND(SUM(AV66:AW66),2)</f>
        <v>0</v>
      </c>
      <c r="AU66" s="140">
        <f>'VRN - Vedlejší rozpočtové...'!P83</f>
        <v>0</v>
      </c>
      <c r="AV66" s="139">
        <f>'VRN - Vedlejší rozpočtové...'!J33</f>
        <v>0</v>
      </c>
      <c r="AW66" s="139">
        <f>'VRN - Vedlejší rozpočtové...'!J34</f>
        <v>0</v>
      </c>
      <c r="AX66" s="139">
        <f>'VRN - Vedlejší rozpočtové...'!J35</f>
        <v>0</v>
      </c>
      <c r="AY66" s="139">
        <f>'VRN - Vedlejší rozpočtové...'!J36</f>
        <v>0</v>
      </c>
      <c r="AZ66" s="139">
        <f>'VRN - Vedlejší rozpočtové...'!F33</f>
        <v>0</v>
      </c>
      <c r="BA66" s="139">
        <f>'VRN - Vedlejší rozpočtové...'!F34</f>
        <v>0</v>
      </c>
      <c r="BB66" s="139">
        <f>'VRN - Vedlejší rozpočtové...'!F35</f>
        <v>0</v>
      </c>
      <c r="BC66" s="139">
        <f>'VRN - Vedlejší rozpočtové...'!F36</f>
        <v>0</v>
      </c>
      <c r="BD66" s="141">
        <f>'VRN - Vedlejší rozpočtové...'!F37</f>
        <v>0</v>
      </c>
      <c r="BE66" s="7"/>
      <c r="BT66" s="126" t="s">
        <v>84</v>
      </c>
      <c r="BV66" s="126" t="s">
        <v>79</v>
      </c>
      <c r="BW66" s="126" t="s">
        <v>113</v>
      </c>
      <c r="BX66" s="126" t="s">
        <v>5</v>
      </c>
      <c r="CL66" s="126" t="s">
        <v>19</v>
      </c>
      <c r="CM66" s="126" t="s">
        <v>86</v>
      </c>
    </row>
    <row r="67" s="2" customFormat="1" ht="30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7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</sheetData>
  <sheetProtection sheet="1" formatColumns="0" formatRows="0" objects="1" scenarios="1" spinCount="100000" saltValue="v4r1VsFBv3mAevKv8jZj2B0ZoiQza5Jec2CWhCgWL5xFbgzer1cDz3h6krNPjTUBWD223LuhG2HCnfWEdHgElA==" hashValue="sPB/aMc+CEcvF4ga1U54MYlZfaQW6tuyrsiFgJHhL9tRnzgGDaqfEd2CWaOHT+c56+0LZ4eojtuGNEU+yE0JrQ==" algorithmName="SHA-512" password="CC35"/>
  <mergeCells count="86">
    <mergeCell ref="C52:G52"/>
    <mergeCell ref="D62:H62"/>
    <mergeCell ref="D64:H64"/>
    <mergeCell ref="D55:H55"/>
    <mergeCell ref="E63:I63"/>
    <mergeCell ref="E57:I57"/>
    <mergeCell ref="E56:I56"/>
    <mergeCell ref="E61:I61"/>
    <mergeCell ref="E60:I60"/>
    <mergeCell ref="F58:J58"/>
    <mergeCell ref="F59:J59"/>
    <mergeCell ref="I52:AF52"/>
    <mergeCell ref="J64:AF64"/>
    <mergeCell ref="J62:AF62"/>
    <mergeCell ref="J55:AF55"/>
    <mergeCell ref="K56:AF56"/>
    <mergeCell ref="K60:AF60"/>
    <mergeCell ref="K61:AF61"/>
    <mergeCell ref="K63:AF63"/>
    <mergeCell ref="K57:AF57"/>
    <mergeCell ref="L58:AF58"/>
    <mergeCell ref="L59:AF59"/>
    <mergeCell ref="L45:AO45"/>
    <mergeCell ref="E65:I65"/>
    <mergeCell ref="K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3:AM63"/>
    <mergeCell ref="AG62:AM62"/>
    <mergeCell ref="AG52:AM52"/>
    <mergeCell ref="AG57:AM57"/>
    <mergeCell ref="AG61:AM61"/>
    <mergeCell ref="AG55:AM55"/>
    <mergeCell ref="AG60:AM60"/>
    <mergeCell ref="AG64:AM64"/>
    <mergeCell ref="AG59:AM59"/>
    <mergeCell ref="AG58:AM58"/>
    <mergeCell ref="AG56:AM56"/>
    <mergeCell ref="AM47:AN47"/>
    <mergeCell ref="AM49:AP49"/>
    <mergeCell ref="AM50:AP50"/>
    <mergeCell ref="AN61:AP61"/>
    <mergeCell ref="AN52:AP52"/>
    <mergeCell ref="AN62:AP62"/>
    <mergeCell ref="AN55:AP55"/>
    <mergeCell ref="AN57:AP57"/>
    <mergeCell ref="AN56:AP56"/>
    <mergeCell ref="AN60:AP60"/>
    <mergeCell ref="AN63:AP63"/>
    <mergeCell ref="AN64:AP64"/>
    <mergeCell ref="AN59:AP59"/>
    <mergeCell ref="AN58:AP58"/>
    <mergeCell ref="AS49:AT51"/>
    <mergeCell ref="AN65:AP65"/>
    <mergeCell ref="AG65:AM65"/>
    <mergeCell ref="AN66:AP66"/>
    <mergeCell ref="AG66:AM66"/>
    <mergeCell ref="AN54:AP54"/>
  </mergeCells>
  <hyperlinks>
    <hyperlink ref="A56" location="'1 - Vzdělávací a rekvalif...'!C2" display="/"/>
    <hyperlink ref="A58" location="'2 - Vzdělávací a rekvalif...'!C2" display="/"/>
    <hyperlink ref="A59" location="'2.1 - Elektroinstalace - ...'!C2" display="/"/>
    <hyperlink ref="A60" location="'3 - Vzdělávací a rekvalif...'!C2" display="/"/>
    <hyperlink ref="A61" location="'4 - Vzdělávací a rekvalif...'!C2" display="/"/>
    <hyperlink ref="A63" location="'SO 102 - Přístupový chodník'!C2" display="/"/>
    <hyperlink ref="A65" location="'SO 103 - Sadové úpravy a ...'!C2" display="/"/>
    <hyperlink ref="A66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86</v>
      </c>
    </row>
    <row r="4" s="1" customFormat="1" ht="24.96" customHeight="1">
      <c r="B4" s="23"/>
      <c r="D4" s="144" t="s">
        <v>114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SŠ automobilní Ústí nad Orlicí - Vzdělávací a rekvalifikační centrum - revize 1</v>
      </c>
      <c r="F7" s="146"/>
      <c r="G7" s="146"/>
      <c r="H7" s="146"/>
      <c r="L7" s="23"/>
    </row>
    <row r="8" s="1" customFormat="1" ht="12" customHeight="1">
      <c r="B8" s="23"/>
      <c r="D8" s="146" t="s">
        <v>115</v>
      </c>
      <c r="L8" s="23"/>
    </row>
    <row r="9" s="2" customFormat="1" ht="16.5" customHeight="1">
      <c r="A9" s="41"/>
      <c r="B9" s="47"/>
      <c r="C9" s="41"/>
      <c r="D9" s="41"/>
      <c r="E9" s="147" t="s">
        <v>116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117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118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13. 1. 2021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39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6" t="s">
        <v>29</v>
      </c>
      <c r="J23" s="136" t="s">
        <v>40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39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6" t="s">
        <v>29</v>
      </c>
      <c r="J26" s="136" t="s">
        <v>40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41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1"/>
      <c r="B29" s="152"/>
      <c r="C29" s="151"/>
      <c r="D29" s="151"/>
      <c r="E29" s="153" t="s">
        <v>42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43</v>
      </c>
      <c r="E32" s="41"/>
      <c r="F32" s="41"/>
      <c r="G32" s="41"/>
      <c r="H32" s="41"/>
      <c r="I32" s="41"/>
      <c r="J32" s="157">
        <f>ROUND(J124,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45</v>
      </c>
      <c r="G34" s="41"/>
      <c r="H34" s="41"/>
      <c r="I34" s="158" t="s">
        <v>44</v>
      </c>
      <c r="J34" s="158" t="s">
        <v>46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47</v>
      </c>
      <c r="E35" s="146" t="s">
        <v>48</v>
      </c>
      <c r="F35" s="160">
        <f>ROUND((SUM(BE124:BE2560)),  2)</f>
        <v>0</v>
      </c>
      <c r="G35" s="41"/>
      <c r="H35" s="41"/>
      <c r="I35" s="161">
        <v>0.20999999999999999</v>
      </c>
      <c r="J35" s="160">
        <f>ROUND(((SUM(BE124:BE2560))*I35),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49</v>
      </c>
      <c r="F36" s="160">
        <f>ROUND((SUM(BF124:BF2560)),  2)</f>
        <v>0</v>
      </c>
      <c r="G36" s="41"/>
      <c r="H36" s="41"/>
      <c r="I36" s="161">
        <v>0.14999999999999999</v>
      </c>
      <c r="J36" s="160">
        <f>ROUND(((SUM(BF124:BF2560))*I36),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50</v>
      </c>
      <c r="F37" s="160">
        <f>ROUND((SUM(BG124:BG2560)),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51</v>
      </c>
      <c r="F38" s="160">
        <f>ROUND((SUM(BH124:BH2560)),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52</v>
      </c>
      <c r="F39" s="160">
        <f>ROUND((SUM(BI124:BI2560)),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53</v>
      </c>
      <c r="E41" s="164"/>
      <c r="F41" s="164"/>
      <c r="G41" s="165" t="s">
        <v>54</v>
      </c>
      <c r="H41" s="166" t="s">
        <v>55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119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SŠ automobilní Ústí nad Orlicí - Vzdělávací a rekvalifikační centrum - revize 1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116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117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1 - Vzdělávací a rekvalifikační centrum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Ústí nad Orlicí</v>
      </c>
      <c r="G56" s="43"/>
      <c r="H56" s="43"/>
      <c r="I56" s="35" t="s">
        <v>23</v>
      </c>
      <c r="J56" s="75" t="str">
        <f>IF(J14="","",J14)</f>
        <v>13. 1. 2021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Pardubický kraj, Komen. nám. 125, 532 11 Pardubice</v>
      </c>
      <c r="G58" s="43"/>
      <c r="H58" s="43"/>
      <c r="I58" s="35" t="s">
        <v>33</v>
      </c>
      <c r="J58" s="39" t="str">
        <f>E23</f>
        <v>PK Adamec s.r.o., Ústecká 86, 561 51 Letohrad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40.0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PK Adamec s.r.o., Ústecká 86, 561 51 Letohrad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120</v>
      </c>
      <c r="D61" s="175"/>
      <c r="E61" s="175"/>
      <c r="F61" s="175"/>
      <c r="G61" s="175"/>
      <c r="H61" s="175"/>
      <c r="I61" s="175"/>
      <c r="J61" s="176" t="s">
        <v>121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75</v>
      </c>
      <c r="D63" s="43"/>
      <c r="E63" s="43"/>
      <c r="F63" s="43"/>
      <c r="G63" s="43"/>
      <c r="H63" s="43"/>
      <c r="I63" s="43"/>
      <c r="J63" s="105">
        <f>J124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122</v>
      </c>
    </row>
    <row r="64" s="9" customFormat="1" ht="24.96" customHeight="1">
      <c r="A64" s="9"/>
      <c r="B64" s="178"/>
      <c r="C64" s="179"/>
      <c r="D64" s="180" t="s">
        <v>123</v>
      </c>
      <c r="E64" s="181"/>
      <c r="F64" s="181"/>
      <c r="G64" s="181"/>
      <c r="H64" s="181"/>
      <c r="I64" s="181"/>
      <c r="J64" s="182">
        <f>J125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124</v>
      </c>
      <c r="E65" s="186"/>
      <c r="F65" s="186"/>
      <c r="G65" s="186"/>
      <c r="H65" s="186"/>
      <c r="I65" s="186"/>
      <c r="J65" s="187">
        <f>J126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125</v>
      </c>
      <c r="E66" s="186"/>
      <c r="F66" s="186"/>
      <c r="G66" s="186"/>
      <c r="H66" s="186"/>
      <c r="I66" s="186"/>
      <c r="J66" s="187">
        <f>J252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126</v>
      </c>
      <c r="E67" s="186"/>
      <c r="F67" s="186"/>
      <c r="G67" s="186"/>
      <c r="H67" s="186"/>
      <c r="I67" s="186"/>
      <c r="J67" s="187">
        <f>J314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127</v>
      </c>
      <c r="E68" s="186"/>
      <c r="F68" s="186"/>
      <c r="G68" s="186"/>
      <c r="H68" s="186"/>
      <c r="I68" s="186"/>
      <c r="J68" s="187">
        <f>J509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128</v>
      </c>
      <c r="E69" s="186"/>
      <c r="F69" s="186"/>
      <c r="G69" s="186"/>
      <c r="H69" s="186"/>
      <c r="I69" s="186"/>
      <c r="J69" s="187">
        <f>J682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129</v>
      </c>
      <c r="E70" s="186"/>
      <c r="F70" s="186"/>
      <c r="G70" s="186"/>
      <c r="H70" s="186"/>
      <c r="I70" s="186"/>
      <c r="J70" s="187">
        <f>J717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130</v>
      </c>
      <c r="E71" s="186"/>
      <c r="F71" s="186"/>
      <c r="G71" s="186"/>
      <c r="H71" s="186"/>
      <c r="I71" s="186"/>
      <c r="J71" s="187">
        <f>J968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131</v>
      </c>
      <c r="E72" s="186"/>
      <c r="F72" s="186"/>
      <c r="G72" s="186"/>
      <c r="H72" s="186"/>
      <c r="I72" s="186"/>
      <c r="J72" s="187">
        <f>J1086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8"/>
      <c r="D73" s="185" t="s">
        <v>132</v>
      </c>
      <c r="E73" s="186"/>
      <c r="F73" s="186"/>
      <c r="G73" s="186"/>
      <c r="H73" s="186"/>
      <c r="I73" s="186"/>
      <c r="J73" s="187">
        <f>J1192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8"/>
      <c r="D74" s="185" t="s">
        <v>133</v>
      </c>
      <c r="E74" s="186"/>
      <c r="F74" s="186"/>
      <c r="G74" s="186"/>
      <c r="H74" s="186"/>
      <c r="I74" s="186"/>
      <c r="J74" s="187">
        <f>J1197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8"/>
      <c r="D75" s="185" t="s">
        <v>134</v>
      </c>
      <c r="E75" s="186"/>
      <c r="F75" s="186"/>
      <c r="G75" s="186"/>
      <c r="H75" s="186"/>
      <c r="I75" s="186"/>
      <c r="J75" s="187">
        <f>J1231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8"/>
      <c r="D76" s="185" t="s">
        <v>135</v>
      </c>
      <c r="E76" s="186"/>
      <c r="F76" s="186"/>
      <c r="G76" s="186"/>
      <c r="H76" s="186"/>
      <c r="I76" s="186"/>
      <c r="J76" s="187">
        <f>J1245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8"/>
      <c r="C77" s="179"/>
      <c r="D77" s="180" t="s">
        <v>136</v>
      </c>
      <c r="E77" s="181"/>
      <c r="F77" s="181"/>
      <c r="G77" s="181"/>
      <c r="H77" s="181"/>
      <c r="I77" s="181"/>
      <c r="J77" s="182">
        <f>J1248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4"/>
      <c r="C78" s="128"/>
      <c r="D78" s="185" t="s">
        <v>137</v>
      </c>
      <c r="E78" s="186"/>
      <c r="F78" s="186"/>
      <c r="G78" s="186"/>
      <c r="H78" s="186"/>
      <c r="I78" s="186"/>
      <c r="J78" s="187">
        <f>J1249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8"/>
      <c r="D79" s="185" t="s">
        <v>138</v>
      </c>
      <c r="E79" s="186"/>
      <c r="F79" s="186"/>
      <c r="G79" s="186"/>
      <c r="H79" s="186"/>
      <c r="I79" s="186"/>
      <c r="J79" s="187">
        <f>J1308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8"/>
      <c r="D80" s="185" t="s">
        <v>139</v>
      </c>
      <c r="E80" s="186"/>
      <c r="F80" s="186"/>
      <c r="G80" s="186"/>
      <c r="H80" s="186"/>
      <c r="I80" s="186"/>
      <c r="J80" s="187">
        <f>J1400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8"/>
      <c r="D81" s="185" t="s">
        <v>140</v>
      </c>
      <c r="E81" s="186"/>
      <c r="F81" s="186"/>
      <c r="G81" s="186"/>
      <c r="H81" s="186"/>
      <c r="I81" s="186"/>
      <c r="J81" s="187">
        <f>J1463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8"/>
      <c r="D82" s="185" t="s">
        <v>141</v>
      </c>
      <c r="E82" s="186"/>
      <c r="F82" s="186"/>
      <c r="G82" s="186"/>
      <c r="H82" s="186"/>
      <c r="I82" s="186"/>
      <c r="J82" s="187">
        <f>J1575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8"/>
      <c r="D83" s="185" t="s">
        <v>142</v>
      </c>
      <c r="E83" s="186"/>
      <c r="F83" s="186"/>
      <c r="G83" s="186"/>
      <c r="H83" s="186"/>
      <c r="I83" s="186"/>
      <c r="J83" s="187">
        <f>J1627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8"/>
      <c r="D84" s="185" t="s">
        <v>143</v>
      </c>
      <c r="E84" s="186"/>
      <c r="F84" s="186"/>
      <c r="G84" s="186"/>
      <c r="H84" s="186"/>
      <c r="I84" s="186"/>
      <c r="J84" s="187">
        <f>J1759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8"/>
      <c r="D85" s="185" t="s">
        <v>144</v>
      </c>
      <c r="E85" s="186"/>
      <c r="F85" s="186"/>
      <c r="G85" s="186"/>
      <c r="H85" s="186"/>
      <c r="I85" s="186"/>
      <c r="J85" s="187">
        <f>J1774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8"/>
      <c r="D86" s="185" t="s">
        <v>145</v>
      </c>
      <c r="E86" s="186"/>
      <c r="F86" s="186"/>
      <c r="G86" s="186"/>
      <c r="H86" s="186"/>
      <c r="I86" s="186"/>
      <c r="J86" s="187">
        <f>J1809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8"/>
      <c r="D87" s="185" t="s">
        <v>146</v>
      </c>
      <c r="E87" s="186"/>
      <c r="F87" s="186"/>
      <c r="G87" s="186"/>
      <c r="H87" s="186"/>
      <c r="I87" s="186"/>
      <c r="J87" s="187">
        <f>J1826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8"/>
      <c r="D88" s="185" t="s">
        <v>147</v>
      </c>
      <c r="E88" s="186"/>
      <c r="F88" s="186"/>
      <c r="G88" s="186"/>
      <c r="H88" s="186"/>
      <c r="I88" s="186"/>
      <c r="J88" s="187">
        <f>J1867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4"/>
      <c r="C89" s="128"/>
      <c r="D89" s="185" t="s">
        <v>148</v>
      </c>
      <c r="E89" s="186"/>
      <c r="F89" s="186"/>
      <c r="G89" s="186"/>
      <c r="H89" s="186"/>
      <c r="I89" s="186"/>
      <c r="J89" s="187">
        <f>J1898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4"/>
      <c r="C90" s="128"/>
      <c r="D90" s="185" t="s">
        <v>149</v>
      </c>
      <c r="E90" s="186"/>
      <c r="F90" s="186"/>
      <c r="G90" s="186"/>
      <c r="H90" s="186"/>
      <c r="I90" s="186"/>
      <c r="J90" s="187">
        <f>J1929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8"/>
      <c r="D91" s="185" t="s">
        <v>150</v>
      </c>
      <c r="E91" s="186"/>
      <c r="F91" s="186"/>
      <c r="G91" s="186"/>
      <c r="H91" s="186"/>
      <c r="I91" s="186"/>
      <c r="J91" s="187">
        <f>J2012</f>
        <v>0</v>
      </c>
      <c r="K91" s="128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4"/>
      <c r="C92" s="128"/>
      <c r="D92" s="185" t="s">
        <v>151</v>
      </c>
      <c r="E92" s="186"/>
      <c r="F92" s="186"/>
      <c r="G92" s="186"/>
      <c r="H92" s="186"/>
      <c r="I92" s="186"/>
      <c r="J92" s="187">
        <f>J2061</f>
        <v>0</v>
      </c>
      <c r="K92" s="128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4"/>
      <c r="C93" s="128"/>
      <c r="D93" s="185" t="s">
        <v>152</v>
      </c>
      <c r="E93" s="186"/>
      <c r="F93" s="186"/>
      <c r="G93" s="186"/>
      <c r="H93" s="186"/>
      <c r="I93" s="186"/>
      <c r="J93" s="187">
        <f>J2108</f>
        <v>0</v>
      </c>
      <c r="K93" s="128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4"/>
      <c r="C94" s="128"/>
      <c r="D94" s="185" t="s">
        <v>153</v>
      </c>
      <c r="E94" s="186"/>
      <c r="F94" s="186"/>
      <c r="G94" s="186"/>
      <c r="H94" s="186"/>
      <c r="I94" s="186"/>
      <c r="J94" s="187">
        <f>J2126</f>
        <v>0</v>
      </c>
      <c r="K94" s="128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4"/>
      <c r="C95" s="128"/>
      <c r="D95" s="185" t="s">
        <v>154</v>
      </c>
      <c r="E95" s="186"/>
      <c r="F95" s="186"/>
      <c r="G95" s="186"/>
      <c r="H95" s="186"/>
      <c r="I95" s="186"/>
      <c r="J95" s="187">
        <f>J2211</f>
        <v>0</v>
      </c>
      <c r="K95" s="128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4"/>
      <c r="C96" s="128"/>
      <c r="D96" s="185" t="s">
        <v>155</v>
      </c>
      <c r="E96" s="186"/>
      <c r="F96" s="186"/>
      <c r="G96" s="186"/>
      <c r="H96" s="186"/>
      <c r="I96" s="186"/>
      <c r="J96" s="187">
        <f>J2262</f>
        <v>0</v>
      </c>
      <c r="K96" s="128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4"/>
      <c r="C97" s="128"/>
      <c r="D97" s="185" t="s">
        <v>156</v>
      </c>
      <c r="E97" s="186"/>
      <c r="F97" s="186"/>
      <c r="G97" s="186"/>
      <c r="H97" s="186"/>
      <c r="I97" s="186"/>
      <c r="J97" s="187">
        <f>J2343</f>
        <v>0</v>
      </c>
      <c r="K97" s="128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4"/>
      <c r="C98" s="128"/>
      <c r="D98" s="185" t="s">
        <v>157</v>
      </c>
      <c r="E98" s="186"/>
      <c r="F98" s="186"/>
      <c r="G98" s="186"/>
      <c r="H98" s="186"/>
      <c r="I98" s="186"/>
      <c r="J98" s="187">
        <f>J2376</f>
        <v>0</v>
      </c>
      <c r="K98" s="128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28"/>
      <c r="D99" s="185" t="s">
        <v>158</v>
      </c>
      <c r="E99" s="186"/>
      <c r="F99" s="186"/>
      <c r="G99" s="186"/>
      <c r="H99" s="186"/>
      <c r="I99" s="186"/>
      <c r="J99" s="187">
        <f>J2486</f>
        <v>0</v>
      </c>
      <c r="K99" s="128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28"/>
      <c r="D100" s="185" t="s">
        <v>159</v>
      </c>
      <c r="E100" s="186"/>
      <c r="F100" s="186"/>
      <c r="G100" s="186"/>
      <c r="H100" s="186"/>
      <c r="I100" s="186"/>
      <c r="J100" s="187">
        <f>J2537</f>
        <v>0</v>
      </c>
      <c r="K100" s="128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8"/>
      <c r="C101" s="179"/>
      <c r="D101" s="180" t="s">
        <v>160</v>
      </c>
      <c r="E101" s="181"/>
      <c r="F101" s="181"/>
      <c r="G101" s="181"/>
      <c r="H101" s="181"/>
      <c r="I101" s="181"/>
      <c r="J101" s="182">
        <f>J2553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4"/>
      <c r="C102" s="128"/>
      <c r="D102" s="185" t="s">
        <v>161</v>
      </c>
      <c r="E102" s="186"/>
      <c r="F102" s="186"/>
      <c r="G102" s="186"/>
      <c r="H102" s="186"/>
      <c r="I102" s="186"/>
      <c r="J102" s="187">
        <f>J2554</f>
        <v>0</v>
      </c>
      <c r="K102" s="128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14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14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6" t="s">
        <v>162</v>
      </c>
      <c r="D109" s="43"/>
      <c r="E109" s="43"/>
      <c r="F109" s="43"/>
      <c r="G109" s="43"/>
      <c r="H109" s="43"/>
      <c r="I109" s="43"/>
      <c r="J109" s="43"/>
      <c r="K109" s="43"/>
      <c r="L109" s="148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148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5" t="s">
        <v>16</v>
      </c>
      <c r="D111" s="43"/>
      <c r="E111" s="43"/>
      <c r="F111" s="43"/>
      <c r="G111" s="43"/>
      <c r="H111" s="43"/>
      <c r="I111" s="43"/>
      <c r="J111" s="43"/>
      <c r="K111" s="43"/>
      <c r="L111" s="148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6.5" customHeight="1">
      <c r="A112" s="41"/>
      <c r="B112" s="42"/>
      <c r="C112" s="43"/>
      <c r="D112" s="43"/>
      <c r="E112" s="173" t="str">
        <f>E7</f>
        <v>SŠ automobilní Ústí nad Orlicí - Vzdělávací a rekvalifikační centrum - revize 1</v>
      </c>
      <c r="F112" s="35"/>
      <c r="G112" s="35"/>
      <c r="H112" s="35"/>
      <c r="I112" s="43"/>
      <c r="J112" s="43"/>
      <c r="K112" s="43"/>
      <c r="L112" s="148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" customFormat="1" ht="12" customHeight="1">
      <c r="B113" s="24"/>
      <c r="C113" s="35" t="s">
        <v>115</v>
      </c>
      <c r="D113" s="25"/>
      <c r="E113" s="25"/>
      <c r="F113" s="25"/>
      <c r="G113" s="25"/>
      <c r="H113" s="25"/>
      <c r="I113" s="25"/>
      <c r="J113" s="25"/>
      <c r="K113" s="25"/>
      <c r="L113" s="23"/>
    </row>
    <row r="114" s="2" customFormat="1" ht="16.5" customHeight="1">
      <c r="A114" s="41"/>
      <c r="B114" s="42"/>
      <c r="C114" s="43"/>
      <c r="D114" s="43"/>
      <c r="E114" s="173" t="s">
        <v>116</v>
      </c>
      <c r="F114" s="43"/>
      <c r="G114" s="43"/>
      <c r="H114" s="43"/>
      <c r="I114" s="43"/>
      <c r="J114" s="43"/>
      <c r="K114" s="43"/>
      <c r="L114" s="148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5" t="s">
        <v>117</v>
      </c>
      <c r="D115" s="43"/>
      <c r="E115" s="43"/>
      <c r="F115" s="43"/>
      <c r="G115" s="43"/>
      <c r="H115" s="43"/>
      <c r="I115" s="43"/>
      <c r="J115" s="43"/>
      <c r="K115" s="43"/>
      <c r="L115" s="148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72" t="str">
        <f>E11</f>
        <v>1 - Vzdělávací a rekvalifikační centrum</v>
      </c>
      <c r="F116" s="43"/>
      <c r="G116" s="43"/>
      <c r="H116" s="43"/>
      <c r="I116" s="43"/>
      <c r="J116" s="43"/>
      <c r="K116" s="43"/>
      <c r="L116" s="148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148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5" t="s">
        <v>21</v>
      </c>
      <c r="D118" s="43"/>
      <c r="E118" s="43"/>
      <c r="F118" s="30" t="str">
        <f>F14</f>
        <v>Ústí nad Orlicí</v>
      </c>
      <c r="G118" s="43"/>
      <c r="H118" s="43"/>
      <c r="I118" s="35" t="s">
        <v>23</v>
      </c>
      <c r="J118" s="75" t="str">
        <f>IF(J14="","",J14)</f>
        <v>13. 1. 2021</v>
      </c>
      <c r="K118" s="43"/>
      <c r="L118" s="148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148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40.05" customHeight="1">
      <c r="A120" s="41"/>
      <c r="B120" s="42"/>
      <c r="C120" s="35" t="s">
        <v>25</v>
      </c>
      <c r="D120" s="43"/>
      <c r="E120" s="43"/>
      <c r="F120" s="30" t="str">
        <f>E17</f>
        <v>Pardubický kraj, Komen. nám. 125, 532 11 Pardubice</v>
      </c>
      <c r="G120" s="43"/>
      <c r="H120" s="43"/>
      <c r="I120" s="35" t="s">
        <v>33</v>
      </c>
      <c r="J120" s="39" t="str">
        <f>E23</f>
        <v>PK Adamec s.r.o., Ústecká 86, 561 51 Letohrad</v>
      </c>
      <c r="K120" s="43"/>
      <c r="L120" s="148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40.05" customHeight="1">
      <c r="A121" s="41"/>
      <c r="B121" s="42"/>
      <c r="C121" s="35" t="s">
        <v>31</v>
      </c>
      <c r="D121" s="43"/>
      <c r="E121" s="43"/>
      <c r="F121" s="30" t="str">
        <f>IF(E20="","",E20)</f>
        <v>Vyplň údaj</v>
      </c>
      <c r="G121" s="43"/>
      <c r="H121" s="43"/>
      <c r="I121" s="35" t="s">
        <v>38</v>
      </c>
      <c r="J121" s="39" t="str">
        <f>E26</f>
        <v>PK Adamec s.r.o., Ústecká 86, 561 51 Letohrad</v>
      </c>
      <c r="K121" s="43"/>
      <c r="L121" s="148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0.32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148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1" customFormat="1" ht="29.28" customHeight="1">
      <c r="A123" s="189"/>
      <c r="B123" s="190"/>
      <c r="C123" s="191" t="s">
        <v>163</v>
      </c>
      <c r="D123" s="192" t="s">
        <v>62</v>
      </c>
      <c r="E123" s="192" t="s">
        <v>58</v>
      </c>
      <c r="F123" s="192" t="s">
        <v>59</v>
      </c>
      <c r="G123" s="192" t="s">
        <v>164</v>
      </c>
      <c r="H123" s="192" t="s">
        <v>165</v>
      </c>
      <c r="I123" s="192" t="s">
        <v>166</v>
      </c>
      <c r="J123" s="192" t="s">
        <v>121</v>
      </c>
      <c r="K123" s="193" t="s">
        <v>167</v>
      </c>
      <c r="L123" s="194"/>
      <c r="M123" s="95" t="s">
        <v>19</v>
      </c>
      <c r="N123" s="96" t="s">
        <v>47</v>
      </c>
      <c r="O123" s="96" t="s">
        <v>168</v>
      </c>
      <c r="P123" s="96" t="s">
        <v>169</v>
      </c>
      <c r="Q123" s="96" t="s">
        <v>170</v>
      </c>
      <c r="R123" s="96" t="s">
        <v>171</v>
      </c>
      <c r="S123" s="96" t="s">
        <v>172</v>
      </c>
      <c r="T123" s="97" t="s">
        <v>173</v>
      </c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</row>
    <row r="124" s="2" customFormat="1" ht="22.8" customHeight="1">
      <c r="A124" s="41"/>
      <c r="B124" s="42"/>
      <c r="C124" s="102" t="s">
        <v>174</v>
      </c>
      <c r="D124" s="43"/>
      <c r="E124" s="43"/>
      <c r="F124" s="43"/>
      <c r="G124" s="43"/>
      <c r="H124" s="43"/>
      <c r="I124" s="43"/>
      <c r="J124" s="195">
        <f>BK124</f>
        <v>0</v>
      </c>
      <c r="K124" s="43"/>
      <c r="L124" s="47"/>
      <c r="M124" s="98"/>
      <c r="N124" s="196"/>
      <c r="O124" s="99"/>
      <c r="P124" s="197">
        <f>P125+P1248+P2553</f>
        <v>0</v>
      </c>
      <c r="Q124" s="99"/>
      <c r="R124" s="197">
        <f>R125+R1248+R2553</f>
        <v>1294.4974116899998</v>
      </c>
      <c r="S124" s="99"/>
      <c r="T124" s="198">
        <f>T125+T1248+T2553</f>
        <v>512.35163999999997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76</v>
      </c>
      <c r="AU124" s="20" t="s">
        <v>122</v>
      </c>
      <c r="BK124" s="199">
        <f>BK125+BK1248+BK2553</f>
        <v>0</v>
      </c>
    </row>
    <row r="125" s="12" customFormat="1" ht="25.92" customHeight="1">
      <c r="A125" s="12"/>
      <c r="B125" s="200"/>
      <c r="C125" s="201"/>
      <c r="D125" s="202" t="s">
        <v>76</v>
      </c>
      <c r="E125" s="203" t="s">
        <v>175</v>
      </c>
      <c r="F125" s="203" t="s">
        <v>176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P126+P252+P314+P509+P682+P717+P968+P1086+P1197+P1231+P1245</f>
        <v>0</v>
      </c>
      <c r="Q125" s="208"/>
      <c r="R125" s="209">
        <f>R126+R252+R314+R509+R682+R717+R968+R1086+R1197+R1231+R1245</f>
        <v>1199.5989000599998</v>
      </c>
      <c r="S125" s="208"/>
      <c r="T125" s="210">
        <f>T126+T252+T314+T509+T682+T717+T968+T1086+T1197+T1231+T1245</f>
        <v>512.23194000000001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84</v>
      </c>
      <c r="AT125" s="212" t="s">
        <v>76</v>
      </c>
      <c r="AU125" s="212" t="s">
        <v>77</v>
      </c>
      <c r="AY125" s="211" t="s">
        <v>177</v>
      </c>
      <c r="BK125" s="213">
        <f>BK126+BK252+BK314+BK509+BK682+BK717+BK968+BK1086+BK1197+BK1231+BK1245</f>
        <v>0</v>
      </c>
    </row>
    <row r="126" s="12" customFormat="1" ht="22.8" customHeight="1">
      <c r="A126" s="12"/>
      <c r="B126" s="200"/>
      <c r="C126" s="201"/>
      <c r="D126" s="202" t="s">
        <v>76</v>
      </c>
      <c r="E126" s="214" t="s">
        <v>84</v>
      </c>
      <c r="F126" s="214" t="s">
        <v>178</v>
      </c>
      <c r="G126" s="201"/>
      <c r="H126" s="201"/>
      <c r="I126" s="204"/>
      <c r="J126" s="215">
        <f>BK126</f>
        <v>0</v>
      </c>
      <c r="K126" s="201"/>
      <c r="L126" s="206"/>
      <c r="M126" s="207"/>
      <c r="N126" s="208"/>
      <c r="O126" s="208"/>
      <c r="P126" s="209">
        <f>SUM(P127:P251)</f>
        <v>0</v>
      </c>
      <c r="Q126" s="208"/>
      <c r="R126" s="209">
        <f>SUM(R127:R251)</f>
        <v>135.76653746000002</v>
      </c>
      <c r="S126" s="208"/>
      <c r="T126" s="210">
        <f>SUM(T127:T251)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1" t="s">
        <v>84</v>
      </c>
      <c r="AT126" s="212" t="s">
        <v>76</v>
      </c>
      <c r="AU126" s="212" t="s">
        <v>84</v>
      </c>
      <c r="AY126" s="211" t="s">
        <v>177</v>
      </c>
      <c r="BK126" s="213">
        <f>SUM(BK127:BK251)</f>
        <v>0</v>
      </c>
    </row>
    <row r="127" s="2" customFormat="1" ht="16.5" customHeight="1">
      <c r="A127" s="41"/>
      <c r="B127" s="42"/>
      <c r="C127" s="216" t="s">
        <v>84</v>
      </c>
      <c r="D127" s="216" t="s">
        <v>179</v>
      </c>
      <c r="E127" s="217" t="s">
        <v>180</v>
      </c>
      <c r="F127" s="218" t="s">
        <v>181</v>
      </c>
      <c r="G127" s="219" t="s">
        <v>182</v>
      </c>
      <c r="H127" s="220">
        <v>18.167999999999999</v>
      </c>
      <c r="I127" s="221"/>
      <c r="J127" s="222">
        <f>ROUND(I127*H127,2)</f>
        <v>0</v>
      </c>
      <c r="K127" s="218" t="s">
        <v>183</v>
      </c>
      <c r="L127" s="47"/>
      <c r="M127" s="223" t="s">
        <v>19</v>
      </c>
      <c r="N127" s="224" t="s">
        <v>48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99</v>
      </c>
      <c r="AT127" s="227" t="s">
        <v>179</v>
      </c>
      <c r="AU127" s="227" t="s">
        <v>86</v>
      </c>
      <c r="AY127" s="20" t="s">
        <v>177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84</v>
      </c>
      <c r="BK127" s="228">
        <f>ROUND(I127*H127,2)</f>
        <v>0</v>
      </c>
      <c r="BL127" s="20" t="s">
        <v>99</v>
      </c>
      <c r="BM127" s="227" t="s">
        <v>184</v>
      </c>
    </row>
    <row r="128" s="2" customFormat="1">
      <c r="A128" s="41"/>
      <c r="B128" s="42"/>
      <c r="C128" s="43"/>
      <c r="D128" s="229" t="s">
        <v>185</v>
      </c>
      <c r="E128" s="43"/>
      <c r="F128" s="230" t="s">
        <v>186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185</v>
      </c>
      <c r="AU128" s="20" t="s">
        <v>86</v>
      </c>
    </row>
    <row r="129" s="13" customFormat="1">
      <c r="A129" s="13"/>
      <c r="B129" s="234"/>
      <c r="C129" s="235"/>
      <c r="D129" s="229" t="s">
        <v>187</v>
      </c>
      <c r="E129" s="236" t="s">
        <v>19</v>
      </c>
      <c r="F129" s="237" t="s">
        <v>188</v>
      </c>
      <c r="G129" s="235"/>
      <c r="H129" s="238">
        <v>18.167999999999999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187</v>
      </c>
      <c r="AU129" s="244" t="s">
        <v>86</v>
      </c>
      <c r="AV129" s="13" t="s">
        <v>86</v>
      </c>
      <c r="AW129" s="13" t="s">
        <v>37</v>
      </c>
      <c r="AX129" s="13" t="s">
        <v>84</v>
      </c>
      <c r="AY129" s="244" t="s">
        <v>177</v>
      </c>
    </row>
    <row r="130" s="2" customFormat="1" ht="16.5" customHeight="1">
      <c r="A130" s="41"/>
      <c r="B130" s="42"/>
      <c r="C130" s="216" t="s">
        <v>86</v>
      </c>
      <c r="D130" s="216" t="s">
        <v>179</v>
      </c>
      <c r="E130" s="217" t="s">
        <v>189</v>
      </c>
      <c r="F130" s="218" t="s">
        <v>190</v>
      </c>
      <c r="G130" s="219" t="s">
        <v>182</v>
      </c>
      <c r="H130" s="220">
        <v>15.4</v>
      </c>
      <c r="I130" s="221"/>
      <c r="J130" s="222">
        <f>ROUND(I130*H130,2)</f>
        <v>0</v>
      </c>
      <c r="K130" s="218" t="s">
        <v>183</v>
      </c>
      <c r="L130" s="47"/>
      <c r="M130" s="223" t="s">
        <v>19</v>
      </c>
      <c r="N130" s="224" t="s">
        <v>48</v>
      </c>
      <c r="O130" s="87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7" t="s">
        <v>99</v>
      </c>
      <c r="AT130" s="227" t="s">
        <v>179</v>
      </c>
      <c r="AU130" s="227" t="s">
        <v>86</v>
      </c>
      <c r="AY130" s="20" t="s">
        <v>177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20" t="s">
        <v>84</v>
      </c>
      <c r="BK130" s="228">
        <f>ROUND(I130*H130,2)</f>
        <v>0</v>
      </c>
      <c r="BL130" s="20" t="s">
        <v>99</v>
      </c>
      <c r="BM130" s="227" t="s">
        <v>191</v>
      </c>
    </row>
    <row r="131" s="2" customFormat="1">
      <c r="A131" s="41"/>
      <c r="B131" s="42"/>
      <c r="C131" s="43"/>
      <c r="D131" s="229" t="s">
        <v>185</v>
      </c>
      <c r="E131" s="43"/>
      <c r="F131" s="230" t="s">
        <v>192</v>
      </c>
      <c r="G131" s="43"/>
      <c r="H131" s="43"/>
      <c r="I131" s="231"/>
      <c r="J131" s="43"/>
      <c r="K131" s="43"/>
      <c r="L131" s="47"/>
      <c r="M131" s="232"/>
      <c r="N131" s="233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185</v>
      </c>
      <c r="AU131" s="20" t="s">
        <v>86</v>
      </c>
    </row>
    <row r="132" s="13" customFormat="1">
      <c r="A132" s="13"/>
      <c r="B132" s="234"/>
      <c r="C132" s="235"/>
      <c r="D132" s="229" t="s">
        <v>187</v>
      </c>
      <c r="E132" s="236" t="s">
        <v>19</v>
      </c>
      <c r="F132" s="237" t="s">
        <v>193</v>
      </c>
      <c r="G132" s="235"/>
      <c r="H132" s="238">
        <v>15.4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187</v>
      </c>
      <c r="AU132" s="244" t="s">
        <v>86</v>
      </c>
      <c r="AV132" s="13" t="s">
        <v>86</v>
      </c>
      <c r="AW132" s="13" t="s">
        <v>37</v>
      </c>
      <c r="AX132" s="13" t="s">
        <v>84</v>
      </c>
      <c r="AY132" s="244" t="s">
        <v>177</v>
      </c>
    </row>
    <row r="133" s="2" customFormat="1" ht="16.5" customHeight="1">
      <c r="A133" s="41"/>
      <c r="B133" s="42"/>
      <c r="C133" s="216" t="s">
        <v>92</v>
      </c>
      <c r="D133" s="216" t="s">
        <v>179</v>
      </c>
      <c r="E133" s="217" t="s">
        <v>194</v>
      </c>
      <c r="F133" s="218" t="s">
        <v>195</v>
      </c>
      <c r="G133" s="219" t="s">
        <v>182</v>
      </c>
      <c r="H133" s="220">
        <v>131.83699999999999</v>
      </c>
      <c r="I133" s="221"/>
      <c r="J133" s="222">
        <f>ROUND(I133*H133,2)</f>
        <v>0</v>
      </c>
      <c r="K133" s="218" t="s">
        <v>183</v>
      </c>
      <c r="L133" s="47"/>
      <c r="M133" s="223" t="s">
        <v>19</v>
      </c>
      <c r="N133" s="224" t="s">
        <v>48</v>
      </c>
      <c r="O133" s="87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7" t="s">
        <v>99</v>
      </c>
      <c r="AT133" s="227" t="s">
        <v>179</v>
      </c>
      <c r="AU133" s="227" t="s">
        <v>86</v>
      </c>
      <c r="AY133" s="20" t="s">
        <v>177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20" t="s">
        <v>84</v>
      </c>
      <c r="BK133" s="228">
        <f>ROUND(I133*H133,2)</f>
        <v>0</v>
      </c>
      <c r="BL133" s="20" t="s">
        <v>99</v>
      </c>
      <c r="BM133" s="227" t="s">
        <v>196</v>
      </c>
    </row>
    <row r="134" s="2" customFormat="1">
      <c r="A134" s="41"/>
      <c r="B134" s="42"/>
      <c r="C134" s="43"/>
      <c r="D134" s="229" t="s">
        <v>185</v>
      </c>
      <c r="E134" s="43"/>
      <c r="F134" s="230" t="s">
        <v>197</v>
      </c>
      <c r="G134" s="43"/>
      <c r="H134" s="43"/>
      <c r="I134" s="231"/>
      <c r="J134" s="43"/>
      <c r="K134" s="43"/>
      <c r="L134" s="47"/>
      <c r="M134" s="232"/>
      <c r="N134" s="233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185</v>
      </c>
      <c r="AU134" s="20" t="s">
        <v>86</v>
      </c>
    </row>
    <row r="135" s="14" customFormat="1">
      <c r="A135" s="14"/>
      <c r="B135" s="245"/>
      <c r="C135" s="246"/>
      <c r="D135" s="229" t="s">
        <v>187</v>
      </c>
      <c r="E135" s="247" t="s">
        <v>19</v>
      </c>
      <c r="F135" s="248" t="s">
        <v>198</v>
      </c>
      <c r="G135" s="246"/>
      <c r="H135" s="247" t="s">
        <v>19</v>
      </c>
      <c r="I135" s="249"/>
      <c r="J135" s="246"/>
      <c r="K135" s="246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187</v>
      </c>
      <c r="AU135" s="254" t="s">
        <v>86</v>
      </c>
      <c r="AV135" s="14" t="s">
        <v>84</v>
      </c>
      <c r="AW135" s="14" t="s">
        <v>37</v>
      </c>
      <c r="AX135" s="14" t="s">
        <v>77</v>
      </c>
      <c r="AY135" s="254" t="s">
        <v>177</v>
      </c>
    </row>
    <row r="136" s="13" customFormat="1">
      <c r="A136" s="13"/>
      <c r="B136" s="234"/>
      <c r="C136" s="235"/>
      <c r="D136" s="229" t="s">
        <v>187</v>
      </c>
      <c r="E136" s="236" t="s">
        <v>19</v>
      </c>
      <c r="F136" s="237" t="s">
        <v>199</v>
      </c>
      <c r="G136" s="235"/>
      <c r="H136" s="238">
        <v>131.83699999999999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187</v>
      </c>
      <c r="AU136" s="244" t="s">
        <v>86</v>
      </c>
      <c r="AV136" s="13" t="s">
        <v>86</v>
      </c>
      <c r="AW136" s="13" t="s">
        <v>37</v>
      </c>
      <c r="AX136" s="13" t="s">
        <v>84</v>
      </c>
      <c r="AY136" s="244" t="s">
        <v>177</v>
      </c>
    </row>
    <row r="137" s="2" customFormat="1" ht="16.5" customHeight="1">
      <c r="A137" s="41"/>
      <c r="B137" s="42"/>
      <c r="C137" s="216" t="s">
        <v>99</v>
      </c>
      <c r="D137" s="216" t="s">
        <v>179</v>
      </c>
      <c r="E137" s="217" t="s">
        <v>200</v>
      </c>
      <c r="F137" s="218" t="s">
        <v>201</v>
      </c>
      <c r="G137" s="219" t="s">
        <v>182</v>
      </c>
      <c r="H137" s="220">
        <v>7.3010000000000002</v>
      </c>
      <c r="I137" s="221"/>
      <c r="J137" s="222">
        <f>ROUND(I137*H137,2)</f>
        <v>0</v>
      </c>
      <c r="K137" s="218" t="s">
        <v>183</v>
      </c>
      <c r="L137" s="47"/>
      <c r="M137" s="223" t="s">
        <v>19</v>
      </c>
      <c r="N137" s="224" t="s">
        <v>48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99</v>
      </c>
      <c r="AT137" s="227" t="s">
        <v>179</v>
      </c>
      <c r="AU137" s="227" t="s">
        <v>86</v>
      </c>
      <c r="AY137" s="20" t="s">
        <v>177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84</v>
      </c>
      <c r="BK137" s="228">
        <f>ROUND(I137*H137,2)</f>
        <v>0</v>
      </c>
      <c r="BL137" s="20" t="s">
        <v>99</v>
      </c>
      <c r="BM137" s="227" t="s">
        <v>202</v>
      </c>
    </row>
    <row r="138" s="2" customFormat="1">
      <c r="A138" s="41"/>
      <c r="B138" s="42"/>
      <c r="C138" s="43"/>
      <c r="D138" s="229" t="s">
        <v>185</v>
      </c>
      <c r="E138" s="43"/>
      <c r="F138" s="230" t="s">
        <v>203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185</v>
      </c>
      <c r="AU138" s="20" t="s">
        <v>86</v>
      </c>
    </row>
    <row r="139" s="13" customFormat="1">
      <c r="A139" s="13"/>
      <c r="B139" s="234"/>
      <c r="C139" s="235"/>
      <c r="D139" s="229" t="s">
        <v>187</v>
      </c>
      <c r="E139" s="236" t="s">
        <v>19</v>
      </c>
      <c r="F139" s="237" t="s">
        <v>204</v>
      </c>
      <c r="G139" s="235"/>
      <c r="H139" s="238">
        <v>7.3010000000000002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187</v>
      </c>
      <c r="AU139" s="244" t="s">
        <v>86</v>
      </c>
      <c r="AV139" s="13" t="s">
        <v>86</v>
      </c>
      <c r="AW139" s="13" t="s">
        <v>37</v>
      </c>
      <c r="AX139" s="13" t="s">
        <v>84</v>
      </c>
      <c r="AY139" s="244" t="s">
        <v>177</v>
      </c>
    </row>
    <row r="140" s="2" customFormat="1" ht="16.5" customHeight="1">
      <c r="A140" s="41"/>
      <c r="B140" s="42"/>
      <c r="C140" s="216" t="s">
        <v>205</v>
      </c>
      <c r="D140" s="216" t="s">
        <v>179</v>
      </c>
      <c r="E140" s="217" t="s">
        <v>206</v>
      </c>
      <c r="F140" s="218" t="s">
        <v>207</v>
      </c>
      <c r="G140" s="219" t="s">
        <v>182</v>
      </c>
      <c r="H140" s="220">
        <v>16.329999999999998</v>
      </c>
      <c r="I140" s="221"/>
      <c r="J140" s="222">
        <f>ROUND(I140*H140,2)</f>
        <v>0</v>
      </c>
      <c r="K140" s="218" t="s">
        <v>183</v>
      </c>
      <c r="L140" s="47"/>
      <c r="M140" s="223" t="s">
        <v>19</v>
      </c>
      <c r="N140" s="224" t="s">
        <v>48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99</v>
      </c>
      <c r="AT140" s="227" t="s">
        <v>179</v>
      </c>
      <c r="AU140" s="227" t="s">
        <v>86</v>
      </c>
      <c r="AY140" s="20" t="s">
        <v>177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84</v>
      </c>
      <c r="BK140" s="228">
        <f>ROUND(I140*H140,2)</f>
        <v>0</v>
      </c>
      <c r="BL140" s="20" t="s">
        <v>99</v>
      </c>
      <c r="BM140" s="227" t="s">
        <v>208</v>
      </c>
    </row>
    <row r="141" s="2" customFormat="1">
      <c r="A141" s="41"/>
      <c r="B141" s="42"/>
      <c r="C141" s="43"/>
      <c r="D141" s="229" t="s">
        <v>185</v>
      </c>
      <c r="E141" s="43"/>
      <c r="F141" s="230" t="s">
        <v>209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185</v>
      </c>
      <c r="AU141" s="20" t="s">
        <v>86</v>
      </c>
    </row>
    <row r="142" s="13" customFormat="1">
      <c r="A142" s="13"/>
      <c r="B142" s="234"/>
      <c r="C142" s="235"/>
      <c r="D142" s="229" t="s">
        <v>187</v>
      </c>
      <c r="E142" s="236" t="s">
        <v>19</v>
      </c>
      <c r="F142" s="237" t="s">
        <v>210</v>
      </c>
      <c r="G142" s="235"/>
      <c r="H142" s="238">
        <v>16.329999999999998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187</v>
      </c>
      <c r="AU142" s="244" t="s">
        <v>86</v>
      </c>
      <c r="AV142" s="13" t="s">
        <v>86</v>
      </c>
      <c r="AW142" s="13" t="s">
        <v>37</v>
      </c>
      <c r="AX142" s="13" t="s">
        <v>84</v>
      </c>
      <c r="AY142" s="244" t="s">
        <v>177</v>
      </c>
    </row>
    <row r="143" s="2" customFormat="1" ht="16.5" customHeight="1">
      <c r="A143" s="41"/>
      <c r="B143" s="42"/>
      <c r="C143" s="216" t="s">
        <v>211</v>
      </c>
      <c r="D143" s="216" t="s">
        <v>179</v>
      </c>
      <c r="E143" s="217" t="s">
        <v>212</v>
      </c>
      <c r="F143" s="218" t="s">
        <v>213</v>
      </c>
      <c r="G143" s="219" t="s">
        <v>182</v>
      </c>
      <c r="H143" s="220">
        <v>29.751999999999999</v>
      </c>
      <c r="I143" s="221"/>
      <c r="J143" s="222">
        <f>ROUND(I143*H143,2)</f>
        <v>0</v>
      </c>
      <c r="K143" s="218" t="s">
        <v>183</v>
      </c>
      <c r="L143" s="47"/>
      <c r="M143" s="223" t="s">
        <v>19</v>
      </c>
      <c r="N143" s="224" t="s">
        <v>48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99</v>
      </c>
      <c r="AT143" s="227" t="s">
        <v>179</v>
      </c>
      <c r="AU143" s="227" t="s">
        <v>86</v>
      </c>
      <c r="AY143" s="20" t="s">
        <v>177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84</v>
      </c>
      <c r="BK143" s="228">
        <f>ROUND(I143*H143,2)</f>
        <v>0</v>
      </c>
      <c r="BL143" s="20" t="s">
        <v>99</v>
      </c>
      <c r="BM143" s="227" t="s">
        <v>214</v>
      </c>
    </row>
    <row r="144" s="2" customFormat="1">
      <c r="A144" s="41"/>
      <c r="B144" s="42"/>
      <c r="C144" s="43"/>
      <c r="D144" s="229" t="s">
        <v>185</v>
      </c>
      <c r="E144" s="43"/>
      <c r="F144" s="230" t="s">
        <v>215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185</v>
      </c>
      <c r="AU144" s="20" t="s">
        <v>86</v>
      </c>
    </row>
    <row r="145" s="14" customFormat="1">
      <c r="A145" s="14"/>
      <c r="B145" s="245"/>
      <c r="C145" s="246"/>
      <c r="D145" s="229" t="s">
        <v>187</v>
      </c>
      <c r="E145" s="247" t="s">
        <v>19</v>
      </c>
      <c r="F145" s="248" t="s">
        <v>216</v>
      </c>
      <c r="G145" s="246"/>
      <c r="H145" s="247" t="s">
        <v>19</v>
      </c>
      <c r="I145" s="249"/>
      <c r="J145" s="246"/>
      <c r="K145" s="246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187</v>
      </c>
      <c r="AU145" s="254" t="s">
        <v>86</v>
      </c>
      <c r="AV145" s="14" t="s">
        <v>84</v>
      </c>
      <c r="AW145" s="14" t="s">
        <v>37</v>
      </c>
      <c r="AX145" s="14" t="s">
        <v>77</v>
      </c>
      <c r="AY145" s="254" t="s">
        <v>177</v>
      </c>
    </row>
    <row r="146" s="13" customFormat="1">
      <c r="A146" s="13"/>
      <c r="B146" s="234"/>
      <c r="C146" s="235"/>
      <c r="D146" s="229" t="s">
        <v>187</v>
      </c>
      <c r="E146" s="236" t="s">
        <v>19</v>
      </c>
      <c r="F146" s="237" t="s">
        <v>217</v>
      </c>
      <c r="G146" s="235"/>
      <c r="H146" s="238">
        <v>21.724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187</v>
      </c>
      <c r="AU146" s="244" t="s">
        <v>86</v>
      </c>
      <c r="AV146" s="13" t="s">
        <v>86</v>
      </c>
      <c r="AW146" s="13" t="s">
        <v>37</v>
      </c>
      <c r="AX146" s="13" t="s">
        <v>77</v>
      </c>
      <c r="AY146" s="244" t="s">
        <v>177</v>
      </c>
    </row>
    <row r="147" s="13" customFormat="1">
      <c r="A147" s="13"/>
      <c r="B147" s="234"/>
      <c r="C147" s="235"/>
      <c r="D147" s="229" t="s">
        <v>187</v>
      </c>
      <c r="E147" s="236" t="s">
        <v>19</v>
      </c>
      <c r="F147" s="237" t="s">
        <v>218</v>
      </c>
      <c r="G147" s="235"/>
      <c r="H147" s="238">
        <v>2.5270000000000001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187</v>
      </c>
      <c r="AU147" s="244" t="s">
        <v>86</v>
      </c>
      <c r="AV147" s="13" t="s">
        <v>86</v>
      </c>
      <c r="AW147" s="13" t="s">
        <v>37</v>
      </c>
      <c r="AX147" s="13" t="s">
        <v>77</v>
      </c>
      <c r="AY147" s="244" t="s">
        <v>177</v>
      </c>
    </row>
    <row r="148" s="13" customFormat="1">
      <c r="A148" s="13"/>
      <c r="B148" s="234"/>
      <c r="C148" s="235"/>
      <c r="D148" s="229" t="s">
        <v>187</v>
      </c>
      <c r="E148" s="236" t="s">
        <v>19</v>
      </c>
      <c r="F148" s="237" t="s">
        <v>219</v>
      </c>
      <c r="G148" s="235"/>
      <c r="H148" s="238">
        <v>0.27000000000000002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187</v>
      </c>
      <c r="AU148" s="244" t="s">
        <v>86</v>
      </c>
      <c r="AV148" s="13" t="s">
        <v>86</v>
      </c>
      <c r="AW148" s="13" t="s">
        <v>37</v>
      </c>
      <c r="AX148" s="13" t="s">
        <v>77</v>
      </c>
      <c r="AY148" s="244" t="s">
        <v>177</v>
      </c>
    </row>
    <row r="149" s="13" customFormat="1">
      <c r="A149" s="13"/>
      <c r="B149" s="234"/>
      <c r="C149" s="235"/>
      <c r="D149" s="229" t="s">
        <v>187</v>
      </c>
      <c r="E149" s="236" t="s">
        <v>19</v>
      </c>
      <c r="F149" s="237" t="s">
        <v>220</v>
      </c>
      <c r="G149" s="235"/>
      <c r="H149" s="238">
        <v>0.56200000000000006</v>
      </c>
      <c r="I149" s="239"/>
      <c r="J149" s="235"/>
      <c r="K149" s="235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187</v>
      </c>
      <c r="AU149" s="244" t="s">
        <v>86</v>
      </c>
      <c r="AV149" s="13" t="s">
        <v>86</v>
      </c>
      <c r="AW149" s="13" t="s">
        <v>37</v>
      </c>
      <c r="AX149" s="13" t="s">
        <v>77</v>
      </c>
      <c r="AY149" s="244" t="s">
        <v>177</v>
      </c>
    </row>
    <row r="150" s="13" customFormat="1">
      <c r="A150" s="13"/>
      <c r="B150" s="234"/>
      <c r="C150" s="235"/>
      <c r="D150" s="229" t="s">
        <v>187</v>
      </c>
      <c r="E150" s="236" t="s">
        <v>19</v>
      </c>
      <c r="F150" s="237" t="s">
        <v>221</v>
      </c>
      <c r="G150" s="235"/>
      <c r="H150" s="238">
        <v>4.6689999999999996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187</v>
      </c>
      <c r="AU150" s="244" t="s">
        <v>86</v>
      </c>
      <c r="AV150" s="13" t="s">
        <v>86</v>
      </c>
      <c r="AW150" s="13" t="s">
        <v>37</v>
      </c>
      <c r="AX150" s="13" t="s">
        <v>77</v>
      </c>
      <c r="AY150" s="244" t="s">
        <v>177</v>
      </c>
    </row>
    <row r="151" s="15" customFormat="1">
      <c r="A151" s="15"/>
      <c r="B151" s="255"/>
      <c r="C151" s="256"/>
      <c r="D151" s="229" t="s">
        <v>187</v>
      </c>
      <c r="E151" s="257" t="s">
        <v>19</v>
      </c>
      <c r="F151" s="258" t="s">
        <v>222</v>
      </c>
      <c r="G151" s="256"/>
      <c r="H151" s="259">
        <v>29.752000000000002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187</v>
      </c>
      <c r="AU151" s="265" t="s">
        <v>86</v>
      </c>
      <c r="AV151" s="15" t="s">
        <v>99</v>
      </c>
      <c r="AW151" s="15" t="s">
        <v>37</v>
      </c>
      <c r="AX151" s="15" t="s">
        <v>84</v>
      </c>
      <c r="AY151" s="265" t="s">
        <v>177</v>
      </c>
    </row>
    <row r="152" s="2" customFormat="1" ht="16.5" customHeight="1">
      <c r="A152" s="41"/>
      <c r="B152" s="42"/>
      <c r="C152" s="216" t="s">
        <v>223</v>
      </c>
      <c r="D152" s="216" t="s">
        <v>179</v>
      </c>
      <c r="E152" s="217" t="s">
        <v>224</v>
      </c>
      <c r="F152" s="218" t="s">
        <v>225</v>
      </c>
      <c r="G152" s="219" t="s">
        <v>182</v>
      </c>
      <c r="H152" s="220">
        <v>129.92099999999999</v>
      </c>
      <c r="I152" s="221"/>
      <c r="J152" s="222">
        <f>ROUND(I152*H152,2)</f>
        <v>0</v>
      </c>
      <c r="K152" s="218" t="s">
        <v>183</v>
      </c>
      <c r="L152" s="47"/>
      <c r="M152" s="223" t="s">
        <v>19</v>
      </c>
      <c r="N152" s="224" t="s">
        <v>48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99</v>
      </c>
      <c r="AT152" s="227" t="s">
        <v>179</v>
      </c>
      <c r="AU152" s="227" t="s">
        <v>86</v>
      </c>
      <c r="AY152" s="20" t="s">
        <v>177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84</v>
      </c>
      <c r="BK152" s="228">
        <f>ROUND(I152*H152,2)</f>
        <v>0</v>
      </c>
      <c r="BL152" s="20" t="s">
        <v>99</v>
      </c>
      <c r="BM152" s="227" t="s">
        <v>226</v>
      </c>
    </row>
    <row r="153" s="2" customFormat="1">
      <c r="A153" s="41"/>
      <c r="B153" s="42"/>
      <c r="C153" s="43"/>
      <c r="D153" s="229" t="s">
        <v>185</v>
      </c>
      <c r="E153" s="43"/>
      <c r="F153" s="230" t="s">
        <v>227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185</v>
      </c>
      <c r="AU153" s="20" t="s">
        <v>86</v>
      </c>
    </row>
    <row r="154" s="14" customFormat="1">
      <c r="A154" s="14"/>
      <c r="B154" s="245"/>
      <c r="C154" s="246"/>
      <c r="D154" s="229" t="s">
        <v>187</v>
      </c>
      <c r="E154" s="247" t="s">
        <v>19</v>
      </c>
      <c r="F154" s="248" t="s">
        <v>216</v>
      </c>
      <c r="G154" s="246"/>
      <c r="H154" s="247" t="s">
        <v>19</v>
      </c>
      <c r="I154" s="249"/>
      <c r="J154" s="246"/>
      <c r="K154" s="246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187</v>
      </c>
      <c r="AU154" s="254" t="s">
        <v>86</v>
      </c>
      <c r="AV154" s="14" t="s">
        <v>84</v>
      </c>
      <c r="AW154" s="14" t="s">
        <v>37</v>
      </c>
      <c r="AX154" s="14" t="s">
        <v>77</v>
      </c>
      <c r="AY154" s="254" t="s">
        <v>177</v>
      </c>
    </row>
    <row r="155" s="13" customFormat="1">
      <c r="A155" s="13"/>
      <c r="B155" s="234"/>
      <c r="C155" s="235"/>
      <c r="D155" s="229" t="s">
        <v>187</v>
      </c>
      <c r="E155" s="236" t="s">
        <v>19</v>
      </c>
      <c r="F155" s="237" t="s">
        <v>228</v>
      </c>
      <c r="G155" s="235"/>
      <c r="H155" s="238">
        <v>37.246000000000002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187</v>
      </c>
      <c r="AU155" s="244" t="s">
        <v>86</v>
      </c>
      <c r="AV155" s="13" t="s">
        <v>86</v>
      </c>
      <c r="AW155" s="13" t="s">
        <v>37</v>
      </c>
      <c r="AX155" s="13" t="s">
        <v>77</v>
      </c>
      <c r="AY155" s="244" t="s">
        <v>177</v>
      </c>
    </row>
    <row r="156" s="16" customFormat="1">
      <c r="A156" s="16"/>
      <c r="B156" s="266"/>
      <c r="C156" s="267"/>
      <c r="D156" s="229" t="s">
        <v>187</v>
      </c>
      <c r="E156" s="268" t="s">
        <v>19</v>
      </c>
      <c r="F156" s="269" t="s">
        <v>229</v>
      </c>
      <c r="G156" s="267"/>
      <c r="H156" s="270">
        <v>37.246000000000002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276" t="s">
        <v>187</v>
      </c>
      <c r="AU156" s="276" t="s">
        <v>86</v>
      </c>
      <c r="AV156" s="16" t="s">
        <v>92</v>
      </c>
      <c r="AW156" s="16" t="s">
        <v>37</v>
      </c>
      <c r="AX156" s="16" t="s">
        <v>77</v>
      </c>
      <c r="AY156" s="276" t="s">
        <v>177</v>
      </c>
    </row>
    <row r="157" s="13" customFormat="1">
      <c r="A157" s="13"/>
      <c r="B157" s="234"/>
      <c r="C157" s="235"/>
      <c r="D157" s="229" t="s">
        <v>187</v>
      </c>
      <c r="E157" s="236" t="s">
        <v>19</v>
      </c>
      <c r="F157" s="237" t="s">
        <v>230</v>
      </c>
      <c r="G157" s="235"/>
      <c r="H157" s="238">
        <v>26.460000000000001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187</v>
      </c>
      <c r="AU157" s="244" t="s">
        <v>86</v>
      </c>
      <c r="AV157" s="13" t="s">
        <v>86</v>
      </c>
      <c r="AW157" s="13" t="s">
        <v>37</v>
      </c>
      <c r="AX157" s="13" t="s">
        <v>77</v>
      </c>
      <c r="AY157" s="244" t="s">
        <v>177</v>
      </c>
    </row>
    <row r="158" s="13" customFormat="1">
      <c r="A158" s="13"/>
      <c r="B158" s="234"/>
      <c r="C158" s="235"/>
      <c r="D158" s="229" t="s">
        <v>187</v>
      </c>
      <c r="E158" s="236" t="s">
        <v>19</v>
      </c>
      <c r="F158" s="237" t="s">
        <v>231</v>
      </c>
      <c r="G158" s="235"/>
      <c r="H158" s="238">
        <v>13.095000000000001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187</v>
      </c>
      <c r="AU158" s="244" t="s">
        <v>86</v>
      </c>
      <c r="AV158" s="13" t="s">
        <v>86</v>
      </c>
      <c r="AW158" s="13" t="s">
        <v>37</v>
      </c>
      <c r="AX158" s="13" t="s">
        <v>77</v>
      </c>
      <c r="AY158" s="244" t="s">
        <v>177</v>
      </c>
    </row>
    <row r="159" s="13" customFormat="1">
      <c r="A159" s="13"/>
      <c r="B159" s="234"/>
      <c r="C159" s="235"/>
      <c r="D159" s="229" t="s">
        <v>187</v>
      </c>
      <c r="E159" s="236" t="s">
        <v>19</v>
      </c>
      <c r="F159" s="237" t="s">
        <v>232</v>
      </c>
      <c r="G159" s="235"/>
      <c r="H159" s="238">
        <v>1.617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187</v>
      </c>
      <c r="AU159" s="244" t="s">
        <v>86</v>
      </c>
      <c r="AV159" s="13" t="s">
        <v>86</v>
      </c>
      <c r="AW159" s="13" t="s">
        <v>37</v>
      </c>
      <c r="AX159" s="13" t="s">
        <v>77</v>
      </c>
      <c r="AY159" s="244" t="s">
        <v>177</v>
      </c>
    </row>
    <row r="160" s="13" customFormat="1">
      <c r="A160" s="13"/>
      <c r="B160" s="234"/>
      <c r="C160" s="235"/>
      <c r="D160" s="229" t="s">
        <v>187</v>
      </c>
      <c r="E160" s="236" t="s">
        <v>19</v>
      </c>
      <c r="F160" s="237" t="s">
        <v>233</v>
      </c>
      <c r="G160" s="235"/>
      <c r="H160" s="238">
        <v>5.7119999999999997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187</v>
      </c>
      <c r="AU160" s="244" t="s">
        <v>86</v>
      </c>
      <c r="AV160" s="13" t="s">
        <v>86</v>
      </c>
      <c r="AW160" s="13" t="s">
        <v>37</v>
      </c>
      <c r="AX160" s="13" t="s">
        <v>77</v>
      </c>
      <c r="AY160" s="244" t="s">
        <v>177</v>
      </c>
    </row>
    <row r="161" s="13" customFormat="1">
      <c r="A161" s="13"/>
      <c r="B161" s="234"/>
      <c r="C161" s="235"/>
      <c r="D161" s="229" t="s">
        <v>187</v>
      </c>
      <c r="E161" s="236" t="s">
        <v>19</v>
      </c>
      <c r="F161" s="237" t="s">
        <v>234</v>
      </c>
      <c r="G161" s="235"/>
      <c r="H161" s="238">
        <v>1.7010000000000001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187</v>
      </c>
      <c r="AU161" s="244" t="s">
        <v>86</v>
      </c>
      <c r="AV161" s="13" t="s">
        <v>86</v>
      </c>
      <c r="AW161" s="13" t="s">
        <v>37</v>
      </c>
      <c r="AX161" s="13" t="s">
        <v>77</v>
      </c>
      <c r="AY161" s="244" t="s">
        <v>177</v>
      </c>
    </row>
    <row r="162" s="13" customFormat="1">
      <c r="A162" s="13"/>
      <c r="B162" s="234"/>
      <c r="C162" s="235"/>
      <c r="D162" s="229" t="s">
        <v>187</v>
      </c>
      <c r="E162" s="236" t="s">
        <v>19</v>
      </c>
      <c r="F162" s="237" t="s">
        <v>235</v>
      </c>
      <c r="G162" s="235"/>
      <c r="H162" s="238">
        <v>1.1659999999999999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187</v>
      </c>
      <c r="AU162" s="244" t="s">
        <v>86</v>
      </c>
      <c r="AV162" s="13" t="s">
        <v>86</v>
      </c>
      <c r="AW162" s="13" t="s">
        <v>37</v>
      </c>
      <c r="AX162" s="13" t="s">
        <v>77</v>
      </c>
      <c r="AY162" s="244" t="s">
        <v>177</v>
      </c>
    </row>
    <row r="163" s="14" customFormat="1">
      <c r="A163" s="14"/>
      <c r="B163" s="245"/>
      <c r="C163" s="246"/>
      <c r="D163" s="229" t="s">
        <v>187</v>
      </c>
      <c r="E163" s="247" t="s">
        <v>19</v>
      </c>
      <c r="F163" s="248" t="s">
        <v>236</v>
      </c>
      <c r="G163" s="246"/>
      <c r="H163" s="247" t="s">
        <v>19</v>
      </c>
      <c r="I163" s="249"/>
      <c r="J163" s="246"/>
      <c r="K163" s="246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187</v>
      </c>
      <c r="AU163" s="254" t="s">
        <v>86</v>
      </c>
      <c r="AV163" s="14" t="s">
        <v>84</v>
      </c>
      <c r="AW163" s="14" t="s">
        <v>37</v>
      </c>
      <c r="AX163" s="14" t="s">
        <v>77</v>
      </c>
      <c r="AY163" s="254" t="s">
        <v>177</v>
      </c>
    </row>
    <row r="164" s="13" customFormat="1">
      <c r="A164" s="13"/>
      <c r="B164" s="234"/>
      <c r="C164" s="235"/>
      <c r="D164" s="229" t="s">
        <v>187</v>
      </c>
      <c r="E164" s="236" t="s">
        <v>19</v>
      </c>
      <c r="F164" s="237" t="s">
        <v>237</v>
      </c>
      <c r="G164" s="235"/>
      <c r="H164" s="238">
        <v>13.195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187</v>
      </c>
      <c r="AU164" s="244" t="s">
        <v>86</v>
      </c>
      <c r="AV164" s="13" t="s">
        <v>86</v>
      </c>
      <c r="AW164" s="13" t="s">
        <v>37</v>
      </c>
      <c r="AX164" s="13" t="s">
        <v>77</v>
      </c>
      <c r="AY164" s="244" t="s">
        <v>177</v>
      </c>
    </row>
    <row r="165" s="13" customFormat="1">
      <c r="A165" s="13"/>
      <c r="B165" s="234"/>
      <c r="C165" s="235"/>
      <c r="D165" s="229" t="s">
        <v>187</v>
      </c>
      <c r="E165" s="236" t="s">
        <v>19</v>
      </c>
      <c r="F165" s="237" t="s">
        <v>238</v>
      </c>
      <c r="G165" s="235"/>
      <c r="H165" s="238">
        <v>9.6389999999999993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187</v>
      </c>
      <c r="AU165" s="244" t="s">
        <v>86</v>
      </c>
      <c r="AV165" s="13" t="s">
        <v>86</v>
      </c>
      <c r="AW165" s="13" t="s">
        <v>37</v>
      </c>
      <c r="AX165" s="13" t="s">
        <v>77</v>
      </c>
      <c r="AY165" s="244" t="s">
        <v>177</v>
      </c>
    </row>
    <row r="166" s="13" customFormat="1">
      <c r="A166" s="13"/>
      <c r="B166" s="234"/>
      <c r="C166" s="235"/>
      <c r="D166" s="229" t="s">
        <v>187</v>
      </c>
      <c r="E166" s="236" t="s">
        <v>19</v>
      </c>
      <c r="F166" s="237" t="s">
        <v>239</v>
      </c>
      <c r="G166" s="235"/>
      <c r="H166" s="238">
        <v>12.25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187</v>
      </c>
      <c r="AU166" s="244" t="s">
        <v>86</v>
      </c>
      <c r="AV166" s="13" t="s">
        <v>86</v>
      </c>
      <c r="AW166" s="13" t="s">
        <v>37</v>
      </c>
      <c r="AX166" s="13" t="s">
        <v>77</v>
      </c>
      <c r="AY166" s="244" t="s">
        <v>177</v>
      </c>
    </row>
    <row r="167" s="13" customFormat="1">
      <c r="A167" s="13"/>
      <c r="B167" s="234"/>
      <c r="C167" s="235"/>
      <c r="D167" s="229" t="s">
        <v>187</v>
      </c>
      <c r="E167" s="236" t="s">
        <v>19</v>
      </c>
      <c r="F167" s="237" t="s">
        <v>240</v>
      </c>
      <c r="G167" s="235"/>
      <c r="H167" s="238">
        <v>7.8399999999999999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187</v>
      </c>
      <c r="AU167" s="244" t="s">
        <v>86</v>
      </c>
      <c r="AV167" s="13" t="s">
        <v>86</v>
      </c>
      <c r="AW167" s="13" t="s">
        <v>37</v>
      </c>
      <c r="AX167" s="13" t="s">
        <v>77</v>
      </c>
      <c r="AY167" s="244" t="s">
        <v>177</v>
      </c>
    </row>
    <row r="168" s="15" customFormat="1">
      <c r="A168" s="15"/>
      <c r="B168" s="255"/>
      <c r="C168" s="256"/>
      <c r="D168" s="229" t="s">
        <v>187</v>
      </c>
      <c r="E168" s="257" t="s">
        <v>19</v>
      </c>
      <c r="F168" s="258" t="s">
        <v>222</v>
      </c>
      <c r="G168" s="256"/>
      <c r="H168" s="259">
        <v>129.92099999999999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5" t="s">
        <v>187</v>
      </c>
      <c r="AU168" s="265" t="s">
        <v>86</v>
      </c>
      <c r="AV168" s="15" t="s">
        <v>99</v>
      </c>
      <c r="AW168" s="15" t="s">
        <v>37</v>
      </c>
      <c r="AX168" s="15" t="s">
        <v>84</v>
      </c>
      <c r="AY168" s="265" t="s">
        <v>177</v>
      </c>
    </row>
    <row r="169" s="2" customFormat="1" ht="16.5" customHeight="1">
      <c r="A169" s="41"/>
      <c r="B169" s="42"/>
      <c r="C169" s="216" t="s">
        <v>241</v>
      </c>
      <c r="D169" s="216" t="s">
        <v>179</v>
      </c>
      <c r="E169" s="217" t="s">
        <v>242</v>
      </c>
      <c r="F169" s="218" t="s">
        <v>243</v>
      </c>
      <c r="G169" s="219" t="s">
        <v>182</v>
      </c>
      <c r="H169" s="220">
        <v>5.3220000000000001</v>
      </c>
      <c r="I169" s="221"/>
      <c r="J169" s="222">
        <f>ROUND(I169*H169,2)</f>
        <v>0</v>
      </c>
      <c r="K169" s="218" t="s">
        <v>244</v>
      </c>
      <c r="L169" s="47"/>
      <c r="M169" s="223" t="s">
        <v>19</v>
      </c>
      <c r="N169" s="224" t="s">
        <v>48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99</v>
      </c>
      <c r="AT169" s="227" t="s">
        <v>179</v>
      </c>
      <c r="AU169" s="227" t="s">
        <v>86</v>
      </c>
      <c r="AY169" s="20" t="s">
        <v>177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84</v>
      </c>
      <c r="BK169" s="228">
        <f>ROUND(I169*H169,2)</f>
        <v>0</v>
      </c>
      <c r="BL169" s="20" t="s">
        <v>99</v>
      </c>
      <c r="BM169" s="227" t="s">
        <v>245</v>
      </c>
    </row>
    <row r="170" s="2" customFormat="1">
      <c r="A170" s="41"/>
      <c r="B170" s="42"/>
      <c r="C170" s="43"/>
      <c r="D170" s="229" t="s">
        <v>185</v>
      </c>
      <c r="E170" s="43"/>
      <c r="F170" s="230" t="s">
        <v>246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185</v>
      </c>
      <c r="AU170" s="20" t="s">
        <v>86</v>
      </c>
    </row>
    <row r="171" s="13" customFormat="1">
      <c r="A171" s="13"/>
      <c r="B171" s="234"/>
      <c r="C171" s="235"/>
      <c r="D171" s="229" t="s">
        <v>187</v>
      </c>
      <c r="E171" s="236" t="s">
        <v>19</v>
      </c>
      <c r="F171" s="237" t="s">
        <v>247</v>
      </c>
      <c r="G171" s="235"/>
      <c r="H171" s="238">
        <v>5.3220000000000001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187</v>
      </c>
      <c r="AU171" s="244" t="s">
        <v>86</v>
      </c>
      <c r="AV171" s="13" t="s">
        <v>86</v>
      </c>
      <c r="AW171" s="13" t="s">
        <v>37</v>
      </c>
      <c r="AX171" s="13" t="s">
        <v>84</v>
      </c>
      <c r="AY171" s="244" t="s">
        <v>177</v>
      </c>
    </row>
    <row r="172" s="2" customFormat="1" ht="16.5" customHeight="1">
      <c r="A172" s="41"/>
      <c r="B172" s="42"/>
      <c r="C172" s="216" t="s">
        <v>248</v>
      </c>
      <c r="D172" s="216" t="s">
        <v>179</v>
      </c>
      <c r="E172" s="217" t="s">
        <v>249</v>
      </c>
      <c r="F172" s="218" t="s">
        <v>250</v>
      </c>
      <c r="G172" s="219" t="s">
        <v>251</v>
      </c>
      <c r="H172" s="220">
        <v>18.143999999999998</v>
      </c>
      <c r="I172" s="221"/>
      <c r="J172" s="222">
        <f>ROUND(I172*H172,2)</f>
        <v>0</v>
      </c>
      <c r="K172" s="218" t="s">
        <v>244</v>
      </c>
      <c r="L172" s="47"/>
      <c r="M172" s="223" t="s">
        <v>19</v>
      </c>
      <c r="N172" s="224" t="s">
        <v>48</v>
      </c>
      <c r="O172" s="87"/>
      <c r="P172" s="225">
        <f>O172*H172</f>
        <v>0</v>
      </c>
      <c r="Q172" s="225">
        <v>0.00069999999999999999</v>
      </c>
      <c r="R172" s="225">
        <f>Q172*H172</f>
        <v>0.012700799999999998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99</v>
      </c>
      <c r="AT172" s="227" t="s">
        <v>179</v>
      </c>
      <c r="AU172" s="227" t="s">
        <v>86</v>
      </c>
      <c r="AY172" s="20" t="s">
        <v>177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84</v>
      </c>
      <c r="BK172" s="228">
        <f>ROUND(I172*H172,2)</f>
        <v>0</v>
      </c>
      <c r="BL172" s="20" t="s">
        <v>99</v>
      </c>
      <c r="BM172" s="227" t="s">
        <v>252</v>
      </c>
    </row>
    <row r="173" s="2" customFormat="1">
      <c r="A173" s="41"/>
      <c r="B173" s="42"/>
      <c r="C173" s="43"/>
      <c r="D173" s="229" t="s">
        <v>185</v>
      </c>
      <c r="E173" s="43"/>
      <c r="F173" s="230" t="s">
        <v>253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185</v>
      </c>
      <c r="AU173" s="20" t="s">
        <v>86</v>
      </c>
    </row>
    <row r="174" s="13" customFormat="1">
      <c r="A174" s="13"/>
      <c r="B174" s="234"/>
      <c r="C174" s="235"/>
      <c r="D174" s="229" t="s">
        <v>187</v>
      </c>
      <c r="E174" s="236" t="s">
        <v>19</v>
      </c>
      <c r="F174" s="237" t="s">
        <v>254</v>
      </c>
      <c r="G174" s="235"/>
      <c r="H174" s="238">
        <v>18.143999999999998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187</v>
      </c>
      <c r="AU174" s="244" t="s">
        <v>86</v>
      </c>
      <c r="AV174" s="13" t="s">
        <v>86</v>
      </c>
      <c r="AW174" s="13" t="s">
        <v>37</v>
      </c>
      <c r="AX174" s="13" t="s">
        <v>84</v>
      </c>
      <c r="AY174" s="244" t="s">
        <v>177</v>
      </c>
    </row>
    <row r="175" s="2" customFormat="1" ht="16.5" customHeight="1">
      <c r="A175" s="41"/>
      <c r="B175" s="42"/>
      <c r="C175" s="216" t="s">
        <v>255</v>
      </c>
      <c r="D175" s="216" t="s">
        <v>179</v>
      </c>
      <c r="E175" s="217" t="s">
        <v>256</v>
      </c>
      <c r="F175" s="218" t="s">
        <v>257</v>
      </c>
      <c r="G175" s="219" t="s">
        <v>251</v>
      </c>
      <c r="H175" s="220">
        <v>18.143999999999998</v>
      </c>
      <c r="I175" s="221"/>
      <c r="J175" s="222">
        <f>ROUND(I175*H175,2)</f>
        <v>0</v>
      </c>
      <c r="K175" s="218" t="s">
        <v>244</v>
      </c>
      <c r="L175" s="47"/>
      <c r="M175" s="223" t="s">
        <v>19</v>
      </c>
      <c r="N175" s="224" t="s">
        <v>48</v>
      </c>
      <c r="O175" s="87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7" t="s">
        <v>99</v>
      </c>
      <c r="AT175" s="227" t="s">
        <v>179</v>
      </c>
      <c r="AU175" s="227" t="s">
        <v>86</v>
      </c>
      <c r="AY175" s="20" t="s">
        <v>177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20" t="s">
        <v>84</v>
      </c>
      <c r="BK175" s="228">
        <f>ROUND(I175*H175,2)</f>
        <v>0</v>
      </c>
      <c r="BL175" s="20" t="s">
        <v>99</v>
      </c>
      <c r="BM175" s="227" t="s">
        <v>258</v>
      </c>
    </row>
    <row r="176" s="2" customFormat="1">
      <c r="A176" s="41"/>
      <c r="B176" s="42"/>
      <c r="C176" s="43"/>
      <c r="D176" s="229" t="s">
        <v>185</v>
      </c>
      <c r="E176" s="43"/>
      <c r="F176" s="230" t="s">
        <v>259</v>
      </c>
      <c r="G176" s="43"/>
      <c r="H176" s="43"/>
      <c r="I176" s="231"/>
      <c r="J176" s="43"/>
      <c r="K176" s="43"/>
      <c r="L176" s="47"/>
      <c r="M176" s="232"/>
      <c r="N176" s="233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185</v>
      </c>
      <c r="AU176" s="20" t="s">
        <v>86</v>
      </c>
    </row>
    <row r="177" s="2" customFormat="1" ht="16.5" customHeight="1">
      <c r="A177" s="41"/>
      <c r="B177" s="42"/>
      <c r="C177" s="216" t="s">
        <v>260</v>
      </c>
      <c r="D177" s="216" t="s">
        <v>179</v>
      </c>
      <c r="E177" s="217" t="s">
        <v>261</v>
      </c>
      <c r="F177" s="218" t="s">
        <v>262</v>
      </c>
      <c r="G177" s="219" t="s">
        <v>182</v>
      </c>
      <c r="H177" s="220">
        <v>81.656000000000006</v>
      </c>
      <c r="I177" s="221"/>
      <c r="J177" s="222">
        <f>ROUND(I177*H177,2)</f>
        <v>0</v>
      </c>
      <c r="K177" s="218" t="s">
        <v>183</v>
      </c>
      <c r="L177" s="47"/>
      <c r="M177" s="223" t="s">
        <v>19</v>
      </c>
      <c r="N177" s="224" t="s">
        <v>48</v>
      </c>
      <c r="O177" s="87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99</v>
      </c>
      <c r="AT177" s="227" t="s">
        <v>179</v>
      </c>
      <c r="AU177" s="227" t="s">
        <v>86</v>
      </c>
      <c r="AY177" s="20" t="s">
        <v>177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84</v>
      </c>
      <c r="BK177" s="228">
        <f>ROUND(I177*H177,2)</f>
        <v>0</v>
      </c>
      <c r="BL177" s="20" t="s">
        <v>99</v>
      </c>
      <c r="BM177" s="227" t="s">
        <v>263</v>
      </c>
    </row>
    <row r="178" s="2" customFormat="1">
      <c r="A178" s="41"/>
      <c r="B178" s="42"/>
      <c r="C178" s="43"/>
      <c r="D178" s="229" t="s">
        <v>185</v>
      </c>
      <c r="E178" s="43"/>
      <c r="F178" s="230" t="s">
        <v>264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185</v>
      </c>
      <c r="AU178" s="20" t="s">
        <v>86</v>
      </c>
    </row>
    <row r="179" s="13" customFormat="1">
      <c r="A179" s="13"/>
      <c r="B179" s="234"/>
      <c r="C179" s="235"/>
      <c r="D179" s="229" t="s">
        <v>187</v>
      </c>
      <c r="E179" s="236" t="s">
        <v>19</v>
      </c>
      <c r="F179" s="237" t="s">
        <v>265</v>
      </c>
      <c r="G179" s="235"/>
      <c r="H179" s="238">
        <v>81.656000000000006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187</v>
      </c>
      <c r="AU179" s="244" t="s">
        <v>86</v>
      </c>
      <c r="AV179" s="13" t="s">
        <v>86</v>
      </c>
      <c r="AW179" s="13" t="s">
        <v>37</v>
      </c>
      <c r="AX179" s="13" t="s">
        <v>84</v>
      </c>
      <c r="AY179" s="244" t="s">
        <v>177</v>
      </c>
    </row>
    <row r="180" s="2" customFormat="1" ht="16.5" customHeight="1">
      <c r="A180" s="41"/>
      <c r="B180" s="42"/>
      <c r="C180" s="216" t="s">
        <v>266</v>
      </c>
      <c r="D180" s="216" t="s">
        <v>179</v>
      </c>
      <c r="E180" s="217" t="s">
        <v>267</v>
      </c>
      <c r="F180" s="218" t="s">
        <v>268</v>
      </c>
      <c r="G180" s="219" t="s">
        <v>182</v>
      </c>
      <c r="H180" s="220">
        <v>295.03500000000003</v>
      </c>
      <c r="I180" s="221"/>
      <c r="J180" s="222">
        <f>ROUND(I180*H180,2)</f>
        <v>0</v>
      </c>
      <c r="K180" s="218" t="s">
        <v>183</v>
      </c>
      <c r="L180" s="47"/>
      <c r="M180" s="223" t="s">
        <v>19</v>
      </c>
      <c r="N180" s="224" t="s">
        <v>48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99</v>
      </c>
      <c r="AT180" s="227" t="s">
        <v>179</v>
      </c>
      <c r="AU180" s="227" t="s">
        <v>86</v>
      </c>
      <c r="AY180" s="20" t="s">
        <v>177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84</v>
      </c>
      <c r="BK180" s="228">
        <f>ROUND(I180*H180,2)</f>
        <v>0</v>
      </c>
      <c r="BL180" s="20" t="s">
        <v>99</v>
      </c>
      <c r="BM180" s="227" t="s">
        <v>269</v>
      </c>
    </row>
    <row r="181" s="2" customFormat="1">
      <c r="A181" s="41"/>
      <c r="B181" s="42"/>
      <c r="C181" s="43"/>
      <c r="D181" s="229" t="s">
        <v>185</v>
      </c>
      <c r="E181" s="43"/>
      <c r="F181" s="230" t="s">
        <v>270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185</v>
      </c>
      <c r="AU181" s="20" t="s">
        <v>86</v>
      </c>
    </row>
    <row r="182" s="14" customFormat="1">
      <c r="A182" s="14"/>
      <c r="B182" s="245"/>
      <c r="C182" s="246"/>
      <c r="D182" s="229" t="s">
        <v>187</v>
      </c>
      <c r="E182" s="247" t="s">
        <v>19</v>
      </c>
      <c r="F182" s="248" t="s">
        <v>271</v>
      </c>
      <c r="G182" s="246"/>
      <c r="H182" s="247" t="s">
        <v>19</v>
      </c>
      <c r="I182" s="249"/>
      <c r="J182" s="246"/>
      <c r="K182" s="246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187</v>
      </c>
      <c r="AU182" s="254" t="s">
        <v>86</v>
      </c>
      <c r="AV182" s="14" t="s">
        <v>84</v>
      </c>
      <c r="AW182" s="14" t="s">
        <v>37</v>
      </c>
      <c r="AX182" s="14" t="s">
        <v>77</v>
      </c>
      <c r="AY182" s="254" t="s">
        <v>177</v>
      </c>
    </row>
    <row r="183" s="13" customFormat="1">
      <c r="A183" s="13"/>
      <c r="B183" s="234"/>
      <c r="C183" s="235"/>
      <c r="D183" s="229" t="s">
        <v>187</v>
      </c>
      <c r="E183" s="236" t="s">
        <v>19</v>
      </c>
      <c r="F183" s="237" t="s">
        <v>272</v>
      </c>
      <c r="G183" s="235"/>
      <c r="H183" s="238">
        <v>295.03500000000003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187</v>
      </c>
      <c r="AU183" s="244" t="s">
        <v>86</v>
      </c>
      <c r="AV183" s="13" t="s">
        <v>86</v>
      </c>
      <c r="AW183" s="13" t="s">
        <v>37</v>
      </c>
      <c r="AX183" s="13" t="s">
        <v>77</v>
      </c>
      <c r="AY183" s="244" t="s">
        <v>177</v>
      </c>
    </row>
    <row r="184" s="2" customFormat="1" ht="21.75" customHeight="1">
      <c r="A184" s="41"/>
      <c r="B184" s="42"/>
      <c r="C184" s="216" t="s">
        <v>273</v>
      </c>
      <c r="D184" s="216" t="s">
        <v>179</v>
      </c>
      <c r="E184" s="217" t="s">
        <v>274</v>
      </c>
      <c r="F184" s="218" t="s">
        <v>275</v>
      </c>
      <c r="G184" s="219" t="s">
        <v>182</v>
      </c>
      <c r="H184" s="220">
        <v>1475.175</v>
      </c>
      <c r="I184" s="221"/>
      <c r="J184" s="222">
        <f>ROUND(I184*H184,2)</f>
        <v>0</v>
      </c>
      <c r="K184" s="218" t="s">
        <v>183</v>
      </c>
      <c r="L184" s="47"/>
      <c r="M184" s="223" t="s">
        <v>19</v>
      </c>
      <c r="N184" s="224" t="s">
        <v>48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99</v>
      </c>
      <c r="AT184" s="227" t="s">
        <v>179</v>
      </c>
      <c r="AU184" s="227" t="s">
        <v>86</v>
      </c>
      <c r="AY184" s="20" t="s">
        <v>177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84</v>
      </c>
      <c r="BK184" s="228">
        <f>ROUND(I184*H184,2)</f>
        <v>0</v>
      </c>
      <c r="BL184" s="20" t="s">
        <v>99</v>
      </c>
      <c r="BM184" s="227" t="s">
        <v>276</v>
      </c>
    </row>
    <row r="185" s="2" customFormat="1">
      <c r="A185" s="41"/>
      <c r="B185" s="42"/>
      <c r="C185" s="43"/>
      <c r="D185" s="229" t="s">
        <v>185</v>
      </c>
      <c r="E185" s="43"/>
      <c r="F185" s="230" t="s">
        <v>277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185</v>
      </c>
      <c r="AU185" s="20" t="s">
        <v>86</v>
      </c>
    </row>
    <row r="186" s="13" customFormat="1">
      <c r="A186" s="13"/>
      <c r="B186" s="234"/>
      <c r="C186" s="235"/>
      <c r="D186" s="229" t="s">
        <v>187</v>
      </c>
      <c r="E186" s="236" t="s">
        <v>19</v>
      </c>
      <c r="F186" s="237" t="s">
        <v>278</v>
      </c>
      <c r="G186" s="235"/>
      <c r="H186" s="238">
        <v>1475.175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187</v>
      </c>
      <c r="AU186" s="244" t="s">
        <v>86</v>
      </c>
      <c r="AV186" s="13" t="s">
        <v>86</v>
      </c>
      <c r="AW186" s="13" t="s">
        <v>37</v>
      </c>
      <c r="AX186" s="13" t="s">
        <v>84</v>
      </c>
      <c r="AY186" s="244" t="s">
        <v>177</v>
      </c>
    </row>
    <row r="187" s="2" customFormat="1" ht="16.5" customHeight="1">
      <c r="A187" s="41"/>
      <c r="B187" s="42"/>
      <c r="C187" s="216" t="s">
        <v>279</v>
      </c>
      <c r="D187" s="216" t="s">
        <v>179</v>
      </c>
      <c r="E187" s="217" t="s">
        <v>280</v>
      </c>
      <c r="F187" s="218" t="s">
        <v>281</v>
      </c>
      <c r="G187" s="219" t="s">
        <v>182</v>
      </c>
      <c r="H187" s="220">
        <v>40.828000000000003</v>
      </c>
      <c r="I187" s="221"/>
      <c r="J187" s="222">
        <f>ROUND(I187*H187,2)</f>
        <v>0</v>
      </c>
      <c r="K187" s="218" t="s">
        <v>183</v>
      </c>
      <c r="L187" s="47"/>
      <c r="M187" s="223" t="s">
        <v>19</v>
      </c>
      <c r="N187" s="224" t="s">
        <v>48</v>
      </c>
      <c r="O187" s="87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7" t="s">
        <v>99</v>
      </c>
      <c r="AT187" s="227" t="s">
        <v>179</v>
      </c>
      <c r="AU187" s="227" t="s">
        <v>86</v>
      </c>
      <c r="AY187" s="20" t="s">
        <v>177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20" t="s">
        <v>84</v>
      </c>
      <c r="BK187" s="228">
        <f>ROUND(I187*H187,2)</f>
        <v>0</v>
      </c>
      <c r="BL187" s="20" t="s">
        <v>99</v>
      </c>
      <c r="BM187" s="227" t="s">
        <v>282</v>
      </c>
    </row>
    <row r="188" s="2" customFormat="1">
      <c r="A188" s="41"/>
      <c r="B188" s="42"/>
      <c r="C188" s="43"/>
      <c r="D188" s="229" t="s">
        <v>185</v>
      </c>
      <c r="E188" s="43"/>
      <c r="F188" s="230" t="s">
        <v>283</v>
      </c>
      <c r="G188" s="43"/>
      <c r="H188" s="43"/>
      <c r="I188" s="231"/>
      <c r="J188" s="43"/>
      <c r="K188" s="43"/>
      <c r="L188" s="47"/>
      <c r="M188" s="232"/>
      <c r="N188" s="233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185</v>
      </c>
      <c r="AU188" s="20" t="s">
        <v>86</v>
      </c>
    </row>
    <row r="189" s="13" customFormat="1">
      <c r="A189" s="13"/>
      <c r="B189" s="234"/>
      <c r="C189" s="235"/>
      <c r="D189" s="229" t="s">
        <v>187</v>
      </c>
      <c r="E189" s="236" t="s">
        <v>19</v>
      </c>
      <c r="F189" s="237" t="s">
        <v>284</v>
      </c>
      <c r="G189" s="235"/>
      <c r="H189" s="238">
        <v>40.828000000000003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187</v>
      </c>
      <c r="AU189" s="244" t="s">
        <v>86</v>
      </c>
      <c r="AV189" s="13" t="s">
        <v>86</v>
      </c>
      <c r="AW189" s="13" t="s">
        <v>37</v>
      </c>
      <c r="AX189" s="13" t="s">
        <v>84</v>
      </c>
      <c r="AY189" s="244" t="s">
        <v>177</v>
      </c>
    </row>
    <row r="190" s="2" customFormat="1" ht="16.5" customHeight="1">
      <c r="A190" s="41"/>
      <c r="B190" s="42"/>
      <c r="C190" s="216" t="s">
        <v>8</v>
      </c>
      <c r="D190" s="216" t="s">
        <v>179</v>
      </c>
      <c r="E190" s="217" t="s">
        <v>285</v>
      </c>
      <c r="F190" s="218" t="s">
        <v>286</v>
      </c>
      <c r="G190" s="219" t="s">
        <v>287</v>
      </c>
      <c r="H190" s="220">
        <v>472.05599999999998</v>
      </c>
      <c r="I190" s="221"/>
      <c r="J190" s="222">
        <f>ROUND(I190*H190,2)</f>
        <v>0</v>
      </c>
      <c r="K190" s="218" t="s">
        <v>183</v>
      </c>
      <c r="L190" s="47"/>
      <c r="M190" s="223" t="s">
        <v>19</v>
      </c>
      <c r="N190" s="224" t="s">
        <v>48</v>
      </c>
      <c r="O190" s="87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7" t="s">
        <v>99</v>
      </c>
      <c r="AT190" s="227" t="s">
        <v>179</v>
      </c>
      <c r="AU190" s="227" t="s">
        <v>86</v>
      </c>
      <c r="AY190" s="20" t="s">
        <v>177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20" t="s">
        <v>84</v>
      </c>
      <c r="BK190" s="228">
        <f>ROUND(I190*H190,2)</f>
        <v>0</v>
      </c>
      <c r="BL190" s="20" t="s">
        <v>99</v>
      </c>
      <c r="BM190" s="227" t="s">
        <v>288</v>
      </c>
    </row>
    <row r="191" s="2" customFormat="1">
      <c r="A191" s="41"/>
      <c r="B191" s="42"/>
      <c r="C191" s="43"/>
      <c r="D191" s="229" t="s">
        <v>185</v>
      </c>
      <c r="E191" s="43"/>
      <c r="F191" s="230" t="s">
        <v>289</v>
      </c>
      <c r="G191" s="43"/>
      <c r="H191" s="43"/>
      <c r="I191" s="231"/>
      <c r="J191" s="43"/>
      <c r="K191" s="43"/>
      <c r="L191" s="47"/>
      <c r="M191" s="232"/>
      <c r="N191" s="233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185</v>
      </c>
      <c r="AU191" s="20" t="s">
        <v>86</v>
      </c>
    </row>
    <row r="192" s="13" customFormat="1">
      <c r="A192" s="13"/>
      <c r="B192" s="234"/>
      <c r="C192" s="235"/>
      <c r="D192" s="229" t="s">
        <v>187</v>
      </c>
      <c r="E192" s="236" t="s">
        <v>19</v>
      </c>
      <c r="F192" s="237" t="s">
        <v>290</v>
      </c>
      <c r="G192" s="235"/>
      <c r="H192" s="238">
        <v>472.05599999999998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187</v>
      </c>
      <c r="AU192" s="244" t="s">
        <v>86</v>
      </c>
      <c r="AV192" s="13" t="s">
        <v>86</v>
      </c>
      <c r="AW192" s="13" t="s">
        <v>37</v>
      </c>
      <c r="AX192" s="13" t="s">
        <v>84</v>
      </c>
      <c r="AY192" s="244" t="s">
        <v>177</v>
      </c>
    </row>
    <row r="193" s="2" customFormat="1" ht="16.5" customHeight="1">
      <c r="A193" s="41"/>
      <c r="B193" s="42"/>
      <c r="C193" s="216" t="s">
        <v>291</v>
      </c>
      <c r="D193" s="216" t="s">
        <v>179</v>
      </c>
      <c r="E193" s="217" t="s">
        <v>292</v>
      </c>
      <c r="F193" s="218" t="s">
        <v>293</v>
      </c>
      <c r="G193" s="219" t="s">
        <v>182</v>
      </c>
      <c r="H193" s="220">
        <v>46.158999999999999</v>
      </c>
      <c r="I193" s="221"/>
      <c r="J193" s="222">
        <f>ROUND(I193*H193,2)</f>
        <v>0</v>
      </c>
      <c r="K193" s="218" t="s">
        <v>244</v>
      </c>
      <c r="L193" s="47"/>
      <c r="M193" s="223" t="s">
        <v>19</v>
      </c>
      <c r="N193" s="224" t="s">
        <v>48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99</v>
      </c>
      <c r="AT193" s="227" t="s">
        <v>179</v>
      </c>
      <c r="AU193" s="227" t="s">
        <v>86</v>
      </c>
      <c r="AY193" s="20" t="s">
        <v>177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84</v>
      </c>
      <c r="BK193" s="228">
        <f>ROUND(I193*H193,2)</f>
        <v>0</v>
      </c>
      <c r="BL193" s="20" t="s">
        <v>99</v>
      </c>
      <c r="BM193" s="227" t="s">
        <v>294</v>
      </c>
    </row>
    <row r="194" s="2" customFormat="1">
      <c r="A194" s="41"/>
      <c r="B194" s="42"/>
      <c r="C194" s="43"/>
      <c r="D194" s="229" t="s">
        <v>185</v>
      </c>
      <c r="E194" s="43"/>
      <c r="F194" s="230" t="s">
        <v>295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185</v>
      </c>
      <c r="AU194" s="20" t="s">
        <v>86</v>
      </c>
    </row>
    <row r="195" s="13" customFormat="1">
      <c r="A195" s="13"/>
      <c r="B195" s="234"/>
      <c r="C195" s="235"/>
      <c r="D195" s="229" t="s">
        <v>187</v>
      </c>
      <c r="E195" s="236" t="s">
        <v>19</v>
      </c>
      <c r="F195" s="237" t="s">
        <v>296</v>
      </c>
      <c r="G195" s="235"/>
      <c r="H195" s="238">
        <v>1.3999999999999999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187</v>
      </c>
      <c r="AU195" s="244" t="s">
        <v>86</v>
      </c>
      <c r="AV195" s="13" t="s">
        <v>86</v>
      </c>
      <c r="AW195" s="13" t="s">
        <v>37</v>
      </c>
      <c r="AX195" s="13" t="s">
        <v>77</v>
      </c>
      <c r="AY195" s="244" t="s">
        <v>177</v>
      </c>
    </row>
    <row r="196" s="13" customFormat="1">
      <c r="A196" s="13"/>
      <c r="B196" s="234"/>
      <c r="C196" s="235"/>
      <c r="D196" s="229" t="s">
        <v>187</v>
      </c>
      <c r="E196" s="236" t="s">
        <v>19</v>
      </c>
      <c r="F196" s="237" t="s">
        <v>297</v>
      </c>
      <c r="G196" s="235"/>
      <c r="H196" s="238">
        <v>0.36799999999999999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187</v>
      </c>
      <c r="AU196" s="244" t="s">
        <v>86</v>
      </c>
      <c r="AV196" s="13" t="s">
        <v>86</v>
      </c>
      <c r="AW196" s="13" t="s">
        <v>37</v>
      </c>
      <c r="AX196" s="13" t="s">
        <v>77</v>
      </c>
      <c r="AY196" s="244" t="s">
        <v>177</v>
      </c>
    </row>
    <row r="197" s="13" customFormat="1">
      <c r="A197" s="13"/>
      <c r="B197" s="234"/>
      <c r="C197" s="235"/>
      <c r="D197" s="229" t="s">
        <v>187</v>
      </c>
      <c r="E197" s="236" t="s">
        <v>19</v>
      </c>
      <c r="F197" s="237" t="s">
        <v>298</v>
      </c>
      <c r="G197" s="235"/>
      <c r="H197" s="238">
        <v>1.0409999999999999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187</v>
      </c>
      <c r="AU197" s="244" t="s">
        <v>86</v>
      </c>
      <c r="AV197" s="13" t="s">
        <v>86</v>
      </c>
      <c r="AW197" s="13" t="s">
        <v>37</v>
      </c>
      <c r="AX197" s="13" t="s">
        <v>77</v>
      </c>
      <c r="AY197" s="244" t="s">
        <v>177</v>
      </c>
    </row>
    <row r="198" s="13" customFormat="1">
      <c r="A198" s="13"/>
      <c r="B198" s="234"/>
      <c r="C198" s="235"/>
      <c r="D198" s="229" t="s">
        <v>187</v>
      </c>
      <c r="E198" s="236" t="s">
        <v>19</v>
      </c>
      <c r="F198" s="237" t="s">
        <v>299</v>
      </c>
      <c r="G198" s="235"/>
      <c r="H198" s="238">
        <v>0.095000000000000001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187</v>
      </c>
      <c r="AU198" s="244" t="s">
        <v>86</v>
      </c>
      <c r="AV198" s="13" t="s">
        <v>86</v>
      </c>
      <c r="AW198" s="13" t="s">
        <v>37</v>
      </c>
      <c r="AX198" s="13" t="s">
        <v>77</v>
      </c>
      <c r="AY198" s="244" t="s">
        <v>177</v>
      </c>
    </row>
    <row r="199" s="13" customFormat="1">
      <c r="A199" s="13"/>
      <c r="B199" s="234"/>
      <c r="C199" s="235"/>
      <c r="D199" s="229" t="s">
        <v>187</v>
      </c>
      <c r="E199" s="236" t="s">
        <v>19</v>
      </c>
      <c r="F199" s="237" t="s">
        <v>300</v>
      </c>
      <c r="G199" s="235"/>
      <c r="H199" s="238">
        <v>0.065000000000000002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187</v>
      </c>
      <c r="AU199" s="244" t="s">
        <v>86</v>
      </c>
      <c r="AV199" s="13" t="s">
        <v>86</v>
      </c>
      <c r="AW199" s="13" t="s">
        <v>37</v>
      </c>
      <c r="AX199" s="13" t="s">
        <v>77</v>
      </c>
      <c r="AY199" s="244" t="s">
        <v>177</v>
      </c>
    </row>
    <row r="200" s="14" customFormat="1">
      <c r="A200" s="14"/>
      <c r="B200" s="245"/>
      <c r="C200" s="246"/>
      <c r="D200" s="229" t="s">
        <v>187</v>
      </c>
      <c r="E200" s="247" t="s">
        <v>19</v>
      </c>
      <c r="F200" s="248" t="s">
        <v>236</v>
      </c>
      <c r="G200" s="246"/>
      <c r="H200" s="247" t="s">
        <v>19</v>
      </c>
      <c r="I200" s="249"/>
      <c r="J200" s="246"/>
      <c r="K200" s="246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187</v>
      </c>
      <c r="AU200" s="254" t="s">
        <v>86</v>
      </c>
      <c r="AV200" s="14" t="s">
        <v>84</v>
      </c>
      <c r="AW200" s="14" t="s">
        <v>37</v>
      </c>
      <c r="AX200" s="14" t="s">
        <v>77</v>
      </c>
      <c r="AY200" s="254" t="s">
        <v>177</v>
      </c>
    </row>
    <row r="201" s="13" customFormat="1">
      <c r="A201" s="13"/>
      <c r="B201" s="234"/>
      <c r="C201" s="235"/>
      <c r="D201" s="229" t="s">
        <v>187</v>
      </c>
      <c r="E201" s="236" t="s">
        <v>19</v>
      </c>
      <c r="F201" s="237" t="s">
        <v>301</v>
      </c>
      <c r="G201" s="235"/>
      <c r="H201" s="238">
        <v>1.2230000000000001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187</v>
      </c>
      <c r="AU201" s="244" t="s">
        <v>86</v>
      </c>
      <c r="AV201" s="13" t="s">
        <v>86</v>
      </c>
      <c r="AW201" s="13" t="s">
        <v>37</v>
      </c>
      <c r="AX201" s="13" t="s">
        <v>77</v>
      </c>
      <c r="AY201" s="244" t="s">
        <v>177</v>
      </c>
    </row>
    <row r="202" s="13" customFormat="1">
      <c r="A202" s="13"/>
      <c r="B202" s="234"/>
      <c r="C202" s="235"/>
      <c r="D202" s="229" t="s">
        <v>187</v>
      </c>
      <c r="E202" s="236" t="s">
        <v>19</v>
      </c>
      <c r="F202" s="237" t="s">
        <v>302</v>
      </c>
      <c r="G202" s="235"/>
      <c r="H202" s="238">
        <v>1.139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187</v>
      </c>
      <c r="AU202" s="244" t="s">
        <v>86</v>
      </c>
      <c r="AV202" s="13" t="s">
        <v>86</v>
      </c>
      <c r="AW202" s="13" t="s">
        <v>37</v>
      </c>
      <c r="AX202" s="13" t="s">
        <v>77</v>
      </c>
      <c r="AY202" s="244" t="s">
        <v>177</v>
      </c>
    </row>
    <row r="203" s="16" customFormat="1">
      <c r="A203" s="16"/>
      <c r="B203" s="266"/>
      <c r="C203" s="267"/>
      <c r="D203" s="229" t="s">
        <v>187</v>
      </c>
      <c r="E203" s="268" t="s">
        <v>19</v>
      </c>
      <c r="F203" s="269" t="s">
        <v>229</v>
      </c>
      <c r="G203" s="267"/>
      <c r="H203" s="270">
        <v>5.3310000000000004</v>
      </c>
      <c r="I203" s="271"/>
      <c r="J203" s="267"/>
      <c r="K203" s="267"/>
      <c r="L203" s="272"/>
      <c r="M203" s="273"/>
      <c r="N203" s="274"/>
      <c r="O203" s="274"/>
      <c r="P203" s="274"/>
      <c r="Q203" s="274"/>
      <c r="R203" s="274"/>
      <c r="S203" s="274"/>
      <c r="T203" s="275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76" t="s">
        <v>187</v>
      </c>
      <c r="AU203" s="276" t="s">
        <v>86</v>
      </c>
      <c r="AV203" s="16" t="s">
        <v>92</v>
      </c>
      <c r="AW203" s="16" t="s">
        <v>37</v>
      </c>
      <c r="AX203" s="16" t="s">
        <v>77</v>
      </c>
      <c r="AY203" s="276" t="s">
        <v>177</v>
      </c>
    </row>
    <row r="204" s="14" customFormat="1">
      <c r="A204" s="14"/>
      <c r="B204" s="245"/>
      <c r="C204" s="246"/>
      <c r="D204" s="229" t="s">
        <v>187</v>
      </c>
      <c r="E204" s="247" t="s">
        <v>19</v>
      </c>
      <c r="F204" s="248" t="s">
        <v>303</v>
      </c>
      <c r="G204" s="246"/>
      <c r="H204" s="247" t="s">
        <v>19</v>
      </c>
      <c r="I204" s="249"/>
      <c r="J204" s="246"/>
      <c r="K204" s="246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187</v>
      </c>
      <c r="AU204" s="254" t="s">
        <v>86</v>
      </c>
      <c r="AV204" s="14" t="s">
        <v>84</v>
      </c>
      <c r="AW204" s="14" t="s">
        <v>37</v>
      </c>
      <c r="AX204" s="14" t="s">
        <v>77</v>
      </c>
      <c r="AY204" s="254" t="s">
        <v>177</v>
      </c>
    </row>
    <row r="205" s="13" customFormat="1">
      <c r="A205" s="13"/>
      <c r="B205" s="234"/>
      <c r="C205" s="235"/>
      <c r="D205" s="229" t="s">
        <v>187</v>
      </c>
      <c r="E205" s="236" t="s">
        <v>19</v>
      </c>
      <c r="F205" s="237" t="s">
        <v>304</v>
      </c>
      <c r="G205" s="235"/>
      <c r="H205" s="238">
        <v>17.088999999999999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187</v>
      </c>
      <c r="AU205" s="244" t="s">
        <v>86</v>
      </c>
      <c r="AV205" s="13" t="s">
        <v>86</v>
      </c>
      <c r="AW205" s="13" t="s">
        <v>37</v>
      </c>
      <c r="AX205" s="13" t="s">
        <v>77</v>
      </c>
      <c r="AY205" s="244" t="s">
        <v>177</v>
      </c>
    </row>
    <row r="206" s="13" customFormat="1">
      <c r="A206" s="13"/>
      <c r="B206" s="234"/>
      <c r="C206" s="235"/>
      <c r="D206" s="229" t="s">
        <v>187</v>
      </c>
      <c r="E206" s="236" t="s">
        <v>19</v>
      </c>
      <c r="F206" s="237" t="s">
        <v>305</v>
      </c>
      <c r="G206" s="235"/>
      <c r="H206" s="238">
        <v>4.7699999999999996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187</v>
      </c>
      <c r="AU206" s="244" t="s">
        <v>86</v>
      </c>
      <c r="AV206" s="13" t="s">
        <v>86</v>
      </c>
      <c r="AW206" s="13" t="s">
        <v>37</v>
      </c>
      <c r="AX206" s="13" t="s">
        <v>77</v>
      </c>
      <c r="AY206" s="244" t="s">
        <v>177</v>
      </c>
    </row>
    <row r="207" s="14" customFormat="1">
      <c r="A207" s="14"/>
      <c r="B207" s="245"/>
      <c r="C207" s="246"/>
      <c r="D207" s="229" t="s">
        <v>187</v>
      </c>
      <c r="E207" s="247" t="s">
        <v>19</v>
      </c>
      <c r="F207" s="248" t="s">
        <v>306</v>
      </c>
      <c r="G207" s="246"/>
      <c r="H207" s="247" t="s">
        <v>19</v>
      </c>
      <c r="I207" s="249"/>
      <c r="J207" s="246"/>
      <c r="K207" s="246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187</v>
      </c>
      <c r="AU207" s="254" t="s">
        <v>86</v>
      </c>
      <c r="AV207" s="14" t="s">
        <v>84</v>
      </c>
      <c r="AW207" s="14" t="s">
        <v>37</v>
      </c>
      <c r="AX207" s="14" t="s">
        <v>77</v>
      </c>
      <c r="AY207" s="254" t="s">
        <v>177</v>
      </c>
    </row>
    <row r="208" s="13" customFormat="1">
      <c r="A208" s="13"/>
      <c r="B208" s="234"/>
      <c r="C208" s="235"/>
      <c r="D208" s="229" t="s">
        <v>187</v>
      </c>
      <c r="E208" s="236" t="s">
        <v>19</v>
      </c>
      <c r="F208" s="237" t="s">
        <v>307</v>
      </c>
      <c r="G208" s="235"/>
      <c r="H208" s="238">
        <v>2.6600000000000001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187</v>
      </c>
      <c r="AU208" s="244" t="s">
        <v>86</v>
      </c>
      <c r="AV208" s="13" t="s">
        <v>86</v>
      </c>
      <c r="AW208" s="13" t="s">
        <v>37</v>
      </c>
      <c r="AX208" s="13" t="s">
        <v>77</v>
      </c>
      <c r="AY208" s="244" t="s">
        <v>177</v>
      </c>
    </row>
    <row r="209" s="13" customFormat="1">
      <c r="A209" s="13"/>
      <c r="B209" s="234"/>
      <c r="C209" s="235"/>
      <c r="D209" s="229" t="s">
        <v>187</v>
      </c>
      <c r="E209" s="236" t="s">
        <v>19</v>
      </c>
      <c r="F209" s="237" t="s">
        <v>308</v>
      </c>
      <c r="G209" s="235"/>
      <c r="H209" s="238">
        <v>3.0920000000000001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187</v>
      </c>
      <c r="AU209" s="244" t="s">
        <v>86</v>
      </c>
      <c r="AV209" s="13" t="s">
        <v>86</v>
      </c>
      <c r="AW209" s="13" t="s">
        <v>37</v>
      </c>
      <c r="AX209" s="13" t="s">
        <v>77</v>
      </c>
      <c r="AY209" s="244" t="s">
        <v>177</v>
      </c>
    </row>
    <row r="210" s="13" customFormat="1">
      <c r="A210" s="13"/>
      <c r="B210" s="234"/>
      <c r="C210" s="235"/>
      <c r="D210" s="229" t="s">
        <v>187</v>
      </c>
      <c r="E210" s="236" t="s">
        <v>19</v>
      </c>
      <c r="F210" s="237" t="s">
        <v>309</v>
      </c>
      <c r="G210" s="235"/>
      <c r="H210" s="238">
        <v>4.8129999999999997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187</v>
      </c>
      <c r="AU210" s="244" t="s">
        <v>86</v>
      </c>
      <c r="AV210" s="13" t="s">
        <v>86</v>
      </c>
      <c r="AW210" s="13" t="s">
        <v>37</v>
      </c>
      <c r="AX210" s="13" t="s">
        <v>77</v>
      </c>
      <c r="AY210" s="244" t="s">
        <v>177</v>
      </c>
    </row>
    <row r="211" s="13" customFormat="1">
      <c r="A211" s="13"/>
      <c r="B211" s="234"/>
      <c r="C211" s="235"/>
      <c r="D211" s="229" t="s">
        <v>187</v>
      </c>
      <c r="E211" s="236" t="s">
        <v>19</v>
      </c>
      <c r="F211" s="237" t="s">
        <v>310</v>
      </c>
      <c r="G211" s="235"/>
      <c r="H211" s="238">
        <v>3.6749999999999998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187</v>
      </c>
      <c r="AU211" s="244" t="s">
        <v>86</v>
      </c>
      <c r="AV211" s="13" t="s">
        <v>86</v>
      </c>
      <c r="AW211" s="13" t="s">
        <v>37</v>
      </c>
      <c r="AX211" s="13" t="s">
        <v>77</v>
      </c>
      <c r="AY211" s="244" t="s">
        <v>177</v>
      </c>
    </row>
    <row r="212" s="14" customFormat="1">
      <c r="A212" s="14"/>
      <c r="B212" s="245"/>
      <c r="C212" s="246"/>
      <c r="D212" s="229" t="s">
        <v>187</v>
      </c>
      <c r="E212" s="247" t="s">
        <v>19</v>
      </c>
      <c r="F212" s="248" t="s">
        <v>311</v>
      </c>
      <c r="G212" s="246"/>
      <c r="H212" s="247" t="s">
        <v>19</v>
      </c>
      <c r="I212" s="249"/>
      <c r="J212" s="246"/>
      <c r="K212" s="246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187</v>
      </c>
      <c r="AU212" s="254" t="s">
        <v>86</v>
      </c>
      <c r="AV212" s="14" t="s">
        <v>84</v>
      </c>
      <c r="AW212" s="14" t="s">
        <v>37</v>
      </c>
      <c r="AX212" s="14" t="s">
        <v>77</v>
      </c>
      <c r="AY212" s="254" t="s">
        <v>177</v>
      </c>
    </row>
    <row r="213" s="13" customFormat="1">
      <c r="A213" s="13"/>
      <c r="B213" s="234"/>
      <c r="C213" s="235"/>
      <c r="D213" s="229" t="s">
        <v>187</v>
      </c>
      <c r="E213" s="236" t="s">
        <v>19</v>
      </c>
      <c r="F213" s="237" t="s">
        <v>312</v>
      </c>
      <c r="G213" s="235"/>
      <c r="H213" s="238">
        <v>4.7290000000000001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187</v>
      </c>
      <c r="AU213" s="244" t="s">
        <v>86</v>
      </c>
      <c r="AV213" s="13" t="s">
        <v>86</v>
      </c>
      <c r="AW213" s="13" t="s">
        <v>37</v>
      </c>
      <c r="AX213" s="13" t="s">
        <v>77</v>
      </c>
      <c r="AY213" s="244" t="s">
        <v>177</v>
      </c>
    </row>
    <row r="214" s="16" customFormat="1">
      <c r="A214" s="16"/>
      <c r="B214" s="266"/>
      <c r="C214" s="267"/>
      <c r="D214" s="229" t="s">
        <v>187</v>
      </c>
      <c r="E214" s="268" t="s">
        <v>19</v>
      </c>
      <c r="F214" s="269" t="s">
        <v>229</v>
      </c>
      <c r="G214" s="267"/>
      <c r="H214" s="270">
        <v>40.827999999999996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6" t="s">
        <v>187</v>
      </c>
      <c r="AU214" s="276" t="s">
        <v>86</v>
      </c>
      <c r="AV214" s="16" t="s">
        <v>92</v>
      </c>
      <c r="AW214" s="16" t="s">
        <v>37</v>
      </c>
      <c r="AX214" s="16" t="s">
        <v>77</v>
      </c>
      <c r="AY214" s="276" t="s">
        <v>177</v>
      </c>
    </row>
    <row r="215" s="15" customFormat="1">
      <c r="A215" s="15"/>
      <c r="B215" s="255"/>
      <c r="C215" s="256"/>
      <c r="D215" s="229" t="s">
        <v>187</v>
      </c>
      <c r="E215" s="257" t="s">
        <v>19</v>
      </c>
      <c r="F215" s="258" t="s">
        <v>222</v>
      </c>
      <c r="G215" s="256"/>
      <c r="H215" s="259">
        <v>46.158999999999999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187</v>
      </c>
      <c r="AU215" s="265" t="s">
        <v>86</v>
      </c>
      <c r="AV215" s="15" t="s">
        <v>99</v>
      </c>
      <c r="AW215" s="15" t="s">
        <v>37</v>
      </c>
      <c r="AX215" s="15" t="s">
        <v>84</v>
      </c>
      <c r="AY215" s="265" t="s">
        <v>177</v>
      </c>
    </row>
    <row r="216" s="2" customFormat="1" ht="16.5" customHeight="1">
      <c r="A216" s="41"/>
      <c r="B216" s="42"/>
      <c r="C216" s="277" t="s">
        <v>313</v>
      </c>
      <c r="D216" s="277" t="s">
        <v>314</v>
      </c>
      <c r="E216" s="278" t="s">
        <v>315</v>
      </c>
      <c r="F216" s="279" t="s">
        <v>316</v>
      </c>
      <c r="G216" s="280" t="s">
        <v>287</v>
      </c>
      <c r="H216" s="281">
        <v>10.662000000000001</v>
      </c>
      <c r="I216" s="282"/>
      <c r="J216" s="283">
        <f>ROUND(I216*H216,2)</f>
        <v>0</v>
      </c>
      <c r="K216" s="279" t="s">
        <v>317</v>
      </c>
      <c r="L216" s="284"/>
      <c r="M216" s="285" t="s">
        <v>19</v>
      </c>
      <c r="N216" s="286" t="s">
        <v>48</v>
      </c>
      <c r="O216" s="87"/>
      <c r="P216" s="225">
        <f>O216*H216</f>
        <v>0</v>
      </c>
      <c r="Q216" s="225">
        <v>1</v>
      </c>
      <c r="R216" s="225">
        <f>Q216*H216</f>
        <v>10.662000000000001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241</v>
      </c>
      <c r="AT216" s="227" t="s">
        <v>314</v>
      </c>
      <c r="AU216" s="227" t="s">
        <v>86</v>
      </c>
      <c r="AY216" s="20" t="s">
        <v>177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84</v>
      </c>
      <c r="BK216" s="228">
        <f>ROUND(I216*H216,2)</f>
        <v>0</v>
      </c>
      <c r="BL216" s="20" t="s">
        <v>99</v>
      </c>
      <c r="BM216" s="227" t="s">
        <v>318</v>
      </c>
    </row>
    <row r="217" s="2" customFormat="1">
      <c r="A217" s="41"/>
      <c r="B217" s="42"/>
      <c r="C217" s="43"/>
      <c r="D217" s="229" t="s">
        <v>185</v>
      </c>
      <c r="E217" s="43"/>
      <c r="F217" s="230" t="s">
        <v>319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185</v>
      </c>
      <c r="AU217" s="20" t="s">
        <v>86</v>
      </c>
    </row>
    <row r="218" s="13" customFormat="1">
      <c r="A218" s="13"/>
      <c r="B218" s="234"/>
      <c r="C218" s="235"/>
      <c r="D218" s="229" t="s">
        <v>187</v>
      </c>
      <c r="E218" s="236" t="s">
        <v>19</v>
      </c>
      <c r="F218" s="237" t="s">
        <v>320</v>
      </c>
      <c r="G218" s="235"/>
      <c r="H218" s="238">
        <v>10.662000000000001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187</v>
      </c>
      <c r="AU218" s="244" t="s">
        <v>86</v>
      </c>
      <c r="AV218" s="13" t="s">
        <v>86</v>
      </c>
      <c r="AW218" s="13" t="s">
        <v>37</v>
      </c>
      <c r="AX218" s="13" t="s">
        <v>84</v>
      </c>
      <c r="AY218" s="244" t="s">
        <v>177</v>
      </c>
    </row>
    <row r="219" s="2" customFormat="1" ht="21.75" customHeight="1">
      <c r="A219" s="41"/>
      <c r="B219" s="42"/>
      <c r="C219" s="216" t="s">
        <v>321</v>
      </c>
      <c r="D219" s="216" t="s">
        <v>179</v>
      </c>
      <c r="E219" s="217" t="s">
        <v>322</v>
      </c>
      <c r="F219" s="218" t="s">
        <v>323</v>
      </c>
      <c r="G219" s="219" t="s">
        <v>182</v>
      </c>
      <c r="H219" s="220">
        <v>40.18</v>
      </c>
      <c r="I219" s="221"/>
      <c r="J219" s="222">
        <f>ROUND(I219*H219,2)</f>
        <v>0</v>
      </c>
      <c r="K219" s="218" t="s">
        <v>317</v>
      </c>
      <c r="L219" s="47"/>
      <c r="M219" s="223" t="s">
        <v>19</v>
      </c>
      <c r="N219" s="224" t="s">
        <v>48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99</v>
      </c>
      <c r="AT219" s="227" t="s">
        <v>179</v>
      </c>
      <c r="AU219" s="227" t="s">
        <v>86</v>
      </c>
      <c r="AY219" s="20" t="s">
        <v>177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84</v>
      </c>
      <c r="BK219" s="228">
        <f>ROUND(I219*H219,2)</f>
        <v>0</v>
      </c>
      <c r="BL219" s="20" t="s">
        <v>99</v>
      </c>
      <c r="BM219" s="227" t="s">
        <v>324</v>
      </c>
    </row>
    <row r="220" s="2" customFormat="1">
      <c r="A220" s="41"/>
      <c r="B220" s="42"/>
      <c r="C220" s="43"/>
      <c r="D220" s="229" t="s">
        <v>185</v>
      </c>
      <c r="E220" s="43"/>
      <c r="F220" s="230" t="s">
        <v>325</v>
      </c>
      <c r="G220" s="43"/>
      <c r="H220" s="43"/>
      <c r="I220" s="231"/>
      <c r="J220" s="43"/>
      <c r="K220" s="43"/>
      <c r="L220" s="47"/>
      <c r="M220" s="232"/>
      <c r="N220" s="233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185</v>
      </c>
      <c r="AU220" s="20" t="s">
        <v>86</v>
      </c>
    </row>
    <row r="221" s="13" customFormat="1">
      <c r="A221" s="13"/>
      <c r="B221" s="234"/>
      <c r="C221" s="235"/>
      <c r="D221" s="229" t="s">
        <v>187</v>
      </c>
      <c r="E221" s="236" t="s">
        <v>19</v>
      </c>
      <c r="F221" s="237" t="s">
        <v>326</v>
      </c>
      <c r="G221" s="235"/>
      <c r="H221" s="238">
        <v>7.718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187</v>
      </c>
      <c r="AU221" s="244" t="s">
        <v>86</v>
      </c>
      <c r="AV221" s="13" t="s">
        <v>86</v>
      </c>
      <c r="AW221" s="13" t="s">
        <v>37</v>
      </c>
      <c r="AX221" s="13" t="s">
        <v>77</v>
      </c>
      <c r="AY221" s="244" t="s">
        <v>177</v>
      </c>
    </row>
    <row r="222" s="13" customFormat="1">
      <c r="A222" s="13"/>
      <c r="B222" s="234"/>
      <c r="C222" s="235"/>
      <c r="D222" s="229" t="s">
        <v>187</v>
      </c>
      <c r="E222" s="236" t="s">
        <v>19</v>
      </c>
      <c r="F222" s="237" t="s">
        <v>327</v>
      </c>
      <c r="G222" s="235"/>
      <c r="H222" s="238">
        <v>5.2960000000000003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187</v>
      </c>
      <c r="AU222" s="244" t="s">
        <v>86</v>
      </c>
      <c r="AV222" s="13" t="s">
        <v>86</v>
      </c>
      <c r="AW222" s="13" t="s">
        <v>37</v>
      </c>
      <c r="AX222" s="13" t="s">
        <v>77</v>
      </c>
      <c r="AY222" s="244" t="s">
        <v>177</v>
      </c>
    </row>
    <row r="223" s="13" customFormat="1">
      <c r="A223" s="13"/>
      <c r="B223" s="234"/>
      <c r="C223" s="235"/>
      <c r="D223" s="229" t="s">
        <v>187</v>
      </c>
      <c r="E223" s="236" t="s">
        <v>19</v>
      </c>
      <c r="F223" s="237" t="s">
        <v>328</v>
      </c>
      <c r="G223" s="235"/>
      <c r="H223" s="238">
        <v>0.95599999999999996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187</v>
      </c>
      <c r="AU223" s="244" t="s">
        <v>86</v>
      </c>
      <c r="AV223" s="13" t="s">
        <v>86</v>
      </c>
      <c r="AW223" s="13" t="s">
        <v>37</v>
      </c>
      <c r="AX223" s="13" t="s">
        <v>77</v>
      </c>
      <c r="AY223" s="244" t="s">
        <v>177</v>
      </c>
    </row>
    <row r="224" s="13" customFormat="1">
      <c r="A224" s="13"/>
      <c r="B224" s="234"/>
      <c r="C224" s="235"/>
      <c r="D224" s="229" t="s">
        <v>187</v>
      </c>
      <c r="E224" s="236" t="s">
        <v>19</v>
      </c>
      <c r="F224" s="237" t="s">
        <v>329</v>
      </c>
      <c r="G224" s="235"/>
      <c r="H224" s="238">
        <v>3.5720000000000001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187</v>
      </c>
      <c r="AU224" s="244" t="s">
        <v>86</v>
      </c>
      <c r="AV224" s="13" t="s">
        <v>86</v>
      </c>
      <c r="AW224" s="13" t="s">
        <v>37</v>
      </c>
      <c r="AX224" s="13" t="s">
        <v>77</v>
      </c>
      <c r="AY224" s="244" t="s">
        <v>177</v>
      </c>
    </row>
    <row r="225" s="13" customFormat="1">
      <c r="A225" s="13"/>
      <c r="B225" s="234"/>
      <c r="C225" s="235"/>
      <c r="D225" s="229" t="s">
        <v>187</v>
      </c>
      <c r="E225" s="236" t="s">
        <v>19</v>
      </c>
      <c r="F225" s="237" t="s">
        <v>330</v>
      </c>
      <c r="G225" s="235"/>
      <c r="H225" s="238">
        <v>1.2290000000000001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187</v>
      </c>
      <c r="AU225" s="244" t="s">
        <v>86</v>
      </c>
      <c r="AV225" s="13" t="s">
        <v>86</v>
      </c>
      <c r="AW225" s="13" t="s">
        <v>37</v>
      </c>
      <c r="AX225" s="13" t="s">
        <v>77</v>
      </c>
      <c r="AY225" s="244" t="s">
        <v>177</v>
      </c>
    </row>
    <row r="226" s="13" customFormat="1">
      <c r="A226" s="13"/>
      <c r="B226" s="234"/>
      <c r="C226" s="235"/>
      <c r="D226" s="229" t="s">
        <v>187</v>
      </c>
      <c r="E226" s="236" t="s">
        <v>19</v>
      </c>
      <c r="F226" s="237" t="s">
        <v>331</v>
      </c>
      <c r="G226" s="235"/>
      <c r="H226" s="238">
        <v>0.84199999999999997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187</v>
      </c>
      <c r="AU226" s="244" t="s">
        <v>86</v>
      </c>
      <c r="AV226" s="13" t="s">
        <v>86</v>
      </c>
      <c r="AW226" s="13" t="s">
        <v>37</v>
      </c>
      <c r="AX226" s="13" t="s">
        <v>77</v>
      </c>
      <c r="AY226" s="244" t="s">
        <v>177</v>
      </c>
    </row>
    <row r="227" s="14" customFormat="1">
      <c r="A227" s="14"/>
      <c r="B227" s="245"/>
      <c r="C227" s="246"/>
      <c r="D227" s="229" t="s">
        <v>187</v>
      </c>
      <c r="E227" s="247" t="s">
        <v>19</v>
      </c>
      <c r="F227" s="248" t="s">
        <v>236</v>
      </c>
      <c r="G227" s="246"/>
      <c r="H227" s="247" t="s">
        <v>19</v>
      </c>
      <c r="I227" s="249"/>
      <c r="J227" s="246"/>
      <c r="K227" s="246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187</v>
      </c>
      <c r="AU227" s="254" t="s">
        <v>86</v>
      </c>
      <c r="AV227" s="14" t="s">
        <v>84</v>
      </c>
      <c r="AW227" s="14" t="s">
        <v>37</v>
      </c>
      <c r="AX227" s="14" t="s">
        <v>77</v>
      </c>
      <c r="AY227" s="254" t="s">
        <v>177</v>
      </c>
    </row>
    <row r="228" s="13" customFormat="1">
      <c r="A228" s="13"/>
      <c r="B228" s="234"/>
      <c r="C228" s="235"/>
      <c r="D228" s="229" t="s">
        <v>187</v>
      </c>
      <c r="E228" s="236" t="s">
        <v>19</v>
      </c>
      <c r="F228" s="237" t="s">
        <v>332</v>
      </c>
      <c r="G228" s="235"/>
      <c r="H228" s="238">
        <v>7.1210000000000004</v>
      </c>
      <c r="I228" s="239"/>
      <c r="J228" s="235"/>
      <c r="K228" s="235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187</v>
      </c>
      <c r="AU228" s="244" t="s">
        <v>86</v>
      </c>
      <c r="AV228" s="13" t="s">
        <v>86</v>
      </c>
      <c r="AW228" s="13" t="s">
        <v>37</v>
      </c>
      <c r="AX228" s="13" t="s">
        <v>77</v>
      </c>
      <c r="AY228" s="244" t="s">
        <v>177</v>
      </c>
    </row>
    <row r="229" s="13" customFormat="1">
      <c r="A229" s="13"/>
      <c r="B229" s="234"/>
      <c r="C229" s="235"/>
      <c r="D229" s="229" t="s">
        <v>187</v>
      </c>
      <c r="E229" s="236" t="s">
        <v>19</v>
      </c>
      <c r="F229" s="237" t="s">
        <v>333</v>
      </c>
      <c r="G229" s="235"/>
      <c r="H229" s="238">
        <v>4.5730000000000004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187</v>
      </c>
      <c r="AU229" s="244" t="s">
        <v>86</v>
      </c>
      <c r="AV229" s="13" t="s">
        <v>86</v>
      </c>
      <c r="AW229" s="13" t="s">
        <v>37</v>
      </c>
      <c r="AX229" s="13" t="s">
        <v>77</v>
      </c>
      <c r="AY229" s="244" t="s">
        <v>177</v>
      </c>
    </row>
    <row r="230" s="13" customFormat="1">
      <c r="A230" s="13"/>
      <c r="B230" s="234"/>
      <c r="C230" s="235"/>
      <c r="D230" s="229" t="s">
        <v>187</v>
      </c>
      <c r="E230" s="236" t="s">
        <v>19</v>
      </c>
      <c r="F230" s="237" t="s">
        <v>334</v>
      </c>
      <c r="G230" s="235"/>
      <c r="H230" s="238">
        <v>5.6879999999999997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187</v>
      </c>
      <c r="AU230" s="244" t="s">
        <v>86</v>
      </c>
      <c r="AV230" s="13" t="s">
        <v>86</v>
      </c>
      <c r="AW230" s="13" t="s">
        <v>37</v>
      </c>
      <c r="AX230" s="13" t="s">
        <v>77</v>
      </c>
      <c r="AY230" s="244" t="s">
        <v>177</v>
      </c>
    </row>
    <row r="231" s="13" customFormat="1">
      <c r="A231" s="13"/>
      <c r="B231" s="234"/>
      <c r="C231" s="235"/>
      <c r="D231" s="229" t="s">
        <v>187</v>
      </c>
      <c r="E231" s="236" t="s">
        <v>19</v>
      </c>
      <c r="F231" s="237" t="s">
        <v>335</v>
      </c>
      <c r="G231" s="235"/>
      <c r="H231" s="238">
        <v>3.1850000000000001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187</v>
      </c>
      <c r="AU231" s="244" t="s">
        <v>86</v>
      </c>
      <c r="AV231" s="13" t="s">
        <v>86</v>
      </c>
      <c r="AW231" s="13" t="s">
        <v>37</v>
      </c>
      <c r="AX231" s="13" t="s">
        <v>77</v>
      </c>
      <c r="AY231" s="244" t="s">
        <v>177</v>
      </c>
    </row>
    <row r="232" s="15" customFormat="1">
      <c r="A232" s="15"/>
      <c r="B232" s="255"/>
      <c r="C232" s="256"/>
      <c r="D232" s="229" t="s">
        <v>187</v>
      </c>
      <c r="E232" s="257" t="s">
        <v>19</v>
      </c>
      <c r="F232" s="258" t="s">
        <v>222</v>
      </c>
      <c r="G232" s="256"/>
      <c r="H232" s="259">
        <v>40.18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5" t="s">
        <v>187</v>
      </c>
      <c r="AU232" s="265" t="s">
        <v>86</v>
      </c>
      <c r="AV232" s="15" t="s">
        <v>99</v>
      </c>
      <c r="AW232" s="15" t="s">
        <v>37</v>
      </c>
      <c r="AX232" s="15" t="s">
        <v>84</v>
      </c>
      <c r="AY232" s="265" t="s">
        <v>177</v>
      </c>
    </row>
    <row r="233" s="2" customFormat="1" ht="16.5" customHeight="1">
      <c r="A233" s="41"/>
      <c r="B233" s="42"/>
      <c r="C233" s="277" t="s">
        <v>336</v>
      </c>
      <c r="D233" s="277" t="s">
        <v>314</v>
      </c>
      <c r="E233" s="278" t="s">
        <v>337</v>
      </c>
      <c r="F233" s="279" t="s">
        <v>338</v>
      </c>
      <c r="G233" s="280" t="s">
        <v>287</v>
      </c>
      <c r="H233" s="281">
        <v>80.359999999999999</v>
      </c>
      <c r="I233" s="282"/>
      <c r="J233" s="283">
        <f>ROUND(I233*H233,2)</f>
        <v>0</v>
      </c>
      <c r="K233" s="279" t="s">
        <v>183</v>
      </c>
      <c r="L233" s="284"/>
      <c r="M233" s="285" t="s">
        <v>19</v>
      </c>
      <c r="N233" s="286" t="s">
        <v>48</v>
      </c>
      <c r="O233" s="87"/>
      <c r="P233" s="225">
        <f>O233*H233</f>
        <v>0</v>
      </c>
      <c r="Q233" s="225">
        <v>1</v>
      </c>
      <c r="R233" s="225">
        <f>Q233*H233</f>
        <v>80.359999999999999</v>
      </c>
      <c r="S233" s="225">
        <v>0</v>
      </c>
      <c r="T233" s="226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7" t="s">
        <v>241</v>
      </c>
      <c r="AT233" s="227" t="s">
        <v>314</v>
      </c>
      <c r="AU233" s="227" t="s">
        <v>86</v>
      </c>
      <c r="AY233" s="20" t="s">
        <v>177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20" t="s">
        <v>84</v>
      </c>
      <c r="BK233" s="228">
        <f>ROUND(I233*H233,2)</f>
        <v>0</v>
      </c>
      <c r="BL233" s="20" t="s">
        <v>99</v>
      </c>
      <c r="BM233" s="227" t="s">
        <v>339</v>
      </c>
    </row>
    <row r="234" s="2" customFormat="1">
      <c r="A234" s="41"/>
      <c r="B234" s="42"/>
      <c r="C234" s="43"/>
      <c r="D234" s="229" t="s">
        <v>185</v>
      </c>
      <c r="E234" s="43"/>
      <c r="F234" s="230" t="s">
        <v>338</v>
      </c>
      <c r="G234" s="43"/>
      <c r="H234" s="43"/>
      <c r="I234" s="231"/>
      <c r="J234" s="43"/>
      <c r="K234" s="43"/>
      <c r="L234" s="47"/>
      <c r="M234" s="232"/>
      <c r="N234" s="233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185</v>
      </c>
      <c r="AU234" s="20" t="s">
        <v>86</v>
      </c>
    </row>
    <row r="235" s="13" customFormat="1">
      <c r="A235" s="13"/>
      <c r="B235" s="234"/>
      <c r="C235" s="235"/>
      <c r="D235" s="229" t="s">
        <v>187</v>
      </c>
      <c r="E235" s="236" t="s">
        <v>19</v>
      </c>
      <c r="F235" s="237" t="s">
        <v>340</v>
      </c>
      <c r="G235" s="235"/>
      <c r="H235" s="238">
        <v>80.359999999999999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187</v>
      </c>
      <c r="AU235" s="244" t="s">
        <v>86</v>
      </c>
      <c r="AV235" s="13" t="s">
        <v>86</v>
      </c>
      <c r="AW235" s="13" t="s">
        <v>37</v>
      </c>
      <c r="AX235" s="13" t="s">
        <v>84</v>
      </c>
      <c r="AY235" s="244" t="s">
        <v>177</v>
      </c>
    </row>
    <row r="236" s="2" customFormat="1" ht="16.5" customHeight="1">
      <c r="A236" s="41"/>
      <c r="B236" s="42"/>
      <c r="C236" s="216" t="s">
        <v>341</v>
      </c>
      <c r="D236" s="216" t="s">
        <v>179</v>
      </c>
      <c r="E236" s="217" t="s">
        <v>342</v>
      </c>
      <c r="F236" s="218" t="s">
        <v>343</v>
      </c>
      <c r="G236" s="219" t="s">
        <v>344</v>
      </c>
      <c r="H236" s="220">
        <v>2</v>
      </c>
      <c r="I236" s="221"/>
      <c r="J236" s="222">
        <f>ROUND(I236*H236,2)</f>
        <v>0</v>
      </c>
      <c r="K236" s="218" t="s">
        <v>317</v>
      </c>
      <c r="L236" s="47"/>
      <c r="M236" s="223" t="s">
        <v>19</v>
      </c>
      <c r="N236" s="224" t="s">
        <v>48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99</v>
      </c>
      <c r="AT236" s="227" t="s">
        <v>179</v>
      </c>
      <c r="AU236" s="227" t="s">
        <v>86</v>
      </c>
      <c r="AY236" s="20" t="s">
        <v>177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84</v>
      </c>
      <c r="BK236" s="228">
        <f>ROUND(I236*H236,2)</f>
        <v>0</v>
      </c>
      <c r="BL236" s="20" t="s">
        <v>99</v>
      </c>
      <c r="BM236" s="227" t="s">
        <v>345</v>
      </c>
    </row>
    <row r="237" s="2" customFormat="1">
      <c r="A237" s="41"/>
      <c r="B237" s="42"/>
      <c r="C237" s="43"/>
      <c r="D237" s="229" t="s">
        <v>185</v>
      </c>
      <c r="E237" s="43"/>
      <c r="F237" s="230" t="s">
        <v>343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185</v>
      </c>
      <c r="AU237" s="20" t="s">
        <v>86</v>
      </c>
    </row>
    <row r="238" s="2" customFormat="1" ht="16.5" customHeight="1">
      <c r="A238" s="41"/>
      <c r="B238" s="42"/>
      <c r="C238" s="216" t="s">
        <v>7</v>
      </c>
      <c r="D238" s="216" t="s">
        <v>179</v>
      </c>
      <c r="E238" s="217" t="s">
        <v>346</v>
      </c>
      <c r="F238" s="218" t="s">
        <v>347</v>
      </c>
      <c r="G238" s="219" t="s">
        <v>182</v>
      </c>
      <c r="H238" s="220">
        <v>23.658000000000001</v>
      </c>
      <c r="I238" s="221"/>
      <c r="J238" s="222">
        <f>ROUND(I238*H238,2)</f>
        <v>0</v>
      </c>
      <c r="K238" s="218" t="s">
        <v>244</v>
      </c>
      <c r="L238" s="47"/>
      <c r="M238" s="223" t="s">
        <v>19</v>
      </c>
      <c r="N238" s="224" t="s">
        <v>48</v>
      </c>
      <c r="O238" s="87"/>
      <c r="P238" s="225">
        <f>O238*H238</f>
        <v>0</v>
      </c>
      <c r="Q238" s="225">
        <v>1.8907700000000001</v>
      </c>
      <c r="R238" s="225">
        <f>Q238*H238</f>
        <v>44.731836660000006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99</v>
      </c>
      <c r="AT238" s="227" t="s">
        <v>179</v>
      </c>
      <c r="AU238" s="227" t="s">
        <v>86</v>
      </c>
      <c r="AY238" s="20" t="s">
        <v>177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84</v>
      </c>
      <c r="BK238" s="228">
        <f>ROUND(I238*H238,2)</f>
        <v>0</v>
      </c>
      <c r="BL238" s="20" t="s">
        <v>99</v>
      </c>
      <c r="BM238" s="227" t="s">
        <v>348</v>
      </c>
    </row>
    <row r="239" s="2" customFormat="1">
      <c r="A239" s="41"/>
      <c r="B239" s="42"/>
      <c r="C239" s="43"/>
      <c r="D239" s="229" t="s">
        <v>185</v>
      </c>
      <c r="E239" s="43"/>
      <c r="F239" s="230" t="s">
        <v>349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185</v>
      </c>
      <c r="AU239" s="20" t="s">
        <v>86</v>
      </c>
    </row>
    <row r="240" s="13" customFormat="1">
      <c r="A240" s="13"/>
      <c r="B240" s="234"/>
      <c r="C240" s="235"/>
      <c r="D240" s="229" t="s">
        <v>187</v>
      </c>
      <c r="E240" s="236" t="s">
        <v>19</v>
      </c>
      <c r="F240" s="237" t="s">
        <v>350</v>
      </c>
      <c r="G240" s="235"/>
      <c r="H240" s="238">
        <v>2.2050000000000001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187</v>
      </c>
      <c r="AU240" s="244" t="s">
        <v>86</v>
      </c>
      <c r="AV240" s="13" t="s">
        <v>86</v>
      </c>
      <c r="AW240" s="13" t="s">
        <v>37</v>
      </c>
      <c r="AX240" s="13" t="s">
        <v>77</v>
      </c>
      <c r="AY240" s="244" t="s">
        <v>177</v>
      </c>
    </row>
    <row r="241" s="13" customFormat="1">
      <c r="A241" s="13"/>
      <c r="B241" s="234"/>
      <c r="C241" s="235"/>
      <c r="D241" s="229" t="s">
        <v>187</v>
      </c>
      <c r="E241" s="236" t="s">
        <v>19</v>
      </c>
      <c r="F241" s="237" t="s">
        <v>231</v>
      </c>
      <c r="G241" s="235"/>
      <c r="H241" s="238">
        <v>13.095000000000001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187</v>
      </c>
      <c r="AU241" s="244" t="s">
        <v>86</v>
      </c>
      <c r="AV241" s="13" t="s">
        <v>86</v>
      </c>
      <c r="AW241" s="13" t="s">
        <v>37</v>
      </c>
      <c r="AX241" s="13" t="s">
        <v>77</v>
      </c>
      <c r="AY241" s="244" t="s">
        <v>177</v>
      </c>
    </row>
    <row r="242" s="13" customFormat="1">
      <c r="A242" s="13"/>
      <c r="B242" s="234"/>
      <c r="C242" s="235"/>
      <c r="D242" s="229" t="s">
        <v>187</v>
      </c>
      <c r="E242" s="236" t="s">
        <v>19</v>
      </c>
      <c r="F242" s="237" t="s">
        <v>351</v>
      </c>
      <c r="G242" s="235"/>
      <c r="H242" s="238">
        <v>0.29399999999999998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187</v>
      </c>
      <c r="AU242" s="244" t="s">
        <v>86</v>
      </c>
      <c r="AV242" s="13" t="s">
        <v>86</v>
      </c>
      <c r="AW242" s="13" t="s">
        <v>37</v>
      </c>
      <c r="AX242" s="13" t="s">
        <v>77</v>
      </c>
      <c r="AY242" s="244" t="s">
        <v>177</v>
      </c>
    </row>
    <row r="243" s="13" customFormat="1">
      <c r="A243" s="13"/>
      <c r="B243" s="234"/>
      <c r="C243" s="235"/>
      <c r="D243" s="229" t="s">
        <v>187</v>
      </c>
      <c r="E243" s="236" t="s">
        <v>19</v>
      </c>
      <c r="F243" s="237" t="s">
        <v>352</v>
      </c>
      <c r="G243" s="235"/>
      <c r="H243" s="238">
        <v>1.099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4" t="s">
        <v>187</v>
      </c>
      <c r="AU243" s="244" t="s">
        <v>86</v>
      </c>
      <c r="AV243" s="13" t="s">
        <v>86</v>
      </c>
      <c r="AW243" s="13" t="s">
        <v>37</v>
      </c>
      <c r="AX243" s="13" t="s">
        <v>77</v>
      </c>
      <c r="AY243" s="244" t="s">
        <v>177</v>
      </c>
    </row>
    <row r="244" s="13" customFormat="1">
      <c r="A244" s="13"/>
      <c r="B244" s="234"/>
      <c r="C244" s="235"/>
      <c r="D244" s="229" t="s">
        <v>187</v>
      </c>
      <c r="E244" s="236" t="s">
        <v>19</v>
      </c>
      <c r="F244" s="237" t="s">
        <v>353</v>
      </c>
      <c r="G244" s="235"/>
      <c r="H244" s="238">
        <v>0.378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187</v>
      </c>
      <c r="AU244" s="244" t="s">
        <v>86</v>
      </c>
      <c r="AV244" s="13" t="s">
        <v>86</v>
      </c>
      <c r="AW244" s="13" t="s">
        <v>37</v>
      </c>
      <c r="AX244" s="13" t="s">
        <v>77</v>
      </c>
      <c r="AY244" s="244" t="s">
        <v>177</v>
      </c>
    </row>
    <row r="245" s="13" customFormat="1">
      <c r="A245" s="13"/>
      <c r="B245" s="234"/>
      <c r="C245" s="235"/>
      <c r="D245" s="229" t="s">
        <v>187</v>
      </c>
      <c r="E245" s="236" t="s">
        <v>19</v>
      </c>
      <c r="F245" s="237" t="s">
        <v>354</v>
      </c>
      <c r="G245" s="235"/>
      <c r="H245" s="238">
        <v>0.25900000000000001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187</v>
      </c>
      <c r="AU245" s="244" t="s">
        <v>86</v>
      </c>
      <c r="AV245" s="13" t="s">
        <v>86</v>
      </c>
      <c r="AW245" s="13" t="s">
        <v>37</v>
      </c>
      <c r="AX245" s="13" t="s">
        <v>77</v>
      </c>
      <c r="AY245" s="244" t="s">
        <v>177</v>
      </c>
    </row>
    <row r="246" s="14" customFormat="1">
      <c r="A246" s="14"/>
      <c r="B246" s="245"/>
      <c r="C246" s="246"/>
      <c r="D246" s="229" t="s">
        <v>187</v>
      </c>
      <c r="E246" s="247" t="s">
        <v>19</v>
      </c>
      <c r="F246" s="248" t="s">
        <v>236</v>
      </c>
      <c r="G246" s="246"/>
      <c r="H246" s="247" t="s">
        <v>19</v>
      </c>
      <c r="I246" s="249"/>
      <c r="J246" s="246"/>
      <c r="K246" s="246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187</v>
      </c>
      <c r="AU246" s="254" t="s">
        <v>86</v>
      </c>
      <c r="AV246" s="14" t="s">
        <v>84</v>
      </c>
      <c r="AW246" s="14" t="s">
        <v>37</v>
      </c>
      <c r="AX246" s="14" t="s">
        <v>77</v>
      </c>
      <c r="AY246" s="254" t="s">
        <v>177</v>
      </c>
    </row>
    <row r="247" s="13" customFormat="1">
      <c r="A247" s="13"/>
      <c r="B247" s="234"/>
      <c r="C247" s="235"/>
      <c r="D247" s="229" t="s">
        <v>187</v>
      </c>
      <c r="E247" s="236" t="s">
        <v>19</v>
      </c>
      <c r="F247" s="237" t="s">
        <v>355</v>
      </c>
      <c r="G247" s="235"/>
      <c r="H247" s="238">
        <v>2.1909999999999998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187</v>
      </c>
      <c r="AU247" s="244" t="s">
        <v>86</v>
      </c>
      <c r="AV247" s="13" t="s">
        <v>86</v>
      </c>
      <c r="AW247" s="13" t="s">
        <v>37</v>
      </c>
      <c r="AX247" s="13" t="s">
        <v>77</v>
      </c>
      <c r="AY247" s="244" t="s">
        <v>177</v>
      </c>
    </row>
    <row r="248" s="13" customFormat="1">
      <c r="A248" s="13"/>
      <c r="B248" s="234"/>
      <c r="C248" s="235"/>
      <c r="D248" s="229" t="s">
        <v>187</v>
      </c>
      <c r="E248" s="236" t="s">
        <v>19</v>
      </c>
      <c r="F248" s="237" t="s">
        <v>356</v>
      </c>
      <c r="G248" s="235"/>
      <c r="H248" s="238">
        <v>1.407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187</v>
      </c>
      <c r="AU248" s="244" t="s">
        <v>86</v>
      </c>
      <c r="AV248" s="13" t="s">
        <v>86</v>
      </c>
      <c r="AW248" s="13" t="s">
        <v>37</v>
      </c>
      <c r="AX248" s="13" t="s">
        <v>77</v>
      </c>
      <c r="AY248" s="244" t="s">
        <v>177</v>
      </c>
    </row>
    <row r="249" s="13" customFormat="1">
      <c r="A249" s="13"/>
      <c r="B249" s="234"/>
      <c r="C249" s="235"/>
      <c r="D249" s="229" t="s">
        <v>187</v>
      </c>
      <c r="E249" s="236" t="s">
        <v>19</v>
      </c>
      <c r="F249" s="237" t="s">
        <v>357</v>
      </c>
      <c r="G249" s="235"/>
      <c r="H249" s="238">
        <v>1.75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187</v>
      </c>
      <c r="AU249" s="244" t="s">
        <v>86</v>
      </c>
      <c r="AV249" s="13" t="s">
        <v>86</v>
      </c>
      <c r="AW249" s="13" t="s">
        <v>37</v>
      </c>
      <c r="AX249" s="13" t="s">
        <v>77</v>
      </c>
      <c r="AY249" s="244" t="s">
        <v>177</v>
      </c>
    </row>
    <row r="250" s="13" customFormat="1">
      <c r="A250" s="13"/>
      <c r="B250" s="234"/>
      <c r="C250" s="235"/>
      <c r="D250" s="229" t="s">
        <v>187</v>
      </c>
      <c r="E250" s="236" t="s">
        <v>19</v>
      </c>
      <c r="F250" s="237" t="s">
        <v>358</v>
      </c>
      <c r="G250" s="235"/>
      <c r="H250" s="238">
        <v>0.97999999999999998</v>
      </c>
      <c r="I250" s="239"/>
      <c r="J250" s="235"/>
      <c r="K250" s="235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187</v>
      </c>
      <c r="AU250" s="244" t="s">
        <v>86</v>
      </c>
      <c r="AV250" s="13" t="s">
        <v>86</v>
      </c>
      <c r="AW250" s="13" t="s">
        <v>37</v>
      </c>
      <c r="AX250" s="13" t="s">
        <v>77</v>
      </c>
      <c r="AY250" s="244" t="s">
        <v>177</v>
      </c>
    </row>
    <row r="251" s="15" customFormat="1">
      <c r="A251" s="15"/>
      <c r="B251" s="255"/>
      <c r="C251" s="256"/>
      <c r="D251" s="229" t="s">
        <v>187</v>
      </c>
      <c r="E251" s="257" t="s">
        <v>19</v>
      </c>
      <c r="F251" s="258" t="s">
        <v>222</v>
      </c>
      <c r="G251" s="256"/>
      <c r="H251" s="259">
        <v>23.658000000000001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5" t="s">
        <v>187</v>
      </c>
      <c r="AU251" s="265" t="s">
        <v>86</v>
      </c>
      <c r="AV251" s="15" t="s">
        <v>99</v>
      </c>
      <c r="AW251" s="15" t="s">
        <v>37</v>
      </c>
      <c r="AX251" s="15" t="s">
        <v>84</v>
      </c>
      <c r="AY251" s="265" t="s">
        <v>177</v>
      </c>
    </row>
    <row r="252" s="12" customFormat="1" ht="22.8" customHeight="1">
      <c r="A252" s="12"/>
      <c r="B252" s="200"/>
      <c r="C252" s="201"/>
      <c r="D252" s="202" t="s">
        <v>76</v>
      </c>
      <c r="E252" s="214" t="s">
        <v>86</v>
      </c>
      <c r="F252" s="214" t="s">
        <v>359</v>
      </c>
      <c r="G252" s="201"/>
      <c r="H252" s="201"/>
      <c r="I252" s="204"/>
      <c r="J252" s="215">
        <f>BK252</f>
        <v>0</v>
      </c>
      <c r="K252" s="201"/>
      <c r="L252" s="206"/>
      <c r="M252" s="207"/>
      <c r="N252" s="208"/>
      <c r="O252" s="208"/>
      <c r="P252" s="209">
        <f>SUM(P253:P313)</f>
        <v>0</v>
      </c>
      <c r="Q252" s="208"/>
      <c r="R252" s="209">
        <f>SUM(R253:R313)</f>
        <v>425.12454885999995</v>
      </c>
      <c r="S252" s="208"/>
      <c r="T252" s="210">
        <f>SUM(T253:T313)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1" t="s">
        <v>84</v>
      </c>
      <c r="AT252" s="212" t="s">
        <v>76</v>
      </c>
      <c r="AU252" s="212" t="s">
        <v>84</v>
      </c>
      <c r="AY252" s="211" t="s">
        <v>177</v>
      </c>
      <c r="BK252" s="213">
        <f>SUM(BK253:BK313)</f>
        <v>0</v>
      </c>
    </row>
    <row r="253" s="2" customFormat="1" ht="16.5" customHeight="1">
      <c r="A253" s="41"/>
      <c r="B253" s="42"/>
      <c r="C253" s="216" t="s">
        <v>360</v>
      </c>
      <c r="D253" s="216" t="s">
        <v>179</v>
      </c>
      <c r="E253" s="217" t="s">
        <v>361</v>
      </c>
      <c r="F253" s="218" t="s">
        <v>362</v>
      </c>
      <c r="G253" s="219" t="s">
        <v>182</v>
      </c>
      <c r="H253" s="220">
        <v>1.1220000000000001</v>
      </c>
      <c r="I253" s="221"/>
      <c r="J253" s="222">
        <f>ROUND(I253*H253,2)</f>
        <v>0</v>
      </c>
      <c r="K253" s="218" t="s">
        <v>244</v>
      </c>
      <c r="L253" s="47"/>
      <c r="M253" s="223" t="s">
        <v>19</v>
      </c>
      <c r="N253" s="224" t="s">
        <v>48</v>
      </c>
      <c r="O253" s="87"/>
      <c r="P253" s="225">
        <f>O253*H253</f>
        <v>0</v>
      </c>
      <c r="Q253" s="225">
        <v>2.47214</v>
      </c>
      <c r="R253" s="225">
        <f>Q253*H253</f>
        <v>2.7737410800000002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99</v>
      </c>
      <c r="AT253" s="227" t="s">
        <v>179</v>
      </c>
      <c r="AU253" s="227" t="s">
        <v>86</v>
      </c>
      <c r="AY253" s="20" t="s">
        <v>177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84</v>
      </c>
      <c r="BK253" s="228">
        <f>ROUND(I253*H253,2)</f>
        <v>0</v>
      </c>
      <c r="BL253" s="20" t="s">
        <v>99</v>
      </c>
      <c r="BM253" s="227" t="s">
        <v>363</v>
      </c>
    </row>
    <row r="254" s="2" customFormat="1">
      <c r="A254" s="41"/>
      <c r="B254" s="42"/>
      <c r="C254" s="43"/>
      <c r="D254" s="229" t="s">
        <v>185</v>
      </c>
      <c r="E254" s="43"/>
      <c r="F254" s="230" t="s">
        <v>364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185</v>
      </c>
      <c r="AU254" s="20" t="s">
        <v>86</v>
      </c>
    </row>
    <row r="255" s="13" customFormat="1">
      <c r="A255" s="13"/>
      <c r="B255" s="234"/>
      <c r="C255" s="235"/>
      <c r="D255" s="229" t="s">
        <v>187</v>
      </c>
      <c r="E255" s="236" t="s">
        <v>19</v>
      </c>
      <c r="F255" s="237" t="s">
        <v>365</v>
      </c>
      <c r="G255" s="235"/>
      <c r="H255" s="238">
        <v>1.1220000000000001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187</v>
      </c>
      <c r="AU255" s="244" t="s">
        <v>86</v>
      </c>
      <c r="AV255" s="13" t="s">
        <v>86</v>
      </c>
      <c r="AW255" s="13" t="s">
        <v>37</v>
      </c>
      <c r="AX255" s="13" t="s">
        <v>84</v>
      </c>
      <c r="AY255" s="244" t="s">
        <v>177</v>
      </c>
    </row>
    <row r="256" s="2" customFormat="1" ht="16.5" customHeight="1">
      <c r="A256" s="41"/>
      <c r="B256" s="42"/>
      <c r="C256" s="216" t="s">
        <v>366</v>
      </c>
      <c r="D256" s="216" t="s">
        <v>179</v>
      </c>
      <c r="E256" s="217" t="s">
        <v>367</v>
      </c>
      <c r="F256" s="218" t="s">
        <v>368</v>
      </c>
      <c r="G256" s="219" t="s">
        <v>182</v>
      </c>
      <c r="H256" s="220">
        <v>57.335000000000001</v>
      </c>
      <c r="I256" s="221"/>
      <c r="J256" s="222">
        <f>ROUND(I256*H256,2)</f>
        <v>0</v>
      </c>
      <c r="K256" s="218" t="s">
        <v>244</v>
      </c>
      <c r="L256" s="47"/>
      <c r="M256" s="223" t="s">
        <v>19</v>
      </c>
      <c r="N256" s="224" t="s">
        <v>48</v>
      </c>
      <c r="O256" s="87"/>
      <c r="P256" s="225">
        <f>O256*H256</f>
        <v>0</v>
      </c>
      <c r="Q256" s="225">
        <v>2.45329</v>
      </c>
      <c r="R256" s="225">
        <f>Q256*H256</f>
        <v>140.65938215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99</v>
      </c>
      <c r="AT256" s="227" t="s">
        <v>179</v>
      </c>
      <c r="AU256" s="227" t="s">
        <v>86</v>
      </c>
      <c r="AY256" s="20" t="s">
        <v>177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84</v>
      </c>
      <c r="BK256" s="228">
        <f>ROUND(I256*H256,2)</f>
        <v>0</v>
      </c>
      <c r="BL256" s="20" t="s">
        <v>99</v>
      </c>
      <c r="BM256" s="227" t="s">
        <v>369</v>
      </c>
    </row>
    <row r="257" s="2" customFormat="1">
      <c r="A257" s="41"/>
      <c r="B257" s="42"/>
      <c r="C257" s="43"/>
      <c r="D257" s="229" t="s">
        <v>185</v>
      </c>
      <c r="E257" s="43"/>
      <c r="F257" s="230" t="s">
        <v>370</v>
      </c>
      <c r="G257" s="43"/>
      <c r="H257" s="43"/>
      <c r="I257" s="231"/>
      <c r="J257" s="43"/>
      <c r="K257" s="43"/>
      <c r="L257" s="47"/>
      <c r="M257" s="232"/>
      <c r="N257" s="233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185</v>
      </c>
      <c r="AU257" s="20" t="s">
        <v>86</v>
      </c>
    </row>
    <row r="258" s="13" customFormat="1">
      <c r="A258" s="13"/>
      <c r="B258" s="234"/>
      <c r="C258" s="235"/>
      <c r="D258" s="229" t="s">
        <v>187</v>
      </c>
      <c r="E258" s="236" t="s">
        <v>19</v>
      </c>
      <c r="F258" s="237" t="s">
        <v>371</v>
      </c>
      <c r="G258" s="235"/>
      <c r="H258" s="238">
        <v>57.335000000000001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187</v>
      </c>
      <c r="AU258" s="244" t="s">
        <v>86</v>
      </c>
      <c r="AV258" s="13" t="s">
        <v>86</v>
      </c>
      <c r="AW258" s="13" t="s">
        <v>37</v>
      </c>
      <c r="AX258" s="13" t="s">
        <v>84</v>
      </c>
      <c r="AY258" s="244" t="s">
        <v>177</v>
      </c>
    </row>
    <row r="259" s="2" customFormat="1" ht="16.5" customHeight="1">
      <c r="A259" s="41"/>
      <c r="B259" s="42"/>
      <c r="C259" s="216" t="s">
        <v>372</v>
      </c>
      <c r="D259" s="216" t="s">
        <v>179</v>
      </c>
      <c r="E259" s="217" t="s">
        <v>373</v>
      </c>
      <c r="F259" s="218" t="s">
        <v>374</v>
      </c>
      <c r="G259" s="219" t="s">
        <v>182</v>
      </c>
      <c r="H259" s="220">
        <v>3.968</v>
      </c>
      <c r="I259" s="221"/>
      <c r="J259" s="222">
        <f>ROUND(I259*H259,2)</f>
        <v>0</v>
      </c>
      <c r="K259" s="218" t="s">
        <v>244</v>
      </c>
      <c r="L259" s="47"/>
      <c r="M259" s="223" t="s">
        <v>19</v>
      </c>
      <c r="N259" s="224" t="s">
        <v>48</v>
      </c>
      <c r="O259" s="87"/>
      <c r="P259" s="225">
        <f>O259*H259</f>
        <v>0</v>
      </c>
      <c r="Q259" s="225">
        <v>2.45329</v>
      </c>
      <c r="R259" s="225">
        <f>Q259*H259</f>
        <v>9.73465472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99</v>
      </c>
      <c r="AT259" s="227" t="s">
        <v>179</v>
      </c>
      <c r="AU259" s="227" t="s">
        <v>86</v>
      </c>
      <c r="AY259" s="20" t="s">
        <v>177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84</v>
      </c>
      <c r="BK259" s="228">
        <f>ROUND(I259*H259,2)</f>
        <v>0</v>
      </c>
      <c r="BL259" s="20" t="s">
        <v>99</v>
      </c>
      <c r="BM259" s="227" t="s">
        <v>375</v>
      </c>
    </row>
    <row r="260" s="2" customFormat="1">
      <c r="A260" s="41"/>
      <c r="B260" s="42"/>
      <c r="C260" s="43"/>
      <c r="D260" s="229" t="s">
        <v>185</v>
      </c>
      <c r="E260" s="43"/>
      <c r="F260" s="230" t="s">
        <v>376</v>
      </c>
      <c r="G260" s="43"/>
      <c r="H260" s="43"/>
      <c r="I260" s="231"/>
      <c r="J260" s="43"/>
      <c r="K260" s="43"/>
      <c r="L260" s="47"/>
      <c r="M260" s="232"/>
      <c r="N260" s="233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185</v>
      </c>
      <c r="AU260" s="20" t="s">
        <v>86</v>
      </c>
    </row>
    <row r="261" s="13" customFormat="1">
      <c r="A261" s="13"/>
      <c r="B261" s="234"/>
      <c r="C261" s="235"/>
      <c r="D261" s="229" t="s">
        <v>187</v>
      </c>
      <c r="E261" s="236" t="s">
        <v>19</v>
      </c>
      <c r="F261" s="237" t="s">
        <v>377</v>
      </c>
      <c r="G261" s="235"/>
      <c r="H261" s="238">
        <v>3.968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187</v>
      </c>
      <c r="AU261" s="244" t="s">
        <v>86</v>
      </c>
      <c r="AV261" s="13" t="s">
        <v>86</v>
      </c>
      <c r="AW261" s="13" t="s">
        <v>37</v>
      </c>
      <c r="AX261" s="13" t="s">
        <v>84</v>
      </c>
      <c r="AY261" s="244" t="s">
        <v>177</v>
      </c>
    </row>
    <row r="262" s="2" customFormat="1" ht="16.5" customHeight="1">
      <c r="A262" s="41"/>
      <c r="B262" s="42"/>
      <c r="C262" s="216" t="s">
        <v>378</v>
      </c>
      <c r="D262" s="216" t="s">
        <v>179</v>
      </c>
      <c r="E262" s="217" t="s">
        <v>379</v>
      </c>
      <c r="F262" s="218" t="s">
        <v>380</v>
      </c>
      <c r="G262" s="219" t="s">
        <v>251</v>
      </c>
      <c r="H262" s="220">
        <v>5.04</v>
      </c>
      <c r="I262" s="221"/>
      <c r="J262" s="222">
        <f>ROUND(I262*H262,2)</f>
        <v>0</v>
      </c>
      <c r="K262" s="218" t="s">
        <v>244</v>
      </c>
      <c r="L262" s="47"/>
      <c r="M262" s="223" t="s">
        <v>19</v>
      </c>
      <c r="N262" s="224" t="s">
        <v>48</v>
      </c>
      <c r="O262" s="87"/>
      <c r="P262" s="225">
        <f>O262*H262</f>
        <v>0</v>
      </c>
      <c r="Q262" s="225">
        <v>0.0010300000000000001</v>
      </c>
      <c r="R262" s="225">
        <f>Q262*H262</f>
        <v>0.0051912000000000008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99</v>
      </c>
      <c r="AT262" s="227" t="s">
        <v>179</v>
      </c>
      <c r="AU262" s="227" t="s">
        <v>86</v>
      </c>
      <c r="AY262" s="20" t="s">
        <v>177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84</v>
      </c>
      <c r="BK262" s="228">
        <f>ROUND(I262*H262,2)</f>
        <v>0</v>
      </c>
      <c r="BL262" s="20" t="s">
        <v>99</v>
      </c>
      <c r="BM262" s="227" t="s">
        <v>381</v>
      </c>
    </row>
    <row r="263" s="2" customFormat="1">
      <c r="A263" s="41"/>
      <c r="B263" s="42"/>
      <c r="C263" s="43"/>
      <c r="D263" s="229" t="s">
        <v>185</v>
      </c>
      <c r="E263" s="43"/>
      <c r="F263" s="230" t="s">
        <v>382</v>
      </c>
      <c r="G263" s="43"/>
      <c r="H263" s="43"/>
      <c r="I263" s="231"/>
      <c r="J263" s="43"/>
      <c r="K263" s="43"/>
      <c r="L263" s="47"/>
      <c r="M263" s="232"/>
      <c r="N263" s="233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185</v>
      </c>
      <c r="AU263" s="20" t="s">
        <v>86</v>
      </c>
    </row>
    <row r="264" s="13" customFormat="1">
      <c r="A264" s="13"/>
      <c r="B264" s="234"/>
      <c r="C264" s="235"/>
      <c r="D264" s="229" t="s">
        <v>187</v>
      </c>
      <c r="E264" s="236" t="s">
        <v>19</v>
      </c>
      <c r="F264" s="237" t="s">
        <v>383</v>
      </c>
      <c r="G264" s="235"/>
      <c r="H264" s="238">
        <v>5.04</v>
      </c>
      <c r="I264" s="239"/>
      <c r="J264" s="235"/>
      <c r="K264" s="235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187</v>
      </c>
      <c r="AU264" s="244" t="s">
        <v>86</v>
      </c>
      <c r="AV264" s="13" t="s">
        <v>86</v>
      </c>
      <c r="AW264" s="13" t="s">
        <v>37</v>
      </c>
      <c r="AX264" s="13" t="s">
        <v>84</v>
      </c>
      <c r="AY264" s="244" t="s">
        <v>177</v>
      </c>
    </row>
    <row r="265" s="2" customFormat="1" ht="16.5" customHeight="1">
      <c r="A265" s="41"/>
      <c r="B265" s="42"/>
      <c r="C265" s="216" t="s">
        <v>384</v>
      </c>
      <c r="D265" s="216" t="s">
        <v>179</v>
      </c>
      <c r="E265" s="217" t="s">
        <v>385</v>
      </c>
      <c r="F265" s="218" t="s">
        <v>386</v>
      </c>
      <c r="G265" s="219" t="s">
        <v>251</v>
      </c>
      <c r="H265" s="220">
        <v>5.04</v>
      </c>
      <c r="I265" s="221"/>
      <c r="J265" s="222">
        <f>ROUND(I265*H265,2)</f>
        <v>0</v>
      </c>
      <c r="K265" s="218" t="s">
        <v>244</v>
      </c>
      <c r="L265" s="47"/>
      <c r="M265" s="223" t="s">
        <v>19</v>
      </c>
      <c r="N265" s="224" t="s">
        <v>48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99</v>
      </c>
      <c r="AT265" s="227" t="s">
        <v>179</v>
      </c>
      <c r="AU265" s="227" t="s">
        <v>86</v>
      </c>
      <c r="AY265" s="20" t="s">
        <v>177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84</v>
      </c>
      <c r="BK265" s="228">
        <f>ROUND(I265*H265,2)</f>
        <v>0</v>
      </c>
      <c r="BL265" s="20" t="s">
        <v>99</v>
      </c>
      <c r="BM265" s="227" t="s">
        <v>387</v>
      </c>
    </row>
    <row r="266" s="2" customFormat="1">
      <c r="A266" s="41"/>
      <c r="B266" s="42"/>
      <c r="C266" s="43"/>
      <c r="D266" s="229" t="s">
        <v>185</v>
      </c>
      <c r="E266" s="43"/>
      <c r="F266" s="230" t="s">
        <v>388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185</v>
      </c>
      <c r="AU266" s="20" t="s">
        <v>86</v>
      </c>
    </row>
    <row r="267" s="2" customFormat="1" ht="16.5" customHeight="1">
      <c r="A267" s="41"/>
      <c r="B267" s="42"/>
      <c r="C267" s="216" t="s">
        <v>389</v>
      </c>
      <c r="D267" s="216" t="s">
        <v>179</v>
      </c>
      <c r="E267" s="217" t="s">
        <v>390</v>
      </c>
      <c r="F267" s="218" t="s">
        <v>391</v>
      </c>
      <c r="G267" s="219" t="s">
        <v>287</v>
      </c>
      <c r="H267" s="220">
        <v>1.403</v>
      </c>
      <c r="I267" s="221"/>
      <c r="J267" s="222">
        <f>ROUND(I267*H267,2)</f>
        <v>0</v>
      </c>
      <c r="K267" s="218" t="s">
        <v>244</v>
      </c>
      <c r="L267" s="47"/>
      <c r="M267" s="223" t="s">
        <v>19</v>
      </c>
      <c r="N267" s="224" t="s">
        <v>48</v>
      </c>
      <c r="O267" s="87"/>
      <c r="P267" s="225">
        <f>O267*H267</f>
        <v>0</v>
      </c>
      <c r="Q267" s="225">
        <v>1.06277</v>
      </c>
      <c r="R267" s="225">
        <f>Q267*H267</f>
        <v>1.4910663100000001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99</v>
      </c>
      <c r="AT267" s="227" t="s">
        <v>179</v>
      </c>
      <c r="AU267" s="227" t="s">
        <v>86</v>
      </c>
      <c r="AY267" s="20" t="s">
        <v>177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84</v>
      </c>
      <c r="BK267" s="228">
        <f>ROUND(I267*H267,2)</f>
        <v>0</v>
      </c>
      <c r="BL267" s="20" t="s">
        <v>99</v>
      </c>
      <c r="BM267" s="227" t="s">
        <v>392</v>
      </c>
    </row>
    <row r="268" s="2" customFormat="1">
      <c r="A268" s="41"/>
      <c r="B268" s="42"/>
      <c r="C268" s="43"/>
      <c r="D268" s="229" t="s">
        <v>185</v>
      </c>
      <c r="E268" s="43"/>
      <c r="F268" s="230" t="s">
        <v>393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185</v>
      </c>
      <c r="AU268" s="20" t="s">
        <v>86</v>
      </c>
    </row>
    <row r="269" s="14" customFormat="1">
      <c r="A269" s="14"/>
      <c r="B269" s="245"/>
      <c r="C269" s="246"/>
      <c r="D269" s="229" t="s">
        <v>187</v>
      </c>
      <c r="E269" s="247" t="s">
        <v>19</v>
      </c>
      <c r="F269" s="248" t="s">
        <v>394</v>
      </c>
      <c r="G269" s="246"/>
      <c r="H269" s="247" t="s">
        <v>19</v>
      </c>
      <c r="I269" s="249"/>
      <c r="J269" s="246"/>
      <c r="K269" s="246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187</v>
      </c>
      <c r="AU269" s="254" t="s">
        <v>86</v>
      </c>
      <c r="AV269" s="14" t="s">
        <v>84</v>
      </c>
      <c r="AW269" s="14" t="s">
        <v>37</v>
      </c>
      <c r="AX269" s="14" t="s">
        <v>77</v>
      </c>
      <c r="AY269" s="254" t="s">
        <v>177</v>
      </c>
    </row>
    <row r="270" s="13" customFormat="1">
      <c r="A270" s="13"/>
      <c r="B270" s="234"/>
      <c r="C270" s="235"/>
      <c r="D270" s="229" t="s">
        <v>187</v>
      </c>
      <c r="E270" s="236" t="s">
        <v>19</v>
      </c>
      <c r="F270" s="237" t="s">
        <v>395</v>
      </c>
      <c r="G270" s="235"/>
      <c r="H270" s="238">
        <v>1.2749999999999999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187</v>
      </c>
      <c r="AU270" s="244" t="s">
        <v>86</v>
      </c>
      <c r="AV270" s="13" t="s">
        <v>86</v>
      </c>
      <c r="AW270" s="13" t="s">
        <v>37</v>
      </c>
      <c r="AX270" s="13" t="s">
        <v>84</v>
      </c>
      <c r="AY270" s="244" t="s">
        <v>177</v>
      </c>
    </row>
    <row r="271" s="13" customFormat="1">
      <c r="A271" s="13"/>
      <c r="B271" s="234"/>
      <c r="C271" s="235"/>
      <c r="D271" s="229" t="s">
        <v>187</v>
      </c>
      <c r="E271" s="235"/>
      <c r="F271" s="237" t="s">
        <v>396</v>
      </c>
      <c r="G271" s="235"/>
      <c r="H271" s="238">
        <v>1.403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187</v>
      </c>
      <c r="AU271" s="244" t="s">
        <v>86</v>
      </c>
      <c r="AV271" s="13" t="s">
        <v>86</v>
      </c>
      <c r="AW271" s="13" t="s">
        <v>4</v>
      </c>
      <c r="AX271" s="13" t="s">
        <v>84</v>
      </c>
      <c r="AY271" s="244" t="s">
        <v>177</v>
      </c>
    </row>
    <row r="272" s="2" customFormat="1" ht="16.5" customHeight="1">
      <c r="A272" s="41"/>
      <c r="B272" s="42"/>
      <c r="C272" s="216" t="s">
        <v>397</v>
      </c>
      <c r="D272" s="216" t="s">
        <v>179</v>
      </c>
      <c r="E272" s="217" t="s">
        <v>398</v>
      </c>
      <c r="F272" s="218" t="s">
        <v>399</v>
      </c>
      <c r="G272" s="219" t="s">
        <v>182</v>
      </c>
      <c r="H272" s="220">
        <v>93.043999999999997</v>
      </c>
      <c r="I272" s="221"/>
      <c r="J272" s="222">
        <f>ROUND(I272*H272,2)</f>
        <v>0</v>
      </c>
      <c r="K272" s="218" t="s">
        <v>244</v>
      </c>
      <c r="L272" s="47"/>
      <c r="M272" s="223" t="s">
        <v>19</v>
      </c>
      <c r="N272" s="224" t="s">
        <v>48</v>
      </c>
      <c r="O272" s="87"/>
      <c r="P272" s="225">
        <f>O272*H272</f>
        <v>0</v>
      </c>
      <c r="Q272" s="225">
        <v>2.45329</v>
      </c>
      <c r="R272" s="225">
        <f>Q272*H272</f>
        <v>228.26391475999998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99</v>
      </c>
      <c r="AT272" s="227" t="s">
        <v>179</v>
      </c>
      <c r="AU272" s="227" t="s">
        <v>86</v>
      </c>
      <c r="AY272" s="20" t="s">
        <v>177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84</v>
      </c>
      <c r="BK272" s="228">
        <f>ROUND(I272*H272,2)</f>
        <v>0</v>
      </c>
      <c r="BL272" s="20" t="s">
        <v>99</v>
      </c>
      <c r="BM272" s="227" t="s">
        <v>400</v>
      </c>
    </row>
    <row r="273" s="2" customFormat="1">
      <c r="A273" s="41"/>
      <c r="B273" s="42"/>
      <c r="C273" s="43"/>
      <c r="D273" s="229" t="s">
        <v>185</v>
      </c>
      <c r="E273" s="43"/>
      <c r="F273" s="230" t="s">
        <v>401</v>
      </c>
      <c r="G273" s="43"/>
      <c r="H273" s="43"/>
      <c r="I273" s="231"/>
      <c r="J273" s="43"/>
      <c r="K273" s="43"/>
      <c r="L273" s="47"/>
      <c r="M273" s="232"/>
      <c r="N273" s="233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185</v>
      </c>
      <c r="AU273" s="20" t="s">
        <v>86</v>
      </c>
    </row>
    <row r="274" s="13" customFormat="1">
      <c r="A274" s="13"/>
      <c r="B274" s="234"/>
      <c r="C274" s="235"/>
      <c r="D274" s="229" t="s">
        <v>187</v>
      </c>
      <c r="E274" s="236" t="s">
        <v>19</v>
      </c>
      <c r="F274" s="237" t="s">
        <v>402</v>
      </c>
      <c r="G274" s="235"/>
      <c r="H274" s="238">
        <v>49.539000000000001</v>
      </c>
      <c r="I274" s="239"/>
      <c r="J274" s="235"/>
      <c r="K274" s="235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187</v>
      </c>
      <c r="AU274" s="244" t="s">
        <v>86</v>
      </c>
      <c r="AV274" s="13" t="s">
        <v>86</v>
      </c>
      <c r="AW274" s="13" t="s">
        <v>37</v>
      </c>
      <c r="AX274" s="13" t="s">
        <v>77</v>
      </c>
      <c r="AY274" s="244" t="s">
        <v>177</v>
      </c>
    </row>
    <row r="275" s="13" customFormat="1">
      <c r="A275" s="13"/>
      <c r="B275" s="234"/>
      <c r="C275" s="235"/>
      <c r="D275" s="229" t="s">
        <v>187</v>
      </c>
      <c r="E275" s="236" t="s">
        <v>19</v>
      </c>
      <c r="F275" s="237" t="s">
        <v>403</v>
      </c>
      <c r="G275" s="235"/>
      <c r="H275" s="238">
        <v>28.869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187</v>
      </c>
      <c r="AU275" s="244" t="s">
        <v>86</v>
      </c>
      <c r="AV275" s="13" t="s">
        <v>86</v>
      </c>
      <c r="AW275" s="13" t="s">
        <v>37</v>
      </c>
      <c r="AX275" s="13" t="s">
        <v>77</v>
      </c>
      <c r="AY275" s="244" t="s">
        <v>177</v>
      </c>
    </row>
    <row r="276" s="13" customFormat="1">
      <c r="A276" s="13"/>
      <c r="B276" s="234"/>
      <c r="C276" s="235"/>
      <c r="D276" s="229" t="s">
        <v>187</v>
      </c>
      <c r="E276" s="236" t="s">
        <v>19</v>
      </c>
      <c r="F276" s="237" t="s">
        <v>404</v>
      </c>
      <c r="G276" s="235"/>
      <c r="H276" s="238">
        <v>3.3650000000000002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187</v>
      </c>
      <c r="AU276" s="244" t="s">
        <v>86</v>
      </c>
      <c r="AV276" s="13" t="s">
        <v>86</v>
      </c>
      <c r="AW276" s="13" t="s">
        <v>37</v>
      </c>
      <c r="AX276" s="13" t="s">
        <v>77</v>
      </c>
      <c r="AY276" s="244" t="s">
        <v>177</v>
      </c>
    </row>
    <row r="277" s="13" customFormat="1">
      <c r="A277" s="13"/>
      <c r="B277" s="234"/>
      <c r="C277" s="235"/>
      <c r="D277" s="229" t="s">
        <v>187</v>
      </c>
      <c r="E277" s="236" t="s">
        <v>19</v>
      </c>
      <c r="F277" s="237" t="s">
        <v>405</v>
      </c>
      <c r="G277" s="235"/>
      <c r="H277" s="238">
        <v>0.56599999999999995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187</v>
      </c>
      <c r="AU277" s="244" t="s">
        <v>86</v>
      </c>
      <c r="AV277" s="13" t="s">
        <v>86</v>
      </c>
      <c r="AW277" s="13" t="s">
        <v>37</v>
      </c>
      <c r="AX277" s="13" t="s">
        <v>77</v>
      </c>
      <c r="AY277" s="244" t="s">
        <v>177</v>
      </c>
    </row>
    <row r="278" s="13" customFormat="1">
      <c r="A278" s="13"/>
      <c r="B278" s="234"/>
      <c r="C278" s="235"/>
      <c r="D278" s="229" t="s">
        <v>187</v>
      </c>
      <c r="E278" s="236" t="s">
        <v>19</v>
      </c>
      <c r="F278" s="237" t="s">
        <v>406</v>
      </c>
      <c r="G278" s="235"/>
      <c r="H278" s="238">
        <v>0.53300000000000003</v>
      </c>
      <c r="I278" s="239"/>
      <c r="J278" s="235"/>
      <c r="K278" s="235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187</v>
      </c>
      <c r="AU278" s="244" t="s">
        <v>86</v>
      </c>
      <c r="AV278" s="13" t="s">
        <v>86</v>
      </c>
      <c r="AW278" s="13" t="s">
        <v>37</v>
      </c>
      <c r="AX278" s="13" t="s">
        <v>77</v>
      </c>
      <c r="AY278" s="244" t="s">
        <v>177</v>
      </c>
    </row>
    <row r="279" s="13" customFormat="1">
      <c r="A279" s="13"/>
      <c r="B279" s="234"/>
      <c r="C279" s="235"/>
      <c r="D279" s="229" t="s">
        <v>187</v>
      </c>
      <c r="E279" s="236" t="s">
        <v>19</v>
      </c>
      <c r="F279" s="237" t="s">
        <v>407</v>
      </c>
      <c r="G279" s="235"/>
      <c r="H279" s="238">
        <v>9.3510000000000009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187</v>
      </c>
      <c r="AU279" s="244" t="s">
        <v>86</v>
      </c>
      <c r="AV279" s="13" t="s">
        <v>86</v>
      </c>
      <c r="AW279" s="13" t="s">
        <v>37</v>
      </c>
      <c r="AX279" s="13" t="s">
        <v>77</v>
      </c>
      <c r="AY279" s="244" t="s">
        <v>177</v>
      </c>
    </row>
    <row r="280" s="13" customFormat="1">
      <c r="A280" s="13"/>
      <c r="B280" s="234"/>
      <c r="C280" s="235"/>
      <c r="D280" s="229" t="s">
        <v>187</v>
      </c>
      <c r="E280" s="236" t="s">
        <v>19</v>
      </c>
      <c r="F280" s="237" t="s">
        <v>408</v>
      </c>
      <c r="G280" s="235"/>
      <c r="H280" s="238">
        <v>0.82099999999999995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187</v>
      </c>
      <c r="AU280" s="244" t="s">
        <v>86</v>
      </c>
      <c r="AV280" s="13" t="s">
        <v>86</v>
      </c>
      <c r="AW280" s="13" t="s">
        <v>37</v>
      </c>
      <c r="AX280" s="13" t="s">
        <v>77</v>
      </c>
      <c r="AY280" s="244" t="s">
        <v>177</v>
      </c>
    </row>
    <row r="281" s="15" customFormat="1">
      <c r="A281" s="15"/>
      <c r="B281" s="255"/>
      <c r="C281" s="256"/>
      <c r="D281" s="229" t="s">
        <v>187</v>
      </c>
      <c r="E281" s="257" t="s">
        <v>19</v>
      </c>
      <c r="F281" s="258" t="s">
        <v>222</v>
      </c>
      <c r="G281" s="256"/>
      <c r="H281" s="259">
        <v>93.043999999999997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5" t="s">
        <v>187</v>
      </c>
      <c r="AU281" s="265" t="s">
        <v>86</v>
      </c>
      <c r="AV281" s="15" t="s">
        <v>99</v>
      </c>
      <c r="AW281" s="15" t="s">
        <v>37</v>
      </c>
      <c r="AX281" s="15" t="s">
        <v>84</v>
      </c>
      <c r="AY281" s="265" t="s">
        <v>177</v>
      </c>
    </row>
    <row r="282" s="2" customFormat="1" ht="16.5" customHeight="1">
      <c r="A282" s="41"/>
      <c r="B282" s="42"/>
      <c r="C282" s="216" t="s">
        <v>409</v>
      </c>
      <c r="D282" s="216" t="s">
        <v>179</v>
      </c>
      <c r="E282" s="217" t="s">
        <v>410</v>
      </c>
      <c r="F282" s="218" t="s">
        <v>411</v>
      </c>
      <c r="G282" s="219" t="s">
        <v>251</v>
      </c>
      <c r="H282" s="220">
        <v>88.406999999999996</v>
      </c>
      <c r="I282" s="221"/>
      <c r="J282" s="222">
        <f>ROUND(I282*H282,2)</f>
        <v>0</v>
      </c>
      <c r="K282" s="218" t="s">
        <v>244</v>
      </c>
      <c r="L282" s="47"/>
      <c r="M282" s="223" t="s">
        <v>19</v>
      </c>
      <c r="N282" s="224" t="s">
        <v>48</v>
      </c>
      <c r="O282" s="87"/>
      <c r="P282" s="225">
        <f>O282*H282</f>
        <v>0</v>
      </c>
      <c r="Q282" s="225">
        <v>0.0010300000000000001</v>
      </c>
      <c r="R282" s="225">
        <f>Q282*H282</f>
        <v>0.091059210000000002</v>
      </c>
      <c r="S282" s="225">
        <v>0</v>
      </c>
      <c r="T282" s="226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7" t="s">
        <v>99</v>
      </c>
      <c r="AT282" s="227" t="s">
        <v>179</v>
      </c>
      <c r="AU282" s="227" t="s">
        <v>86</v>
      </c>
      <c r="AY282" s="20" t="s">
        <v>177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20" t="s">
        <v>84</v>
      </c>
      <c r="BK282" s="228">
        <f>ROUND(I282*H282,2)</f>
        <v>0</v>
      </c>
      <c r="BL282" s="20" t="s">
        <v>99</v>
      </c>
      <c r="BM282" s="227" t="s">
        <v>412</v>
      </c>
    </row>
    <row r="283" s="2" customFormat="1">
      <c r="A283" s="41"/>
      <c r="B283" s="42"/>
      <c r="C283" s="43"/>
      <c r="D283" s="229" t="s">
        <v>185</v>
      </c>
      <c r="E283" s="43"/>
      <c r="F283" s="230" t="s">
        <v>413</v>
      </c>
      <c r="G283" s="43"/>
      <c r="H283" s="43"/>
      <c r="I283" s="231"/>
      <c r="J283" s="43"/>
      <c r="K283" s="43"/>
      <c r="L283" s="47"/>
      <c r="M283" s="232"/>
      <c r="N283" s="233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185</v>
      </c>
      <c r="AU283" s="20" t="s">
        <v>86</v>
      </c>
    </row>
    <row r="284" s="14" customFormat="1">
      <c r="A284" s="14"/>
      <c r="B284" s="245"/>
      <c r="C284" s="246"/>
      <c r="D284" s="229" t="s">
        <v>187</v>
      </c>
      <c r="E284" s="247" t="s">
        <v>19</v>
      </c>
      <c r="F284" s="248" t="s">
        <v>414</v>
      </c>
      <c r="G284" s="246"/>
      <c r="H284" s="247" t="s">
        <v>19</v>
      </c>
      <c r="I284" s="249"/>
      <c r="J284" s="246"/>
      <c r="K284" s="246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187</v>
      </c>
      <c r="AU284" s="254" t="s">
        <v>86</v>
      </c>
      <c r="AV284" s="14" t="s">
        <v>84</v>
      </c>
      <c r="AW284" s="14" t="s">
        <v>37</v>
      </c>
      <c r="AX284" s="14" t="s">
        <v>77</v>
      </c>
      <c r="AY284" s="254" t="s">
        <v>177</v>
      </c>
    </row>
    <row r="285" s="13" customFormat="1">
      <c r="A285" s="13"/>
      <c r="B285" s="234"/>
      <c r="C285" s="235"/>
      <c r="D285" s="229" t="s">
        <v>187</v>
      </c>
      <c r="E285" s="236" t="s">
        <v>19</v>
      </c>
      <c r="F285" s="237" t="s">
        <v>415</v>
      </c>
      <c r="G285" s="235"/>
      <c r="H285" s="238">
        <v>88.406999999999996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187</v>
      </c>
      <c r="AU285" s="244" t="s">
        <v>86</v>
      </c>
      <c r="AV285" s="13" t="s">
        <v>86</v>
      </c>
      <c r="AW285" s="13" t="s">
        <v>37</v>
      </c>
      <c r="AX285" s="13" t="s">
        <v>84</v>
      </c>
      <c r="AY285" s="244" t="s">
        <v>177</v>
      </c>
    </row>
    <row r="286" s="2" customFormat="1" ht="16.5" customHeight="1">
      <c r="A286" s="41"/>
      <c r="B286" s="42"/>
      <c r="C286" s="216" t="s">
        <v>416</v>
      </c>
      <c r="D286" s="216" t="s">
        <v>179</v>
      </c>
      <c r="E286" s="217" t="s">
        <v>417</v>
      </c>
      <c r="F286" s="218" t="s">
        <v>418</v>
      </c>
      <c r="G286" s="219" t="s">
        <v>251</v>
      </c>
      <c r="H286" s="220">
        <v>88.406999999999996</v>
      </c>
      <c r="I286" s="221"/>
      <c r="J286" s="222">
        <f>ROUND(I286*H286,2)</f>
        <v>0</v>
      </c>
      <c r="K286" s="218" t="s">
        <v>244</v>
      </c>
      <c r="L286" s="47"/>
      <c r="M286" s="223" t="s">
        <v>19</v>
      </c>
      <c r="N286" s="224" t="s">
        <v>48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99</v>
      </c>
      <c r="AT286" s="227" t="s">
        <v>179</v>
      </c>
      <c r="AU286" s="227" t="s">
        <v>86</v>
      </c>
      <c r="AY286" s="20" t="s">
        <v>177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84</v>
      </c>
      <c r="BK286" s="228">
        <f>ROUND(I286*H286,2)</f>
        <v>0</v>
      </c>
      <c r="BL286" s="20" t="s">
        <v>99</v>
      </c>
      <c r="BM286" s="227" t="s">
        <v>419</v>
      </c>
    </row>
    <row r="287" s="2" customFormat="1">
      <c r="A287" s="41"/>
      <c r="B287" s="42"/>
      <c r="C287" s="43"/>
      <c r="D287" s="229" t="s">
        <v>185</v>
      </c>
      <c r="E287" s="43"/>
      <c r="F287" s="230" t="s">
        <v>420</v>
      </c>
      <c r="G287" s="43"/>
      <c r="H287" s="43"/>
      <c r="I287" s="231"/>
      <c r="J287" s="43"/>
      <c r="K287" s="43"/>
      <c r="L287" s="47"/>
      <c r="M287" s="232"/>
      <c r="N287" s="233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185</v>
      </c>
      <c r="AU287" s="20" t="s">
        <v>86</v>
      </c>
    </row>
    <row r="288" s="2" customFormat="1" ht="16.5" customHeight="1">
      <c r="A288" s="41"/>
      <c r="B288" s="42"/>
      <c r="C288" s="216" t="s">
        <v>421</v>
      </c>
      <c r="D288" s="216" t="s">
        <v>179</v>
      </c>
      <c r="E288" s="217" t="s">
        <v>422</v>
      </c>
      <c r="F288" s="218" t="s">
        <v>423</v>
      </c>
      <c r="G288" s="219" t="s">
        <v>287</v>
      </c>
      <c r="H288" s="220">
        <v>1.565</v>
      </c>
      <c r="I288" s="221"/>
      <c r="J288" s="222">
        <f>ROUND(I288*H288,2)</f>
        <v>0</v>
      </c>
      <c r="K288" s="218" t="s">
        <v>244</v>
      </c>
      <c r="L288" s="47"/>
      <c r="M288" s="223" t="s">
        <v>19</v>
      </c>
      <c r="N288" s="224" t="s">
        <v>48</v>
      </c>
      <c r="O288" s="87"/>
      <c r="P288" s="225">
        <f>O288*H288</f>
        <v>0</v>
      </c>
      <c r="Q288" s="225">
        <v>1.0601700000000001</v>
      </c>
      <c r="R288" s="225">
        <f>Q288*H288</f>
        <v>1.6591660500000001</v>
      </c>
      <c r="S288" s="225">
        <v>0</v>
      </c>
      <c r="T288" s="226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7" t="s">
        <v>99</v>
      </c>
      <c r="AT288" s="227" t="s">
        <v>179</v>
      </c>
      <c r="AU288" s="227" t="s">
        <v>86</v>
      </c>
      <c r="AY288" s="20" t="s">
        <v>177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20" t="s">
        <v>84</v>
      </c>
      <c r="BK288" s="228">
        <f>ROUND(I288*H288,2)</f>
        <v>0</v>
      </c>
      <c r="BL288" s="20" t="s">
        <v>99</v>
      </c>
      <c r="BM288" s="227" t="s">
        <v>424</v>
      </c>
    </row>
    <row r="289" s="2" customFormat="1">
      <c r="A289" s="41"/>
      <c r="B289" s="42"/>
      <c r="C289" s="43"/>
      <c r="D289" s="229" t="s">
        <v>185</v>
      </c>
      <c r="E289" s="43"/>
      <c r="F289" s="230" t="s">
        <v>425</v>
      </c>
      <c r="G289" s="43"/>
      <c r="H289" s="43"/>
      <c r="I289" s="231"/>
      <c r="J289" s="43"/>
      <c r="K289" s="43"/>
      <c r="L289" s="47"/>
      <c r="M289" s="232"/>
      <c r="N289" s="233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185</v>
      </c>
      <c r="AU289" s="20" t="s">
        <v>86</v>
      </c>
    </row>
    <row r="290" s="13" customFormat="1">
      <c r="A290" s="13"/>
      <c r="B290" s="234"/>
      <c r="C290" s="235"/>
      <c r="D290" s="229" t="s">
        <v>187</v>
      </c>
      <c r="E290" s="236" t="s">
        <v>19</v>
      </c>
      <c r="F290" s="237" t="s">
        <v>426</v>
      </c>
      <c r="G290" s="235"/>
      <c r="H290" s="238">
        <v>1.565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187</v>
      </c>
      <c r="AU290" s="244" t="s">
        <v>86</v>
      </c>
      <c r="AV290" s="13" t="s">
        <v>86</v>
      </c>
      <c r="AW290" s="13" t="s">
        <v>37</v>
      </c>
      <c r="AX290" s="13" t="s">
        <v>84</v>
      </c>
      <c r="AY290" s="244" t="s">
        <v>177</v>
      </c>
    </row>
    <row r="291" s="2" customFormat="1" ht="16.5" customHeight="1">
      <c r="A291" s="41"/>
      <c r="B291" s="42"/>
      <c r="C291" s="216" t="s">
        <v>427</v>
      </c>
      <c r="D291" s="216" t="s">
        <v>179</v>
      </c>
      <c r="E291" s="217" t="s">
        <v>428</v>
      </c>
      <c r="F291" s="218" t="s">
        <v>429</v>
      </c>
      <c r="G291" s="219" t="s">
        <v>182</v>
      </c>
      <c r="H291" s="220">
        <v>14.398999999999999</v>
      </c>
      <c r="I291" s="221"/>
      <c r="J291" s="222">
        <f>ROUND(I291*H291,2)</f>
        <v>0</v>
      </c>
      <c r="K291" s="218" t="s">
        <v>244</v>
      </c>
      <c r="L291" s="47"/>
      <c r="M291" s="223" t="s">
        <v>19</v>
      </c>
      <c r="N291" s="224" t="s">
        <v>48</v>
      </c>
      <c r="O291" s="87"/>
      <c r="P291" s="225">
        <f>O291*H291</f>
        <v>0</v>
      </c>
      <c r="Q291" s="225">
        <v>2.45329</v>
      </c>
      <c r="R291" s="225">
        <f>Q291*H291</f>
        <v>35.324922709999996</v>
      </c>
      <c r="S291" s="225">
        <v>0</v>
      </c>
      <c r="T291" s="226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7" t="s">
        <v>99</v>
      </c>
      <c r="AT291" s="227" t="s">
        <v>179</v>
      </c>
      <c r="AU291" s="227" t="s">
        <v>86</v>
      </c>
      <c r="AY291" s="20" t="s">
        <v>177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20" t="s">
        <v>84</v>
      </c>
      <c r="BK291" s="228">
        <f>ROUND(I291*H291,2)</f>
        <v>0</v>
      </c>
      <c r="BL291" s="20" t="s">
        <v>99</v>
      </c>
      <c r="BM291" s="227" t="s">
        <v>430</v>
      </c>
    </row>
    <row r="292" s="2" customFormat="1">
      <c r="A292" s="41"/>
      <c r="B292" s="42"/>
      <c r="C292" s="43"/>
      <c r="D292" s="229" t="s">
        <v>185</v>
      </c>
      <c r="E292" s="43"/>
      <c r="F292" s="230" t="s">
        <v>431</v>
      </c>
      <c r="G292" s="43"/>
      <c r="H292" s="43"/>
      <c r="I292" s="231"/>
      <c r="J292" s="43"/>
      <c r="K292" s="43"/>
      <c r="L292" s="47"/>
      <c r="M292" s="232"/>
      <c r="N292" s="233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185</v>
      </c>
      <c r="AU292" s="20" t="s">
        <v>86</v>
      </c>
    </row>
    <row r="293" s="13" customFormat="1">
      <c r="A293" s="13"/>
      <c r="B293" s="234"/>
      <c r="C293" s="235"/>
      <c r="D293" s="229" t="s">
        <v>187</v>
      </c>
      <c r="E293" s="236" t="s">
        <v>19</v>
      </c>
      <c r="F293" s="237" t="s">
        <v>432</v>
      </c>
      <c r="G293" s="235"/>
      <c r="H293" s="238">
        <v>14.398999999999999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187</v>
      </c>
      <c r="AU293" s="244" t="s">
        <v>86</v>
      </c>
      <c r="AV293" s="13" t="s">
        <v>86</v>
      </c>
      <c r="AW293" s="13" t="s">
        <v>37</v>
      </c>
      <c r="AX293" s="13" t="s">
        <v>84</v>
      </c>
      <c r="AY293" s="244" t="s">
        <v>177</v>
      </c>
    </row>
    <row r="294" s="2" customFormat="1" ht="16.5" customHeight="1">
      <c r="A294" s="41"/>
      <c r="B294" s="42"/>
      <c r="C294" s="216" t="s">
        <v>433</v>
      </c>
      <c r="D294" s="216" t="s">
        <v>179</v>
      </c>
      <c r="E294" s="217" t="s">
        <v>434</v>
      </c>
      <c r="F294" s="218" t="s">
        <v>435</v>
      </c>
      <c r="G294" s="219" t="s">
        <v>251</v>
      </c>
      <c r="H294" s="220">
        <v>10.92</v>
      </c>
      <c r="I294" s="221"/>
      <c r="J294" s="222">
        <f>ROUND(I294*H294,2)</f>
        <v>0</v>
      </c>
      <c r="K294" s="218" t="s">
        <v>244</v>
      </c>
      <c r="L294" s="47"/>
      <c r="M294" s="223" t="s">
        <v>19</v>
      </c>
      <c r="N294" s="224" t="s">
        <v>48</v>
      </c>
      <c r="O294" s="87"/>
      <c r="P294" s="225">
        <f>O294*H294</f>
        <v>0</v>
      </c>
      <c r="Q294" s="225">
        <v>0.0010300000000000001</v>
      </c>
      <c r="R294" s="225">
        <f>Q294*H294</f>
        <v>0.011247600000000002</v>
      </c>
      <c r="S294" s="225">
        <v>0</v>
      </c>
      <c r="T294" s="226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7" t="s">
        <v>99</v>
      </c>
      <c r="AT294" s="227" t="s">
        <v>179</v>
      </c>
      <c r="AU294" s="227" t="s">
        <v>86</v>
      </c>
      <c r="AY294" s="20" t="s">
        <v>177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20" t="s">
        <v>84</v>
      </c>
      <c r="BK294" s="228">
        <f>ROUND(I294*H294,2)</f>
        <v>0</v>
      </c>
      <c r="BL294" s="20" t="s">
        <v>99</v>
      </c>
      <c r="BM294" s="227" t="s">
        <v>436</v>
      </c>
    </row>
    <row r="295" s="2" customFormat="1">
      <c r="A295" s="41"/>
      <c r="B295" s="42"/>
      <c r="C295" s="43"/>
      <c r="D295" s="229" t="s">
        <v>185</v>
      </c>
      <c r="E295" s="43"/>
      <c r="F295" s="230" t="s">
        <v>437</v>
      </c>
      <c r="G295" s="43"/>
      <c r="H295" s="43"/>
      <c r="I295" s="231"/>
      <c r="J295" s="43"/>
      <c r="K295" s="43"/>
      <c r="L295" s="47"/>
      <c r="M295" s="232"/>
      <c r="N295" s="233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185</v>
      </c>
      <c r="AU295" s="20" t="s">
        <v>86</v>
      </c>
    </row>
    <row r="296" s="13" customFormat="1">
      <c r="A296" s="13"/>
      <c r="B296" s="234"/>
      <c r="C296" s="235"/>
      <c r="D296" s="229" t="s">
        <v>187</v>
      </c>
      <c r="E296" s="236" t="s">
        <v>19</v>
      </c>
      <c r="F296" s="237" t="s">
        <v>438</v>
      </c>
      <c r="G296" s="235"/>
      <c r="H296" s="238">
        <v>10.92</v>
      </c>
      <c r="I296" s="239"/>
      <c r="J296" s="235"/>
      <c r="K296" s="235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187</v>
      </c>
      <c r="AU296" s="244" t="s">
        <v>86</v>
      </c>
      <c r="AV296" s="13" t="s">
        <v>86</v>
      </c>
      <c r="AW296" s="13" t="s">
        <v>37</v>
      </c>
      <c r="AX296" s="13" t="s">
        <v>84</v>
      </c>
      <c r="AY296" s="244" t="s">
        <v>177</v>
      </c>
    </row>
    <row r="297" s="2" customFormat="1" ht="16.5" customHeight="1">
      <c r="A297" s="41"/>
      <c r="B297" s="42"/>
      <c r="C297" s="216" t="s">
        <v>439</v>
      </c>
      <c r="D297" s="216" t="s">
        <v>179</v>
      </c>
      <c r="E297" s="217" t="s">
        <v>440</v>
      </c>
      <c r="F297" s="218" t="s">
        <v>441</v>
      </c>
      <c r="G297" s="219" t="s">
        <v>251</v>
      </c>
      <c r="H297" s="220">
        <v>10.92</v>
      </c>
      <c r="I297" s="221"/>
      <c r="J297" s="222">
        <f>ROUND(I297*H297,2)</f>
        <v>0</v>
      </c>
      <c r="K297" s="218" t="s">
        <v>244</v>
      </c>
      <c r="L297" s="47"/>
      <c r="M297" s="223" t="s">
        <v>19</v>
      </c>
      <c r="N297" s="224" t="s">
        <v>48</v>
      </c>
      <c r="O297" s="87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7" t="s">
        <v>99</v>
      </c>
      <c r="AT297" s="227" t="s">
        <v>179</v>
      </c>
      <c r="AU297" s="227" t="s">
        <v>86</v>
      </c>
      <c r="AY297" s="20" t="s">
        <v>177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20" t="s">
        <v>84</v>
      </c>
      <c r="BK297" s="228">
        <f>ROUND(I297*H297,2)</f>
        <v>0</v>
      </c>
      <c r="BL297" s="20" t="s">
        <v>99</v>
      </c>
      <c r="BM297" s="227" t="s">
        <v>442</v>
      </c>
    </row>
    <row r="298" s="2" customFormat="1">
      <c r="A298" s="41"/>
      <c r="B298" s="42"/>
      <c r="C298" s="43"/>
      <c r="D298" s="229" t="s">
        <v>185</v>
      </c>
      <c r="E298" s="43"/>
      <c r="F298" s="230" t="s">
        <v>443</v>
      </c>
      <c r="G298" s="43"/>
      <c r="H298" s="43"/>
      <c r="I298" s="231"/>
      <c r="J298" s="43"/>
      <c r="K298" s="43"/>
      <c r="L298" s="47"/>
      <c r="M298" s="232"/>
      <c r="N298" s="233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185</v>
      </c>
      <c r="AU298" s="20" t="s">
        <v>86</v>
      </c>
    </row>
    <row r="299" s="2" customFormat="1" ht="16.5" customHeight="1">
      <c r="A299" s="41"/>
      <c r="B299" s="42"/>
      <c r="C299" s="216" t="s">
        <v>444</v>
      </c>
      <c r="D299" s="216" t="s">
        <v>179</v>
      </c>
      <c r="E299" s="217" t="s">
        <v>445</v>
      </c>
      <c r="F299" s="218" t="s">
        <v>446</v>
      </c>
      <c r="G299" s="219" t="s">
        <v>182</v>
      </c>
      <c r="H299" s="220">
        <v>2.0830000000000002</v>
      </c>
      <c r="I299" s="221"/>
      <c r="J299" s="222">
        <f>ROUND(I299*H299,2)</f>
        <v>0</v>
      </c>
      <c r="K299" s="218" t="s">
        <v>244</v>
      </c>
      <c r="L299" s="47"/>
      <c r="M299" s="223" t="s">
        <v>19</v>
      </c>
      <c r="N299" s="224" t="s">
        <v>48</v>
      </c>
      <c r="O299" s="87"/>
      <c r="P299" s="225">
        <f>O299*H299</f>
        <v>0</v>
      </c>
      <c r="Q299" s="225">
        <v>2.45329</v>
      </c>
      <c r="R299" s="225">
        <f>Q299*H299</f>
        <v>5.1102030700000007</v>
      </c>
      <c r="S299" s="225">
        <v>0</v>
      </c>
      <c r="T299" s="226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7" t="s">
        <v>99</v>
      </c>
      <c r="AT299" s="227" t="s">
        <v>179</v>
      </c>
      <c r="AU299" s="227" t="s">
        <v>86</v>
      </c>
      <c r="AY299" s="20" t="s">
        <v>177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20" t="s">
        <v>84</v>
      </c>
      <c r="BK299" s="228">
        <f>ROUND(I299*H299,2)</f>
        <v>0</v>
      </c>
      <c r="BL299" s="20" t="s">
        <v>99</v>
      </c>
      <c r="BM299" s="227" t="s">
        <v>447</v>
      </c>
    </row>
    <row r="300" s="2" customFormat="1">
      <c r="A300" s="41"/>
      <c r="B300" s="42"/>
      <c r="C300" s="43"/>
      <c r="D300" s="229" t="s">
        <v>185</v>
      </c>
      <c r="E300" s="43"/>
      <c r="F300" s="230" t="s">
        <v>448</v>
      </c>
      <c r="G300" s="43"/>
      <c r="H300" s="43"/>
      <c r="I300" s="231"/>
      <c r="J300" s="43"/>
      <c r="K300" s="43"/>
      <c r="L300" s="47"/>
      <c r="M300" s="232"/>
      <c r="N300" s="233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185</v>
      </c>
      <c r="AU300" s="20" t="s">
        <v>86</v>
      </c>
    </row>
    <row r="301" s="13" customFormat="1">
      <c r="A301" s="13"/>
      <c r="B301" s="234"/>
      <c r="C301" s="235"/>
      <c r="D301" s="229" t="s">
        <v>187</v>
      </c>
      <c r="E301" s="236" t="s">
        <v>19</v>
      </c>
      <c r="F301" s="237" t="s">
        <v>449</v>
      </c>
      <c r="G301" s="235"/>
      <c r="H301" s="238">
        <v>2.0830000000000002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4" t="s">
        <v>187</v>
      </c>
      <c r="AU301" s="244" t="s">
        <v>86</v>
      </c>
      <c r="AV301" s="13" t="s">
        <v>86</v>
      </c>
      <c r="AW301" s="13" t="s">
        <v>37</v>
      </c>
      <c r="AX301" s="13" t="s">
        <v>84</v>
      </c>
      <c r="AY301" s="244" t="s">
        <v>177</v>
      </c>
    </row>
    <row r="302" s="2" customFormat="1" ht="16.5" customHeight="1">
      <c r="A302" s="41"/>
      <c r="B302" s="42"/>
      <c r="C302" s="216" t="s">
        <v>450</v>
      </c>
      <c r="D302" s="216" t="s">
        <v>179</v>
      </c>
      <c r="E302" s="217" t="s">
        <v>451</v>
      </c>
      <c r="F302" s="218" t="s">
        <v>452</v>
      </c>
      <c r="G302" s="219" t="s">
        <v>251</v>
      </c>
      <c r="H302" s="220">
        <v>382.23000000000002</v>
      </c>
      <c r="I302" s="221"/>
      <c r="J302" s="222">
        <f>ROUND(I302*H302,2)</f>
        <v>0</v>
      </c>
      <c r="K302" s="218" t="s">
        <v>244</v>
      </c>
      <c r="L302" s="47"/>
      <c r="M302" s="223" t="s">
        <v>19</v>
      </c>
      <c r="N302" s="224" t="s">
        <v>48</v>
      </c>
      <c r="O302" s="87"/>
      <c r="P302" s="225">
        <f>O302*H302</f>
        <v>0</v>
      </c>
      <c r="Q302" s="225">
        <v>0</v>
      </c>
      <c r="R302" s="225">
        <f>Q302*H302</f>
        <v>0</v>
      </c>
      <c r="S302" s="225">
        <v>0</v>
      </c>
      <c r="T302" s="226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7" t="s">
        <v>99</v>
      </c>
      <c r="AT302" s="227" t="s">
        <v>179</v>
      </c>
      <c r="AU302" s="227" t="s">
        <v>86</v>
      </c>
      <c r="AY302" s="20" t="s">
        <v>177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20" t="s">
        <v>84</v>
      </c>
      <c r="BK302" s="228">
        <f>ROUND(I302*H302,2)</f>
        <v>0</v>
      </c>
      <c r="BL302" s="20" t="s">
        <v>99</v>
      </c>
      <c r="BM302" s="227" t="s">
        <v>453</v>
      </c>
    </row>
    <row r="303" s="2" customFormat="1">
      <c r="A303" s="41"/>
      <c r="B303" s="42"/>
      <c r="C303" s="43"/>
      <c r="D303" s="229" t="s">
        <v>185</v>
      </c>
      <c r="E303" s="43"/>
      <c r="F303" s="230" t="s">
        <v>454</v>
      </c>
      <c r="G303" s="43"/>
      <c r="H303" s="43"/>
      <c r="I303" s="231"/>
      <c r="J303" s="43"/>
      <c r="K303" s="43"/>
      <c r="L303" s="47"/>
      <c r="M303" s="232"/>
      <c r="N303" s="233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185</v>
      </c>
      <c r="AU303" s="20" t="s">
        <v>86</v>
      </c>
    </row>
    <row r="304" s="13" customFormat="1">
      <c r="A304" s="13"/>
      <c r="B304" s="234"/>
      <c r="C304" s="235"/>
      <c r="D304" s="229" t="s">
        <v>187</v>
      </c>
      <c r="E304" s="236" t="s">
        <v>19</v>
      </c>
      <c r="F304" s="237" t="s">
        <v>455</v>
      </c>
      <c r="G304" s="235"/>
      <c r="H304" s="238">
        <v>382.23000000000002</v>
      </c>
      <c r="I304" s="239"/>
      <c r="J304" s="235"/>
      <c r="K304" s="235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187</v>
      </c>
      <c r="AU304" s="244" t="s">
        <v>86</v>
      </c>
      <c r="AV304" s="13" t="s">
        <v>86</v>
      </c>
      <c r="AW304" s="13" t="s">
        <v>37</v>
      </c>
      <c r="AX304" s="13" t="s">
        <v>84</v>
      </c>
      <c r="AY304" s="244" t="s">
        <v>177</v>
      </c>
    </row>
    <row r="305" s="2" customFormat="1" ht="16.5" customHeight="1">
      <c r="A305" s="41"/>
      <c r="B305" s="42"/>
      <c r="C305" s="216" t="s">
        <v>456</v>
      </c>
      <c r="D305" s="216" t="s">
        <v>179</v>
      </c>
      <c r="E305" s="217" t="s">
        <v>457</v>
      </c>
      <c r="F305" s="218" t="s">
        <v>458</v>
      </c>
      <c r="G305" s="219" t="s">
        <v>182</v>
      </c>
      <c r="H305" s="220">
        <v>382.23000000000002</v>
      </c>
      <c r="I305" s="221"/>
      <c r="J305" s="222">
        <f>ROUND(I305*H305,2)</f>
        <v>0</v>
      </c>
      <c r="K305" s="218" t="s">
        <v>244</v>
      </c>
      <c r="L305" s="47"/>
      <c r="M305" s="223" t="s">
        <v>19</v>
      </c>
      <c r="N305" s="224" t="s">
        <v>48</v>
      </c>
      <c r="O305" s="87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7" t="s">
        <v>99</v>
      </c>
      <c r="AT305" s="227" t="s">
        <v>179</v>
      </c>
      <c r="AU305" s="227" t="s">
        <v>86</v>
      </c>
      <c r="AY305" s="20" t="s">
        <v>177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20" t="s">
        <v>84</v>
      </c>
      <c r="BK305" s="228">
        <f>ROUND(I305*H305,2)</f>
        <v>0</v>
      </c>
      <c r="BL305" s="20" t="s">
        <v>99</v>
      </c>
      <c r="BM305" s="227" t="s">
        <v>459</v>
      </c>
    </row>
    <row r="306" s="2" customFormat="1">
      <c r="A306" s="41"/>
      <c r="B306" s="42"/>
      <c r="C306" s="43"/>
      <c r="D306" s="229" t="s">
        <v>185</v>
      </c>
      <c r="E306" s="43"/>
      <c r="F306" s="230" t="s">
        <v>460</v>
      </c>
      <c r="G306" s="43"/>
      <c r="H306" s="43"/>
      <c r="I306" s="231"/>
      <c r="J306" s="43"/>
      <c r="K306" s="43"/>
      <c r="L306" s="47"/>
      <c r="M306" s="232"/>
      <c r="N306" s="233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185</v>
      </c>
      <c r="AU306" s="20" t="s">
        <v>86</v>
      </c>
    </row>
    <row r="307" s="13" customFormat="1">
      <c r="A307" s="13"/>
      <c r="B307" s="234"/>
      <c r="C307" s="235"/>
      <c r="D307" s="229" t="s">
        <v>187</v>
      </c>
      <c r="E307" s="236" t="s">
        <v>19</v>
      </c>
      <c r="F307" s="237" t="s">
        <v>461</v>
      </c>
      <c r="G307" s="235"/>
      <c r="H307" s="238">
        <v>382.23000000000002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187</v>
      </c>
      <c r="AU307" s="244" t="s">
        <v>86</v>
      </c>
      <c r="AV307" s="13" t="s">
        <v>86</v>
      </c>
      <c r="AW307" s="13" t="s">
        <v>37</v>
      </c>
      <c r="AX307" s="13" t="s">
        <v>84</v>
      </c>
      <c r="AY307" s="244" t="s">
        <v>177</v>
      </c>
    </row>
    <row r="308" s="2" customFormat="1" ht="16.5" customHeight="1">
      <c r="A308" s="41"/>
      <c r="B308" s="42"/>
      <c r="C308" s="216" t="s">
        <v>462</v>
      </c>
      <c r="D308" s="216" t="s">
        <v>179</v>
      </c>
      <c r="E308" s="217" t="s">
        <v>463</v>
      </c>
      <c r="F308" s="218" t="s">
        <v>464</v>
      </c>
      <c r="G308" s="219" t="s">
        <v>465</v>
      </c>
      <c r="H308" s="220">
        <v>0.75</v>
      </c>
      <c r="I308" s="221"/>
      <c r="J308" s="222">
        <f>ROUND(I308*H308,2)</f>
        <v>0</v>
      </c>
      <c r="K308" s="218" t="s">
        <v>244</v>
      </c>
      <c r="L308" s="47"/>
      <c r="M308" s="223" t="s">
        <v>19</v>
      </c>
      <c r="N308" s="224" t="s">
        <v>48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99</v>
      </c>
      <c r="AT308" s="227" t="s">
        <v>179</v>
      </c>
      <c r="AU308" s="227" t="s">
        <v>86</v>
      </c>
      <c r="AY308" s="20" t="s">
        <v>177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84</v>
      </c>
      <c r="BK308" s="228">
        <f>ROUND(I308*H308,2)</f>
        <v>0</v>
      </c>
      <c r="BL308" s="20" t="s">
        <v>99</v>
      </c>
      <c r="BM308" s="227" t="s">
        <v>466</v>
      </c>
    </row>
    <row r="309" s="2" customFormat="1">
      <c r="A309" s="41"/>
      <c r="B309" s="42"/>
      <c r="C309" s="43"/>
      <c r="D309" s="229" t="s">
        <v>185</v>
      </c>
      <c r="E309" s="43"/>
      <c r="F309" s="230" t="s">
        <v>467</v>
      </c>
      <c r="G309" s="43"/>
      <c r="H309" s="43"/>
      <c r="I309" s="231"/>
      <c r="J309" s="43"/>
      <c r="K309" s="43"/>
      <c r="L309" s="47"/>
      <c r="M309" s="232"/>
      <c r="N309" s="233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185</v>
      </c>
      <c r="AU309" s="20" t="s">
        <v>86</v>
      </c>
    </row>
    <row r="310" s="13" customFormat="1">
      <c r="A310" s="13"/>
      <c r="B310" s="234"/>
      <c r="C310" s="235"/>
      <c r="D310" s="229" t="s">
        <v>187</v>
      </c>
      <c r="E310" s="236" t="s">
        <v>19</v>
      </c>
      <c r="F310" s="237" t="s">
        <v>468</v>
      </c>
      <c r="G310" s="235"/>
      <c r="H310" s="238">
        <v>0.75</v>
      </c>
      <c r="I310" s="239"/>
      <c r="J310" s="235"/>
      <c r="K310" s="235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187</v>
      </c>
      <c r="AU310" s="244" t="s">
        <v>86</v>
      </c>
      <c r="AV310" s="13" t="s">
        <v>86</v>
      </c>
      <c r="AW310" s="13" t="s">
        <v>37</v>
      </c>
      <c r="AX310" s="13" t="s">
        <v>84</v>
      </c>
      <c r="AY310" s="244" t="s">
        <v>177</v>
      </c>
    </row>
    <row r="311" s="2" customFormat="1" ht="16.5" customHeight="1">
      <c r="A311" s="41"/>
      <c r="B311" s="42"/>
      <c r="C311" s="216" t="s">
        <v>469</v>
      </c>
      <c r="D311" s="216" t="s">
        <v>179</v>
      </c>
      <c r="E311" s="217" t="s">
        <v>470</v>
      </c>
      <c r="F311" s="218" t="s">
        <v>471</v>
      </c>
      <c r="G311" s="219" t="s">
        <v>465</v>
      </c>
      <c r="H311" s="220">
        <v>4.5</v>
      </c>
      <c r="I311" s="221"/>
      <c r="J311" s="222">
        <f>ROUND(I311*H311,2)</f>
        <v>0</v>
      </c>
      <c r="K311" s="218" t="s">
        <v>244</v>
      </c>
      <c r="L311" s="47"/>
      <c r="M311" s="223" t="s">
        <v>19</v>
      </c>
      <c r="N311" s="224" t="s">
        <v>48</v>
      </c>
      <c r="O311" s="87"/>
      <c r="P311" s="225">
        <f>O311*H311</f>
        <v>0</v>
      </c>
      <c r="Q311" s="225">
        <v>0</v>
      </c>
      <c r="R311" s="225">
        <f>Q311*H311</f>
        <v>0</v>
      </c>
      <c r="S311" s="225">
        <v>0</v>
      </c>
      <c r="T311" s="226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7" t="s">
        <v>99</v>
      </c>
      <c r="AT311" s="227" t="s">
        <v>179</v>
      </c>
      <c r="AU311" s="227" t="s">
        <v>86</v>
      </c>
      <c r="AY311" s="20" t="s">
        <v>177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20" t="s">
        <v>84</v>
      </c>
      <c r="BK311" s="228">
        <f>ROUND(I311*H311,2)</f>
        <v>0</v>
      </c>
      <c r="BL311" s="20" t="s">
        <v>99</v>
      </c>
      <c r="BM311" s="227" t="s">
        <v>472</v>
      </c>
    </row>
    <row r="312" s="2" customFormat="1">
      <c r="A312" s="41"/>
      <c r="B312" s="42"/>
      <c r="C312" s="43"/>
      <c r="D312" s="229" t="s">
        <v>185</v>
      </c>
      <c r="E312" s="43"/>
      <c r="F312" s="230" t="s">
        <v>473</v>
      </c>
      <c r="G312" s="43"/>
      <c r="H312" s="43"/>
      <c r="I312" s="231"/>
      <c r="J312" s="43"/>
      <c r="K312" s="43"/>
      <c r="L312" s="47"/>
      <c r="M312" s="232"/>
      <c r="N312" s="233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185</v>
      </c>
      <c r="AU312" s="20" t="s">
        <v>86</v>
      </c>
    </row>
    <row r="313" s="13" customFormat="1">
      <c r="A313" s="13"/>
      <c r="B313" s="234"/>
      <c r="C313" s="235"/>
      <c r="D313" s="229" t="s">
        <v>187</v>
      </c>
      <c r="E313" s="236" t="s">
        <v>19</v>
      </c>
      <c r="F313" s="237" t="s">
        <v>474</v>
      </c>
      <c r="G313" s="235"/>
      <c r="H313" s="238">
        <v>4.5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187</v>
      </c>
      <c r="AU313" s="244" t="s">
        <v>86</v>
      </c>
      <c r="AV313" s="13" t="s">
        <v>86</v>
      </c>
      <c r="AW313" s="13" t="s">
        <v>37</v>
      </c>
      <c r="AX313" s="13" t="s">
        <v>84</v>
      </c>
      <c r="AY313" s="244" t="s">
        <v>177</v>
      </c>
    </row>
    <row r="314" s="12" customFormat="1" ht="22.8" customHeight="1">
      <c r="A314" s="12"/>
      <c r="B314" s="200"/>
      <c r="C314" s="201"/>
      <c r="D314" s="202" t="s">
        <v>76</v>
      </c>
      <c r="E314" s="214" t="s">
        <v>92</v>
      </c>
      <c r="F314" s="214" t="s">
        <v>475</v>
      </c>
      <c r="G314" s="201"/>
      <c r="H314" s="201"/>
      <c r="I314" s="204"/>
      <c r="J314" s="215">
        <f>BK314</f>
        <v>0</v>
      </c>
      <c r="K314" s="201"/>
      <c r="L314" s="206"/>
      <c r="M314" s="207"/>
      <c r="N314" s="208"/>
      <c r="O314" s="208"/>
      <c r="P314" s="209">
        <f>SUM(P315:P508)</f>
        <v>0</v>
      </c>
      <c r="Q314" s="208"/>
      <c r="R314" s="209">
        <f>SUM(R315:R508)</f>
        <v>257.36390681999995</v>
      </c>
      <c r="S314" s="208"/>
      <c r="T314" s="210">
        <f>SUM(T315:T508)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1" t="s">
        <v>84</v>
      </c>
      <c r="AT314" s="212" t="s">
        <v>76</v>
      </c>
      <c r="AU314" s="212" t="s">
        <v>84</v>
      </c>
      <c r="AY314" s="211" t="s">
        <v>177</v>
      </c>
      <c r="BK314" s="213">
        <f>SUM(BK315:BK508)</f>
        <v>0</v>
      </c>
    </row>
    <row r="315" s="2" customFormat="1" ht="21.75" customHeight="1">
      <c r="A315" s="41"/>
      <c r="B315" s="42"/>
      <c r="C315" s="216" t="s">
        <v>476</v>
      </c>
      <c r="D315" s="216" t="s">
        <v>179</v>
      </c>
      <c r="E315" s="217" t="s">
        <v>477</v>
      </c>
      <c r="F315" s="218" t="s">
        <v>478</v>
      </c>
      <c r="G315" s="219" t="s">
        <v>251</v>
      </c>
      <c r="H315" s="220">
        <v>4.8840000000000003</v>
      </c>
      <c r="I315" s="221"/>
      <c r="J315" s="222">
        <f>ROUND(I315*H315,2)</f>
        <v>0</v>
      </c>
      <c r="K315" s="218" t="s">
        <v>244</v>
      </c>
      <c r="L315" s="47"/>
      <c r="M315" s="223" t="s">
        <v>19</v>
      </c>
      <c r="N315" s="224" t="s">
        <v>48</v>
      </c>
      <c r="O315" s="87"/>
      <c r="P315" s="225">
        <f>O315*H315</f>
        <v>0</v>
      </c>
      <c r="Q315" s="225">
        <v>0.42831999999999998</v>
      </c>
      <c r="R315" s="225">
        <f>Q315*H315</f>
        <v>2.09191488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99</v>
      </c>
      <c r="AT315" s="227" t="s">
        <v>179</v>
      </c>
      <c r="AU315" s="227" t="s">
        <v>86</v>
      </c>
      <c r="AY315" s="20" t="s">
        <v>177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84</v>
      </c>
      <c r="BK315" s="228">
        <f>ROUND(I315*H315,2)</f>
        <v>0</v>
      </c>
      <c r="BL315" s="20" t="s">
        <v>99</v>
      </c>
      <c r="BM315" s="227" t="s">
        <v>479</v>
      </c>
    </row>
    <row r="316" s="2" customFormat="1">
      <c r="A316" s="41"/>
      <c r="B316" s="42"/>
      <c r="C316" s="43"/>
      <c r="D316" s="229" t="s">
        <v>185</v>
      </c>
      <c r="E316" s="43"/>
      <c r="F316" s="230" t="s">
        <v>480</v>
      </c>
      <c r="G316" s="43"/>
      <c r="H316" s="43"/>
      <c r="I316" s="231"/>
      <c r="J316" s="43"/>
      <c r="K316" s="43"/>
      <c r="L316" s="47"/>
      <c r="M316" s="232"/>
      <c r="N316" s="233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185</v>
      </c>
      <c r="AU316" s="20" t="s">
        <v>86</v>
      </c>
    </row>
    <row r="317" s="13" customFormat="1">
      <c r="A317" s="13"/>
      <c r="B317" s="234"/>
      <c r="C317" s="235"/>
      <c r="D317" s="229" t="s">
        <v>187</v>
      </c>
      <c r="E317" s="236" t="s">
        <v>19</v>
      </c>
      <c r="F317" s="237" t="s">
        <v>481</v>
      </c>
      <c r="G317" s="235"/>
      <c r="H317" s="238">
        <v>4.8840000000000003</v>
      </c>
      <c r="I317" s="239"/>
      <c r="J317" s="235"/>
      <c r="K317" s="235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187</v>
      </c>
      <c r="AU317" s="244" t="s">
        <v>86</v>
      </c>
      <c r="AV317" s="13" t="s">
        <v>86</v>
      </c>
      <c r="AW317" s="13" t="s">
        <v>37</v>
      </c>
      <c r="AX317" s="13" t="s">
        <v>84</v>
      </c>
      <c r="AY317" s="244" t="s">
        <v>177</v>
      </c>
    </row>
    <row r="318" s="2" customFormat="1" ht="16.5" customHeight="1">
      <c r="A318" s="41"/>
      <c r="B318" s="42"/>
      <c r="C318" s="277" t="s">
        <v>482</v>
      </c>
      <c r="D318" s="277" t="s">
        <v>314</v>
      </c>
      <c r="E318" s="278" t="s">
        <v>483</v>
      </c>
      <c r="F318" s="279" t="s">
        <v>484</v>
      </c>
      <c r="G318" s="280" t="s">
        <v>287</v>
      </c>
      <c r="H318" s="281">
        <v>0.036999999999999998</v>
      </c>
      <c r="I318" s="282"/>
      <c r="J318" s="283">
        <f>ROUND(I318*H318,2)</f>
        <v>0</v>
      </c>
      <c r="K318" s="279" t="s">
        <v>183</v>
      </c>
      <c r="L318" s="284"/>
      <c r="M318" s="285" t="s">
        <v>19</v>
      </c>
      <c r="N318" s="286" t="s">
        <v>48</v>
      </c>
      <c r="O318" s="87"/>
      <c r="P318" s="225">
        <f>O318*H318</f>
        <v>0</v>
      </c>
      <c r="Q318" s="225">
        <v>1</v>
      </c>
      <c r="R318" s="225">
        <f>Q318*H318</f>
        <v>0.036999999999999998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241</v>
      </c>
      <c r="AT318" s="227" t="s">
        <v>314</v>
      </c>
      <c r="AU318" s="227" t="s">
        <v>86</v>
      </c>
      <c r="AY318" s="20" t="s">
        <v>177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84</v>
      </c>
      <c r="BK318" s="228">
        <f>ROUND(I318*H318,2)</f>
        <v>0</v>
      </c>
      <c r="BL318" s="20" t="s">
        <v>99</v>
      </c>
      <c r="BM318" s="227" t="s">
        <v>485</v>
      </c>
    </row>
    <row r="319" s="2" customFormat="1">
      <c r="A319" s="41"/>
      <c r="B319" s="42"/>
      <c r="C319" s="43"/>
      <c r="D319" s="229" t="s">
        <v>185</v>
      </c>
      <c r="E319" s="43"/>
      <c r="F319" s="230" t="s">
        <v>484</v>
      </c>
      <c r="G319" s="43"/>
      <c r="H319" s="43"/>
      <c r="I319" s="231"/>
      <c r="J319" s="43"/>
      <c r="K319" s="43"/>
      <c r="L319" s="47"/>
      <c r="M319" s="232"/>
      <c r="N319" s="233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185</v>
      </c>
      <c r="AU319" s="20" t="s">
        <v>86</v>
      </c>
    </row>
    <row r="320" s="2" customFormat="1">
      <c r="A320" s="41"/>
      <c r="B320" s="42"/>
      <c r="C320" s="43"/>
      <c r="D320" s="229" t="s">
        <v>486</v>
      </c>
      <c r="E320" s="43"/>
      <c r="F320" s="287" t="s">
        <v>487</v>
      </c>
      <c r="G320" s="43"/>
      <c r="H320" s="43"/>
      <c r="I320" s="231"/>
      <c r="J320" s="43"/>
      <c r="K320" s="43"/>
      <c r="L320" s="47"/>
      <c r="M320" s="232"/>
      <c r="N320" s="233"/>
      <c r="O320" s="87"/>
      <c r="P320" s="87"/>
      <c r="Q320" s="87"/>
      <c r="R320" s="87"/>
      <c r="S320" s="87"/>
      <c r="T320" s="88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486</v>
      </c>
      <c r="AU320" s="20" t="s">
        <v>86</v>
      </c>
    </row>
    <row r="321" s="13" customFormat="1">
      <c r="A321" s="13"/>
      <c r="B321" s="234"/>
      <c r="C321" s="235"/>
      <c r="D321" s="229" t="s">
        <v>187</v>
      </c>
      <c r="E321" s="236" t="s">
        <v>19</v>
      </c>
      <c r="F321" s="237" t="s">
        <v>488</v>
      </c>
      <c r="G321" s="235"/>
      <c r="H321" s="238">
        <v>0.012</v>
      </c>
      <c r="I321" s="239"/>
      <c r="J321" s="235"/>
      <c r="K321" s="235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187</v>
      </c>
      <c r="AU321" s="244" t="s">
        <v>86</v>
      </c>
      <c r="AV321" s="13" t="s">
        <v>86</v>
      </c>
      <c r="AW321" s="13" t="s">
        <v>37</v>
      </c>
      <c r="AX321" s="13" t="s">
        <v>77</v>
      </c>
      <c r="AY321" s="244" t="s">
        <v>177</v>
      </c>
    </row>
    <row r="322" s="13" customFormat="1">
      <c r="A322" s="13"/>
      <c r="B322" s="234"/>
      <c r="C322" s="235"/>
      <c r="D322" s="229" t="s">
        <v>187</v>
      </c>
      <c r="E322" s="236" t="s">
        <v>19</v>
      </c>
      <c r="F322" s="237" t="s">
        <v>489</v>
      </c>
      <c r="G322" s="235"/>
      <c r="H322" s="238">
        <v>0.025000000000000001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187</v>
      </c>
      <c r="AU322" s="244" t="s">
        <v>86</v>
      </c>
      <c r="AV322" s="13" t="s">
        <v>86</v>
      </c>
      <c r="AW322" s="13" t="s">
        <v>37</v>
      </c>
      <c r="AX322" s="13" t="s">
        <v>77</v>
      </c>
      <c r="AY322" s="244" t="s">
        <v>177</v>
      </c>
    </row>
    <row r="323" s="15" customFormat="1">
      <c r="A323" s="15"/>
      <c r="B323" s="255"/>
      <c r="C323" s="256"/>
      <c r="D323" s="229" t="s">
        <v>187</v>
      </c>
      <c r="E323" s="257" t="s">
        <v>19</v>
      </c>
      <c r="F323" s="258" t="s">
        <v>222</v>
      </c>
      <c r="G323" s="256"/>
      <c r="H323" s="259">
        <v>0.037000000000000005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5" t="s">
        <v>187</v>
      </c>
      <c r="AU323" s="265" t="s">
        <v>86</v>
      </c>
      <c r="AV323" s="15" t="s">
        <v>99</v>
      </c>
      <c r="AW323" s="15" t="s">
        <v>37</v>
      </c>
      <c r="AX323" s="15" t="s">
        <v>84</v>
      </c>
      <c r="AY323" s="265" t="s">
        <v>177</v>
      </c>
    </row>
    <row r="324" s="2" customFormat="1" ht="21.75" customHeight="1">
      <c r="A324" s="41"/>
      <c r="B324" s="42"/>
      <c r="C324" s="216" t="s">
        <v>490</v>
      </c>
      <c r="D324" s="216" t="s">
        <v>179</v>
      </c>
      <c r="E324" s="217" t="s">
        <v>491</v>
      </c>
      <c r="F324" s="218" t="s">
        <v>492</v>
      </c>
      <c r="G324" s="219" t="s">
        <v>251</v>
      </c>
      <c r="H324" s="220">
        <v>5.4699999999999998</v>
      </c>
      <c r="I324" s="221"/>
      <c r="J324" s="222">
        <f>ROUND(I324*H324,2)</f>
        <v>0</v>
      </c>
      <c r="K324" s="218" t="s">
        <v>244</v>
      </c>
      <c r="L324" s="47"/>
      <c r="M324" s="223" t="s">
        <v>19</v>
      </c>
      <c r="N324" s="224" t="s">
        <v>48</v>
      </c>
      <c r="O324" s="87"/>
      <c r="P324" s="225">
        <f>O324*H324</f>
        <v>0</v>
      </c>
      <c r="Q324" s="225">
        <v>0.95650000000000002</v>
      </c>
      <c r="R324" s="225">
        <f>Q324*H324</f>
        <v>5.2320549999999999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99</v>
      </c>
      <c r="AT324" s="227" t="s">
        <v>179</v>
      </c>
      <c r="AU324" s="227" t="s">
        <v>86</v>
      </c>
      <c r="AY324" s="20" t="s">
        <v>177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84</v>
      </c>
      <c r="BK324" s="228">
        <f>ROUND(I324*H324,2)</f>
        <v>0</v>
      </c>
      <c r="BL324" s="20" t="s">
        <v>99</v>
      </c>
      <c r="BM324" s="227" t="s">
        <v>493</v>
      </c>
    </row>
    <row r="325" s="2" customFormat="1">
      <c r="A325" s="41"/>
      <c r="B325" s="42"/>
      <c r="C325" s="43"/>
      <c r="D325" s="229" t="s">
        <v>185</v>
      </c>
      <c r="E325" s="43"/>
      <c r="F325" s="230" t="s">
        <v>494</v>
      </c>
      <c r="G325" s="43"/>
      <c r="H325" s="43"/>
      <c r="I325" s="231"/>
      <c r="J325" s="43"/>
      <c r="K325" s="43"/>
      <c r="L325" s="47"/>
      <c r="M325" s="232"/>
      <c r="N325" s="233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185</v>
      </c>
      <c r="AU325" s="20" t="s">
        <v>86</v>
      </c>
    </row>
    <row r="326" s="13" customFormat="1">
      <c r="A326" s="13"/>
      <c r="B326" s="234"/>
      <c r="C326" s="235"/>
      <c r="D326" s="229" t="s">
        <v>187</v>
      </c>
      <c r="E326" s="236" t="s">
        <v>19</v>
      </c>
      <c r="F326" s="237" t="s">
        <v>495</v>
      </c>
      <c r="G326" s="235"/>
      <c r="H326" s="238">
        <v>5.4699999999999998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187</v>
      </c>
      <c r="AU326" s="244" t="s">
        <v>86</v>
      </c>
      <c r="AV326" s="13" t="s">
        <v>86</v>
      </c>
      <c r="AW326" s="13" t="s">
        <v>37</v>
      </c>
      <c r="AX326" s="13" t="s">
        <v>84</v>
      </c>
      <c r="AY326" s="244" t="s">
        <v>177</v>
      </c>
    </row>
    <row r="327" s="2" customFormat="1" ht="16.5" customHeight="1">
      <c r="A327" s="41"/>
      <c r="B327" s="42"/>
      <c r="C327" s="277" t="s">
        <v>496</v>
      </c>
      <c r="D327" s="277" t="s">
        <v>314</v>
      </c>
      <c r="E327" s="278" t="s">
        <v>497</v>
      </c>
      <c r="F327" s="279" t="s">
        <v>498</v>
      </c>
      <c r="G327" s="280" t="s">
        <v>287</v>
      </c>
      <c r="H327" s="281">
        <v>0.052999999999999998</v>
      </c>
      <c r="I327" s="282"/>
      <c r="J327" s="283">
        <f>ROUND(I327*H327,2)</f>
        <v>0</v>
      </c>
      <c r="K327" s="279" t="s">
        <v>183</v>
      </c>
      <c r="L327" s="284"/>
      <c r="M327" s="285" t="s">
        <v>19</v>
      </c>
      <c r="N327" s="286" t="s">
        <v>48</v>
      </c>
      <c r="O327" s="87"/>
      <c r="P327" s="225">
        <f>O327*H327</f>
        <v>0</v>
      </c>
      <c r="Q327" s="225">
        <v>1</v>
      </c>
      <c r="R327" s="225">
        <f>Q327*H327</f>
        <v>0.052999999999999998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241</v>
      </c>
      <c r="AT327" s="227" t="s">
        <v>314</v>
      </c>
      <c r="AU327" s="227" t="s">
        <v>86</v>
      </c>
      <c r="AY327" s="20" t="s">
        <v>177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84</v>
      </c>
      <c r="BK327" s="228">
        <f>ROUND(I327*H327,2)</f>
        <v>0</v>
      </c>
      <c r="BL327" s="20" t="s">
        <v>99</v>
      </c>
      <c r="BM327" s="227" t="s">
        <v>499</v>
      </c>
    </row>
    <row r="328" s="2" customFormat="1">
      <c r="A328" s="41"/>
      <c r="B328" s="42"/>
      <c r="C328" s="43"/>
      <c r="D328" s="229" t="s">
        <v>185</v>
      </c>
      <c r="E328" s="43"/>
      <c r="F328" s="230" t="s">
        <v>498</v>
      </c>
      <c r="G328" s="43"/>
      <c r="H328" s="43"/>
      <c r="I328" s="231"/>
      <c r="J328" s="43"/>
      <c r="K328" s="43"/>
      <c r="L328" s="47"/>
      <c r="M328" s="232"/>
      <c r="N328" s="233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185</v>
      </c>
      <c r="AU328" s="20" t="s">
        <v>86</v>
      </c>
    </row>
    <row r="329" s="2" customFormat="1">
      <c r="A329" s="41"/>
      <c r="B329" s="42"/>
      <c r="C329" s="43"/>
      <c r="D329" s="229" t="s">
        <v>486</v>
      </c>
      <c r="E329" s="43"/>
      <c r="F329" s="287" t="s">
        <v>500</v>
      </c>
      <c r="G329" s="43"/>
      <c r="H329" s="43"/>
      <c r="I329" s="231"/>
      <c r="J329" s="43"/>
      <c r="K329" s="43"/>
      <c r="L329" s="47"/>
      <c r="M329" s="232"/>
      <c r="N329" s="233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486</v>
      </c>
      <c r="AU329" s="20" t="s">
        <v>86</v>
      </c>
    </row>
    <row r="330" s="13" customFormat="1">
      <c r="A330" s="13"/>
      <c r="B330" s="234"/>
      <c r="C330" s="235"/>
      <c r="D330" s="229" t="s">
        <v>187</v>
      </c>
      <c r="E330" s="236" t="s">
        <v>19</v>
      </c>
      <c r="F330" s="237" t="s">
        <v>501</v>
      </c>
      <c r="G330" s="235"/>
      <c r="H330" s="238">
        <v>0.052999999999999998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187</v>
      </c>
      <c r="AU330" s="244" t="s">
        <v>86</v>
      </c>
      <c r="AV330" s="13" t="s">
        <v>86</v>
      </c>
      <c r="AW330" s="13" t="s">
        <v>37</v>
      </c>
      <c r="AX330" s="13" t="s">
        <v>84</v>
      </c>
      <c r="AY330" s="244" t="s">
        <v>177</v>
      </c>
    </row>
    <row r="331" s="2" customFormat="1" ht="16.5" customHeight="1">
      <c r="A331" s="41"/>
      <c r="B331" s="42"/>
      <c r="C331" s="277" t="s">
        <v>502</v>
      </c>
      <c r="D331" s="277" t="s">
        <v>314</v>
      </c>
      <c r="E331" s="278" t="s">
        <v>503</v>
      </c>
      <c r="F331" s="279" t="s">
        <v>504</v>
      </c>
      <c r="G331" s="280" t="s">
        <v>287</v>
      </c>
      <c r="H331" s="281">
        <v>0.029999999999999999</v>
      </c>
      <c r="I331" s="282"/>
      <c r="J331" s="283">
        <f>ROUND(I331*H331,2)</f>
        <v>0</v>
      </c>
      <c r="K331" s="279" t="s">
        <v>183</v>
      </c>
      <c r="L331" s="284"/>
      <c r="M331" s="285" t="s">
        <v>19</v>
      </c>
      <c r="N331" s="286" t="s">
        <v>48</v>
      </c>
      <c r="O331" s="87"/>
      <c r="P331" s="225">
        <f>O331*H331</f>
        <v>0</v>
      </c>
      <c r="Q331" s="225">
        <v>1</v>
      </c>
      <c r="R331" s="225">
        <f>Q331*H331</f>
        <v>0.029999999999999999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241</v>
      </c>
      <c r="AT331" s="227" t="s">
        <v>314</v>
      </c>
      <c r="AU331" s="227" t="s">
        <v>86</v>
      </c>
      <c r="AY331" s="20" t="s">
        <v>177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84</v>
      </c>
      <c r="BK331" s="228">
        <f>ROUND(I331*H331,2)</f>
        <v>0</v>
      </c>
      <c r="BL331" s="20" t="s">
        <v>99</v>
      </c>
      <c r="BM331" s="227" t="s">
        <v>505</v>
      </c>
    </row>
    <row r="332" s="2" customFormat="1">
      <c r="A332" s="41"/>
      <c r="B332" s="42"/>
      <c r="C332" s="43"/>
      <c r="D332" s="229" t="s">
        <v>185</v>
      </c>
      <c r="E332" s="43"/>
      <c r="F332" s="230" t="s">
        <v>504</v>
      </c>
      <c r="G332" s="43"/>
      <c r="H332" s="43"/>
      <c r="I332" s="231"/>
      <c r="J332" s="43"/>
      <c r="K332" s="43"/>
      <c r="L332" s="47"/>
      <c r="M332" s="232"/>
      <c r="N332" s="233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185</v>
      </c>
      <c r="AU332" s="20" t="s">
        <v>86</v>
      </c>
    </row>
    <row r="333" s="2" customFormat="1">
      <c r="A333" s="41"/>
      <c r="B333" s="42"/>
      <c r="C333" s="43"/>
      <c r="D333" s="229" t="s">
        <v>486</v>
      </c>
      <c r="E333" s="43"/>
      <c r="F333" s="287" t="s">
        <v>506</v>
      </c>
      <c r="G333" s="43"/>
      <c r="H333" s="43"/>
      <c r="I333" s="231"/>
      <c r="J333" s="43"/>
      <c r="K333" s="43"/>
      <c r="L333" s="47"/>
      <c r="M333" s="232"/>
      <c r="N333" s="233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486</v>
      </c>
      <c r="AU333" s="20" t="s">
        <v>86</v>
      </c>
    </row>
    <row r="334" s="13" customFormat="1">
      <c r="A334" s="13"/>
      <c r="B334" s="234"/>
      <c r="C334" s="235"/>
      <c r="D334" s="229" t="s">
        <v>187</v>
      </c>
      <c r="E334" s="236" t="s">
        <v>19</v>
      </c>
      <c r="F334" s="237" t="s">
        <v>507</v>
      </c>
      <c r="G334" s="235"/>
      <c r="H334" s="238">
        <v>0.029999999999999999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4" t="s">
        <v>187</v>
      </c>
      <c r="AU334" s="244" t="s">
        <v>86</v>
      </c>
      <c r="AV334" s="13" t="s">
        <v>86</v>
      </c>
      <c r="AW334" s="13" t="s">
        <v>37</v>
      </c>
      <c r="AX334" s="13" t="s">
        <v>84</v>
      </c>
      <c r="AY334" s="244" t="s">
        <v>177</v>
      </c>
    </row>
    <row r="335" s="2" customFormat="1" ht="16.5" customHeight="1">
      <c r="A335" s="41"/>
      <c r="B335" s="42"/>
      <c r="C335" s="216" t="s">
        <v>508</v>
      </c>
      <c r="D335" s="216" t="s">
        <v>179</v>
      </c>
      <c r="E335" s="217" t="s">
        <v>509</v>
      </c>
      <c r="F335" s="218" t="s">
        <v>510</v>
      </c>
      <c r="G335" s="219" t="s">
        <v>251</v>
      </c>
      <c r="H335" s="220">
        <v>52.713000000000001</v>
      </c>
      <c r="I335" s="221"/>
      <c r="J335" s="222">
        <f>ROUND(I335*H335,2)</f>
        <v>0</v>
      </c>
      <c r="K335" s="218" t="s">
        <v>244</v>
      </c>
      <c r="L335" s="47"/>
      <c r="M335" s="223" t="s">
        <v>19</v>
      </c>
      <c r="N335" s="224" t="s">
        <v>48</v>
      </c>
      <c r="O335" s="87"/>
      <c r="P335" s="225">
        <f>O335*H335</f>
        <v>0</v>
      </c>
      <c r="Q335" s="225">
        <v>0.27162999999999998</v>
      </c>
      <c r="R335" s="225">
        <f>Q335*H335</f>
        <v>14.318432189999999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99</v>
      </c>
      <c r="AT335" s="227" t="s">
        <v>179</v>
      </c>
      <c r="AU335" s="227" t="s">
        <v>86</v>
      </c>
      <c r="AY335" s="20" t="s">
        <v>177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84</v>
      </c>
      <c r="BK335" s="228">
        <f>ROUND(I335*H335,2)</f>
        <v>0</v>
      </c>
      <c r="BL335" s="20" t="s">
        <v>99</v>
      </c>
      <c r="BM335" s="227" t="s">
        <v>511</v>
      </c>
    </row>
    <row r="336" s="2" customFormat="1">
      <c r="A336" s="41"/>
      <c r="B336" s="42"/>
      <c r="C336" s="43"/>
      <c r="D336" s="229" t="s">
        <v>185</v>
      </c>
      <c r="E336" s="43"/>
      <c r="F336" s="230" t="s">
        <v>512</v>
      </c>
      <c r="G336" s="43"/>
      <c r="H336" s="43"/>
      <c r="I336" s="231"/>
      <c r="J336" s="43"/>
      <c r="K336" s="43"/>
      <c r="L336" s="47"/>
      <c r="M336" s="232"/>
      <c r="N336" s="233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185</v>
      </c>
      <c r="AU336" s="20" t="s">
        <v>86</v>
      </c>
    </row>
    <row r="337" s="14" customFormat="1">
      <c r="A337" s="14"/>
      <c r="B337" s="245"/>
      <c r="C337" s="246"/>
      <c r="D337" s="229" t="s">
        <v>187</v>
      </c>
      <c r="E337" s="247" t="s">
        <v>19</v>
      </c>
      <c r="F337" s="248" t="s">
        <v>513</v>
      </c>
      <c r="G337" s="246"/>
      <c r="H337" s="247" t="s">
        <v>19</v>
      </c>
      <c r="I337" s="249"/>
      <c r="J337" s="246"/>
      <c r="K337" s="246"/>
      <c r="L337" s="250"/>
      <c r="M337" s="251"/>
      <c r="N337" s="252"/>
      <c r="O337" s="252"/>
      <c r="P337" s="252"/>
      <c r="Q337" s="252"/>
      <c r="R337" s="252"/>
      <c r="S337" s="252"/>
      <c r="T337" s="25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4" t="s">
        <v>187</v>
      </c>
      <c r="AU337" s="254" t="s">
        <v>86</v>
      </c>
      <c r="AV337" s="14" t="s">
        <v>84</v>
      </c>
      <c r="AW337" s="14" t="s">
        <v>37</v>
      </c>
      <c r="AX337" s="14" t="s">
        <v>77</v>
      </c>
      <c r="AY337" s="254" t="s">
        <v>177</v>
      </c>
    </row>
    <row r="338" s="13" customFormat="1">
      <c r="A338" s="13"/>
      <c r="B338" s="234"/>
      <c r="C338" s="235"/>
      <c r="D338" s="229" t="s">
        <v>187</v>
      </c>
      <c r="E338" s="236" t="s">
        <v>19</v>
      </c>
      <c r="F338" s="237" t="s">
        <v>514</v>
      </c>
      <c r="G338" s="235"/>
      <c r="H338" s="238">
        <v>52.713000000000001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4" t="s">
        <v>187</v>
      </c>
      <c r="AU338" s="244" t="s">
        <v>86</v>
      </c>
      <c r="AV338" s="13" t="s">
        <v>86</v>
      </c>
      <c r="AW338" s="13" t="s">
        <v>37</v>
      </c>
      <c r="AX338" s="13" t="s">
        <v>84</v>
      </c>
      <c r="AY338" s="244" t="s">
        <v>177</v>
      </c>
    </row>
    <row r="339" s="2" customFormat="1" ht="16.5" customHeight="1">
      <c r="A339" s="41"/>
      <c r="B339" s="42"/>
      <c r="C339" s="216" t="s">
        <v>515</v>
      </c>
      <c r="D339" s="216" t="s">
        <v>179</v>
      </c>
      <c r="E339" s="217" t="s">
        <v>516</v>
      </c>
      <c r="F339" s="218" t="s">
        <v>517</v>
      </c>
      <c r="G339" s="219" t="s">
        <v>251</v>
      </c>
      <c r="H339" s="220">
        <v>54.180999999999997</v>
      </c>
      <c r="I339" s="221"/>
      <c r="J339" s="222">
        <f>ROUND(I339*H339,2)</f>
        <v>0</v>
      </c>
      <c r="K339" s="218" t="s">
        <v>244</v>
      </c>
      <c r="L339" s="47"/>
      <c r="M339" s="223" t="s">
        <v>19</v>
      </c>
      <c r="N339" s="224" t="s">
        <v>48</v>
      </c>
      <c r="O339" s="87"/>
      <c r="P339" s="225">
        <f>O339*H339</f>
        <v>0</v>
      </c>
      <c r="Q339" s="225">
        <v>0.19087000000000001</v>
      </c>
      <c r="R339" s="225">
        <f>Q339*H339</f>
        <v>10.341527470000001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99</v>
      </c>
      <c r="AT339" s="227" t="s">
        <v>179</v>
      </c>
      <c r="AU339" s="227" t="s">
        <v>86</v>
      </c>
      <c r="AY339" s="20" t="s">
        <v>177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84</v>
      </c>
      <c r="BK339" s="228">
        <f>ROUND(I339*H339,2)</f>
        <v>0</v>
      </c>
      <c r="BL339" s="20" t="s">
        <v>99</v>
      </c>
      <c r="BM339" s="227" t="s">
        <v>518</v>
      </c>
    </row>
    <row r="340" s="2" customFormat="1">
      <c r="A340" s="41"/>
      <c r="B340" s="42"/>
      <c r="C340" s="43"/>
      <c r="D340" s="229" t="s">
        <v>185</v>
      </c>
      <c r="E340" s="43"/>
      <c r="F340" s="230" t="s">
        <v>519</v>
      </c>
      <c r="G340" s="43"/>
      <c r="H340" s="43"/>
      <c r="I340" s="231"/>
      <c r="J340" s="43"/>
      <c r="K340" s="43"/>
      <c r="L340" s="47"/>
      <c r="M340" s="232"/>
      <c r="N340" s="233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185</v>
      </c>
      <c r="AU340" s="20" t="s">
        <v>86</v>
      </c>
    </row>
    <row r="341" s="14" customFormat="1">
      <c r="A341" s="14"/>
      <c r="B341" s="245"/>
      <c r="C341" s="246"/>
      <c r="D341" s="229" t="s">
        <v>187</v>
      </c>
      <c r="E341" s="247" t="s">
        <v>19</v>
      </c>
      <c r="F341" s="248" t="s">
        <v>520</v>
      </c>
      <c r="G341" s="246"/>
      <c r="H341" s="247" t="s">
        <v>19</v>
      </c>
      <c r="I341" s="249"/>
      <c r="J341" s="246"/>
      <c r="K341" s="246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187</v>
      </c>
      <c r="AU341" s="254" t="s">
        <v>86</v>
      </c>
      <c r="AV341" s="14" t="s">
        <v>84</v>
      </c>
      <c r="AW341" s="14" t="s">
        <v>37</v>
      </c>
      <c r="AX341" s="14" t="s">
        <v>77</v>
      </c>
      <c r="AY341" s="254" t="s">
        <v>177</v>
      </c>
    </row>
    <row r="342" s="13" customFormat="1">
      <c r="A342" s="13"/>
      <c r="B342" s="234"/>
      <c r="C342" s="235"/>
      <c r="D342" s="229" t="s">
        <v>187</v>
      </c>
      <c r="E342" s="236" t="s">
        <v>19</v>
      </c>
      <c r="F342" s="237" t="s">
        <v>521</v>
      </c>
      <c r="G342" s="235"/>
      <c r="H342" s="238">
        <v>19.863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187</v>
      </c>
      <c r="AU342" s="244" t="s">
        <v>86</v>
      </c>
      <c r="AV342" s="13" t="s">
        <v>86</v>
      </c>
      <c r="AW342" s="13" t="s">
        <v>37</v>
      </c>
      <c r="AX342" s="13" t="s">
        <v>77</v>
      </c>
      <c r="AY342" s="244" t="s">
        <v>177</v>
      </c>
    </row>
    <row r="343" s="13" customFormat="1">
      <c r="A343" s="13"/>
      <c r="B343" s="234"/>
      <c r="C343" s="235"/>
      <c r="D343" s="229" t="s">
        <v>187</v>
      </c>
      <c r="E343" s="236" t="s">
        <v>19</v>
      </c>
      <c r="F343" s="237" t="s">
        <v>522</v>
      </c>
      <c r="G343" s="235"/>
      <c r="H343" s="238">
        <v>34.317999999999998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187</v>
      </c>
      <c r="AU343" s="244" t="s">
        <v>86</v>
      </c>
      <c r="AV343" s="13" t="s">
        <v>86</v>
      </c>
      <c r="AW343" s="13" t="s">
        <v>37</v>
      </c>
      <c r="AX343" s="13" t="s">
        <v>77</v>
      </c>
      <c r="AY343" s="244" t="s">
        <v>177</v>
      </c>
    </row>
    <row r="344" s="15" customFormat="1">
      <c r="A344" s="15"/>
      <c r="B344" s="255"/>
      <c r="C344" s="256"/>
      <c r="D344" s="229" t="s">
        <v>187</v>
      </c>
      <c r="E344" s="257" t="s">
        <v>19</v>
      </c>
      <c r="F344" s="258" t="s">
        <v>222</v>
      </c>
      <c r="G344" s="256"/>
      <c r="H344" s="259">
        <v>54.180999999999997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5" t="s">
        <v>187</v>
      </c>
      <c r="AU344" s="265" t="s">
        <v>86</v>
      </c>
      <c r="AV344" s="15" t="s">
        <v>99</v>
      </c>
      <c r="AW344" s="15" t="s">
        <v>37</v>
      </c>
      <c r="AX344" s="15" t="s">
        <v>84</v>
      </c>
      <c r="AY344" s="265" t="s">
        <v>177</v>
      </c>
    </row>
    <row r="345" s="2" customFormat="1" ht="16.5" customHeight="1">
      <c r="A345" s="41"/>
      <c r="B345" s="42"/>
      <c r="C345" s="216" t="s">
        <v>523</v>
      </c>
      <c r="D345" s="216" t="s">
        <v>179</v>
      </c>
      <c r="E345" s="217" t="s">
        <v>524</v>
      </c>
      <c r="F345" s="218" t="s">
        <v>525</v>
      </c>
      <c r="G345" s="219" t="s">
        <v>251</v>
      </c>
      <c r="H345" s="220">
        <v>8.8550000000000004</v>
      </c>
      <c r="I345" s="221"/>
      <c r="J345" s="222">
        <f>ROUND(I345*H345,2)</f>
        <v>0</v>
      </c>
      <c r="K345" s="218" t="s">
        <v>244</v>
      </c>
      <c r="L345" s="47"/>
      <c r="M345" s="223" t="s">
        <v>19</v>
      </c>
      <c r="N345" s="224" t="s">
        <v>48</v>
      </c>
      <c r="O345" s="87"/>
      <c r="P345" s="225">
        <f>O345*H345</f>
        <v>0</v>
      </c>
      <c r="Q345" s="225">
        <v>0.26118999999999998</v>
      </c>
      <c r="R345" s="225">
        <f>Q345*H345</f>
        <v>2.31283745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99</v>
      </c>
      <c r="AT345" s="227" t="s">
        <v>179</v>
      </c>
      <c r="AU345" s="227" t="s">
        <v>86</v>
      </c>
      <c r="AY345" s="20" t="s">
        <v>177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84</v>
      </c>
      <c r="BK345" s="228">
        <f>ROUND(I345*H345,2)</f>
        <v>0</v>
      </c>
      <c r="BL345" s="20" t="s">
        <v>99</v>
      </c>
      <c r="BM345" s="227" t="s">
        <v>526</v>
      </c>
    </row>
    <row r="346" s="2" customFormat="1">
      <c r="A346" s="41"/>
      <c r="B346" s="42"/>
      <c r="C346" s="43"/>
      <c r="D346" s="229" t="s">
        <v>185</v>
      </c>
      <c r="E346" s="43"/>
      <c r="F346" s="230" t="s">
        <v>527</v>
      </c>
      <c r="G346" s="43"/>
      <c r="H346" s="43"/>
      <c r="I346" s="231"/>
      <c r="J346" s="43"/>
      <c r="K346" s="43"/>
      <c r="L346" s="47"/>
      <c r="M346" s="232"/>
      <c r="N346" s="233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185</v>
      </c>
      <c r="AU346" s="20" t="s">
        <v>86</v>
      </c>
    </row>
    <row r="347" s="13" customFormat="1">
      <c r="A347" s="13"/>
      <c r="B347" s="234"/>
      <c r="C347" s="235"/>
      <c r="D347" s="229" t="s">
        <v>187</v>
      </c>
      <c r="E347" s="236" t="s">
        <v>19</v>
      </c>
      <c r="F347" s="237" t="s">
        <v>528</v>
      </c>
      <c r="G347" s="235"/>
      <c r="H347" s="238">
        <v>1.415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187</v>
      </c>
      <c r="AU347" s="244" t="s">
        <v>86</v>
      </c>
      <c r="AV347" s="13" t="s">
        <v>86</v>
      </c>
      <c r="AW347" s="13" t="s">
        <v>37</v>
      </c>
      <c r="AX347" s="13" t="s">
        <v>77</v>
      </c>
      <c r="AY347" s="244" t="s">
        <v>177</v>
      </c>
    </row>
    <row r="348" s="13" customFormat="1">
      <c r="A348" s="13"/>
      <c r="B348" s="234"/>
      <c r="C348" s="235"/>
      <c r="D348" s="229" t="s">
        <v>187</v>
      </c>
      <c r="E348" s="236" t="s">
        <v>19</v>
      </c>
      <c r="F348" s="237" t="s">
        <v>529</v>
      </c>
      <c r="G348" s="235"/>
      <c r="H348" s="238">
        <v>7.4400000000000004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187</v>
      </c>
      <c r="AU348" s="244" t="s">
        <v>86</v>
      </c>
      <c r="AV348" s="13" t="s">
        <v>86</v>
      </c>
      <c r="AW348" s="13" t="s">
        <v>37</v>
      </c>
      <c r="AX348" s="13" t="s">
        <v>77</v>
      </c>
      <c r="AY348" s="244" t="s">
        <v>177</v>
      </c>
    </row>
    <row r="349" s="15" customFormat="1">
      <c r="A349" s="15"/>
      <c r="B349" s="255"/>
      <c r="C349" s="256"/>
      <c r="D349" s="229" t="s">
        <v>187</v>
      </c>
      <c r="E349" s="257" t="s">
        <v>19</v>
      </c>
      <c r="F349" s="258" t="s">
        <v>222</v>
      </c>
      <c r="G349" s="256"/>
      <c r="H349" s="259">
        <v>8.8550000000000004</v>
      </c>
      <c r="I349" s="260"/>
      <c r="J349" s="256"/>
      <c r="K349" s="256"/>
      <c r="L349" s="261"/>
      <c r="M349" s="262"/>
      <c r="N349" s="263"/>
      <c r="O349" s="263"/>
      <c r="P349" s="263"/>
      <c r="Q349" s="263"/>
      <c r="R349" s="263"/>
      <c r="S349" s="263"/>
      <c r="T349" s="26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5" t="s">
        <v>187</v>
      </c>
      <c r="AU349" s="265" t="s">
        <v>86</v>
      </c>
      <c r="AV349" s="15" t="s">
        <v>99</v>
      </c>
      <c r="AW349" s="15" t="s">
        <v>37</v>
      </c>
      <c r="AX349" s="15" t="s">
        <v>84</v>
      </c>
      <c r="AY349" s="265" t="s">
        <v>177</v>
      </c>
    </row>
    <row r="350" s="2" customFormat="1" ht="16.5" customHeight="1">
      <c r="A350" s="41"/>
      <c r="B350" s="42"/>
      <c r="C350" s="216" t="s">
        <v>530</v>
      </c>
      <c r="D350" s="216" t="s">
        <v>179</v>
      </c>
      <c r="E350" s="217" t="s">
        <v>531</v>
      </c>
      <c r="F350" s="218" t="s">
        <v>532</v>
      </c>
      <c r="G350" s="219" t="s">
        <v>251</v>
      </c>
      <c r="H350" s="220">
        <v>3.0880000000000001</v>
      </c>
      <c r="I350" s="221"/>
      <c r="J350" s="222">
        <f>ROUND(I350*H350,2)</f>
        <v>0</v>
      </c>
      <c r="K350" s="218" t="s">
        <v>244</v>
      </c>
      <c r="L350" s="47"/>
      <c r="M350" s="223" t="s">
        <v>19</v>
      </c>
      <c r="N350" s="224" t="s">
        <v>48</v>
      </c>
      <c r="O350" s="87"/>
      <c r="P350" s="225">
        <f>O350*H350</f>
        <v>0</v>
      </c>
      <c r="Q350" s="225">
        <v>0.26200000000000001</v>
      </c>
      <c r="R350" s="225">
        <f>Q350*H350</f>
        <v>0.80905600000000011</v>
      </c>
      <c r="S350" s="225">
        <v>0</v>
      </c>
      <c r="T350" s="226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7" t="s">
        <v>99</v>
      </c>
      <c r="AT350" s="227" t="s">
        <v>179</v>
      </c>
      <c r="AU350" s="227" t="s">
        <v>86</v>
      </c>
      <c r="AY350" s="20" t="s">
        <v>177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20" t="s">
        <v>84</v>
      </c>
      <c r="BK350" s="228">
        <f>ROUND(I350*H350,2)</f>
        <v>0</v>
      </c>
      <c r="BL350" s="20" t="s">
        <v>99</v>
      </c>
      <c r="BM350" s="227" t="s">
        <v>533</v>
      </c>
    </row>
    <row r="351" s="2" customFormat="1">
      <c r="A351" s="41"/>
      <c r="B351" s="42"/>
      <c r="C351" s="43"/>
      <c r="D351" s="229" t="s">
        <v>185</v>
      </c>
      <c r="E351" s="43"/>
      <c r="F351" s="230" t="s">
        <v>534</v>
      </c>
      <c r="G351" s="43"/>
      <c r="H351" s="43"/>
      <c r="I351" s="231"/>
      <c r="J351" s="43"/>
      <c r="K351" s="43"/>
      <c r="L351" s="47"/>
      <c r="M351" s="232"/>
      <c r="N351" s="233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185</v>
      </c>
      <c r="AU351" s="20" t="s">
        <v>86</v>
      </c>
    </row>
    <row r="352" s="14" customFormat="1">
      <c r="A352" s="14"/>
      <c r="B352" s="245"/>
      <c r="C352" s="246"/>
      <c r="D352" s="229" t="s">
        <v>187</v>
      </c>
      <c r="E352" s="247" t="s">
        <v>19</v>
      </c>
      <c r="F352" s="248" t="s">
        <v>535</v>
      </c>
      <c r="G352" s="246"/>
      <c r="H352" s="247" t="s">
        <v>19</v>
      </c>
      <c r="I352" s="249"/>
      <c r="J352" s="246"/>
      <c r="K352" s="246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187</v>
      </c>
      <c r="AU352" s="254" t="s">
        <v>86</v>
      </c>
      <c r="AV352" s="14" t="s">
        <v>84</v>
      </c>
      <c r="AW352" s="14" t="s">
        <v>37</v>
      </c>
      <c r="AX352" s="14" t="s">
        <v>77</v>
      </c>
      <c r="AY352" s="254" t="s">
        <v>177</v>
      </c>
    </row>
    <row r="353" s="13" customFormat="1">
      <c r="A353" s="13"/>
      <c r="B353" s="234"/>
      <c r="C353" s="235"/>
      <c r="D353" s="229" t="s">
        <v>187</v>
      </c>
      <c r="E353" s="236" t="s">
        <v>19</v>
      </c>
      <c r="F353" s="237" t="s">
        <v>536</v>
      </c>
      <c r="G353" s="235"/>
      <c r="H353" s="238">
        <v>3.0880000000000001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187</v>
      </c>
      <c r="AU353" s="244" t="s">
        <v>86</v>
      </c>
      <c r="AV353" s="13" t="s">
        <v>86</v>
      </c>
      <c r="AW353" s="13" t="s">
        <v>37</v>
      </c>
      <c r="AX353" s="13" t="s">
        <v>84</v>
      </c>
      <c r="AY353" s="244" t="s">
        <v>177</v>
      </c>
    </row>
    <row r="354" s="2" customFormat="1" ht="16.5" customHeight="1">
      <c r="A354" s="41"/>
      <c r="B354" s="42"/>
      <c r="C354" s="277" t="s">
        <v>537</v>
      </c>
      <c r="D354" s="277" t="s">
        <v>314</v>
      </c>
      <c r="E354" s="278" t="s">
        <v>538</v>
      </c>
      <c r="F354" s="279" t="s">
        <v>539</v>
      </c>
      <c r="G354" s="280" t="s">
        <v>287</v>
      </c>
      <c r="H354" s="281">
        <v>0.124</v>
      </c>
      <c r="I354" s="282"/>
      <c r="J354" s="283">
        <f>ROUND(I354*H354,2)</f>
        <v>0</v>
      </c>
      <c r="K354" s="279" t="s">
        <v>183</v>
      </c>
      <c r="L354" s="284"/>
      <c r="M354" s="285" t="s">
        <v>19</v>
      </c>
      <c r="N354" s="286" t="s">
        <v>48</v>
      </c>
      <c r="O354" s="87"/>
      <c r="P354" s="225">
        <f>O354*H354</f>
        <v>0</v>
      </c>
      <c r="Q354" s="225">
        <v>1</v>
      </c>
      <c r="R354" s="225">
        <f>Q354*H354</f>
        <v>0.124</v>
      </c>
      <c r="S354" s="225">
        <v>0</v>
      </c>
      <c r="T354" s="226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7" t="s">
        <v>241</v>
      </c>
      <c r="AT354" s="227" t="s">
        <v>314</v>
      </c>
      <c r="AU354" s="227" t="s">
        <v>86</v>
      </c>
      <c r="AY354" s="20" t="s">
        <v>177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20" t="s">
        <v>84</v>
      </c>
      <c r="BK354" s="228">
        <f>ROUND(I354*H354,2)</f>
        <v>0</v>
      </c>
      <c r="BL354" s="20" t="s">
        <v>99</v>
      </c>
      <c r="BM354" s="227" t="s">
        <v>540</v>
      </c>
    </row>
    <row r="355" s="2" customFormat="1">
      <c r="A355" s="41"/>
      <c r="B355" s="42"/>
      <c r="C355" s="43"/>
      <c r="D355" s="229" t="s">
        <v>185</v>
      </c>
      <c r="E355" s="43"/>
      <c r="F355" s="230" t="s">
        <v>539</v>
      </c>
      <c r="G355" s="43"/>
      <c r="H355" s="43"/>
      <c r="I355" s="231"/>
      <c r="J355" s="43"/>
      <c r="K355" s="43"/>
      <c r="L355" s="47"/>
      <c r="M355" s="232"/>
      <c r="N355" s="233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185</v>
      </c>
      <c r="AU355" s="20" t="s">
        <v>86</v>
      </c>
    </row>
    <row r="356" s="14" customFormat="1">
      <c r="A356" s="14"/>
      <c r="B356" s="245"/>
      <c r="C356" s="246"/>
      <c r="D356" s="229" t="s">
        <v>187</v>
      </c>
      <c r="E356" s="247" t="s">
        <v>19</v>
      </c>
      <c r="F356" s="248" t="s">
        <v>541</v>
      </c>
      <c r="G356" s="246"/>
      <c r="H356" s="247" t="s">
        <v>19</v>
      </c>
      <c r="I356" s="249"/>
      <c r="J356" s="246"/>
      <c r="K356" s="246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187</v>
      </c>
      <c r="AU356" s="254" t="s">
        <v>86</v>
      </c>
      <c r="AV356" s="14" t="s">
        <v>84</v>
      </c>
      <c r="AW356" s="14" t="s">
        <v>37</v>
      </c>
      <c r="AX356" s="14" t="s">
        <v>77</v>
      </c>
      <c r="AY356" s="254" t="s">
        <v>177</v>
      </c>
    </row>
    <row r="357" s="13" customFormat="1">
      <c r="A357" s="13"/>
      <c r="B357" s="234"/>
      <c r="C357" s="235"/>
      <c r="D357" s="229" t="s">
        <v>187</v>
      </c>
      <c r="E357" s="236" t="s">
        <v>19</v>
      </c>
      <c r="F357" s="237" t="s">
        <v>542</v>
      </c>
      <c r="G357" s="235"/>
      <c r="H357" s="238">
        <v>0.124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4" t="s">
        <v>187</v>
      </c>
      <c r="AU357" s="244" t="s">
        <v>86</v>
      </c>
      <c r="AV357" s="13" t="s">
        <v>86</v>
      </c>
      <c r="AW357" s="13" t="s">
        <v>37</v>
      </c>
      <c r="AX357" s="13" t="s">
        <v>84</v>
      </c>
      <c r="AY357" s="244" t="s">
        <v>177</v>
      </c>
    </row>
    <row r="358" s="2" customFormat="1">
      <c r="A358" s="41"/>
      <c r="B358" s="42"/>
      <c r="C358" s="216" t="s">
        <v>543</v>
      </c>
      <c r="D358" s="216" t="s">
        <v>179</v>
      </c>
      <c r="E358" s="217" t="s">
        <v>544</v>
      </c>
      <c r="F358" s="218" t="s">
        <v>545</v>
      </c>
      <c r="G358" s="219" t="s">
        <v>251</v>
      </c>
      <c r="H358" s="220">
        <v>25.873999999999999</v>
      </c>
      <c r="I358" s="221"/>
      <c r="J358" s="222">
        <f>ROUND(I358*H358,2)</f>
        <v>0</v>
      </c>
      <c r="K358" s="218" t="s">
        <v>244</v>
      </c>
      <c r="L358" s="47"/>
      <c r="M358" s="223" t="s">
        <v>19</v>
      </c>
      <c r="N358" s="224" t="s">
        <v>48</v>
      </c>
      <c r="O358" s="87"/>
      <c r="P358" s="225">
        <f>O358*H358</f>
        <v>0</v>
      </c>
      <c r="Q358" s="225">
        <v>0.26068000000000002</v>
      </c>
      <c r="R358" s="225">
        <f>Q358*H358</f>
        <v>6.7448343199999998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99</v>
      </c>
      <c r="AT358" s="227" t="s">
        <v>179</v>
      </c>
      <c r="AU358" s="227" t="s">
        <v>86</v>
      </c>
      <c r="AY358" s="20" t="s">
        <v>177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84</v>
      </c>
      <c r="BK358" s="228">
        <f>ROUND(I358*H358,2)</f>
        <v>0</v>
      </c>
      <c r="BL358" s="20" t="s">
        <v>99</v>
      </c>
      <c r="BM358" s="227" t="s">
        <v>546</v>
      </c>
    </row>
    <row r="359" s="2" customFormat="1">
      <c r="A359" s="41"/>
      <c r="B359" s="42"/>
      <c r="C359" s="43"/>
      <c r="D359" s="229" t="s">
        <v>185</v>
      </c>
      <c r="E359" s="43"/>
      <c r="F359" s="230" t="s">
        <v>547</v>
      </c>
      <c r="G359" s="43"/>
      <c r="H359" s="43"/>
      <c r="I359" s="231"/>
      <c r="J359" s="43"/>
      <c r="K359" s="43"/>
      <c r="L359" s="47"/>
      <c r="M359" s="232"/>
      <c r="N359" s="233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185</v>
      </c>
      <c r="AU359" s="20" t="s">
        <v>86</v>
      </c>
    </row>
    <row r="360" s="14" customFormat="1">
      <c r="A360" s="14"/>
      <c r="B360" s="245"/>
      <c r="C360" s="246"/>
      <c r="D360" s="229" t="s">
        <v>187</v>
      </c>
      <c r="E360" s="247" t="s">
        <v>19</v>
      </c>
      <c r="F360" s="248" t="s">
        <v>541</v>
      </c>
      <c r="G360" s="246"/>
      <c r="H360" s="247" t="s">
        <v>19</v>
      </c>
      <c r="I360" s="249"/>
      <c r="J360" s="246"/>
      <c r="K360" s="246"/>
      <c r="L360" s="250"/>
      <c r="M360" s="251"/>
      <c r="N360" s="252"/>
      <c r="O360" s="252"/>
      <c r="P360" s="252"/>
      <c r="Q360" s="252"/>
      <c r="R360" s="252"/>
      <c r="S360" s="252"/>
      <c r="T360" s="253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4" t="s">
        <v>187</v>
      </c>
      <c r="AU360" s="254" t="s">
        <v>86</v>
      </c>
      <c r="AV360" s="14" t="s">
        <v>84</v>
      </c>
      <c r="AW360" s="14" t="s">
        <v>37</v>
      </c>
      <c r="AX360" s="14" t="s">
        <v>77</v>
      </c>
      <c r="AY360" s="254" t="s">
        <v>177</v>
      </c>
    </row>
    <row r="361" s="13" customFormat="1">
      <c r="A361" s="13"/>
      <c r="B361" s="234"/>
      <c r="C361" s="235"/>
      <c r="D361" s="229" t="s">
        <v>187</v>
      </c>
      <c r="E361" s="236" t="s">
        <v>19</v>
      </c>
      <c r="F361" s="237" t="s">
        <v>548</v>
      </c>
      <c r="G361" s="235"/>
      <c r="H361" s="238">
        <v>25.873999999999999</v>
      </c>
      <c r="I361" s="239"/>
      <c r="J361" s="235"/>
      <c r="K361" s="235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187</v>
      </c>
      <c r="AU361" s="244" t="s">
        <v>86</v>
      </c>
      <c r="AV361" s="13" t="s">
        <v>86</v>
      </c>
      <c r="AW361" s="13" t="s">
        <v>37</v>
      </c>
      <c r="AX361" s="13" t="s">
        <v>77</v>
      </c>
      <c r="AY361" s="244" t="s">
        <v>177</v>
      </c>
    </row>
    <row r="362" s="15" customFormat="1">
      <c r="A362" s="15"/>
      <c r="B362" s="255"/>
      <c r="C362" s="256"/>
      <c r="D362" s="229" t="s">
        <v>187</v>
      </c>
      <c r="E362" s="257" t="s">
        <v>19</v>
      </c>
      <c r="F362" s="258" t="s">
        <v>222</v>
      </c>
      <c r="G362" s="256"/>
      <c r="H362" s="259">
        <v>25.873999999999999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5" t="s">
        <v>187</v>
      </c>
      <c r="AU362" s="265" t="s">
        <v>86</v>
      </c>
      <c r="AV362" s="15" t="s">
        <v>99</v>
      </c>
      <c r="AW362" s="15" t="s">
        <v>37</v>
      </c>
      <c r="AX362" s="15" t="s">
        <v>84</v>
      </c>
      <c r="AY362" s="265" t="s">
        <v>177</v>
      </c>
    </row>
    <row r="363" s="2" customFormat="1" ht="16.5" customHeight="1">
      <c r="A363" s="41"/>
      <c r="B363" s="42"/>
      <c r="C363" s="277" t="s">
        <v>549</v>
      </c>
      <c r="D363" s="277" t="s">
        <v>314</v>
      </c>
      <c r="E363" s="278" t="s">
        <v>538</v>
      </c>
      <c r="F363" s="279" t="s">
        <v>539</v>
      </c>
      <c r="G363" s="280" t="s">
        <v>287</v>
      </c>
      <c r="H363" s="281">
        <v>0.98299999999999998</v>
      </c>
      <c r="I363" s="282"/>
      <c r="J363" s="283">
        <f>ROUND(I363*H363,2)</f>
        <v>0</v>
      </c>
      <c r="K363" s="279" t="s">
        <v>183</v>
      </c>
      <c r="L363" s="284"/>
      <c r="M363" s="285" t="s">
        <v>19</v>
      </c>
      <c r="N363" s="286" t="s">
        <v>48</v>
      </c>
      <c r="O363" s="87"/>
      <c r="P363" s="225">
        <f>O363*H363</f>
        <v>0</v>
      </c>
      <c r="Q363" s="225">
        <v>1</v>
      </c>
      <c r="R363" s="225">
        <f>Q363*H363</f>
        <v>0.98299999999999998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241</v>
      </c>
      <c r="AT363" s="227" t="s">
        <v>314</v>
      </c>
      <c r="AU363" s="227" t="s">
        <v>86</v>
      </c>
      <c r="AY363" s="20" t="s">
        <v>177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84</v>
      </c>
      <c r="BK363" s="228">
        <f>ROUND(I363*H363,2)</f>
        <v>0</v>
      </c>
      <c r="BL363" s="20" t="s">
        <v>99</v>
      </c>
      <c r="BM363" s="227" t="s">
        <v>550</v>
      </c>
    </row>
    <row r="364" s="2" customFormat="1">
      <c r="A364" s="41"/>
      <c r="B364" s="42"/>
      <c r="C364" s="43"/>
      <c r="D364" s="229" t="s">
        <v>185</v>
      </c>
      <c r="E364" s="43"/>
      <c r="F364" s="230" t="s">
        <v>539</v>
      </c>
      <c r="G364" s="43"/>
      <c r="H364" s="43"/>
      <c r="I364" s="231"/>
      <c r="J364" s="43"/>
      <c r="K364" s="43"/>
      <c r="L364" s="47"/>
      <c r="M364" s="232"/>
      <c r="N364" s="233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185</v>
      </c>
      <c r="AU364" s="20" t="s">
        <v>86</v>
      </c>
    </row>
    <row r="365" s="14" customFormat="1">
      <c r="A365" s="14"/>
      <c r="B365" s="245"/>
      <c r="C365" s="246"/>
      <c r="D365" s="229" t="s">
        <v>187</v>
      </c>
      <c r="E365" s="247" t="s">
        <v>19</v>
      </c>
      <c r="F365" s="248" t="s">
        <v>541</v>
      </c>
      <c r="G365" s="246"/>
      <c r="H365" s="247" t="s">
        <v>19</v>
      </c>
      <c r="I365" s="249"/>
      <c r="J365" s="246"/>
      <c r="K365" s="246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187</v>
      </c>
      <c r="AU365" s="254" t="s">
        <v>86</v>
      </c>
      <c r="AV365" s="14" t="s">
        <v>84</v>
      </c>
      <c r="AW365" s="14" t="s">
        <v>37</v>
      </c>
      <c r="AX365" s="14" t="s">
        <v>77</v>
      </c>
      <c r="AY365" s="254" t="s">
        <v>177</v>
      </c>
    </row>
    <row r="366" s="13" customFormat="1">
      <c r="A366" s="13"/>
      <c r="B366" s="234"/>
      <c r="C366" s="235"/>
      <c r="D366" s="229" t="s">
        <v>187</v>
      </c>
      <c r="E366" s="236" t="s">
        <v>19</v>
      </c>
      <c r="F366" s="237" t="s">
        <v>551</v>
      </c>
      <c r="G366" s="235"/>
      <c r="H366" s="238">
        <v>0.98299999999999998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187</v>
      </c>
      <c r="AU366" s="244" t="s">
        <v>86</v>
      </c>
      <c r="AV366" s="13" t="s">
        <v>86</v>
      </c>
      <c r="AW366" s="13" t="s">
        <v>37</v>
      </c>
      <c r="AX366" s="13" t="s">
        <v>84</v>
      </c>
      <c r="AY366" s="244" t="s">
        <v>177</v>
      </c>
    </row>
    <row r="367" s="2" customFormat="1" ht="16.5" customHeight="1">
      <c r="A367" s="41"/>
      <c r="B367" s="42"/>
      <c r="C367" s="216" t="s">
        <v>552</v>
      </c>
      <c r="D367" s="216" t="s">
        <v>179</v>
      </c>
      <c r="E367" s="217" t="s">
        <v>553</v>
      </c>
      <c r="F367" s="218" t="s">
        <v>554</v>
      </c>
      <c r="G367" s="219" t="s">
        <v>344</v>
      </c>
      <c r="H367" s="220">
        <v>3</v>
      </c>
      <c r="I367" s="221"/>
      <c r="J367" s="222">
        <f>ROUND(I367*H367,2)</f>
        <v>0</v>
      </c>
      <c r="K367" s="218" t="s">
        <v>244</v>
      </c>
      <c r="L367" s="47"/>
      <c r="M367" s="223" t="s">
        <v>19</v>
      </c>
      <c r="N367" s="224" t="s">
        <v>48</v>
      </c>
      <c r="O367" s="87"/>
      <c r="P367" s="225">
        <f>O367*H367</f>
        <v>0</v>
      </c>
      <c r="Q367" s="225">
        <v>0.026460000000000001</v>
      </c>
      <c r="R367" s="225">
        <f>Q367*H367</f>
        <v>0.079380000000000006</v>
      </c>
      <c r="S367" s="225">
        <v>0</v>
      </c>
      <c r="T367" s="226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7" t="s">
        <v>99</v>
      </c>
      <c r="AT367" s="227" t="s">
        <v>179</v>
      </c>
      <c r="AU367" s="227" t="s">
        <v>86</v>
      </c>
      <c r="AY367" s="20" t="s">
        <v>177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20" t="s">
        <v>84</v>
      </c>
      <c r="BK367" s="228">
        <f>ROUND(I367*H367,2)</f>
        <v>0</v>
      </c>
      <c r="BL367" s="20" t="s">
        <v>99</v>
      </c>
      <c r="BM367" s="227" t="s">
        <v>555</v>
      </c>
    </row>
    <row r="368" s="2" customFormat="1">
      <c r="A368" s="41"/>
      <c r="B368" s="42"/>
      <c r="C368" s="43"/>
      <c r="D368" s="229" t="s">
        <v>185</v>
      </c>
      <c r="E368" s="43"/>
      <c r="F368" s="230" t="s">
        <v>556</v>
      </c>
      <c r="G368" s="43"/>
      <c r="H368" s="43"/>
      <c r="I368" s="231"/>
      <c r="J368" s="43"/>
      <c r="K368" s="43"/>
      <c r="L368" s="47"/>
      <c r="M368" s="232"/>
      <c r="N368" s="233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185</v>
      </c>
      <c r="AU368" s="20" t="s">
        <v>86</v>
      </c>
    </row>
    <row r="369" s="2" customFormat="1" ht="16.5" customHeight="1">
      <c r="A369" s="41"/>
      <c r="B369" s="42"/>
      <c r="C369" s="277" t="s">
        <v>557</v>
      </c>
      <c r="D369" s="277" t="s">
        <v>314</v>
      </c>
      <c r="E369" s="278" t="s">
        <v>558</v>
      </c>
      <c r="F369" s="279" t="s">
        <v>559</v>
      </c>
      <c r="G369" s="280" t="s">
        <v>344</v>
      </c>
      <c r="H369" s="281">
        <v>3</v>
      </c>
      <c r="I369" s="282"/>
      <c r="J369" s="283">
        <f>ROUND(I369*H369,2)</f>
        <v>0</v>
      </c>
      <c r="K369" s="279" t="s">
        <v>317</v>
      </c>
      <c r="L369" s="284"/>
      <c r="M369" s="285" t="s">
        <v>19</v>
      </c>
      <c r="N369" s="286" t="s">
        <v>48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241</v>
      </c>
      <c r="AT369" s="227" t="s">
        <v>314</v>
      </c>
      <c r="AU369" s="227" t="s">
        <v>86</v>
      </c>
      <c r="AY369" s="20" t="s">
        <v>177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84</v>
      </c>
      <c r="BK369" s="228">
        <f>ROUND(I369*H369,2)</f>
        <v>0</v>
      </c>
      <c r="BL369" s="20" t="s">
        <v>99</v>
      </c>
      <c r="BM369" s="227" t="s">
        <v>560</v>
      </c>
    </row>
    <row r="370" s="2" customFormat="1">
      <c r="A370" s="41"/>
      <c r="B370" s="42"/>
      <c r="C370" s="43"/>
      <c r="D370" s="229" t="s">
        <v>185</v>
      </c>
      <c r="E370" s="43"/>
      <c r="F370" s="230" t="s">
        <v>559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185</v>
      </c>
      <c r="AU370" s="20" t="s">
        <v>86</v>
      </c>
    </row>
    <row r="371" s="2" customFormat="1" ht="21.75" customHeight="1">
      <c r="A371" s="41"/>
      <c r="B371" s="42"/>
      <c r="C371" s="216" t="s">
        <v>561</v>
      </c>
      <c r="D371" s="216" t="s">
        <v>179</v>
      </c>
      <c r="E371" s="217" t="s">
        <v>562</v>
      </c>
      <c r="F371" s="218" t="s">
        <v>563</v>
      </c>
      <c r="G371" s="219" t="s">
        <v>251</v>
      </c>
      <c r="H371" s="220">
        <v>9.2560000000000002</v>
      </c>
      <c r="I371" s="221"/>
      <c r="J371" s="222">
        <f>ROUND(I371*H371,2)</f>
        <v>0</v>
      </c>
      <c r="K371" s="218" t="s">
        <v>244</v>
      </c>
      <c r="L371" s="47"/>
      <c r="M371" s="223" t="s">
        <v>19</v>
      </c>
      <c r="N371" s="224" t="s">
        <v>48</v>
      </c>
      <c r="O371" s="87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7" t="s">
        <v>99</v>
      </c>
      <c r="AT371" s="227" t="s">
        <v>179</v>
      </c>
      <c r="AU371" s="227" t="s">
        <v>86</v>
      </c>
      <c r="AY371" s="20" t="s">
        <v>177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20" t="s">
        <v>84</v>
      </c>
      <c r="BK371" s="228">
        <f>ROUND(I371*H371,2)</f>
        <v>0</v>
      </c>
      <c r="BL371" s="20" t="s">
        <v>99</v>
      </c>
      <c r="BM371" s="227" t="s">
        <v>564</v>
      </c>
    </row>
    <row r="372" s="2" customFormat="1">
      <c r="A372" s="41"/>
      <c r="B372" s="42"/>
      <c r="C372" s="43"/>
      <c r="D372" s="229" t="s">
        <v>185</v>
      </c>
      <c r="E372" s="43"/>
      <c r="F372" s="230" t="s">
        <v>565</v>
      </c>
      <c r="G372" s="43"/>
      <c r="H372" s="43"/>
      <c r="I372" s="231"/>
      <c r="J372" s="43"/>
      <c r="K372" s="43"/>
      <c r="L372" s="47"/>
      <c r="M372" s="232"/>
      <c r="N372" s="233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185</v>
      </c>
      <c r="AU372" s="20" t="s">
        <v>86</v>
      </c>
    </row>
    <row r="373" s="14" customFormat="1">
      <c r="A373" s="14"/>
      <c r="B373" s="245"/>
      <c r="C373" s="246"/>
      <c r="D373" s="229" t="s">
        <v>187</v>
      </c>
      <c r="E373" s="247" t="s">
        <v>19</v>
      </c>
      <c r="F373" s="248" t="s">
        <v>566</v>
      </c>
      <c r="G373" s="246"/>
      <c r="H373" s="247" t="s">
        <v>19</v>
      </c>
      <c r="I373" s="249"/>
      <c r="J373" s="246"/>
      <c r="K373" s="246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187</v>
      </c>
      <c r="AU373" s="254" t="s">
        <v>86</v>
      </c>
      <c r="AV373" s="14" t="s">
        <v>84</v>
      </c>
      <c r="AW373" s="14" t="s">
        <v>37</v>
      </c>
      <c r="AX373" s="14" t="s">
        <v>77</v>
      </c>
      <c r="AY373" s="254" t="s">
        <v>177</v>
      </c>
    </row>
    <row r="374" s="13" customFormat="1">
      <c r="A374" s="13"/>
      <c r="B374" s="234"/>
      <c r="C374" s="235"/>
      <c r="D374" s="229" t="s">
        <v>187</v>
      </c>
      <c r="E374" s="236" t="s">
        <v>19</v>
      </c>
      <c r="F374" s="237" t="s">
        <v>567</v>
      </c>
      <c r="G374" s="235"/>
      <c r="H374" s="238">
        <v>4.9509999999999996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187</v>
      </c>
      <c r="AU374" s="244" t="s">
        <v>86</v>
      </c>
      <c r="AV374" s="13" t="s">
        <v>86</v>
      </c>
      <c r="AW374" s="13" t="s">
        <v>37</v>
      </c>
      <c r="AX374" s="13" t="s">
        <v>77</v>
      </c>
      <c r="AY374" s="244" t="s">
        <v>177</v>
      </c>
    </row>
    <row r="375" s="13" customFormat="1">
      <c r="A375" s="13"/>
      <c r="B375" s="234"/>
      <c r="C375" s="235"/>
      <c r="D375" s="229" t="s">
        <v>187</v>
      </c>
      <c r="E375" s="236" t="s">
        <v>19</v>
      </c>
      <c r="F375" s="237" t="s">
        <v>568</v>
      </c>
      <c r="G375" s="235"/>
      <c r="H375" s="238">
        <v>4.3049999999999997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187</v>
      </c>
      <c r="AU375" s="244" t="s">
        <v>86</v>
      </c>
      <c r="AV375" s="13" t="s">
        <v>86</v>
      </c>
      <c r="AW375" s="13" t="s">
        <v>37</v>
      </c>
      <c r="AX375" s="13" t="s">
        <v>77</v>
      </c>
      <c r="AY375" s="244" t="s">
        <v>177</v>
      </c>
    </row>
    <row r="376" s="15" customFormat="1">
      <c r="A376" s="15"/>
      <c r="B376" s="255"/>
      <c r="C376" s="256"/>
      <c r="D376" s="229" t="s">
        <v>187</v>
      </c>
      <c r="E376" s="257" t="s">
        <v>19</v>
      </c>
      <c r="F376" s="258" t="s">
        <v>222</v>
      </c>
      <c r="G376" s="256"/>
      <c r="H376" s="259">
        <v>9.2560000000000002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5" t="s">
        <v>187</v>
      </c>
      <c r="AU376" s="265" t="s">
        <v>86</v>
      </c>
      <c r="AV376" s="15" t="s">
        <v>99</v>
      </c>
      <c r="AW376" s="15" t="s">
        <v>37</v>
      </c>
      <c r="AX376" s="15" t="s">
        <v>84</v>
      </c>
      <c r="AY376" s="265" t="s">
        <v>177</v>
      </c>
    </row>
    <row r="377" s="2" customFormat="1" ht="16.5" customHeight="1">
      <c r="A377" s="41"/>
      <c r="B377" s="42"/>
      <c r="C377" s="277" t="s">
        <v>569</v>
      </c>
      <c r="D377" s="277" t="s">
        <v>314</v>
      </c>
      <c r="E377" s="278" t="s">
        <v>570</v>
      </c>
      <c r="F377" s="279" t="s">
        <v>571</v>
      </c>
      <c r="G377" s="280" t="s">
        <v>251</v>
      </c>
      <c r="H377" s="281">
        <v>4.9509999999999996</v>
      </c>
      <c r="I377" s="282"/>
      <c r="J377" s="283">
        <f>ROUND(I377*H377,2)</f>
        <v>0</v>
      </c>
      <c r="K377" s="279" t="s">
        <v>183</v>
      </c>
      <c r="L377" s="284"/>
      <c r="M377" s="285" t="s">
        <v>19</v>
      </c>
      <c r="N377" s="286" t="s">
        <v>48</v>
      </c>
      <c r="O377" s="87"/>
      <c r="P377" s="225">
        <f>O377*H377</f>
        <v>0</v>
      </c>
      <c r="Q377" s="225">
        <v>0.0034499999999999999</v>
      </c>
      <c r="R377" s="225">
        <f>Q377*H377</f>
        <v>0.017080949999999998</v>
      </c>
      <c r="S377" s="225">
        <v>0</v>
      </c>
      <c r="T377" s="226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7" t="s">
        <v>241</v>
      </c>
      <c r="AT377" s="227" t="s">
        <v>314</v>
      </c>
      <c r="AU377" s="227" t="s">
        <v>86</v>
      </c>
      <c r="AY377" s="20" t="s">
        <v>177</v>
      </c>
      <c r="BE377" s="228">
        <f>IF(N377="základní",J377,0)</f>
        <v>0</v>
      </c>
      <c r="BF377" s="228">
        <f>IF(N377="snížená",J377,0)</f>
        <v>0</v>
      </c>
      <c r="BG377" s="228">
        <f>IF(N377="zákl. přenesená",J377,0)</f>
        <v>0</v>
      </c>
      <c r="BH377" s="228">
        <f>IF(N377="sníž. přenesená",J377,0)</f>
        <v>0</v>
      </c>
      <c r="BI377" s="228">
        <f>IF(N377="nulová",J377,0)</f>
        <v>0</v>
      </c>
      <c r="BJ377" s="20" t="s">
        <v>84</v>
      </c>
      <c r="BK377" s="228">
        <f>ROUND(I377*H377,2)</f>
        <v>0</v>
      </c>
      <c r="BL377" s="20" t="s">
        <v>99</v>
      </c>
      <c r="BM377" s="227" t="s">
        <v>572</v>
      </c>
    </row>
    <row r="378" s="2" customFormat="1">
      <c r="A378" s="41"/>
      <c r="B378" s="42"/>
      <c r="C378" s="43"/>
      <c r="D378" s="229" t="s">
        <v>185</v>
      </c>
      <c r="E378" s="43"/>
      <c r="F378" s="230" t="s">
        <v>571</v>
      </c>
      <c r="G378" s="43"/>
      <c r="H378" s="43"/>
      <c r="I378" s="231"/>
      <c r="J378" s="43"/>
      <c r="K378" s="43"/>
      <c r="L378" s="47"/>
      <c r="M378" s="232"/>
      <c r="N378" s="233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185</v>
      </c>
      <c r="AU378" s="20" t="s">
        <v>86</v>
      </c>
    </row>
    <row r="379" s="2" customFormat="1" ht="16.5" customHeight="1">
      <c r="A379" s="41"/>
      <c r="B379" s="42"/>
      <c r="C379" s="277" t="s">
        <v>573</v>
      </c>
      <c r="D379" s="277" t="s">
        <v>314</v>
      </c>
      <c r="E379" s="278" t="s">
        <v>574</v>
      </c>
      <c r="F379" s="279" t="s">
        <v>575</v>
      </c>
      <c r="G379" s="280" t="s">
        <v>287</v>
      </c>
      <c r="H379" s="281">
        <v>0.069000000000000006</v>
      </c>
      <c r="I379" s="282"/>
      <c r="J379" s="283">
        <f>ROUND(I379*H379,2)</f>
        <v>0</v>
      </c>
      <c r="K379" s="279" t="s">
        <v>183</v>
      </c>
      <c r="L379" s="284"/>
      <c r="M379" s="285" t="s">
        <v>19</v>
      </c>
      <c r="N379" s="286" t="s">
        <v>48</v>
      </c>
      <c r="O379" s="87"/>
      <c r="P379" s="225">
        <f>O379*H379</f>
        <v>0</v>
      </c>
      <c r="Q379" s="225">
        <v>1</v>
      </c>
      <c r="R379" s="225">
        <f>Q379*H379</f>
        <v>0.069000000000000006</v>
      </c>
      <c r="S379" s="225">
        <v>0</v>
      </c>
      <c r="T379" s="226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7" t="s">
        <v>241</v>
      </c>
      <c r="AT379" s="227" t="s">
        <v>314</v>
      </c>
      <c r="AU379" s="227" t="s">
        <v>86</v>
      </c>
      <c r="AY379" s="20" t="s">
        <v>177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20" t="s">
        <v>84</v>
      </c>
      <c r="BK379" s="228">
        <f>ROUND(I379*H379,2)</f>
        <v>0</v>
      </c>
      <c r="BL379" s="20" t="s">
        <v>99</v>
      </c>
      <c r="BM379" s="227" t="s">
        <v>576</v>
      </c>
    </row>
    <row r="380" s="2" customFormat="1">
      <c r="A380" s="41"/>
      <c r="B380" s="42"/>
      <c r="C380" s="43"/>
      <c r="D380" s="229" t="s">
        <v>185</v>
      </c>
      <c r="E380" s="43"/>
      <c r="F380" s="230" t="s">
        <v>575</v>
      </c>
      <c r="G380" s="43"/>
      <c r="H380" s="43"/>
      <c r="I380" s="231"/>
      <c r="J380" s="43"/>
      <c r="K380" s="43"/>
      <c r="L380" s="47"/>
      <c r="M380" s="232"/>
      <c r="N380" s="233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185</v>
      </c>
      <c r="AU380" s="20" t="s">
        <v>86</v>
      </c>
    </row>
    <row r="381" s="2" customFormat="1">
      <c r="A381" s="41"/>
      <c r="B381" s="42"/>
      <c r="C381" s="43"/>
      <c r="D381" s="229" t="s">
        <v>486</v>
      </c>
      <c r="E381" s="43"/>
      <c r="F381" s="287" t="s">
        <v>577</v>
      </c>
      <c r="G381" s="43"/>
      <c r="H381" s="43"/>
      <c r="I381" s="231"/>
      <c r="J381" s="43"/>
      <c r="K381" s="43"/>
      <c r="L381" s="47"/>
      <c r="M381" s="232"/>
      <c r="N381" s="233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486</v>
      </c>
      <c r="AU381" s="20" t="s">
        <v>86</v>
      </c>
    </row>
    <row r="382" s="13" customFormat="1">
      <c r="A382" s="13"/>
      <c r="B382" s="234"/>
      <c r="C382" s="235"/>
      <c r="D382" s="229" t="s">
        <v>187</v>
      </c>
      <c r="E382" s="236" t="s">
        <v>19</v>
      </c>
      <c r="F382" s="237" t="s">
        <v>578</v>
      </c>
      <c r="G382" s="235"/>
      <c r="H382" s="238">
        <v>0.069000000000000006</v>
      </c>
      <c r="I382" s="239"/>
      <c r="J382" s="235"/>
      <c r="K382" s="235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187</v>
      </c>
      <c r="AU382" s="244" t="s">
        <v>86</v>
      </c>
      <c r="AV382" s="13" t="s">
        <v>86</v>
      </c>
      <c r="AW382" s="13" t="s">
        <v>37</v>
      </c>
      <c r="AX382" s="13" t="s">
        <v>84</v>
      </c>
      <c r="AY382" s="244" t="s">
        <v>177</v>
      </c>
    </row>
    <row r="383" s="2" customFormat="1" ht="16.5" customHeight="1">
      <c r="A383" s="41"/>
      <c r="B383" s="42"/>
      <c r="C383" s="216" t="s">
        <v>579</v>
      </c>
      <c r="D383" s="216" t="s">
        <v>179</v>
      </c>
      <c r="E383" s="217" t="s">
        <v>580</v>
      </c>
      <c r="F383" s="218" t="s">
        <v>581</v>
      </c>
      <c r="G383" s="219" t="s">
        <v>582</v>
      </c>
      <c r="H383" s="220">
        <v>9.8130000000000006</v>
      </c>
      <c r="I383" s="221"/>
      <c r="J383" s="222">
        <f>ROUND(I383*H383,2)</f>
        <v>0</v>
      </c>
      <c r="K383" s="218" t="s">
        <v>244</v>
      </c>
      <c r="L383" s="47"/>
      <c r="M383" s="223" t="s">
        <v>19</v>
      </c>
      <c r="N383" s="224" t="s">
        <v>48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99</v>
      </c>
      <c r="AT383" s="227" t="s">
        <v>179</v>
      </c>
      <c r="AU383" s="227" t="s">
        <v>86</v>
      </c>
      <c r="AY383" s="20" t="s">
        <v>177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84</v>
      </c>
      <c r="BK383" s="228">
        <f>ROUND(I383*H383,2)</f>
        <v>0</v>
      </c>
      <c r="BL383" s="20" t="s">
        <v>99</v>
      </c>
      <c r="BM383" s="227" t="s">
        <v>583</v>
      </c>
    </row>
    <row r="384" s="2" customFormat="1">
      <c r="A384" s="41"/>
      <c r="B384" s="42"/>
      <c r="C384" s="43"/>
      <c r="D384" s="229" t="s">
        <v>185</v>
      </c>
      <c r="E384" s="43"/>
      <c r="F384" s="230" t="s">
        <v>584</v>
      </c>
      <c r="G384" s="43"/>
      <c r="H384" s="43"/>
      <c r="I384" s="231"/>
      <c r="J384" s="43"/>
      <c r="K384" s="43"/>
      <c r="L384" s="47"/>
      <c r="M384" s="232"/>
      <c r="N384" s="233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185</v>
      </c>
      <c r="AU384" s="20" t="s">
        <v>86</v>
      </c>
    </row>
    <row r="385" s="14" customFormat="1">
      <c r="A385" s="14"/>
      <c r="B385" s="245"/>
      <c r="C385" s="246"/>
      <c r="D385" s="229" t="s">
        <v>187</v>
      </c>
      <c r="E385" s="247" t="s">
        <v>19</v>
      </c>
      <c r="F385" s="248" t="s">
        <v>566</v>
      </c>
      <c r="G385" s="246"/>
      <c r="H385" s="247" t="s">
        <v>19</v>
      </c>
      <c r="I385" s="249"/>
      <c r="J385" s="246"/>
      <c r="K385" s="246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187</v>
      </c>
      <c r="AU385" s="254" t="s">
        <v>86</v>
      </c>
      <c r="AV385" s="14" t="s">
        <v>84</v>
      </c>
      <c r="AW385" s="14" t="s">
        <v>37</v>
      </c>
      <c r="AX385" s="14" t="s">
        <v>77</v>
      </c>
      <c r="AY385" s="254" t="s">
        <v>177</v>
      </c>
    </row>
    <row r="386" s="13" customFormat="1">
      <c r="A386" s="13"/>
      <c r="B386" s="234"/>
      <c r="C386" s="235"/>
      <c r="D386" s="229" t="s">
        <v>187</v>
      </c>
      <c r="E386" s="236" t="s">
        <v>19</v>
      </c>
      <c r="F386" s="237" t="s">
        <v>585</v>
      </c>
      <c r="G386" s="235"/>
      <c r="H386" s="238">
        <v>9.8130000000000006</v>
      </c>
      <c r="I386" s="239"/>
      <c r="J386" s="235"/>
      <c r="K386" s="235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187</v>
      </c>
      <c r="AU386" s="244" t="s">
        <v>86</v>
      </c>
      <c r="AV386" s="13" t="s">
        <v>86</v>
      </c>
      <c r="AW386" s="13" t="s">
        <v>37</v>
      </c>
      <c r="AX386" s="13" t="s">
        <v>84</v>
      </c>
      <c r="AY386" s="244" t="s">
        <v>177</v>
      </c>
    </row>
    <row r="387" s="2" customFormat="1" ht="16.5" customHeight="1">
      <c r="A387" s="41"/>
      <c r="B387" s="42"/>
      <c r="C387" s="277" t="s">
        <v>586</v>
      </c>
      <c r="D387" s="277" t="s">
        <v>314</v>
      </c>
      <c r="E387" s="278" t="s">
        <v>587</v>
      </c>
      <c r="F387" s="279" t="s">
        <v>588</v>
      </c>
      <c r="G387" s="280" t="s">
        <v>287</v>
      </c>
      <c r="H387" s="281">
        <v>0.01</v>
      </c>
      <c r="I387" s="282"/>
      <c r="J387" s="283">
        <f>ROUND(I387*H387,2)</f>
        <v>0</v>
      </c>
      <c r="K387" s="279" t="s">
        <v>183</v>
      </c>
      <c r="L387" s="284"/>
      <c r="M387" s="285" t="s">
        <v>19</v>
      </c>
      <c r="N387" s="286" t="s">
        <v>48</v>
      </c>
      <c r="O387" s="87"/>
      <c r="P387" s="225">
        <f>O387*H387</f>
        <v>0</v>
      </c>
      <c r="Q387" s="225">
        <v>1</v>
      </c>
      <c r="R387" s="225">
        <f>Q387*H387</f>
        <v>0.01</v>
      </c>
      <c r="S387" s="225">
        <v>0</v>
      </c>
      <c r="T387" s="226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7" t="s">
        <v>241</v>
      </c>
      <c r="AT387" s="227" t="s">
        <v>314</v>
      </c>
      <c r="AU387" s="227" t="s">
        <v>86</v>
      </c>
      <c r="AY387" s="20" t="s">
        <v>177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20" t="s">
        <v>84</v>
      </c>
      <c r="BK387" s="228">
        <f>ROUND(I387*H387,2)</f>
        <v>0</v>
      </c>
      <c r="BL387" s="20" t="s">
        <v>99</v>
      </c>
      <c r="BM387" s="227" t="s">
        <v>589</v>
      </c>
    </row>
    <row r="388" s="2" customFormat="1">
      <c r="A388" s="41"/>
      <c r="B388" s="42"/>
      <c r="C388" s="43"/>
      <c r="D388" s="229" t="s">
        <v>185</v>
      </c>
      <c r="E388" s="43"/>
      <c r="F388" s="230" t="s">
        <v>588</v>
      </c>
      <c r="G388" s="43"/>
      <c r="H388" s="43"/>
      <c r="I388" s="231"/>
      <c r="J388" s="43"/>
      <c r="K388" s="43"/>
      <c r="L388" s="47"/>
      <c r="M388" s="232"/>
      <c r="N388" s="233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185</v>
      </c>
      <c r="AU388" s="20" t="s">
        <v>86</v>
      </c>
    </row>
    <row r="389" s="2" customFormat="1">
      <c r="A389" s="41"/>
      <c r="B389" s="42"/>
      <c r="C389" s="43"/>
      <c r="D389" s="229" t="s">
        <v>486</v>
      </c>
      <c r="E389" s="43"/>
      <c r="F389" s="287" t="s">
        <v>590</v>
      </c>
      <c r="G389" s="43"/>
      <c r="H389" s="43"/>
      <c r="I389" s="231"/>
      <c r="J389" s="43"/>
      <c r="K389" s="43"/>
      <c r="L389" s="47"/>
      <c r="M389" s="232"/>
      <c r="N389" s="233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486</v>
      </c>
      <c r="AU389" s="20" t="s">
        <v>86</v>
      </c>
    </row>
    <row r="390" s="13" customFormat="1">
      <c r="A390" s="13"/>
      <c r="B390" s="234"/>
      <c r="C390" s="235"/>
      <c r="D390" s="229" t="s">
        <v>187</v>
      </c>
      <c r="E390" s="236" t="s">
        <v>19</v>
      </c>
      <c r="F390" s="237" t="s">
        <v>591</v>
      </c>
      <c r="G390" s="235"/>
      <c r="H390" s="238">
        <v>0.01</v>
      </c>
      <c r="I390" s="239"/>
      <c r="J390" s="235"/>
      <c r="K390" s="235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187</v>
      </c>
      <c r="AU390" s="244" t="s">
        <v>86</v>
      </c>
      <c r="AV390" s="13" t="s">
        <v>86</v>
      </c>
      <c r="AW390" s="13" t="s">
        <v>37</v>
      </c>
      <c r="AX390" s="13" t="s">
        <v>84</v>
      </c>
      <c r="AY390" s="244" t="s">
        <v>177</v>
      </c>
    </row>
    <row r="391" s="2" customFormat="1" ht="16.5" customHeight="1">
      <c r="A391" s="41"/>
      <c r="B391" s="42"/>
      <c r="C391" s="216" t="s">
        <v>592</v>
      </c>
      <c r="D391" s="216" t="s">
        <v>179</v>
      </c>
      <c r="E391" s="217" t="s">
        <v>593</v>
      </c>
      <c r="F391" s="218" t="s">
        <v>594</v>
      </c>
      <c r="G391" s="219" t="s">
        <v>582</v>
      </c>
      <c r="H391" s="220">
        <v>91.078999999999994</v>
      </c>
      <c r="I391" s="221"/>
      <c r="J391" s="222">
        <f>ROUND(I391*H391,2)</f>
        <v>0</v>
      </c>
      <c r="K391" s="218" t="s">
        <v>244</v>
      </c>
      <c r="L391" s="47"/>
      <c r="M391" s="223" t="s">
        <v>19</v>
      </c>
      <c r="N391" s="224" t="s">
        <v>48</v>
      </c>
      <c r="O391" s="87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7" t="s">
        <v>99</v>
      </c>
      <c r="AT391" s="227" t="s">
        <v>179</v>
      </c>
      <c r="AU391" s="227" t="s">
        <v>86</v>
      </c>
      <c r="AY391" s="20" t="s">
        <v>177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20" t="s">
        <v>84</v>
      </c>
      <c r="BK391" s="228">
        <f>ROUND(I391*H391,2)</f>
        <v>0</v>
      </c>
      <c r="BL391" s="20" t="s">
        <v>99</v>
      </c>
      <c r="BM391" s="227" t="s">
        <v>595</v>
      </c>
    </row>
    <row r="392" s="2" customFormat="1">
      <c r="A392" s="41"/>
      <c r="B392" s="42"/>
      <c r="C392" s="43"/>
      <c r="D392" s="229" t="s">
        <v>185</v>
      </c>
      <c r="E392" s="43"/>
      <c r="F392" s="230" t="s">
        <v>596</v>
      </c>
      <c r="G392" s="43"/>
      <c r="H392" s="43"/>
      <c r="I392" s="231"/>
      <c r="J392" s="43"/>
      <c r="K392" s="43"/>
      <c r="L392" s="47"/>
      <c r="M392" s="232"/>
      <c r="N392" s="233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185</v>
      </c>
      <c r="AU392" s="20" t="s">
        <v>86</v>
      </c>
    </row>
    <row r="393" s="13" customFormat="1">
      <c r="A393" s="13"/>
      <c r="B393" s="234"/>
      <c r="C393" s="235"/>
      <c r="D393" s="229" t="s">
        <v>187</v>
      </c>
      <c r="E393" s="236" t="s">
        <v>19</v>
      </c>
      <c r="F393" s="237" t="s">
        <v>597</v>
      </c>
      <c r="G393" s="235"/>
      <c r="H393" s="238">
        <v>8.7750000000000004</v>
      </c>
      <c r="I393" s="239"/>
      <c r="J393" s="235"/>
      <c r="K393" s="235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187</v>
      </c>
      <c r="AU393" s="244" t="s">
        <v>86</v>
      </c>
      <c r="AV393" s="13" t="s">
        <v>86</v>
      </c>
      <c r="AW393" s="13" t="s">
        <v>37</v>
      </c>
      <c r="AX393" s="13" t="s">
        <v>77</v>
      </c>
      <c r="AY393" s="244" t="s">
        <v>177</v>
      </c>
    </row>
    <row r="394" s="13" customFormat="1">
      <c r="A394" s="13"/>
      <c r="B394" s="234"/>
      <c r="C394" s="235"/>
      <c r="D394" s="229" t="s">
        <v>187</v>
      </c>
      <c r="E394" s="236" t="s">
        <v>19</v>
      </c>
      <c r="F394" s="237" t="s">
        <v>598</v>
      </c>
      <c r="G394" s="235"/>
      <c r="H394" s="238">
        <v>14.304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187</v>
      </c>
      <c r="AU394" s="244" t="s">
        <v>86</v>
      </c>
      <c r="AV394" s="13" t="s">
        <v>86</v>
      </c>
      <c r="AW394" s="13" t="s">
        <v>37</v>
      </c>
      <c r="AX394" s="13" t="s">
        <v>77</v>
      </c>
      <c r="AY394" s="244" t="s">
        <v>177</v>
      </c>
    </row>
    <row r="395" s="13" customFormat="1">
      <c r="A395" s="13"/>
      <c r="B395" s="234"/>
      <c r="C395" s="235"/>
      <c r="D395" s="229" t="s">
        <v>187</v>
      </c>
      <c r="E395" s="236" t="s">
        <v>19</v>
      </c>
      <c r="F395" s="237" t="s">
        <v>599</v>
      </c>
      <c r="G395" s="235"/>
      <c r="H395" s="238">
        <v>60</v>
      </c>
      <c r="I395" s="239"/>
      <c r="J395" s="235"/>
      <c r="K395" s="235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187</v>
      </c>
      <c r="AU395" s="244" t="s">
        <v>86</v>
      </c>
      <c r="AV395" s="13" t="s">
        <v>86</v>
      </c>
      <c r="AW395" s="13" t="s">
        <v>37</v>
      </c>
      <c r="AX395" s="13" t="s">
        <v>77</v>
      </c>
      <c r="AY395" s="244" t="s">
        <v>177</v>
      </c>
    </row>
    <row r="396" s="13" customFormat="1">
      <c r="A396" s="13"/>
      <c r="B396" s="234"/>
      <c r="C396" s="235"/>
      <c r="D396" s="229" t="s">
        <v>187</v>
      </c>
      <c r="E396" s="236" t="s">
        <v>19</v>
      </c>
      <c r="F396" s="237" t="s">
        <v>600</v>
      </c>
      <c r="G396" s="235"/>
      <c r="H396" s="238">
        <v>8</v>
      </c>
      <c r="I396" s="239"/>
      <c r="J396" s="235"/>
      <c r="K396" s="235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187</v>
      </c>
      <c r="AU396" s="244" t="s">
        <v>86</v>
      </c>
      <c r="AV396" s="13" t="s">
        <v>86</v>
      </c>
      <c r="AW396" s="13" t="s">
        <v>37</v>
      </c>
      <c r="AX396" s="13" t="s">
        <v>77</v>
      </c>
      <c r="AY396" s="244" t="s">
        <v>177</v>
      </c>
    </row>
    <row r="397" s="15" customFormat="1">
      <c r="A397" s="15"/>
      <c r="B397" s="255"/>
      <c r="C397" s="256"/>
      <c r="D397" s="229" t="s">
        <v>187</v>
      </c>
      <c r="E397" s="257" t="s">
        <v>19</v>
      </c>
      <c r="F397" s="258" t="s">
        <v>222</v>
      </c>
      <c r="G397" s="256"/>
      <c r="H397" s="259">
        <v>91.079000000000008</v>
      </c>
      <c r="I397" s="260"/>
      <c r="J397" s="256"/>
      <c r="K397" s="256"/>
      <c r="L397" s="261"/>
      <c r="M397" s="262"/>
      <c r="N397" s="263"/>
      <c r="O397" s="263"/>
      <c r="P397" s="263"/>
      <c r="Q397" s="263"/>
      <c r="R397" s="263"/>
      <c r="S397" s="263"/>
      <c r="T397" s="264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5" t="s">
        <v>187</v>
      </c>
      <c r="AU397" s="265" t="s">
        <v>86</v>
      </c>
      <c r="AV397" s="15" t="s">
        <v>99</v>
      </c>
      <c r="AW397" s="15" t="s">
        <v>37</v>
      </c>
      <c r="AX397" s="15" t="s">
        <v>84</v>
      </c>
      <c r="AY397" s="265" t="s">
        <v>177</v>
      </c>
    </row>
    <row r="398" s="2" customFormat="1" ht="16.5" customHeight="1">
      <c r="A398" s="41"/>
      <c r="B398" s="42"/>
      <c r="C398" s="216" t="s">
        <v>601</v>
      </c>
      <c r="D398" s="216" t="s">
        <v>179</v>
      </c>
      <c r="E398" s="217" t="s">
        <v>602</v>
      </c>
      <c r="F398" s="218" t="s">
        <v>603</v>
      </c>
      <c r="G398" s="219" t="s">
        <v>251</v>
      </c>
      <c r="H398" s="220">
        <v>17.972999999999999</v>
      </c>
      <c r="I398" s="221"/>
      <c r="J398" s="222">
        <f>ROUND(I398*H398,2)</f>
        <v>0</v>
      </c>
      <c r="K398" s="218" t="s">
        <v>244</v>
      </c>
      <c r="L398" s="47"/>
      <c r="M398" s="223" t="s">
        <v>19</v>
      </c>
      <c r="N398" s="224" t="s">
        <v>48</v>
      </c>
      <c r="O398" s="87"/>
      <c r="P398" s="225">
        <f>O398*H398</f>
        <v>0</v>
      </c>
      <c r="Q398" s="225">
        <v>0.15254000000000001</v>
      </c>
      <c r="R398" s="225">
        <f>Q398*H398</f>
        <v>2.7416014199999998</v>
      </c>
      <c r="S398" s="225">
        <v>0</v>
      </c>
      <c r="T398" s="226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7" t="s">
        <v>99</v>
      </c>
      <c r="AT398" s="227" t="s">
        <v>179</v>
      </c>
      <c r="AU398" s="227" t="s">
        <v>86</v>
      </c>
      <c r="AY398" s="20" t="s">
        <v>177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20" t="s">
        <v>84</v>
      </c>
      <c r="BK398" s="228">
        <f>ROUND(I398*H398,2)</f>
        <v>0</v>
      </c>
      <c r="BL398" s="20" t="s">
        <v>99</v>
      </c>
      <c r="BM398" s="227" t="s">
        <v>604</v>
      </c>
    </row>
    <row r="399" s="2" customFormat="1">
      <c r="A399" s="41"/>
      <c r="B399" s="42"/>
      <c r="C399" s="43"/>
      <c r="D399" s="229" t="s">
        <v>185</v>
      </c>
      <c r="E399" s="43"/>
      <c r="F399" s="230" t="s">
        <v>605</v>
      </c>
      <c r="G399" s="43"/>
      <c r="H399" s="43"/>
      <c r="I399" s="231"/>
      <c r="J399" s="43"/>
      <c r="K399" s="43"/>
      <c r="L399" s="47"/>
      <c r="M399" s="232"/>
      <c r="N399" s="233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185</v>
      </c>
      <c r="AU399" s="20" t="s">
        <v>86</v>
      </c>
    </row>
    <row r="400" s="13" customFormat="1">
      <c r="A400" s="13"/>
      <c r="B400" s="234"/>
      <c r="C400" s="235"/>
      <c r="D400" s="229" t="s">
        <v>187</v>
      </c>
      <c r="E400" s="236" t="s">
        <v>19</v>
      </c>
      <c r="F400" s="237" t="s">
        <v>606</v>
      </c>
      <c r="G400" s="235"/>
      <c r="H400" s="238">
        <v>17.972999999999999</v>
      </c>
      <c r="I400" s="239"/>
      <c r="J400" s="235"/>
      <c r="K400" s="235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187</v>
      </c>
      <c r="AU400" s="244" t="s">
        <v>86</v>
      </c>
      <c r="AV400" s="13" t="s">
        <v>86</v>
      </c>
      <c r="AW400" s="13" t="s">
        <v>37</v>
      </c>
      <c r="AX400" s="13" t="s">
        <v>84</v>
      </c>
      <c r="AY400" s="244" t="s">
        <v>177</v>
      </c>
    </row>
    <row r="401" s="2" customFormat="1" ht="16.5" customHeight="1">
      <c r="A401" s="41"/>
      <c r="B401" s="42"/>
      <c r="C401" s="216" t="s">
        <v>607</v>
      </c>
      <c r="D401" s="216" t="s">
        <v>179</v>
      </c>
      <c r="E401" s="217" t="s">
        <v>608</v>
      </c>
      <c r="F401" s="218" t="s">
        <v>609</v>
      </c>
      <c r="G401" s="219" t="s">
        <v>251</v>
      </c>
      <c r="H401" s="220">
        <v>55.299999999999997</v>
      </c>
      <c r="I401" s="221"/>
      <c r="J401" s="222">
        <f>ROUND(I401*H401,2)</f>
        <v>0</v>
      </c>
      <c r="K401" s="218" t="s">
        <v>244</v>
      </c>
      <c r="L401" s="47"/>
      <c r="M401" s="223" t="s">
        <v>19</v>
      </c>
      <c r="N401" s="224" t="s">
        <v>48</v>
      </c>
      <c r="O401" s="87"/>
      <c r="P401" s="225">
        <f>O401*H401</f>
        <v>0</v>
      </c>
      <c r="Q401" s="225">
        <v>0.22090000000000001</v>
      </c>
      <c r="R401" s="225">
        <f>Q401*H401</f>
        <v>12.215770000000001</v>
      </c>
      <c r="S401" s="225">
        <v>0</v>
      </c>
      <c r="T401" s="226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7" t="s">
        <v>99</v>
      </c>
      <c r="AT401" s="227" t="s">
        <v>179</v>
      </c>
      <c r="AU401" s="227" t="s">
        <v>86</v>
      </c>
      <c r="AY401" s="20" t="s">
        <v>177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20" t="s">
        <v>84</v>
      </c>
      <c r="BK401" s="228">
        <f>ROUND(I401*H401,2)</f>
        <v>0</v>
      </c>
      <c r="BL401" s="20" t="s">
        <v>99</v>
      </c>
      <c r="BM401" s="227" t="s">
        <v>610</v>
      </c>
    </row>
    <row r="402" s="2" customFormat="1">
      <c r="A402" s="41"/>
      <c r="B402" s="42"/>
      <c r="C402" s="43"/>
      <c r="D402" s="229" t="s">
        <v>185</v>
      </c>
      <c r="E402" s="43"/>
      <c r="F402" s="230" t="s">
        <v>611</v>
      </c>
      <c r="G402" s="43"/>
      <c r="H402" s="43"/>
      <c r="I402" s="231"/>
      <c r="J402" s="43"/>
      <c r="K402" s="43"/>
      <c r="L402" s="47"/>
      <c r="M402" s="232"/>
      <c r="N402" s="233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185</v>
      </c>
      <c r="AU402" s="20" t="s">
        <v>86</v>
      </c>
    </row>
    <row r="403" s="13" customFormat="1">
      <c r="A403" s="13"/>
      <c r="B403" s="234"/>
      <c r="C403" s="235"/>
      <c r="D403" s="229" t="s">
        <v>187</v>
      </c>
      <c r="E403" s="236" t="s">
        <v>19</v>
      </c>
      <c r="F403" s="237" t="s">
        <v>612</v>
      </c>
      <c r="G403" s="235"/>
      <c r="H403" s="238">
        <v>55.299999999999997</v>
      </c>
      <c r="I403" s="239"/>
      <c r="J403" s="235"/>
      <c r="K403" s="235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187</v>
      </c>
      <c r="AU403" s="244" t="s">
        <v>86</v>
      </c>
      <c r="AV403" s="13" t="s">
        <v>86</v>
      </c>
      <c r="AW403" s="13" t="s">
        <v>37</v>
      </c>
      <c r="AX403" s="13" t="s">
        <v>84</v>
      </c>
      <c r="AY403" s="244" t="s">
        <v>177</v>
      </c>
    </row>
    <row r="404" s="2" customFormat="1" ht="16.5" customHeight="1">
      <c r="A404" s="41"/>
      <c r="B404" s="42"/>
      <c r="C404" s="216" t="s">
        <v>613</v>
      </c>
      <c r="D404" s="216" t="s">
        <v>179</v>
      </c>
      <c r="E404" s="217" t="s">
        <v>614</v>
      </c>
      <c r="F404" s="218" t="s">
        <v>615</v>
      </c>
      <c r="G404" s="219" t="s">
        <v>251</v>
      </c>
      <c r="H404" s="220">
        <v>414.012</v>
      </c>
      <c r="I404" s="221"/>
      <c r="J404" s="222">
        <f>ROUND(I404*H404,2)</f>
        <v>0</v>
      </c>
      <c r="K404" s="218" t="s">
        <v>244</v>
      </c>
      <c r="L404" s="47"/>
      <c r="M404" s="223" t="s">
        <v>19</v>
      </c>
      <c r="N404" s="224" t="s">
        <v>48</v>
      </c>
      <c r="O404" s="87"/>
      <c r="P404" s="225">
        <f>O404*H404</f>
        <v>0</v>
      </c>
      <c r="Q404" s="225">
        <v>0.34075</v>
      </c>
      <c r="R404" s="225">
        <f>Q404*H404</f>
        <v>141.074589</v>
      </c>
      <c r="S404" s="225">
        <v>0</v>
      </c>
      <c r="T404" s="226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7" t="s">
        <v>99</v>
      </c>
      <c r="AT404" s="227" t="s">
        <v>179</v>
      </c>
      <c r="AU404" s="227" t="s">
        <v>86</v>
      </c>
      <c r="AY404" s="20" t="s">
        <v>177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20" t="s">
        <v>84</v>
      </c>
      <c r="BK404" s="228">
        <f>ROUND(I404*H404,2)</f>
        <v>0</v>
      </c>
      <c r="BL404" s="20" t="s">
        <v>99</v>
      </c>
      <c r="BM404" s="227" t="s">
        <v>616</v>
      </c>
    </row>
    <row r="405" s="2" customFormat="1">
      <c r="A405" s="41"/>
      <c r="B405" s="42"/>
      <c r="C405" s="43"/>
      <c r="D405" s="229" t="s">
        <v>185</v>
      </c>
      <c r="E405" s="43"/>
      <c r="F405" s="230" t="s">
        <v>617</v>
      </c>
      <c r="G405" s="43"/>
      <c r="H405" s="43"/>
      <c r="I405" s="231"/>
      <c r="J405" s="43"/>
      <c r="K405" s="43"/>
      <c r="L405" s="47"/>
      <c r="M405" s="232"/>
      <c r="N405" s="233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185</v>
      </c>
      <c r="AU405" s="20" t="s">
        <v>86</v>
      </c>
    </row>
    <row r="406" s="14" customFormat="1">
      <c r="A406" s="14"/>
      <c r="B406" s="245"/>
      <c r="C406" s="246"/>
      <c r="D406" s="229" t="s">
        <v>187</v>
      </c>
      <c r="E406" s="247" t="s">
        <v>19</v>
      </c>
      <c r="F406" s="248" t="s">
        <v>618</v>
      </c>
      <c r="G406" s="246"/>
      <c r="H406" s="247" t="s">
        <v>19</v>
      </c>
      <c r="I406" s="249"/>
      <c r="J406" s="246"/>
      <c r="K406" s="246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187</v>
      </c>
      <c r="AU406" s="254" t="s">
        <v>86</v>
      </c>
      <c r="AV406" s="14" t="s">
        <v>84</v>
      </c>
      <c r="AW406" s="14" t="s">
        <v>37</v>
      </c>
      <c r="AX406" s="14" t="s">
        <v>77</v>
      </c>
      <c r="AY406" s="254" t="s">
        <v>177</v>
      </c>
    </row>
    <row r="407" s="13" customFormat="1">
      <c r="A407" s="13"/>
      <c r="B407" s="234"/>
      <c r="C407" s="235"/>
      <c r="D407" s="229" t="s">
        <v>187</v>
      </c>
      <c r="E407" s="236" t="s">
        <v>19</v>
      </c>
      <c r="F407" s="237" t="s">
        <v>619</v>
      </c>
      <c r="G407" s="235"/>
      <c r="H407" s="238">
        <v>195.358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187</v>
      </c>
      <c r="AU407" s="244" t="s">
        <v>86</v>
      </c>
      <c r="AV407" s="13" t="s">
        <v>86</v>
      </c>
      <c r="AW407" s="13" t="s">
        <v>37</v>
      </c>
      <c r="AX407" s="13" t="s">
        <v>77</v>
      </c>
      <c r="AY407" s="244" t="s">
        <v>177</v>
      </c>
    </row>
    <row r="408" s="13" customFormat="1">
      <c r="A408" s="13"/>
      <c r="B408" s="234"/>
      <c r="C408" s="235"/>
      <c r="D408" s="229" t="s">
        <v>187</v>
      </c>
      <c r="E408" s="236" t="s">
        <v>19</v>
      </c>
      <c r="F408" s="237" t="s">
        <v>620</v>
      </c>
      <c r="G408" s="235"/>
      <c r="H408" s="238">
        <v>8.7750000000000004</v>
      </c>
      <c r="I408" s="239"/>
      <c r="J408" s="235"/>
      <c r="K408" s="235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187</v>
      </c>
      <c r="AU408" s="244" t="s">
        <v>86</v>
      </c>
      <c r="AV408" s="13" t="s">
        <v>86</v>
      </c>
      <c r="AW408" s="13" t="s">
        <v>37</v>
      </c>
      <c r="AX408" s="13" t="s">
        <v>77</v>
      </c>
      <c r="AY408" s="244" t="s">
        <v>177</v>
      </c>
    </row>
    <row r="409" s="14" customFormat="1">
      <c r="A409" s="14"/>
      <c r="B409" s="245"/>
      <c r="C409" s="246"/>
      <c r="D409" s="229" t="s">
        <v>187</v>
      </c>
      <c r="E409" s="247" t="s">
        <v>19</v>
      </c>
      <c r="F409" s="248" t="s">
        <v>621</v>
      </c>
      <c r="G409" s="246"/>
      <c r="H409" s="247" t="s">
        <v>19</v>
      </c>
      <c r="I409" s="249"/>
      <c r="J409" s="246"/>
      <c r="K409" s="246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187</v>
      </c>
      <c r="AU409" s="254" t="s">
        <v>86</v>
      </c>
      <c r="AV409" s="14" t="s">
        <v>84</v>
      </c>
      <c r="AW409" s="14" t="s">
        <v>37</v>
      </c>
      <c r="AX409" s="14" t="s">
        <v>77</v>
      </c>
      <c r="AY409" s="254" t="s">
        <v>177</v>
      </c>
    </row>
    <row r="410" s="13" customFormat="1">
      <c r="A410" s="13"/>
      <c r="B410" s="234"/>
      <c r="C410" s="235"/>
      <c r="D410" s="229" t="s">
        <v>187</v>
      </c>
      <c r="E410" s="236" t="s">
        <v>19</v>
      </c>
      <c r="F410" s="237" t="s">
        <v>622</v>
      </c>
      <c r="G410" s="235"/>
      <c r="H410" s="238">
        <v>184.21100000000001</v>
      </c>
      <c r="I410" s="239"/>
      <c r="J410" s="235"/>
      <c r="K410" s="235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187</v>
      </c>
      <c r="AU410" s="244" t="s">
        <v>86</v>
      </c>
      <c r="AV410" s="13" t="s">
        <v>86</v>
      </c>
      <c r="AW410" s="13" t="s">
        <v>37</v>
      </c>
      <c r="AX410" s="13" t="s">
        <v>77</v>
      </c>
      <c r="AY410" s="244" t="s">
        <v>177</v>
      </c>
    </row>
    <row r="411" s="13" customFormat="1">
      <c r="A411" s="13"/>
      <c r="B411" s="234"/>
      <c r="C411" s="235"/>
      <c r="D411" s="229" t="s">
        <v>187</v>
      </c>
      <c r="E411" s="236" t="s">
        <v>19</v>
      </c>
      <c r="F411" s="237" t="s">
        <v>623</v>
      </c>
      <c r="G411" s="235"/>
      <c r="H411" s="238">
        <v>25.667999999999999</v>
      </c>
      <c r="I411" s="239"/>
      <c r="J411" s="235"/>
      <c r="K411" s="235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187</v>
      </c>
      <c r="AU411" s="244" t="s">
        <v>86</v>
      </c>
      <c r="AV411" s="13" t="s">
        <v>86</v>
      </c>
      <c r="AW411" s="13" t="s">
        <v>37</v>
      </c>
      <c r="AX411" s="13" t="s">
        <v>77</v>
      </c>
      <c r="AY411" s="244" t="s">
        <v>177</v>
      </c>
    </row>
    <row r="412" s="15" customFormat="1">
      <c r="A412" s="15"/>
      <c r="B412" s="255"/>
      <c r="C412" s="256"/>
      <c r="D412" s="229" t="s">
        <v>187</v>
      </c>
      <c r="E412" s="257" t="s">
        <v>19</v>
      </c>
      <c r="F412" s="258" t="s">
        <v>222</v>
      </c>
      <c r="G412" s="256"/>
      <c r="H412" s="259">
        <v>414.01200000000006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5" t="s">
        <v>187</v>
      </c>
      <c r="AU412" s="265" t="s">
        <v>86</v>
      </c>
      <c r="AV412" s="15" t="s">
        <v>99</v>
      </c>
      <c r="AW412" s="15" t="s">
        <v>37</v>
      </c>
      <c r="AX412" s="15" t="s">
        <v>84</v>
      </c>
      <c r="AY412" s="265" t="s">
        <v>177</v>
      </c>
    </row>
    <row r="413" s="2" customFormat="1" ht="16.5" customHeight="1">
      <c r="A413" s="41"/>
      <c r="B413" s="42"/>
      <c r="C413" s="216" t="s">
        <v>624</v>
      </c>
      <c r="D413" s="216" t="s">
        <v>179</v>
      </c>
      <c r="E413" s="217" t="s">
        <v>625</v>
      </c>
      <c r="F413" s="218" t="s">
        <v>626</v>
      </c>
      <c r="G413" s="219" t="s">
        <v>251</v>
      </c>
      <c r="H413" s="220">
        <v>3.75</v>
      </c>
      <c r="I413" s="221"/>
      <c r="J413" s="222">
        <f>ROUND(I413*H413,2)</f>
        <v>0</v>
      </c>
      <c r="K413" s="218" t="s">
        <v>244</v>
      </c>
      <c r="L413" s="47"/>
      <c r="M413" s="223" t="s">
        <v>19</v>
      </c>
      <c r="N413" s="224" t="s">
        <v>48</v>
      </c>
      <c r="O413" s="87"/>
      <c r="P413" s="225">
        <f>O413*H413</f>
        <v>0</v>
      </c>
      <c r="Q413" s="225">
        <v>0.34075</v>
      </c>
      <c r="R413" s="225">
        <f>Q413*H413</f>
        <v>1.2778125</v>
      </c>
      <c r="S413" s="225">
        <v>0</v>
      </c>
      <c r="T413" s="226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7" t="s">
        <v>99</v>
      </c>
      <c r="AT413" s="227" t="s">
        <v>179</v>
      </c>
      <c r="AU413" s="227" t="s">
        <v>86</v>
      </c>
      <c r="AY413" s="20" t="s">
        <v>177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20" t="s">
        <v>84</v>
      </c>
      <c r="BK413" s="228">
        <f>ROUND(I413*H413,2)</f>
        <v>0</v>
      </c>
      <c r="BL413" s="20" t="s">
        <v>99</v>
      </c>
      <c r="BM413" s="227" t="s">
        <v>627</v>
      </c>
    </row>
    <row r="414" s="2" customFormat="1">
      <c r="A414" s="41"/>
      <c r="B414" s="42"/>
      <c r="C414" s="43"/>
      <c r="D414" s="229" t="s">
        <v>185</v>
      </c>
      <c r="E414" s="43"/>
      <c r="F414" s="230" t="s">
        <v>628</v>
      </c>
      <c r="G414" s="43"/>
      <c r="H414" s="43"/>
      <c r="I414" s="231"/>
      <c r="J414" s="43"/>
      <c r="K414" s="43"/>
      <c r="L414" s="47"/>
      <c r="M414" s="232"/>
      <c r="N414" s="233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185</v>
      </c>
      <c r="AU414" s="20" t="s">
        <v>86</v>
      </c>
    </row>
    <row r="415" s="13" customFormat="1">
      <c r="A415" s="13"/>
      <c r="B415" s="234"/>
      <c r="C415" s="235"/>
      <c r="D415" s="229" t="s">
        <v>187</v>
      </c>
      <c r="E415" s="236" t="s">
        <v>19</v>
      </c>
      <c r="F415" s="237" t="s">
        <v>629</v>
      </c>
      <c r="G415" s="235"/>
      <c r="H415" s="238">
        <v>3.75</v>
      </c>
      <c r="I415" s="239"/>
      <c r="J415" s="235"/>
      <c r="K415" s="235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187</v>
      </c>
      <c r="AU415" s="244" t="s">
        <v>86</v>
      </c>
      <c r="AV415" s="13" t="s">
        <v>86</v>
      </c>
      <c r="AW415" s="13" t="s">
        <v>37</v>
      </c>
      <c r="AX415" s="13" t="s">
        <v>84</v>
      </c>
      <c r="AY415" s="244" t="s">
        <v>177</v>
      </c>
    </row>
    <row r="416" s="2" customFormat="1" ht="16.5" customHeight="1">
      <c r="A416" s="41"/>
      <c r="B416" s="42"/>
      <c r="C416" s="216" t="s">
        <v>630</v>
      </c>
      <c r="D416" s="216" t="s">
        <v>179</v>
      </c>
      <c r="E416" s="217" t="s">
        <v>631</v>
      </c>
      <c r="F416" s="218" t="s">
        <v>632</v>
      </c>
      <c r="G416" s="219" t="s">
        <v>465</v>
      </c>
      <c r="H416" s="220">
        <v>268</v>
      </c>
      <c r="I416" s="221"/>
      <c r="J416" s="222">
        <f>ROUND(I416*H416,2)</f>
        <v>0</v>
      </c>
      <c r="K416" s="218" t="s">
        <v>244</v>
      </c>
      <c r="L416" s="47"/>
      <c r="M416" s="223" t="s">
        <v>19</v>
      </c>
      <c r="N416" s="224" t="s">
        <v>48</v>
      </c>
      <c r="O416" s="87"/>
      <c r="P416" s="225">
        <f>O416*H416</f>
        <v>0</v>
      </c>
      <c r="Q416" s="225">
        <v>0.0014400000000000001</v>
      </c>
      <c r="R416" s="225">
        <f>Q416*H416</f>
        <v>0.38592000000000004</v>
      </c>
      <c r="S416" s="225">
        <v>0</v>
      </c>
      <c r="T416" s="226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7" t="s">
        <v>99</v>
      </c>
      <c r="AT416" s="227" t="s">
        <v>179</v>
      </c>
      <c r="AU416" s="227" t="s">
        <v>86</v>
      </c>
      <c r="AY416" s="20" t="s">
        <v>177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20" t="s">
        <v>84</v>
      </c>
      <c r="BK416" s="228">
        <f>ROUND(I416*H416,2)</f>
        <v>0</v>
      </c>
      <c r="BL416" s="20" t="s">
        <v>99</v>
      </c>
      <c r="BM416" s="227" t="s">
        <v>633</v>
      </c>
    </row>
    <row r="417" s="2" customFormat="1">
      <c r="A417" s="41"/>
      <c r="B417" s="42"/>
      <c r="C417" s="43"/>
      <c r="D417" s="229" t="s">
        <v>185</v>
      </c>
      <c r="E417" s="43"/>
      <c r="F417" s="230" t="s">
        <v>634</v>
      </c>
      <c r="G417" s="43"/>
      <c r="H417" s="43"/>
      <c r="I417" s="231"/>
      <c r="J417" s="43"/>
      <c r="K417" s="43"/>
      <c r="L417" s="47"/>
      <c r="M417" s="232"/>
      <c r="N417" s="233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185</v>
      </c>
      <c r="AU417" s="20" t="s">
        <v>86</v>
      </c>
    </row>
    <row r="418" s="14" customFormat="1">
      <c r="A418" s="14"/>
      <c r="B418" s="245"/>
      <c r="C418" s="246"/>
      <c r="D418" s="229" t="s">
        <v>187</v>
      </c>
      <c r="E418" s="247" t="s">
        <v>19</v>
      </c>
      <c r="F418" s="248" t="s">
        <v>635</v>
      </c>
      <c r="G418" s="246"/>
      <c r="H418" s="247" t="s">
        <v>19</v>
      </c>
      <c r="I418" s="249"/>
      <c r="J418" s="246"/>
      <c r="K418" s="246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187</v>
      </c>
      <c r="AU418" s="254" t="s">
        <v>86</v>
      </c>
      <c r="AV418" s="14" t="s">
        <v>84</v>
      </c>
      <c r="AW418" s="14" t="s">
        <v>37</v>
      </c>
      <c r="AX418" s="14" t="s">
        <v>77</v>
      </c>
      <c r="AY418" s="254" t="s">
        <v>177</v>
      </c>
    </row>
    <row r="419" s="13" customFormat="1">
      <c r="A419" s="13"/>
      <c r="B419" s="234"/>
      <c r="C419" s="235"/>
      <c r="D419" s="229" t="s">
        <v>187</v>
      </c>
      <c r="E419" s="236" t="s">
        <v>19</v>
      </c>
      <c r="F419" s="237" t="s">
        <v>636</v>
      </c>
      <c r="G419" s="235"/>
      <c r="H419" s="238">
        <v>217.59999999999999</v>
      </c>
      <c r="I419" s="239"/>
      <c r="J419" s="235"/>
      <c r="K419" s="235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187</v>
      </c>
      <c r="AU419" s="244" t="s">
        <v>86</v>
      </c>
      <c r="AV419" s="13" t="s">
        <v>86</v>
      </c>
      <c r="AW419" s="13" t="s">
        <v>37</v>
      </c>
      <c r="AX419" s="13" t="s">
        <v>77</v>
      </c>
      <c r="AY419" s="244" t="s">
        <v>177</v>
      </c>
    </row>
    <row r="420" s="13" customFormat="1">
      <c r="A420" s="13"/>
      <c r="B420" s="234"/>
      <c r="C420" s="235"/>
      <c r="D420" s="229" t="s">
        <v>187</v>
      </c>
      <c r="E420" s="236" t="s">
        <v>19</v>
      </c>
      <c r="F420" s="237" t="s">
        <v>637</v>
      </c>
      <c r="G420" s="235"/>
      <c r="H420" s="238">
        <v>44.799999999999997</v>
      </c>
      <c r="I420" s="239"/>
      <c r="J420" s="235"/>
      <c r="K420" s="235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187</v>
      </c>
      <c r="AU420" s="244" t="s">
        <v>86</v>
      </c>
      <c r="AV420" s="13" t="s">
        <v>86</v>
      </c>
      <c r="AW420" s="13" t="s">
        <v>37</v>
      </c>
      <c r="AX420" s="13" t="s">
        <v>77</v>
      </c>
      <c r="AY420" s="244" t="s">
        <v>177</v>
      </c>
    </row>
    <row r="421" s="13" customFormat="1">
      <c r="A421" s="13"/>
      <c r="B421" s="234"/>
      <c r="C421" s="235"/>
      <c r="D421" s="229" t="s">
        <v>187</v>
      </c>
      <c r="E421" s="236" t="s">
        <v>19</v>
      </c>
      <c r="F421" s="237" t="s">
        <v>638</v>
      </c>
      <c r="G421" s="235"/>
      <c r="H421" s="238">
        <v>5.5999999999999996</v>
      </c>
      <c r="I421" s="239"/>
      <c r="J421" s="235"/>
      <c r="K421" s="235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187</v>
      </c>
      <c r="AU421" s="244" t="s">
        <v>86</v>
      </c>
      <c r="AV421" s="13" t="s">
        <v>86</v>
      </c>
      <c r="AW421" s="13" t="s">
        <v>37</v>
      </c>
      <c r="AX421" s="13" t="s">
        <v>77</v>
      </c>
      <c r="AY421" s="244" t="s">
        <v>177</v>
      </c>
    </row>
    <row r="422" s="15" customFormat="1">
      <c r="A422" s="15"/>
      <c r="B422" s="255"/>
      <c r="C422" s="256"/>
      <c r="D422" s="229" t="s">
        <v>187</v>
      </c>
      <c r="E422" s="257" t="s">
        <v>19</v>
      </c>
      <c r="F422" s="258" t="s">
        <v>222</v>
      </c>
      <c r="G422" s="256"/>
      <c r="H422" s="259">
        <v>268</v>
      </c>
      <c r="I422" s="260"/>
      <c r="J422" s="256"/>
      <c r="K422" s="256"/>
      <c r="L422" s="261"/>
      <c r="M422" s="262"/>
      <c r="N422" s="263"/>
      <c r="O422" s="263"/>
      <c r="P422" s="263"/>
      <c r="Q422" s="263"/>
      <c r="R422" s="263"/>
      <c r="S422" s="263"/>
      <c r="T422" s="264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5" t="s">
        <v>187</v>
      </c>
      <c r="AU422" s="265" t="s">
        <v>86</v>
      </c>
      <c r="AV422" s="15" t="s">
        <v>99</v>
      </c>
      <c r="AW422" s="15" t="s">
        <v>37</v>
      </c>
      <c r="AX422" s="15" t="s">
        <v>84</v>
      </c>
      <c r="AY422" s="265" t="s">
        <v>177</v>
      </c>
    </row>
    <row r="423" s="2" customFormat="1" ht="16.5" customHeight="1">
      <c r="A423" s="41"/>
      <c r="B423" s="42"/>
      <c r="C423" s="216" t="s">
        <v>639</v>
      </c>
      <c r="D423" s="216" t="s">
        <v>179</v>
      </c>
      <c r="E423" s="217" t="s">
        <v>640</v>
      </c>
      <c r="F423" s="218" t="s">
        <v>641</v>
      </c>
      <c r="G423" s="219" t="s">
        <v>344</v>
      </c>
      <c r="H423" s="220">
        <v>14</v>
      </c>
      <c r="I423" s="221"/>
      <c r="J423" s="222">
        <f>ROUND(I423*H423,2)</f>
        <v>0</v>
      </c>
      <c r="K423" s="218" t="s">
        <v>244</v>
      </c>
      <c r="L423" s="47"/>
      <c r="M423" s="223" t="s">
        <v>19</v>
      </c>
      <c r="N423" s="224" t="s">
        <v>48</v>
      </c>
      <c r="O423" s="87"/>
      <c r="P423" s="225">
        <f>O423*H423</f>
        <v>0</v>
      </c>
      <c r="Q423" s="225">
        <v>0.018280000000000001</v>
      </c>
      <c r="R423" s="225">
        <f>Q423*H423</f>
        <v>0.25592000000000004</v>
      </c>
      <c r="S423" s="225">
        <v>0</v>
      </c>
      <c r="T423" s="226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7" t="s">
        <v>99</v>
      </c>
      <c r="AT423" s="227" t="s">
        <v>179</v>
      </c>
      <c r="AU423" s="227" t="s">
        <v>86</v>
      </c>
      <c r="AY423" s="20" t="s">
        <v>177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20" t="s">
        <v>84</v>
      </c>
      <c r="BK423" s="228">
        <f>ROUND(I423*H423,2)</f>
        <v>0</v>
      </c>
      <c r="BL423" s="20" t="s">
        <v>99</v>
      </c>
      <c r="BM423" s="227" t="s">
        <v>642</v>
      </c>
    </row>
    <row r="424" s="2" customFormat="1">
      <c r="A424" s="41"/>
      <c r="B424" s="42"/>
      <c r="C424" s="43"/>
      <c r="D424" s="229" t="s">
        <v>185</v>
      </c>
      <c r="E424" s="43"/>
      <c r="F424" s="230" t="s">
        <v>643</v>
      </c>
      <c r="G424" s="43"/>
      <c r="H424" s="43"/>
      <c r="I424" s="231"/>
      <c r="J424" s="43"/>
      <c r="K424" s="43"/>
      <c r="L424" s="47"/>
      <c r="M424" s="232"/>
      <c r="N424" s="233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185</v>
      </c>
      <c r="AU424" s="20" t="s">
        <v>86</v>
      </c>
    </row>
    <row r="425" s="13" customFormat="1">
      <c r="A425" s="13"/>
      <c r="B425" s="234"/>
      <c r="C425" s="235"/>
      <c r="D425" s="229" t="s">
        <v>187</v>
      </c>
      <c r="E425" s="236" t="s">
        <v>19</v>
      </c>
      <c r="F425" s="237" t="s">
        <v>644</v>
      </c>
      <c r="G425" s="235"/>
      <c r="H425" s="238">
        <v>6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4" t="s">
        <v>187</v>
      </c>
      <c r="AU425" s="244" t="s">
        <v>86</v>
      </c>
      <c r="AV425" s="13" t="s">
        <v>86</v>
      </c>
      <c r="AW425" s="13" t="s">
        <v>37</v>
      </c>
      <c r="AX425" s="13" t="s">
        <v>77</v>
      </c>
      <c r="AY425" s="244" t="s">
        <v>177</v>
      </c>
    </row>
    <row r="426" s="13" customFormat="1">
      <c r="A426" s="13"/>
      <c r="B426" s="234"/>
      <c r="C426" s="235"/>
      <c r="D426" s="229" t="s">
        <v>187</v>
      </c>
      <c r="E426" s="236" t="s">
        <v>19</v>
      </c>
      <c r="F426" s="237" t="s">
        <v>645</v>
      </c>
      <c r="G426" s="235"/>
      <c r="H426" s="238">
        <v>8</v>
      </c>
      <c r="I426" s="239"/>
      <c r="J426" s="235"/>
      <c r="K426" s="235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187</v>
      </c>
      <c r="AU426" s="244" t="s">
        <v>86</v>
      </c>
      <c r="AV426" s="13" t="s">
        <v>86</v>
      </c>
      <c r="AW426" s="13" t="s">
        <v>37</v>
      </c>
      <c r="AX426" s="13" t="s">
        <v>77</v>
      </c>
      <c r="AY426" s="244" t="s">
        <v>177</v>
      </c>
    </row>
    <row r="427" s="15" customFormat="1">
      <c r="A427" s="15"/>
      <c r="B427" s="255"/>
      <c r="C427" s="256"/>
      <c r="D427" s="229" t="s">
        <v>187</v>
      </c>
      <c r="E427" s="257" t="s">
        <v>19</v>
      </c>
      <c r="F427" s="258" t="s">
        <v>222</v>
      </c>
      <c r="G427" s="256"/>
      <c r="H427" s="259">
        <v>14</v>
      </c>
      <c r="I427" s="260"/>
      <c r="J427" s="256"/>
      <c r="K427" s="256"/>
      <c r="L427" s="261"/>
      <c r="M427" s="262"/>
      <c r="N427" s="263"/>
      <c r="O427" s="263"/>
      <c r="P427" s="263"/>
      <c r="Q427" s="263"/>
      <c r="R427" s="263"/>
      <c r="S427" s="263"/>
      <c r="T427" s="264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5" t="s">
        <v>187</v>
      </c>
      <c r="AU427" s="265" t="s">
        <v>86</v>
      </c>
      <c r="AV427" s="15" t="s">
        <v>99</v>
      </c>
      <c r="AW427" s="15" t="s">
        <v>37</v>
      </c>
      <c r="AX427" s="15" t="s">
        <v>84</v>
      </c>
      <c r="AY427" s="265" t="s">
        <v>177</v>
      </c>
    </row>
    <row r="428" s="2" customFormat="1" ht="16.5" customHeight="1">
      <c r="A428" s="41"/>
      <c r="B428" s="42"/>
      <c r="C428" s="216" t="s">
        <v>646</v>
      </c>
      <c r="D428" s="216" t="s">
        <v>179</v>
      </c>
      <c r="E428" s="217" t="s">
        <v>647</v>
      </c>
      <c r="F428" s="218" t="s">
        <v>648</v>
      </c>
      <c r="G428" s="219" t="s">
        <v>344</v>
      </c>
      <c r="H428" s="220">
        <v>10</v>
      </c>
      <c r="I428" s="221"/>
      <c r="J428" s="222">
        <f>ROUND(I428*H428,2)</f>
        <v>0</v>
      </c>
      <c r="K428" s="218" t="s">
        <v>244</v>
      </c>
      <c r="L428" s="47"/>
      <c r="M428" s="223" t="s">
        <v>19</v>
      </c>
      <c r="N428" s="224" t="s">
        <v>48</v>
      </c>
      <c r="O428" s="87"/>
      <c r="P428" s="225">
        <f>O428*H428</f>
        <v>0</v>
      </c>
      <c r="Q428" s="225">
        <v>0.023210000000000001</v>
      </c>
      <c r="R428" s="225">
        <f>Q428*H428</f>
        <v>0.23210000000000003</v>
      </c>
      <c r="S428" s="225">
        <v>0</v>
      </c>
      <c r="T428" s="226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7" t="s">
        <v>99</v>
      </c>
      <c r="AT428" s="227" t="s">
        <v>179</v>
      </c>
      <c r="AU428" s="227" t="s">
        <v>86</v>
      </c>
      <c r="AY428" s="20" t="s">
        <v>177</v>
      </c>
      <c r="BE428" s="228">
        <f>IF(N428="základní",J428,0)</f>
        <v>0</v>
      </c>
      <c r="BF428" s="228">
        <f>IF(N428="snížená",J428,0)</f>
        <v>0</v>
      </c>
      <c r="BG428" s="228">
        <f>IF(N428="zákl. přenesená",J428,0)</f>
        <v>0</v>
      </c>
      <c r="BH428" s="228">
        <f>IF(N428="sníž. přenesená",J428,0)</f>
        <v>0</v>
      </c>
      <c r="BI428" s="228">
        <f>IF(N428="nulová",J428,0)</f>
        <v>0</v>
      </c>
      <c r="BJ428" s="20" t="s">
        <v>84</v>
      </c>
      <c r="BK428" s="228">
        <f>ROUND(I428*H428,2)</f>
        <v>0</v>
      </c>
      <c r="BL428" s="20" t="s">
        <v>99</v>
      </c>
      <c r="BM428" s="227" t="s">
        <v>649</v>
      </c>
    </row>
    <row r="429" s="2" customFormat="1">
      <c r="A429" s="41"/>
      <c r="B429" s="42"/>
      <c r="C429" s="43"/>
      <c r="D429" s="229" t="s">
        <v>185</v>
      </c>
      <c r="E429" s="43"/>
      <c r="F429" s="230" t="s">
        <v>650</v>
      </c>
      <c r="G429" s="43"/>
      <c r="H429" s="43"/>
      <c r="I429" s="231"/>
      <c r="J429" s="43"/>
      <c r="K429" s="43"/>
      <c r="L429" s="47"/>
      <c r="M429" s="232"/>
      <c r="N429" s="233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185</v>
      </c>
      <c r="AU429" s="20" t="s">
        <v>86</v>
      </c>
    </row>
    <row r="430" s="13" customFormat="1">
      <c r="A430" s="13"/>
      <c r="B430" s="234"/>
      <c r="C430" s="235"/>
      <c r="D430" s="229" t="s">
        <v>187</v>
      </c>
      <c r="E430" s="236" t="s">
        <v>19</v>
      </c>
      <c r="F430" s="237" t="s">
        <v>651</v>
      </c>
      <c r="G430" s="235"/>
      <c r="H430" s="238">
        <v>7</v>
      </c>
      <c r="I430" s="239"/>
      <c r="J430" s="235"/>
      <c r="K430" s="235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187</v>
      </c>
      <c r="AU430" s="244" t="s">
        <v>86</v>
      </c>
      <c r="AV430" s="13" t="s">
        <v>86</v>
      </c>
      <c r="AW430" s="13" t="s">
        <v>37</v>
      </c>
      <c r="AX430" s="13" t="s">
        <v>77</v>
      </c>
      <c r="AY430" s="244" t="s">
        <v>177</v>
      </c>
    </row>
    <row r="431" s="13" customFormat="1">
      <c r="A431" s="13"/>
      <c r="B431" s="234"/>
      <c r="C431" s="235"/>
      <c r="D431" s="229" t="s">
        <v>187</v>
      </c>
      <c r="E431" s="236" t="s">
        <v>19</v>
      </c>
      <c r="F431" s="237" t="s">
        <v>652</v>
      </c>
      <c r="G431" s="235"/>
      <c r="H431" s="238">
        <v>3</v>
      </c>
      <c r="I431" s="239"/>
      <c r="J431" s="235"/>
      <c r="K431" s="235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187</v>
      </c>
      <c r="AU431" s="244" t="s">
        <v>86</v>
      </c>
      <c r="AV431" s="13" t="s">
        <v>86</v>
      </c>
      <c r="AW431" s="13" t="s">
        <v>37</v>
      </c>
      <c r="AX431" s="13" t="s">
        <v>77</v>
      </c>
      <c r="AY431" s="244" t="s">
        <v>177</v>
      </c>
    </row>
    <row r="432" s="15" customFormat="1">
      <c r="A432" s="15"/>
      <c r="B432" s="255"/>
      <c r="C432" s="256"/>
      <c r="D432" s="229" t="s">
        <v>187</v>
      </c>
      <c r="E432" s="257" t="s">
        <v>19</v>
      </c>
      <c r="F432" s="258" t="s">
        <v>222</v>
      </c>
      <c r="G432" s="256"/>
      <c r="H432" s="259">
        <v>10</v>
      </c>
      <c r="I432" s="260"/>
      <c r="J432" s="256"/>
      <c r="K432" s="256"/>
      <c r="L432" s="261"/>
      <c r="M432" s="262"/>
      <c r="N432" s="263"/>
      <c r="O432" s="263"/>
      <c r="P432" s="263"/>
      <c r="Q432" s="263"/>
      <c r="R432" s="263"/>
      <c r="S432" s="263"/>
      <c r="T432" s="264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5" t="s">
        <v>187</v>
      </c>
      <c r="AU432" s="265" t="s">
        <v>86</v>
      </c>
      <c r="AV432" s="15" t="s">
        <v>99</v>
      </c>
      <c r="AW432" s="15" t="s">
        <v>37</v>
      </c>
      <c r="AX432" s="15" t="s">
        <v>84</v>
      </c>
      <c r="AY432" s="265" t="s">
        <v>177</v>
      </c>
    </row>
    <row r="433" s="2" customFormat="1" ht="16.5" customHeight="1">
      <c r="A433" s="41"/>
      <c r="B433" s="42"/>
      <c r="C433" s="216" t="s">
        <v>653</v>
      </c>
      <c r="D433" s="216" t="s">
        <v>179</v>
      </c>
      <c r="E433" s="217" t="s">
        <v>654</v>
      </c>
      <c r="F433" s="218" t="s">
        <v>655</v>
      </c>
      <c r="G433" s="219" t="s">
        <v>344</v>
      </c>
      <c r="H433" s="220">
        <v>4</v>
      </c>
      <c r="I433" s="221"/>
      <c r="J433" s="222">
        <f>ROUND(I433*H433,2)</f>
        <v>0</v>
      </c>
      <c r="K433" s="218" t="s">
        <v>244</v>
      </c>
      <c r="L433" s="47"/>
      <c r="M433" s="223" t="s">
        <v>19</v>
      </c>
      <c r="N433" s="224" t="s">
        <v>48</v>
      </c>
      <c r="O433" s="87"/>
      <c r="P433" s="225">
        <f>O433*H433</f>
        <v>0</v>
      </c>
      <c r="Q433" s="225">
        <v>0.04131</v>
      </c>
      <c r="R433" s="225">
        <f>Q433*H433</f>
        <v>0.16524</v>
      </c>
      <c r="S433" s="225">
        <v>0</v>
      </c>
      <c r="T433" s="226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7" t="s">
        <v>99</v>
      </c>
      <c r="AT433" s="227" t="s">
        <v>179</v>
      </c>
      <c r="AU433" s="227" t="s">
        <v>86</v>
      </c>
      <c r="AY433" s="20" t="s">
        <v>177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20" t="s">
        <v>84</v>
      </c>
      <c r="BK433" s="228">
        <f>ROUND(I433*H433,2)</f>
        <v>0</v>
      </c>
      <c r="BL433" s="20" t="s">
        <v>99</v>
      </c>
      <c r="BM433" s="227" t="s">
        <v>656</v>
      </c>
    </row>
    <row r="434" s="2" customFormat="1">
      <c r="A434" s="41"/>
      <c r="B434" s="42"/>
      <c r="C434" s="43"/>
      <c r="D434" s="229" t="s">
        <v>185</v>
      </c>
      <c r="E434" s="43"/>
      <c r="F434" s="230" t="s">
        <v>657</v>
      </c>
      <c r="G434" s="43"/>
      <c r="H434" s="43"/>
      <c r="I434" s="231"/>
      <c r="J434" s="43"/>
      <c r="K434" s="43"/>
      <c r="L434" s="47"/>
      <c r="M434" s="232"/>
      <c r="N434" s="233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185</v>
      </c>
      <c r="AU434" s="20" t="s">
        <v>86</v>
      </c>
    </row>
    <row r="435" s="13" customFormat="1">
      <c r="A435" s="13"/>
      <c r="B435" s="234"/>
      <c r="C435" s="235"/>
      <c r="D435" s="229" t="s">
        <v>187</v>
      </c>
      <c r="E435" s="236" t="s">
        <v>19</v>
      </c>
      <c r="F435" s="237" t="s">
        <v>658</v>
      </c>
      <c r="G435" s="235"/>
      <c r="H435" s="238">
        <v>2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187</v>
      </c>
      <c r="AU435" s="244" t="s">
        <v>86</v>
      </c>
      <c r="AV435" s="13" t="s">
        <v>86</v>
      </c>
      <c r="AW435" s="13" t="s">
        <v>37</v>
      </c>
      <c r="AX435" s="13" t="s">
        <v>77</v>
      </c>
      <c r="AY435" s="244" t="s">
        <v>177</v>
      </c>
    </row>
    <row r="436" s="13" customFormat="1">
      <c r="A436" s="13"/>
      <c r="B436" s="234"/>
      <c r="C436" s="235"/>
      <c r="D436" s="229" t="s">
        <v>187</v>
      </c>
      <c r="E436" s="236" t="s">
        <v>19</v>
      </c>
      <c r="F436" s="237" t="s">
        <v>659</v>
      </c>
      <c r="G436" s="235"/>
      <c r="H436" s="238">
        <v>2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187</v>
      </c>
      <c r="AU436" s="244" t="s">
        <v>86</v>
      </c>
      <c r="AV436" s="13" t="s">
        <v>86</v>
      </c>
      <c r="AW436" s="13" t="s">
        <v>37</v>
      </c>
      <c r="AX436" s="13" t="s">
        <v>77</v>
      </c>
      <c r="AY436" s="244" t="s">
        <v>177</v>
      </c>
    </row>
    <row r="437" s="15" customFormat="1">
      <c r="A437" s="15"/>
      <c r="B437" s="255"/>
      <c r="C437" s="256"/>
      <c r="D437" s="229" t="s">
        <v>187</v>
      </c>
      <c r="E437" s="257" t="s">
        <v>19</v>
      </c>
      <c r="F437" s="258" t="s">
        <v>222</v>
      </c>
      <c r="G437" s="256"/>
      <c r="H437" s="259">
        <v>4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5" t="s">
        <v>187</v>
      </c>
      <c r="AU437" s="265" t="s">
        <v>86</v>
      </c>
      <c r="AV437" s="15" t="s">
        <v>99</v>
      </c>
      <c r="AW437" s="15" t="s">
        <v>37</v>
      </c>
      <c r="AX437" s="15" t="s">
        <v>84</v>
      </c>
      <c r="AY437" s="265" t="s">
        <v>177</v>
      </c>
    </row>
    <row r="438" s="2" customFormat="1" ht="16.5" customHeight="1">
      <c r="A438" s="41"/>
      <c r="B438" s="42"/>
      <c r="C438" s="216" t="s">
        <v>660</v>
      </c>
      <c r="D438" s="216" t="s">
        <v>179</v>
      </c>
      <c r="E438" s="217" t="s">
        <v>661</v>
      </c>
      <c r="F438" s="218" t="s">
        <v>662</v>
      </c>
      <c r="G438" s="219" t="s">
        <v>344</v>
      </c>
      <c r="H438" s="220">
        <v>70</v>
      </c>
      <c r="I438" s="221"/>
      <c r="J438" s="222">
        <f>ROUND(I438*H438,2)</f>
        <v>0</v>
      </c>
      <c r="K438" s="218" t="s">
        <v>244</v>
      </c>
      <c r="L438" s="47"/>
      <c r="M438" s="223" t="s">
        <v>19</v>
      </c>
      <c r="N438" s="224" t="s">
        <v>48</v>
      </c>
      <c r="O438" s="87"/>
      <c r="P438" s="225">
        <f>O438*H438</f>
        <v>0</v>
      </c>
      <c r="Q438" s="225">
        <v>0.037269999999999998</v>
      </c>
      <c r="R438" s="225">
        <f>Q438*H438</f>
        <v>2.6088999999999998</v>
      </c>
      <c r="S438" s="225">
        <v>0</v>
      </c>
      <c r="T438" s="226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7" t="s">
        <v>99</v>
      </c>
      <c r="AT438" s="227" t="s">
        <v>179</v>
      </c>
      <c r="AU438" s="227" t="s">
        <v>86</v>
      </c>
      <c r="AY438" s="20" t="s">
        <v>177</v>
      </c>
      <c r="BE438" s="228">
        <f>IF(N438="základní",J438,0)</f>
        <v>0</v>
      </c>
      <c r="BF438" s="228">
        <f>IF(N438="snížená",J438,0)</f>
        <v>0</v>
      </c>
      <c r="BG438" s="228">
        <f>IF(N438="zákl. přenesená",J438,0)</f>
        <v>0</v>
      </c>
      <c r="BH438" s="228">
        <f>IF(N438="sníž. přenesená",J438,0)</f>
        <v>0</v>
      </c>
      <c r="BI438" s="228">
        <f>IF(N438="nulová",J438,0)</f>
        <v>0</v>
      </c>
      <c r="BJ438" s="20" t="s">
        <v>84</v>
      </c>
      <c r="BK438" s="228">
        <f>ROUND(I438*H438,2)</f>
        <v>0</v>
      </c>
      <c r="BL438" s="20" t="s">
        <v>99</v>
      </c>
      <c r="BM438" s="227" t="s">
        <v>663</v>
      </c>
    </row>
    <row r="439" s="2" customFormat="1">
      <c r="A439" s="41"/>
      <c r="B439" s="42"/>
      <c r="C439" s="43"/>
      <c r="D439" s="229" t="s">
        <v>185</v>
      </c>
      <c r="E439" s="43"/>
      <c r="F439" s="230" t="s">
        <v>664</v>
      </c>
      <c r="G439" s="43"/>
      <c r="H439" s="43"/>
      <c r="I439" s="231"/>
      <c r="J439" s="43"/>
      <c r="K439" s="43"/>
      <c r="L439" s="47"/>
      <c r="M439" s="232"/>
      <c r="N439" s="233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185</v>
      </c>
      <c r="AU439" s="20" t="s">
        <v>86</v>
      </c>
    </row>
    <row r="440" s="13" customFormat="1">
      <c r="A440" s="13"/>
      <c r="B440" s="234"/>
      <c r="C440" s="235"/>
      <c r="D440" s="229" t="s">
        <v>187</v>
      </c>
      <c r="E440" s="236" t="s">
        <v>19</v>
      </c>
      <c r="F440" s="237" t="s">
        <v>665</v>
      </c>
      <c r="G440" s="235"/>
      <c r="H440" s="238">
        <v>70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187</v>
      </c>
      <c r="AU440" s="244" t="s">
        <v>86</v>
      </c>
      <c r="AV440" s="13" t="s">
        <v>86</v>
      </c>
      <c r="AW440" s="13" t="s">
        <v>37</v>
      </c>
      <c r="AX440" s="13" t="s">
        <v>84</v>
      </c>
      <c r="AY440" s="244" t="s">
        <v>177</v>
      </c>
    </row>
    <row r="441" s="2" customFormat="1" ht="16.5" customHeight="1">
      <c r="A441" s="41"/>
      <c r="B441" s="42"/>
      <c r="C441" s="216" t="s">
        <v>666</v>
      </c>
      <c r="D441" s="216" t="s">
        <v>179</v>
      </c>
      <c r="E441" s="217" t="s">
        <v>667</v>
      </c>
      <c r="F441" s="218" t="s">
        <v>668</v>
      </c>
      <c r="G441" s="219" t="s">
        <v>344</v>
      </c>
      <c r="H441" s="220">
        <v>3</v>
      </c>
      <c r="I441" s="221"/>
      <c r="J441" s="222">
        <f>ROUND(I441*H441,2)</f>
        <v>0</v>
      </c>
      <c r="K441" s="218" t="s">
        <v>244</v>
      </c>
      <c r="L441" s="47"/>
      <c r="M441" s="223" t="s">
        <v>19</v>
      </c>
      <c r="N441" s="224" t="s">
        <v>48</v>
      </c>
      <c r="O441" s="87"/>
      <c r="P441" s="225">
        <f>O441*H441</f>
        <v>0</v>
      </c>
      <c r="Q441" s="225">
        <v>0.055629999999999999</v>
      </c>
      <c r="R441" s="225">
        <f>Q441*H441</f>
        <v>0.16688999999999998</v>
      </c>
      <c r="S441" s="225">
        <v>0</v>
      </c>
      <c r="T441" s="226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7" t="s">
        <v>99</v>
      </c>
      <c r="AT441" s="227" t="s">
        <v>179</v>
      </c>
      <c r="AU441" s="227" t="s">
        <v>86</v>
      </c>
      <c r="AY441" s="20" t="s">
        <v>177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20" t="s">
        <v>84</v>
      </c>
      <c r="BK441" s="228">
        <f>ROUND(I441*H441,2)</f>
        <v>0</v>
      </c>
      <c r="BL441" s="20" t="s">
        <v>99</v>
      </c>
      <c r="BM441" s="227" t="s">
        <v>669</v>
      </c>
    </row>
    <row r="442" s="2" customFormat="1">
      <c r="A442" s="41"/>
      <c r="B442" s="42"/>
      <c r="C442" s="43"/>
      <c r="D442" s="229" t="s">
        <v>185</v>
      </c>
      <c r="E442" s="43"/>
      <c r="F442" s="230" t="s">
        <v>670</v>
      </c>
      <c r="G442" s="43"/>
      <c r="H442" s="43"/>
      <c r="I442" s="231"/>
      <c r="J442" s="43"/>
      <c r="K442" s="43"/>
      <c r="L442" s="47"/>
      <c r="M442" s="232"/>
      <c r="N442" s="233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185</v>
      </c>
      <c r="AU442" s="20" t="s">
        <v>86</v>
      </c>
    </row>
    <row r="443" s="13" customFormat="1">
      <c r="A443" s="13"/>
      <c r="B443" s="234"/>
      <c r="C443" s="235"/>
      <c r="D443" s="229" t="s">
        <v>187</v>
      </c>
      <c r="E443" s="236" t="s">
        <v>19</v>
      </c>
      <c r="F443" s="237" t="s">
        <v>671</v>
      </c>
      <c r="G443" s="235"/>
      <c r="H443" s="238">
        <v>3</v>
      </c>
      <c r="I443" s="239"/>
      <c r="J443" s="235"/>
      <c r="K443" s="235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187</v>
      </c>
      <c r="AU443" s="244" t="s">
        <v>86</v>
      </c>
      <c r="AV443" s="13" t="s">
        <v>86</v>
      </c>
      <c r="AW443" s="13" t="s">
        <v>37</v>
      </c>
      <c r="AX443" s="13" t="s">
        <v>84</v>
      </c>
      <c r="AY443" s="244" t="s">
        <v>177</v>
      </c>
    </row>
    <row r="444" s="2" customFormat="1" ht="16.5" customHeight="1">
      <c r="A444" s="41"/>
      <c r="B444" s="42"/>
      <c r="C444" s="216" t="s">
        <v>672</v>
      </c>
      <c r="D444" s="216" t="s">
        <v>179</v>
      </c>
      <c r="E444" s="217" t="s">
        <v>673</v>
      </c>
      <c r="F444" s="218" t="s">
        <v>674</v>
      </c>
      <c r="G444" s="219" t="s">
        <v>344</v>
      </c>
      <c r="H444" s="220">
        <v>166</v>
      </c>
      <c r="I444" s="221"/>
      <c r="J444" s="222">
        <f>ROUND(I444*H444,2)</f>
        <v>0</v>
      </c>
      <c r="K444" s="218" t="s">
        <v>244</v>
      </c>
      <c r="L444" s="47"/>
      <c r="M444" s="223" t="s">
        <v>19</v>
      </c>
      <c r="N444" s="224" t="s">
        <v>48</v>
      </c>
      <c r="O444" s="87"/>
      <c r="P444" s="225">
        <f>O444*H444</f>
        <v>0</v>
      </c>
      <c r="Q444" s="225">
        <v>0.083470000000000003</v>
      </c>
      <c r="R444" s="225">
        <f>Q444*H444</f>
        <v>13.856020000000001</v>
      </c>
      <c r="S444" s="225">
        <v>0</v>
      </c>
      <c r="T444" s="226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7" t="s">
        <v>99</v>
      </c>
      <c r="AT444" s="227" t="s">
        <v>179</v>
      </c>
      <c r="AU444" s="227" t="s">
        <v>86</v>
      </c>
      <c r="AY444" s="20" t="s">
        <v>177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84</v>
      </c>
      <c r="BK444" s="228">
        <f>ROUND(I444*H444,2)</f>
        <v>0</v>
      </c>
      <c r="BL444" s="20" t="s">
        <v>99</v>
      </c>
      <c r="BM444" s="227" t="s">
        <v>675</v>
      </c>
    </row>
    <row r="445" s="2" customFormat="1">
      <c r="A445" s="41"/>
      <c r="B445" s="42"/>
      <c r="C445" s="43"/>
      <c r="D445" s="229" t="s">
        <v>185</v>
      </c>
      <c r="E445" s="43"/>
      <c r="F445" s="230" t="s">
        <v>676</v>
      </c>
      <c r="G445" s="43"/>
      <c r="H445" s="43"/>
      <c r="I445" s="231"/>
      <c r="J445" s="43"/>
      <c r="K445" s="43"/>
      <c r="L445" s="47"/>
      <c r="M445" s="232"/>
      <c r="N445" s="233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185</v>
      </c>
      <c r="AU445" s="20" t="s">
        <v>86</v>
      </c>
    </row>
    <row r="446" s="13" customFormat="1">
      <c r="A446" s="13"/>
      <c r="B446" s="234"/>
      <c r="C446" s="235"/>
      <c r="D446" s="229" t="s">
        <v>187</v>
      </c>
      <c r="E446" s="236" t="s">
        <v>19</v>
      </c>
      <c r="F446" s="237" t="s">
        <v>677</v>
      </c>
      <c r="G446" s="235"/>
      <c r="H446" s="238">
        <v>160</v>
      </c>
      <c r="I446" s="239"/>
      <c r="J446" s="235"/>
      <c r="K446" s="235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187</v>
      </c>
      <c r="AU446" s="244" t="s">
        <v>86</v>
      </c>
      <c r="AV446" s="13" t="s">
        <v>86</v>
      </c>
      <c r="AW446" s="13" t="s">
        <v>37</v>
      </c>
      <c r="AX446" s="13" t="s">
        <v>77</v>
      </c>
      <c r="AY446" s="244" t="s">
        <v>177</v>
      </c>
    </row>
    <row r="447" s="13" customFormat="1">
      <c r="A447" s="13"/>
      <c r="B447" s="234"/>
      <c r="C447" s="235"/>
      <c r="D447" s="229" t="s">
        <v>187</v>
      </c>
      <c r="E447" s="236" t="s">
        <v>19</v>
      </c>
      <c r="F447" s="237" t="s">
        <v>678</v>
      </c>
      <c r="G447" s="235"/>
      <c r="H447" s="238">
        <v>6</v>
      </c>
      <c r="I447" s="239"/>
      <c r="J447" s="235"/>
      <c r="K447" s="235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187</v>
      </c>
      <c r="AU447" s="244" t="s">
        <v>86</v>
      </c>
      <c r="AV447" s="13" t="s">
        <v>86</v>
      </c>
      <c r="AW447" s="13" t="s">
        <v>37</v>
      </c>
      <c r="AX447" s="13" t="s">
        <v>77</v>
      </c>
      <c r="AY447" s="244" t="s">
        <v>177</v>
      </c>
    </row>
    <row r="448" s="15" customFormat="1">
      <c r="A448" s="15"/>
      <c r="B448" s="255"/>
      <c r="C448" s="256"/>
      <c r="D448" s="229" t="s">
        <v>187</v>
      </c>
      <c r="E448" s="257" t="s">
        <v>19</v>
      </c>
      <c r="F448" s="258" t="s">
        <v>222</v>
      </c>
      <c r="G448" s="256"/>
      <c r="H448" s="259">
        <v>166</v>
      </c>
      <c r="I448" s="260"/>
      <c r="J448" s="256"/>
      <c r="K448" s="256"/>
      <c r="L448" s="261"/>
      <c r="M448" s="262"/>
      <c r="N448" s="263"/>
      <c r="O448" s="263"/>
      <c r="P448" s="263"/>
      <c r="Q448" s="263"/>
      <c r="R448" s="263"/>
      <c r="S448" s="263"/>
      <c r="T448" s="264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5" t="s">
        <v>187</v>
      </c>
      <c r="AU448" s="265" t="s">
        <v>86</v>
      </c>
      <c r="AV448" s="15" t="s">
        <v>99</v>
      </c>
      <c r="AW448" s="15" t="s">
        <v>37</v>
      </c>
      <c r="AX448" s="15" t="s">
        <v>84</v>
      </c>
      <c r="AY448" s="265" t="s">
        <v>177</v>
      </c>
    </row>
    <row r="449" s="2" customFormat="1" ht="16.5" customHeight="1">
      <c r="A449" s="41"/>
      <c r="B449" s="42"/>
      <c r="C449" s="216" t="s">
        <v>679</v>
      </c>
      <c r="D449" s="216" t="s">
        <v>179</v>
      </c>
      <c r="E449" s="217" t="s">
        <v>680</v>
      </c>
      <c r="F449" s="218" t="s">
        <v>681</v>
      </c>
      <c r="G449" s="219" t="s">
        <v>344</v>
      </c>
      <c r="H449" s="220">
        <v>5</v>
      </c>
      <c r="I449" s="221"/>
      <c r="J449" s="222">
        <f>ROUND(I449*H449,2)</f>
        <v>0</v>
      </c>
      <c r="K449" s="218" t="s">
        <v>244</v>
      </c>
      <c r="L449" s="47"/>
      <c r="M449" s="223" t="s">
        <v>19</v>
      </c>
      <c r="N449" s="224" t="s">
        <v>48</v>
      </c>
      <c r="O449" s="87"/>
      <c r="P449" s="225">
        <f>O449*H449</f>
        <v>0</v>
      </c>
      <c r="Q449" s="225">
        <v>0.10203</v>
      </c>
      <c r="R449" s="225">
        <f>Q449*H449</f>
        <v>0.51014999999999999</v>
      </c>
      <c r="S449" s="225">
        <v>0</v>
      </c>
      <c r="T449" s="226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7" t="s">
        <v>99</v>
      </c>
      <c r="AT449" s="227" t="s">
        <v>179</v>
      </c>
      <c r="AU449" s="227" t="s">
        <v>86</v>
      </c>
      <c r="AY449" s="20" t="s">
        <v>177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20" t="s">
        <v>84</v>
      </c>
      <c r="BK449" s="228">
        <f>ROUND(I449*H449,2)</f>
        <v>0</v>
      </c>
      <c r="BL449" s="20" t="s">
        <v>99</v>
      </c>
      <c r="BM449" s="227" t="s">
        <v>682</v>
      </c>
    </row>
    <row r="450" s="2" customFormat="1">
      <c r="A450" s="41"/>
      <c r="B450" s="42"/>
      <c r="C450" s="43"/>
      <c r="D450" s="229" t="s">
        <v>185</v>
      </c>
      <c r="E450" s="43"/>
      <c r="F450" s="230" t="s">
        <v>683</v>
      </c>
      <c r="G450" s="43"/>
      <c r="H450" s="43"/>
      <c r="I450" s="231"/>
      <c r="J450" s="43"/>
      <c r="K450" s="43"/>
      <c r="L450" s="47"/>
      <c r="M450" s="232"/>
      <c r="N450" s="233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185</v>
      </c>
      <c r="AU450" s="20" t="s">
        <v>86</v>
      </c>
    </row>
    <row r="451" s="2" customFormat="1" ht="16.5" customHeight="1">
      <c r="A451" s="41"/>
      <c r="B451" s="42"/>
      <c r="C451" s="216" t="s">
        <v>684</v>
      </c>
      <c r="D451" s="216" t="s">
        <v>179</v>
      </c>
      <c r="E451" s="217" t="s">
        <v>685</v>
      </c>
      <c r="F451" s="218" t="s">
        <v>686</v>
      </c>
      <c r="G451" s="219" t="s">
        <v>344</v>
      </c>
      <c r="H451" s="220">
        <v>5</v>
      </c>
      <c r="I451" s="221"/>
      <c r="J451" s="222">
        <f>ROUND(I451*H451,2)</f>
        <v>0</v>
      </c>
      <c r="K451" s="218" t="s">
        <v>244</v>
      </c>
      <c r="L451" s="47"/>
      <c r="M451" s="223" t="s">
        <v>19</v>
      </c>
      <c r="N451" s="224" t="s">
        <v>48</v>
      </c>
      <c r="O451" s="87"/>
      <c r="P451" s="225">
        <f>O451*H451</f>
        <v>0</v>
      </c>
      <c r="Q451" s="225">
        <v>0.11121</v>
      </c>
      <c r="R451" s="225">
        <f>Q451*H451</f>
        <v>0.55605000000000004</v>
      </c>
      <c r="S451" s="225">
        <v>0</v>
      </c>
      <c r="T451" s="226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7" t="s">
        <v>99</v>
      </c>
      <c r="AT451" s="227" t="s">
        <v>179</v>
      </c>
      <c r="AU451" s="227" t="s">
        <v>86</v>
      </c>
      <c r="AY451" s="20" t="s">
        <v>177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0" t="s">
        <v>84</v>
      </c>
      <c r="BK451" s="228">
        <f>ROUND(I451*H451,2)</f>
        <v>0</v>
      </c>
      <c r="BL451" s="20" t="s">
        <v>99</v>
      </c>
      <c r="BM451" s="227" t="s">
        <v>687</v>
      </c>
    </row>
    <row r="452" s="2" customFormat="1">
      <c r="A452" s="41"/>
      <c r="B452" s="42"/>
      <c r="C452" s="43"/>
      <c r="D452" s="229" t="s">
        <v>185</v>
      </c>
      <c r="E452" s="43"/>
      <c r="F452" s="230" t="s">
        <v>688</v>
      </c>
      <c r="G452" s="43"/>
      <c r="H452" s="43"/>
      <c r="I452" s="231"/>
      <c r="J452" s="43"/>
      <c r="K452" s="43"/>
      <c r="L452" s="47"/>
      <c r="M452" s="232"/>
      <c r="N452" s="233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185</v>
      </c>
      <c r="AU452" s="20" t="s">
        <v>86</v>
      </c>
    </row>
    <row r="453" s="13" customFormat="1">
      <c r="A453" s="13"/>
      <c r="B453" s="234"/>
      <c r="C453" s="235"/>
      <c r="D453" s="229" t="s">
        <v>187</v>
      </c>
      <c r="E453" s="236" t="s">
        <v>19</v>
      </c>
      <c r="F453" s="237" t="s">
        <v>689</v>
      </c>
      <c r="G453" s="235"/>
      <c r="H453" s="238">
        <v>5</v>
      </c>
      <c r="I453" s="239"/>
      <c r="J453" s="235"/>
      <c r="K453" s="235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187</v>
      </c>
      <c r="AU453" s="244" t="s">
        <v>86</v>
      </c>
      <c r="AV453" s="13" t="s">
        <v>86</v>
      </c>
      <c r="AW453" s="13" t="s">
        <v>37</v>
      </c>
      <c r="AX453" s="13" t="s">
        <v>84</v>
      </c>
      <c r="AY453" s="244" t="s">
        <v>177</v>
      </c>
    </row>
    <row r="454" s="2" customFormat="1" ht="16.5" customHeight="1">
      <c r="A454" s="41"/>
      <c r="B454" s="42"/>
      <c r="C454" s="216" t="s">
        <v>690</v>
      </c>
      <c r="D454" s="216" t="s">
        <v>179</v>
      </c>
      <c r="E454" s="217" t="s">
        <v>691</v>
      </c>
      <c r="F454" s="218" t="s">
        <v>692</v>
      </c>
      <c r="G454" s="219" t="s">
        <v>465</v>
      </c>
      <c r="H454" s="220">
        <v>80</v>
      </c>
      <c r="I454" s="221"/>
      <c r="J454" s="222">
        <f>ROUND(I454*H454,2)</f>
        <v>0</v>
      </c>
      <c r="K454" s="218" t="s">
        <v>244</v>
      </c>
      <c r="L454" s="47"/>
      <c r="M454" s="223" t="s">
        <v>19</v>
      </c>
      <c r="N454" s="224" t="s">
        <v>48</v>
      </c>
      <c r="O454" s="87"/>
      <c r="P454" s="225">
        <f>O454*H454</f>
        <v>0</v>
      </c>
      <c r="Q454" s="225">
        <v>0.00034000000000000002</v>
      </c>
      <c r="R454" s="225">
        <f>Q454*H454</f>
        <v>0.027200000000000002</v>
      </c>
      <c r="S454" s="225">
        <v>0</v>
      </c>
      <c r="T454" s="226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7" t="s">
        <v>99</v>
      </c>
      <c r="AT454" s="227" t="s">
        <v>179</v>
      </c>
      <c r="AU454" s="227" t="s">
        <v>86</v>
      </c>
      <c r="AY454" s="20" t="s">
        <v>177</v>
      </c>
      <c r="BE454" s="228">
        <f>IF(N454="základní",J454,0)</f>
        <v>0</v>
      </c>
      <c r="BF454" s="228">
        <f>IF(N454="snížená",J454,0)</f>
        <v>0</v>
      </c>
      <c r="BG454" s="228">
        <f>IF(N454="zákl. přenesená",J454,0)</f>
        <v>0</v>
      </c>
      <c r="BH454" s="228">
        <f>IF(N454="sníž. přenesená",J454,0)</f>
        <v>0</v>
      </c>
      <c r="BI454" s="228">
        <f>IF(N454="nulová",J454,0)</f>
        <v>0</v>
      </c>
      <c r="BJ454" s="20" t="s">
        <v>84</v>
      </c>
      <c r="BK454" s="228">
        <f>ROUND(I454*H454,2)</f>
        <v>0</v>
      </c>
      <c r="BL454" s="20" t="s">
        <v>99</v>
      </c>
      <c r="BM454" s="227" t="s">
        <v>693</v>
      </c>
    </row>
    <row r="455" s="2" customFormat="1">
      <c r="A455" s="41"/>
      <c r="B455" s="42"/>
      <c r="C455" s="43"/>
      <c r="D455" s="229" t="s">
        <v>185</v>
      </c>
      <c r="E455" s="43"/>
      <c r="F455" s="230" t="s">
        <v>694</v>
      </c>
      <c r="G455" s="43"/>
      <c r="H455" s="43"/>
      <c r="I455" s="231"/>
      <c r="J455" s="43"/>
      <c r="K455" s="43"/>
      <c r="L455" s="47"/>
      <c r="M455" s="232"/>
      <c r="N455" s="233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185</v>
      </c>
      <c r="AU455" s="20" t="s">
        <v>86</v>
      </c>
    </row>
    <row r="456" s="13" customFormat="1">
      <c r="A456" s="13"/>
      <c r="B456" s="234"/>
      <c r="C456" s="235"/>
      <c r="D456" s="229" t="s">
        <v>187</v>
      </c>
      <c r="E456" s="236" t="s">
        <v>19</v>
      </c>
      <c r="F456" s="237" t="s">
        <v>695</v>
      </c>
      <c r="G456" s="235"/>
      <c r="H456" s="238">
        <v>57.25</v>
      </c>
      <c r="I456" s="239"/>
      <c r="J456" s="235"/>
      <c r="K456" s="235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187</v>
      </c>
      <c r="AU456" s="244" t="s">
        <v>86</v>
      </c>
      <c r="AV456" s="13" t="s">
        <v>86</v>
      </c>
      <c r="AW456" s="13" t="s">
        <v>37</v>
      </c>
      <c r="AX456" s="13" t="s">
        <v>77</v>
      </c>
      <c r="AY456" s="244" t="s">
        <v>177</v>
      </c>
    </row>
    <row r="457" s="13" customFormat="1">
      <c r="A457" s="13"/>
      <c r="B457" s="234"/>
      <c r="C457" s="235"/>
      <c r="D457" s="229" t="s">
        <v>187</v>
      </c>
      <c r="E457" s="236" t="s">
        <v>19</v>
      </c>
      <c r="F457" s="237" t="s">
        <v>696</v>
      </c>
      <c r="G457" s="235"/>
      <c r="H457" s="238">
        <v>22.75</v>
      </c>
      <c r="I457" s="239"/>
      <c r="J457" s="235"/>
      <c r="K457" s="235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187</v>
      </c>
      <c r="AU457" s="244" t="s">
        <v>86</v>
      </c>
      <c r="AV457" s="13" t="s">
        <v>86</v>
      </c>
      <c r="AW457" s="13" t="s">
        <v>37</v>
      </c>
      <c r="AX457" s="13" t="s">
        <v>77</v>
      </c>
      <c r="AY457" s="244" t="s">
        <v>177</v>
      </c>
    </row>
    <row r="458" s="15" customFormat="1">
      <c r="A458" s="15"/>
      <c r="B458" s="255"/>
      <c r="C458" s="256"/>
      <c r="D458" s="229" t="s">
        <v>187</v>
      </c>
      <c r="E458" s="257" t="s">
        <v>19</v>
      </c>
      <c r="F458" s="258" t="s">
        <v>222</v>
      </c>
      <c r="G458" s="256"/>
      <c r="H458" s="259">
        <v>80</v>
      </c>
      <c r="I458" s="260"/>
      <c r="J458" s="256"/>
      <c r="K458" s="256"/>
      <c r="L458" s="261"/>
      <c r="M458" s="262"/>
      <c r="N458" s="263"/>
      <c r="O458" s="263"/>
      <c r="P458" s="263"/>
      <c r="Q458" s="263"/>
      <c r="R458" s="263"/>
      <c r="S458" s="263"/>
      <c r="T458" s="264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5" t="s">
        <v>187</v>
      </c>
      <c r="AU458" s="265" t="s">
        <v>86</v>
      </c>
      <c r="AV458" s="15" t="s">
        <v>99</v>
      </c>
      <c r="AW458" s="15" t="s">
        <v>37</v>
      </c>
      <c r="AX458" s="15" t="s">
        <v>84</v>
      </c>
      <c r="AY458" s="265" t="s">
        <v>177</v>
      </c>
    </row>
    <row r="459" s="2" customFormat="1" ht="16.5" customHeight="1">
      <c r="A459" s="41"/>
      <c r="B459" s="42"/>
      <c r="C459" s="216" t="s">
        <v>697</v>
      </c>
      <c r="D459" s="216" t="s">
        <v>179</v>
      </c>
      <c r="E459" s="217" t="s">
        <v>698</v>
      </c>
      <c r="F459" s="218" t="s">
        <v>699</v>
      </c>
      <c r="G459" s="219" t="s">
        <v>251</v>
      </c>
      <c r="H459" s="220">
        <v>37.082999999999998</v>
      </c>
      <c r="I459" s="221"/>
      <c r="J459" s="222">
        <f>ROUND(I459*H459,2)</f>
        <v>0</v>
      </c>
      <c r="K459" s="218" t="s">
        <v>244</v>
      </c>
      <c r="L459" s="47"/>
      <c r="M459" s="223" t="s">
        <v>19</v>
      </c>
      <c r="N459" s="224" t="s">
        <v>48</v>
      </c>
      <c r="O459" s="87"/>
      <c r="P459" s="225">
        <f>O459*H459</f>
        <v>0</v>
      </c>
      <c r="Q459" s="225">
        <v>0.13414999999999999</v>
      </c>
      <c r="R459" s="225">
        <f>Q459*H459</f>
        <v>4.9746844499999998</v>
      </c>
      <c r="S459" s="225">
        <v>0</v>
      </c>
      <c r="T459" s="226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7" t="s">
        <v>99</v>
      </c>
      <c r="AT459" s="227" t="s">
        <v>179</v>
      </c>
      <c r="AU459" s="227" t="s">
        <v>86</v>
      </c>
      <c r="AY459" s="20" t="s">
        <v>177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20" t="s">
        <v>84</v>
      </c>
      <c r="BK459" s="228">
        <f>ROUND(I459*H459,2)</f>
        <v>0</v>
      </c>
      <c r="BL459" s="20" t="s">
        <v>99</v>
      </c>
      <c r="BM459" s="227" t="s">
        <v>700</v>
      </c>
    </row>
    <row r="460" s="2" customFormat="1">
      <c r="A460" s="41"/>
      <c r="B460" s="42"/>
      <c r="C460" s="43"/>
      <c r="D460" s="229" t="s">
        <v>185</v>
      </c>
      <c r="E460" s="43"/>
      <c r="F460" s="230" t="s">
        <v>701</v>
      </c>
      <c r="G460" s="43"/>
      <c r="H460" s="43"/>
      <c r="I460" s="231"/>
      <c r="J460" s="43"/>
      <c r="K460" s="43"/>
      <c r="L460" s="47"/>
      <c r="M460" s="232"/>
      <c r="N460" s="233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185</v>
      </c>
      <c r="AU460" s="20" t="s">
        <v>86</v>
      </c>
    </row>
    <row r="461" s="13" customFormat="1">
      <c r="A461" s="13"/>
      <c r="B461" s="234"/>
      <c r="C461" s="235"/>
      <c r="D461" s="229" t="s">
        <v>187</v>
      </c>
      <c r="E461" s="236" t="s">
        <v>19</v>
      </c>
      <c r="F461" s="237" t="s">
        <v>702</v>
      </c>
      <c r="G461" s="235"/>
      <c r="H461" s="238">
        <v>37.082999999999998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187</v>
      </c>
      <c r="AU461" s="244" t="s">
        <v>86</v>
      </c>
      <c r="AV461" s="13" t="s">
        <v>86</v>
      </c>
      <c r="AW461" s="13" t="s">
        <v>37</v>
      </c>
      <c r="AX461" s="13" t="s">
        <v>84</v>
      </c>
      <c r="AY461" s="244" t="s">
        <v>177</v>
      </c>
    </row>
    <row r="462" s="2" customFormat="1" ht="16.5" customHeight="1">
      <c r="A462" s="41"/>
      <c r="B462" s="42"/>
      <c r="C462" s="216" t="s">
        <v>703</v>
      </c>
      <c r="D462" s="216" t="s">
        <v>179</v>
      </c>
      <c r="E462" s="217" t="s">
        <v>704</v>
      </c>
      <c r="F462" s="218" t="s">
        <v>705</v>
      </c>
      <c r="G462" s="219" t="s">
        <v>251</v>
      </c>
      <c r="H462" s="220">
        <v>316.81400000000002</v>
      </c>
      <c r="I462" s="221"/>
      <c r="J462" s="222">
        <f>ROUND(I462*H462,2)</f>
        <v>0</v>
      </c>
      <c r="K462" s="218" t="s">
        <v>244</v>
      </c>
      <c r="L462" s="47"/>
      <c r="M462" s="223" t="s">
        <v>19</v>
      </c>
      <c r="N462" s="224" t="s">
        <v>48</v>
      </c>
      <c r="O462" s="87"/>
      <c r="P462" s="225">
        <f>O462*H462</f>
        <v>0</v>
      </c>
      <c r="Q462" s="225">
        <v>0.10031</v>
      </c>
      <c r="R462" s="225">
        <f>Q462*H462</f>
        <v>31.77961234</v>
      </c>
      <c r="S462" s="225">
        <v>0</v>
      </c>
      <c r="T462" s="226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7" t="s">
        <v>99</v>
      </c>
      <c r="AT462" s="227" t="s">
        <v>179</v>
      </c>
      <c r="AU462" s="227" t="s">
        <v>86</v>
      </c>
      <c r="AY462" s="20" t="s">
        <v>177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84</v>
      </c>
      <c r="BK462" s="228">
        <f>ROUND(I462*H462,2)</f>
        <v>0</v>
      </c>
      <c r="BL462" s="20" t="s">
        <v>99</v>
      </c>
      <c r="BM462" s="227" t="s">
        <v>706</v>
      </c>
    </row>
    <row r="463" s="2" customFormat="1">
      <c r="A463" s="41"/>
      <c r="B463" s="42"/>
      <c r="C463" s="43"/>
      <c r="D463" s="229" t="s">
        <v>185</v>
      </c>
      <c r="E463" s="43"/>
      <c r="F463" s="230" t="s">
        <v>707</v>
      </c>
      <c r="G463" s="43"/>
      <c r="H463" s="43"/>
      <c r="I463" s="231"/>
      <c r="J463" s="43"/>
      <c r="K463" s="43"/>
      <c r="L463" s="47"/>
      <c r="M463" s="232"/>
      <c r="N463" s="233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185</v>
      </c>
      <c r="AU463" s="20" t="s">
        <v>86</v>
      </c>
    </row>
    <row r="464" s="14" customFormat="1">
      <c r="A464" s="14"/>
      <c r="B464" s="245"/>
      <c r="C464" s="246"/>
      <c r="D464" s="229" t="s">
        <v>187</v>
      </c>
      <c r="E464" s="247" t="s">
        <v>19</v>
      </c>
      <c r="F464" s="248" t="s">
        <v>708</v>
      </c>
      <c r="G464" s="246"/>
      <c r="H464" s="247" t="s">
        <v>19</v>
      </c>
      <c r="I464" s="249"/>
      <c r="J464" s="246"/>
      <c r="K464" s="246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187</v>
      </c>
      <c r="AU464" s="254" t="s">
        <v>86</v>
      </c>
      <c r="AV464" s="14" t="s">
        <v>84</v>
      </c>
      <c r="AW464" s="14" t="s">
        <v>37</v>
      </c>
      <c r="AX464" s="14" t="s">
        <v>77</v>
      </c>
      <c r="AY464" s="254" t="s">
        <v>177</v>
      </c>
    </row>
    <row r="465" s="13" customFormat="1">
      <c r="A465" s="13"/>
      <c r="B465" s="234"/>
      <c r="C465" s="235"/>
      <c r="D465" s="229" t="s">
        <v>187</v>
      </c>
      <c r="E465" s="236" t="s">
        <v>19</v>
      </c>
      <c r="F465" s="237" t="s">
        <v>709</v>
      </c>
      <c r="G465" s="235"/>
      <c r="H465" s="238">
        <v>3.9900000000000002</v>
      </c>
      <c r="I465" s="239"/>
      <c r="J465" s="235"/>
      <c r="K465" s="235"/>
      <c r="L465" s="240"/>
      <c r="M465" s="241"/>
      <c r="N465" s="242"/>
      <c r="O465" s="242"/>
      <c r="P465" s="242"/>
      <c r="Q465" s="242"/>
      <c r="R465" s="242"/>
      <c r="S465" s="242"/>
      <c r="T465" s="24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4" t="s">
        <v>187</v>
      </c>
      <c r="AU465" s="244" t="s">
        <v>86</v>
      </c>
      <c r="AV465" s="13" t="s">
        <v>86</v>
      </c>
      <c r="AW465" s="13" t="s">
        <v>37</v>
      </c>
      <c r="AX465" s="13" t="s">
        <v>77</v>
      </c>
      <c r="AY465" s="244" t="s">
        <v>177</v>
      </c>
    </row>
    <row r="466" s="13" customFormat="1">
      <c r="A466" s="13"/>
      <c r="B466" s="234"/>
      <c r="C466" s="235"/>
      <c r="D466" s="229" t="s">
        <v>187</v>
      </c>
      <c r="E466" s="236" t="s">
        <v>19</v>
      </c>
      <c r="F466" s="237" t="s">
        <v>710</v>
      </c>
      <c r="G466" s="235"/>
      <c r="H466" s="238">
        <v>80.694999999999993</v>
      </c>
      <c r="I466" s="239"/>
      <c r="J466" s="235"/>
      <c r="K466" s="235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187</v>
      </c>
      <c r="AU466" s="244" t="s">
        <v>86</v>
      </c>
      <c r="AV466" s="13" t="s">
        <v>86</v>
      </c>
      <c r="AW466" s="13" t="s">
        <v>37</v>
      </c>
      <c r="AX466" s="13" t="s">
        <v>77</v>
      </c>
      <c r="AY466" s="244" t="s">
        <v>177</v>
      </c>
    </row>
    <row r="467" s="13" customFormat="1">
      <c r="A467" s="13"/>
      <c r="B467" s="234"/>
      <c r="C467" s="235"/>
      <c r="D467" s="229" t="s">
        <v>187</v>
      </c>
      <c r="E467" s="236" t="s">
        <v>19</v>
      </c>
      <c r="F467" s="237" t="s">
        <v>711</v>
      </c>
      <c r="G467" s="235"/>
      <c r="H467" s="238">
        <v>66.347999999999999</v>
      </c>
      <c r="I467" s="239"/>
      <c r="J467" s="235"/>
      <c r="K467" s="235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187</v>
      </c>
      <c r="AU467" s="244" t="s">
        <v>86</v>
      </c>
      <c r="AV467" s="13" t="s">
        <v>86</v>
      </c>
      <c r="AW467" s="13" t="s">
        <v>37</v>
      </c>
      <c r="AX467" s="13" t="s">
        <v>77</v>
      </c>
      <c r="AY467" s="244" t="s">
        <v>177</v>
      </c>
    </row>
    <row r="468" s="13" customFormat="1">
      <c r="A468" s="13"/>
      <c r="B468" s="234"/>
      <c r="C468" s="235"/>
      <c r="D468" s="229" t="s">
        <v>187</v>
      </c>
      <c r="E468" s="236" t="s">
        <v>19</v>
      </c>
      <c r="F468" s="237" t="s">
        <v>712</v>
      </c>
      <c r="G468" s="235"/>
      <c r="H468" s="238">
        <v>17.678000000000001</v>
      </c>
      <c r="I468" s="239"/>
      <c r="J468" s="235"/>
      <c r="K468" s="235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187</v>
      </c>
      <c r="AU468" s="244" t="s">
        <v>86</v>
      </c>
      <c r="AV468" s="13" t="s">
        <v>86</v>
      </c>
      <c r="AW468" s="13" t="s">
        <v>37</v>
      </c>
      <c r="AX468" s="13" t="s">
        <v>77</v>
      </c>
      <c r="AY468" s="244" t="s">
        <v>177</v>
      </c>
    </row>
    <row r="469" s="13" customFormat="1">
      <c r="A469" s="13"/>
      <c r="B469" s="234"/>
      <c r="C469" s="235"/>
      <c r="D469" s="229" t="s">
        <v>187</v>
      </c>
      <c r="E469" s="236" t="s">
        <v>19</v>
      </c>
      <c r="F469" s="237" t="s">
        <v>713</v>
      </c>
      <c r="G469" s="235"/>
      <c r="H469" s="238">
        <v>13.398999999999999</v>
      </c>
      <c r="I469" s="239"/>
      <c r="J469" s="235"/>
      <c r="K469" s="235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187</v>
      </c>
      <c r="AU469" s="244" t="s">
        <v>86</v>
      </c>
      <c r="AV469" s="13" t="s">
        <v>86</v>
      </c>
      <c r="AW469" s="13" t="s">
        <v>37</v>
      </c>
      <c r="AX469" s="13" t="s">
        <v>77</v>
      </c>
      <c r="AY469" s="244" t="s">
        <v>177</v>
      </c>
    </row>
    <row r="470" s="13" customFormat="1">
      <c r="A470" s="13"/>
      <c r="B470" s="234"/>
      <c r="C470" s="235"/>
      <c r="D470" s="229" t="s">
        <v>187</v>
      </c>
      <c r="E470" s="236" t="s">
        <v>19</v>
      </c>
      <c r="F470" s="237" t="s">
        <v>714</v>
      </c>
      <c r="G470" s="235"/>
      <c r="H470" s="238">
        <v>20.5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187</v>
      </c>
      <c r="AU470" s="244" t="s">
        <v>86</v>
      </c>
      <c r="AV470" s="13" t="s">
        <v>86</v>
      </c>
      <c r="AW470" s="13" t="s">
        <v>37</v>
      </c>
      <c r="AX470" s="13" t="s">
        <v>77</v>
      </c>
      <c r="AY470" s="244" t="s">
        <v>177</v>
      </c>
    </row>
    <row r="471" s="14" customFormat="1">
      <c r="A471" s="14"/>
      <c r="B471" s="245"/>
      <c r="C471" s="246"/>
      <c r="D471" s="229" t="s">
        <v>187</v>
      </c>
      <c r="E471" s="247" t="s">
        <v>19</v>
      </c>
      <c r="F471" s="248" t="s">
        <v>715</v>
      </c>
      <c r="G471" s="246"/>
      <c r="H471" s="247" t="s">
        <v>19</v>
      </c>
      <c r="I471" s="249"/>
      <c r="J471" s="246"/>
      <c r="K471" s="246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187</v>
      </c>
      <c r="AU471" s="254" t="s">
        <v>86</v>
      </c>
      <c r="AV471" s="14" t="s">
        <v>84</v>
      </c>
      <c r="AW471" s="14" t="s">
        <v>37</v>
      </c>
      <c r="AX471" s="14" t="s">
        <v>77</v>
      </c>
      <c r="AY471" s="254" t="s">
        <v>177</v>
      </c>
    </row>
    <row r="472" s="13" customFormat="1">
      <c r="A472" s="13"/>
      <c r="B472" s="234"/>
      <c r="C472" s="235"/>
      <c r="D472" s="229" t="s">
        <v>187</v>
      </c>
      <c r="E472" s="236" t="s">
        <v>19</v>
      </c>
      <c r="F472" s="237" t="s">
        <v>716</v>
      </c>
      <c r="G472" s="235"/>
      <c r="H472" s="238">
        <v>3.54</v>
      </c>
      <c r="I472" s="239"/>
      <c r="J472" s="235"/>
      <c r="K472" s="235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187</v>
      </c>
      <c r="AU472" s="244" t="s">
        <v>86</v>
      </c>
      <c r="AV472" s="13" t="s">
        <v>86</v>
      </c>
      <c r="AW472" s="13" t="s">
        <v>37</v>
      </c>
      <c r="AX472" s="13" t="s">
        <v>77</v>
      </c>
      <c r="AY472" s="244" t="s">
        <v>177</v>
      </c>
    </row>
    <row r="473" s="13" customFormat="1">
      <c r="A473" s="13"/>
      <c r="B473" s="234"/>
      <c r="C473" s="235"/>
      <c r="D473" s="229" t="s">
        <v>187</v>
      </c>
      <c r="E473" s="236" t="s">
        <v>19</v>
      </c>
      <c r="F473" s="237" t="s">
        <v>717</v>
      </c>
      <c r="G473" s="235"/>
      <c r="H473" s="238">
        <v>47.116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4" t="s">
        <v>187</v>
      </c>
      <c r="AU473" s="244" t="s">
        <v>86</v>
      </c>
      <c r="AV473" s="13" t="s">
        <v>86</v>
      </c>
      <c r="AW473" s="13" t="s">
        <v>37</v>
      </c>
      <c r="AX473" s="13" t="s">
        <v>77</v>
      </c>
      <c r="AY473" s="244" t="s">
        <v>177</v>
      </c>
    </row>
    <row r="474" s="13" customFormat="1">
      <c r="A474" s="13"/>
      <c r="B474" s="234"/>
      <c r="C474" s="235"/>
      <c r="D474" s="229" t="s">
        <v>187</v>
      </c>
      <c r="E474" s="236" t="s">
        <v>19</v>
      </c>
      <c r="F474" s="237" t="s">
        <v>718</v>
      </c>
      <c r="G474" s="235"/>
      <c r="H474" s="238">
        <v>63.548000000000002</v>
      </c>
      <c r="I474" s="239"/>
      <c r="J474" s="235"/>
      <c r="K474" s="235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187</v>
      </c>
      <c r="AU474" s="244" t="s">
        <v>86</v>
      </c>
      <c r="AV474" s="13" t="s">
        <v>86</v>
      </c>
      <c r="AW474" s="13" t="s">
        <v>37</v>
      </c>
      <c r="AX474" s="13" t="s">
        <v>77</v>
      </c>
      <c r="AY474" s="244" t="s">
        <v>177</v>
      </c>
    </row>
    <row r="475" s="15" customFormat="1">
      <c r="A475" s="15"/>
      <c r="B475" s="255"/>
      <c r="C475" s="256"/>
      <c r="D475" s="229" t="s">
        <v>187</v>
      </c>
      <c r="E475" s="257" t="s">
        <v>19</v>
      </c>
      <c r="F475" s="258" t="s">
        <v>222</v>
      </c>
      <c r="G475" s="256"/>
      <c r="H475" s="259">
        <v>316.81399999999996</v>
      </c>
      <c r="I475" s="260"/>
      <c r="J475" s="256"/>
      <c r="K475" s="256"/>
      <c r="L475" s="261"/>
      <c r="M475" s="262"/>
      <c r="N475" s="263"/>
      <c r="O475" s="263"/>
      <c r="P475" s="263"/>
      <c r="Q475" s="263"/>
      <c r="R475" s="263"/>
      <c r="S475" s="263"/>
      <c r="T475" s="264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5" t="s">
        <v>187</v>
      </c>
      <c r="AU475" s="265" t="s">
        <v>86</v>
      </c>
      <c r="AV475" s="15" t="s">
        <v>99</v>
      </c>
      <c r="AW475" s="15" t="s">
        <v>37</v>
      </c>
      <c r="AX475" s="15" t="s">
        <v>84</v>
      </c>
      <c r="AY475" s="265" t="s">
        <v>177</v>
      </c>
    </row>
    <row r="476" s="2" customFormat="1" ht="16.5" customHeight="1">
      <c r="A476" s="41"/>
      <c r="B476" s="42"/>
      <c r="C476" s="216" t="s">
        <v>719</v>
      </c>
      <c r="D476" s="216" t="s">
        <v>179</v>
      </c>
      <c r="E476" s="217" t="s">
        <v>720</v>
      </c>
      <c r="F476" s="218" t="s">
        <v>721</v>
      </c>
      <c r="G476" s="219" t="s">
        <v>465</v>
      </c>
      <c r="H476" s="220">
        <v>225.91999999999999</v>
      </c>
      <c r="I476" s="221"/>
      <c r="J476" s="222">
        <f>ROUND(I476*H476,2)</f>
        <v>0</v>
      </c>
      <c r="K476" s="218" t="s">
        <v>244</v>
      </c>
      <c r="L476" s="47"/>
      <c r="M476" s="223" t="s">
        <v>19</v>
      </c>
      <c r="N476" s="224" t="s">
        <v>48</v>
      </c>
      <c r="O476" s="87"/>
      <c r="P476" s="225">
        <f>O476*H476</f>
        <v>0</v>
      </c>
      <c r="Q476" s="225">
        <v>0.00012</v>
      </c>
      <c r="R476" s="225">
        <f>Q476*H476</f>
        <v>0.0271104</v>
      </c>
      <c r="S476" s="225">
        <v>0</v>
      </c>
      <c r="T476" s="226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7" t="s">
        <v>99</v>
      </c>
      <c r="AT476" s="227" t="s">
        <v>179</v>
      </c>
      <c r="AU476" s="227" t="s">
        <v>86</v>
      </c>
      <c r="AY476" s="20" t="s">
        <v>177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20" t="s">
        <v>84</v>
      </c>
      <c r="BK476" s="228">
        <f>ROUND(I476*H476,2)</f>
        <v>0</v>
      </c>
      <c r="BL476" s="20" t="s">
        <v>99</v>
      </c>
      <c r="BM476" s="227" t="s">
        <v>722</v>
      </c>
    </row>
    <row r="477" s="2" customFormat="1">
      <c r="A477" s="41"/>
      <c r="B477" s="42"/>
      <c r="C477" s="43"/>
      <c r="D477" s="229" t="s">
        <v>185</v>
      </c>
      <c r="E477" s="43"/>
      <c r="F477" s="230" t="s">
        <v>723</v>
      </c>
      <c r="G477" s="43"/>
      <c r="H477" s="43"/>
      <c r="I477" s="231"/>
      <c r="J477" s="43"/>
      <c r="K477" s="43"/>
      <c r="L477" s="47"/>
      <c r="M477" s="232"/>
      <c r="N477" s="233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185</v>
      </c>
      <c r="AU477" s="20" t="s">
        <v>86</v>
      </c>
    </row>
    <row r="478" s="14" customFormat="1">
      <c r="A478" s="14"/>
      <c r="B478" s="245"/>
      <c r="C478" s="246"/>
      <c r="D478" s="229" t="s">
        <v>187</v>
      </c>
      <c r="E478" s="247" t="s">
        <v>19</v>
      </c>
      <c r="F478" s="248" t="s">
        <v>724</v>
      </c>
      <c r="G478" s="246"/>
      <c r="H478" s="247" t="s">
        <v>19</v>
      </c>
      <c r="I478" s="249"/>
      <c r="J478" s="246"/>
      <c r="K478" s="246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187</v>
      </c>
      <c r="AU478" s="254" t="s">
        <v>86</v>
      </c>
      <c r="AV478" s="14" t="s">
        <v>84</v>
      </c>
      <c r="AW478" s="14" t="s">
        <v>37</v>
      </c>
      <c r="AX478" s="14" t="s">
        <v>77</v>
      </c>
      <c r="AY478" s="254" t="s">
        <v>177</v>
      </c>
    </row>
    <row r="479" s="13" customFormat="1">
      <c r="A479" s="13"/>
      <c r="B479" s="234"/>
      <c r="C479" s="235"/>
      <c r="D479" s="229" t="s">
        <v>187</v>
      </c>
      <c r="E479" s="236" t="s">
        <v>19</v>
      </c>
      <c r="F479" s="237" t="s">
        <v>725</v>
      </c>
      <c r="G479" s="235"/>
      <c r="H479" s="238">
        <v>48.155000000000001</v>
      </c>
      <c r="I479" s="239"/>
      <c r="J479" s="235"/>
      <c r="K479" s="235"/>
      <c r="L479" s="240"/>
      <c r="M479" s="241"/>
      <c r="N479" s="242"/>
      <c r="O479" s="242"/>
      <c r="P479" s="242"/>
      <c r="Q479" s="242"/>
      <c r="R479" s="242"/>
      <c r="S479" s="242"/>
      <c r="T479" s="24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4" t="s">
        <v>187</v>
      </c>
      <c r="AU479" s="244" t="s">
        <v>86</v>
      </c>
      <c r="AV479" s="13" t="s">
        <v>86</v>
      </c>
      <c r="AW479" s="13" t="s">
        <v>37</v>
      </c>
      <c r="AX479" s="13" t="s">
        <v>77</v>
      </c>
      <c r="AY479" s="244" t="s">
        <v>177</v>
      </c>
    </row>
    <row r="480" s="13" customFormat="1">
      <c r="A480" s="13"/>
      <c r="B480" s="234"/>
      <c r="C480" s="235"/>
      <c r="D480" s="229" t="s">
        <v>187</v>
      </c>
      <c r="E480" s="236" t="s">
        <v>19</v>
      </c>
      <c r="F480" s="237" t="s">
        <v>726</v>
      </c>
      <c r="G480" s="235"/>
      <c r="H480" s="238">
        <v>6.9649999999999999</v>
      </c>
      <c r="I480" s="239"/>
      <c r="J480" s="235"/>
      <c r="K480" s="235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187</v>
      </c>
      <c r="AU480" s="244" t="s">
        <v>86</v>
      </c>
      <c r="AV480" s="13" t="s">
        <v>86</v>
      </c>
      <c r="AW480" s="13" t="s">
        <v>37</v>
      </c>
      <c r="AX480" s="13" t="s">
        <v>77</v>
      </c>
      <c r="AY480" s="244" t="s">
        <v>177</v>
      </c>
    </row>
    <row r="481" s="13" customFormat="1">
      <c r="A481" s="13"/>
      <c r="B481" s="234"/>
      <c r="C481" s="235"/>
      <c r="D481" s="229" t="s">
        <v>187</v>
      </c>
      <c r="E481" s="236" t="s">
        <v>19</v>
      </c>
      <c r="F481" s="237" t="s">
        <v>727</v>
      </c>
      <c r="G481" s="235"/>
      <c r="H481" s="238">
        <v>17.399999999999999</v>
      </c>
      <c r="I481" s="239"/>
      <c r="J481" s="235"/>
      <c r="K481" s="235"/>
      <c r="L481" s="240"/>
      <c r="M481" s="241"/>
      <c r="N481" s="242"/>
      <c r="O481" s="242"/>
      <c r="P481" s="242"/>
      <c r="Q481" s="242"/>
      <c r="R481" s="242"/>
      <c r="S481" s="242"/>
      <c r="T481" s="24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4" t="s">
        <v>187</v>
      </c>
      <c r="AU481" s="244" t="s">
        <v>86</v>
      </c>
      <c r="AV481" s="13" t="s">
        <v>86</v>
      </c>
      <c r="AW481" s="13" t="s">
        <v>37</v>
      </c>
      <c r="AX481" s="13" t="s">
        <v>77</v>
      </c>
      <c r="AY481" s="244" t="s">
        <v>177</v>
      </c>
    </row>
    <row r="482" s="14" customFormat="1">
      <c r="A482" s="14"/>
      <c r="B482" s="245"/>
      <c r="C482" s="246"/>
      <c r="D482" s="229" t="s">
        <v>187</v>
      </c>
      <c r="E482" s="247" t="s">
        <v>19</v>
      </c>
      <c r="F482" s="248" t="s">
        <v>728</v>
      </c>
      <c r="G482" s="246"/>
      <c r="H482" s="247" t="s">
        <v>19</v>
      </c>
      <c r="I482" s="249"/>
      <c r="J482" s="246"/>
      <c r="K482" s="246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187</v>
      </c>
      <c r="AU482" s="254" t="s">
        <v>86</v>
      </c>
      <c r="AV482" s="14" t="s">
        <v>84</v>
      </c>
      <c r="AW482" s="14" t="s">
        <v>37</v>
      </c>
      <c r="AX482" s="14" t="s">
        <v>77</v>
      </c>
      <c r="AY482" s="254" t="s">
        <v>177</v>
      </c>
    </row>
    <row r="483" s="13" customFormat="1">
      <c r="A483" s="13"/>
      <c r="B483" s="234"/>
      <c r="C483" s="235"/>
      <c r="D483" s="229" t="s">
        <v>187</v>
      </c>
      <c r="E483" s="236" t="s">
        <v>19</v>
      </c>
      <c r="F483" s="237" t="s">
        <v>729</v>
      </c>
      <c r="G483" s="235"/>
      <c r="H483" s="238">
        <v>22.699999999999999</v>
      </c>
      <c r="I483" s="239"/>
      <c r="J483" s="235"/>
      <c r="K483" s="235"/>
      <c r="L483" s="240"/>
      <c r="M483" s="241"/>
      <c r="N483" s="242"/>
      <c r="O483" s="242"/>
      <c r="P483" s="242"/>
      <c r="Q483" s="242"/>
      <c r="R483" s="242"/>
      <c r="S483" s="242"/>
      <c r="T483" s="24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4" t="s">
        <v>187</v>
      </c>
      <c r="AU483" s="244" t="s">
        <v>86</v>
      </c>
      <c r="AV483" s="13" t="s">
        <v>86</v>
      </c>
      <c r="AW483" s="13" t="s">
        <v>37</v>
      </c>
      <c r="AX483" s="13" t="s">
        <v>77</v>
      </c>
      <c r="AY483" s="244" t="s">
        <v>177</v>
      </c>
    </row>
    <row r="484" s="13" customFormat="1">
      <c r="A484" s="13"/>
      <c r="B484" s="234"/>
      <c r="C484" s="235"/>
      <c r="D484" s="229" t="s">
        <v>187</v>
      </c>
      <c r="E484" s="236" t="s">
        <v>19</v>
      </c>
      <c r="F484" s="237" t="s">
        <v>730</v>
      </c>
      <c r="G484" s="235"/>
      <c r="H484" s="238">
        <v>32.950000000000003</v>
      </c>
      <c r="I484" s="239"/>
      <c r="J484" s="235"/>
      <c r="K484" s="235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187</v>
      </c>
      <c r="AU484" s="244" t="s">
        <v>86</v>
      </c>
      <c r="AV484" s="13" t="s">
        <v>86</v>
      </c>
      <c r="AW484" s="13" t="s">
        <v>37</v>
      </c>
      <c r="AX484" s="13" t="s">
        <v>77</v>
      </c>
      <c r="AY484" s="244" t="s">
        <v>177</v>
      </c>
    </row>
    <row r="485" s="16" customFormat="1">
      <c r="A485" s="16"/>
      <c r="B485" s="266"/>
      <c r="C485" s="267"/>
      <c r="D485" s="229" t="s">
        <v>187</v>
      </c>
      <c r="E485" s="268" t="s">
        <v>19</v>
      </c>
      <c r="F485" s="269" t="s">
        <v>229</v>
      </c>
      <c r="G485" s="267"/>
      <c r="H485" s="270">
        <v>128.17000000000002</v>
      </c>
      <c r="I485" s="271"/>
      <c r="J485" s="267"/>
      <c r="K485" s="267"/>
      <c r="L485" s="272"/>
      <c r="M485" s="273"/>
      <c r="N485" s="274"/>
      <c r="O485" s="274"/>
      <c r="P485" s="274"/>
      <c r="Q485" s="274"/>
      <c r="R485" s="274"/>
      <c r="S485" s="274"/>
      <c r="T485" s="275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276" t="s">
        <v>187</v>
      </c>
      <c r="AU485" s="276" t="s">
        <v>86</v>
      </c>
      <c r="AV485" s="16" t="s">
        <v>92</v>
      </c>
      <c r="AW485" s="16" t="s">
        <v>37</v>
      </c>
      <c r="AX485" s="16" t="s">
        <v>77</v>
      </c>
      <c r="AY485" s="276" t="s">
        <v>177</v>
      </c>
    </row>
    <row r="486" s="14" customFormat="1">
      <c r="A486" s="14"/>
      <c r="B486" s="245"/>
      <c r="C486" s="246"/>
      <c r="D486" s="229" t="s">
        <v>187</v>
      </c>
      <c r="E486" s="247" t="s">
        <v>19</v>
      </c>
      <c r="F486" s="248" t="s">
        <v>731</v>
      </c>
      <c r="G486" s="246"/>
      <c r="H486" s="247" t="s">
        <v>19</v>
      </c>
      <c r="I486" s="249"/>
      <c r="J486" s="246"/>
      <c r="K486" s="246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187</v>
      </c>
      <c r="AU486" s="254" t="s">
        <v>86</v>
      </c>
      <c r="AV486" s="14" t="s">
        <v>84</v>
      </c>
      <c r="AW486" s="14" t="s">
        <v>37</v>
      </c>
      <c r="AX486" s="14" t="s">
        <v>77</v>
      </c>
      <c r="AY486" s="254" t="s">
        <v>177</v>
      </c>
    </row>
    <row r="487" s="13" customFormat="1">
      <c r="A487" s="13"/>
      <c r="B487" s="234"/>
      <c r="C487" s="235"/>
      <c r="D487" s="229" t="s">
        <v>187</v>
      </c>
      <c r="E487" s="236" t="s">
        <v>19</v>
      </c>
      <c r="F487" s="237" t="s">
        <v>732</v>
      </c>
      <c r="G487" s="235"/>
      <c r="H487" s="238">
        <v>48.75</v>
      </c>
      <c r="I487" s="239"/>
      <c r="J487" s="235"/>
      <c r="K487" s="235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187</v>
      </c>
      <c r="AU487" s="244" t="s">
        <v>86</v>
      </c>
      <c r="AV487" s="13" t="s">
        <v>86</v>
      </c>
      <c r="AW487" s="13" t="s">
        <v>37</v>
      </c>
      <c r="AX487" s="13" t="s">
        <v>77</v>
      </c>
      <c r="AY487" s="244" t="s">
        <v>177</v>
      </c>
    </row>
    <row r="488" s="13" customFormat="1">
      <c r="A488" s="13"/>
      <c r="B488" s="234"/>
      <c r="C488" s="235"/>
      <c r="D488" s="229" t="s">
        <v>187</v>
      </c>
      <c r="E488" s="236" t="s">
        <v>19</v>
      </c>
      <c r="F488" s="237" t="s">
        <v>733</v>
      </c>
      <c r="G488" s="235"/>
      <c r="H488" s="238">
        <v>49</v>
      </c>
      <c r="I488" s="239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187</v>
      </c>
      <c r="AU488" s="244" t="s">
        <v>86</v>
      </c>
      <c r="AV488" s="13" t="s">
        <v>86</v>
      </c>
      <c r="AW488" s="13" t="s">
        <v>37</v>
      </c>
      <c r="AX488" s="13" t="s">
        <v>77</v>
      </c>
      <c r="AY488" s="244" t="s">
        <v>177</v>
      </c>
    </row>
    <row r="489" s="15" customFormat="1">
      <c r="A489" s="15"/>
      <c r="B489" s="255"/>
      <c r="C489" s="256"/>
      <c r="D489" s="229" t="s">
        <v>187</v>
      </c>
      <c r="E489" s="257" t="s">
        <v>19</v>
      </c>
      <c r="F489" s="258" t="s">
        <v>222</v>
      </c>
      <c r="G489" s="256"/>
      <c r="H489" s="259">
        <v>225.92000000000002</v>
      </c>
      <c r="I489" s="260"/>
      <c r="J489" s="256"/>
      <c r="K489" s="256"/>
      <c r="L489" s="261"/>
      <c r="M489" s="262"/>
      <c r="N489" s="263"/>
      <c r="O489" s="263"/>
      <c r="P489" s="263"/>
      <c r="Q489" s="263"/>
      <c r="R489" s="263"/>
      <c r="S489" s="263"/>
      <c r="T489" s="264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5" t="s">
        <v>187</v>
      </c>
      <c r="AU489" s="265" t="s">
        <v>86</v>
      </c>
      <c r="AV489" s="15" t="s">
        <v>99</v>
      </c>
      <c r="AW489" s="15" t="s">
        <v>37</v>
      </c>
      <c r="AX489" s="15" t="s">
        <v>84</v>
      </c>
      <c r="AY489" s="265" t="s">
        <v>177</v>
      </c>
    </row>
    <row r="490" s="2" customFormat="1" ht="16.5" customHeight="1">
      <c r="A490" s="41"/>
      <c r="B490" s="42"/>
      <c r="C490" s="216" t="s">
        <v>734</v>
      </c>
      <c r="D490" s="216" t="s">
        <v>179</v>
      </c>
      <c r="E490" s="217" t="s">
        <v>735</v>
      </c>
      <c r="F490" s="218" t="s">
        <v>736</v>
      </c>
      <c r="G490" s="219" t="s">
        <v>465</v>
      </c>
      <c r="H490" s="220">
        <v>146.94999999999999</v>
      </c>
      <c r="I490" s="221"/>
      <c r="J490" s="222">
        <f>ROUND(I490*H490,2)</f>
        <v>0</v>
      </c>
      <c r="K490" s="218" t="s">
        <v>244</v>
      </c>
      <c r="L490" s="47"/>
      <c r="M490" s="223" t="s">
        <v>19</v>
      </c>
      <c r="N490" s="224" t="s">
        <v>48</v>
      </c>
      <c r="O490" s="87"/>
      <c r="P490" s="225">
        <f>O490*H490</f>
        <v>0</v>
      </c>
      <c r="Q490" s="225">
        <v>0.00012999999999999999</v>
      </c>
      <c r="R490" s="225">
        <f>Q490*H490</f>
        <v>0.019103499999999995</v>
      </c>
      <c r="S490" s="225">
        <v>0</v>
      </c>
      <c r="T490" s="226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7" t="s">
        <v>99</v>
      </c>
      <c r="AT490" s="227" t="s">
        <v>179</v>
      </c>
      <c r="AU490" s="227" t="s">
        <v>86</v>
      </c>
      <c r="AY490" s="20" t="s">
        <v>177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20" t="s">
        <v>84</v>
      </c>
      <c r="BK490" s="228">
        <f>ROUND(I490*H490,2)</f>
        <v>0</v>
      </c>
      <c r="BL490" s="20" t="s">
        <v>99</v>
      </c>
      <c r="BM490" s="227" t="s">
        <v>737</v>
      </c>
    </row>
    <row r="491" s="2" customFormat="1">
      <c r="A491" s="41"/>
      <c r="B491" s="42"/>
      <c r="C491" s="43"/>
      <c r="D491" s="229" t="s">
        <v>185</v>
      </c>
      <c r="E491" s="43"/>
      <c r="F491" s="230" t="s">
        <v>738</v>
      </c>
      <c r="G491" s="43"/>
      <c r="H491" s="43"/>
      <c r="I491" s="231"/>
      <c r="J491" s="43"/>
      <c r="K491" s="43"/>
      <c r="L491" s="47"/>
      <c r="M491" s="232"/>
      <c r="N491" s="233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185</v>
      </c>
      <c r="AU491" s="20" t="s">
        <v>86</v>
      </c>
    </row>
    <row r="492" s="13" customFormat="1">
      <c r="A492" s="13"/>
      <c r="B492" s="234"/>
      <c r="C492" s="235"/>
      <c r="D492" s="229" t="s">
        <v>187</v>
      </c>
      <c r="E492" s="236" t="s">
        <v>19</v>
      </c>
      <c r="F492" s="237" t="s">
        <v>739</v>
      </c>
      <c r="G492" s="235"/>
      <c r="H492" s="238">
        <v>83.950000000000003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187</v>
      </c>
      <c r="AU492" s="244" t="s">
        <v>86</v>
      </c>
      <c r="AV492" s="13" t="s">
        <v>86</v>
      </c>
      <c r="AW492" s="13" t="s">
        <v>37</v>
      </c>
      <c r="AX492" s="13" t="s">
        <v>77</v>
      </c>
      <c r="AY492" s="244" t="s">
        <v>177</v>
      </c>
    </row>
    <row r="493" s="13" customFormat="1">
      <c r="A493" s="13"/>
      <c r="B493" s="234"/>
      <c r="C493" s="235"/>
      <c r="D493" s="229" t="s">
        <v>187</v>
      </c>
      <c r="E493" s="236" t="s">
        <v>19</v>
      </c>
      <c r="F493" s="237" t="s">
        <v>740</v>
      </c>
      <c r="G493" s="235"/>
      <c r="H493" s="238">
        <v>63</v>
      </c>
      <c r="I493" s="239"/>
      <c r="J493" s="235"/>
      <c r="K493" s="235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187</v>
      </c>
      <c r="AU493" s="244" t="s">
        <v>86</v>
      </c>
      <c r="AV493" s="13" t="s">
        <v>86</v>
      </c>
      <c r="AW493" s="13" t="s">
        <v>37</v>
      </c>
      <c r="AX493" s="13" t="s">
        <v>77</v>
      </c>
      <c r="AY493" s="244" t="s">
        <v>177</v>
      </c>
    </row>
    <row r="494" s="15" customFormat="1">
      <c r="A494" s="15"/>
      <c r="B494" s="255"/>
      <c r="C494" s="256"/>
      <c r="D494" s="229" t="s">
        <v>187</v>
      </c>
      <c r="E494" s="257" t="s">
        <v>19</v>
      </c>
      <c r="F494" s="258" t="s">
        <v>222</v>
      </c>
      <c r="G494" s="256"/>
      <c r="H494" s="259">
        <v>146.94999999999999</v>
      </c>
      <c r="I494" s="260"/>
      <c r="J494" s="256"/>
      <c r="K494" s="256"/>
      <c r="L494" s="261"/>
      <c r="M494" s="262"/>
      <c r="N494" s="263"/>
      <c r="O494" s="263"/>
      <c r="P494" s="263"/>
      <c r="Q494" s="263"/>
      <c r="R494" s="263"/>
      <c r="S494" s="263"/>
      <c r="T494" s="264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5" t="s">
        <v>187</v>
      </c>
      <c r="AU494" s="265" t="s">
        <v>86</v>
      </c>
      <c r="AV494" s="15" t="s">
        <v>99</v>
      </c>
      <c r="AW494" s="15" t="s">
        <v>37</v>
      </c>
      <c r="AX494" s="15" t="s">
        <v>84</v>
      </c>
      <c r="AY494" s="265" t="s">
        <v>177</v>
      </c>
    </row>
    <row r="495" s="2" customFormat="1" ht="16.5" customHeight="1">
      <c r="A495" s="41"/>
      <c r="B495" s="42"/>
      <c r="C495" s="216" t="s">
        <v>741</v>
      </c>
      <c r="D495" s="216" t="s">
        <v>179</v>
      </c>
      <c r="E495" s="217" t="s">
        <v>742</v>
      </c>
      <c r="F495" s="218" t="s">
        <v>743</v>
      </c>
      <c r="G495" s="219" t="s">
        <v>465</v>
      </c>
      <c r="H495" s="220">
        <v>45.5</v>
      </c>
      <c r="I495" s="221"/>
      <c r="J495" s="222">
        <f>ROUND(I495*H495,2)</f>
        <v>0</v>
      </c>
      <c r="K495" s="218" t="s">
        <v>244</v>
      </c>
      <c r="L495" s="47"/>
      <c r="M495" s="223" t="s">
        <v>19</v>
      </c>
      <c r="N495" s="224" t="s">
        <v>48</v>
      </c>
      <c r="O495" s="87"/>
      <c r="P495" s="225">
        <f>O495*H495</f>
        <v>0</v>
      </c>
      <c r="Q495" s="225">
        <v>0.00020000000000000001</v>
      </c>
      <c r="R495" s="225">
        <f>Q495*H495</f>
        <v>0.0091000000000000004</v>
      </c>
      <c r="S495" s="225">
        <v>0</v>
      </c>
      <c r="T495" s="226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7" t="s">
        <v>99</v>
      </c>
      <c r="AT495" s="227" t="s">
        <v>179</v>
      </c>
      <c r="AU495" s="227" t="s">
        <v>86</v>
      </c>
      <c r="AY495" s="20" t="s">
        <v>177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20" t="s">
        <v>84</v>
      </c>
      <c r="BK495" s="228">
        <f>ROUND(I495*H495,2)</f>
        <v>0</v>
      </c>
      <c r="BL495" s="20" t="s">
        <v>99</v>
      </c>
      <c r="BM495" s="227" t="s">
        <v>744</v>
      </c>
    </row>
    <row r="496" s="2" customFormat="1">
      <c r="A496" s="41"/>
      <c r="B496" s="42"/>
      <c r="C496" s="43"/>
      <c r="D496" s="229" t="s">
        <v>185</v>
      </c>
      <c r="E496" s="43"/>
      <c r="F496" s="230" t="s">
        <v>745</v>
      </c>
      <c r="G496" s="43"/>
      <c r="H496" s="43"/>
      <c r="I496" s="231"/>
      <c r="J496" s="43"/>
      <c r="K496" s="43"/>
      <c r="L496" s="47"/>
      <c r="M496" s="232"/>
      <c r="N496" s="233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185</v>
      </c>
      <c r="AU496" s="20" t="s">
        <v>86</v>
      </c>
    </row>
    <row r="497" s="13" customFormat="1">
      <c r="A497" s="13"/>
      <c r="B497" s="234"/>
      <c r="C497" s="235"/>
      <c r="D497" s="229" t="s">
        <v>187</v>
      </c>
      <c r="E497" s="236" t="s">
        <v>19</v>
      </c>
      <c r="F497" s="237" t="s">
        <v>746</v>
      </c>
      <c r="G497" s="235"/>
      <c r="H497" s="238">
        <v>45.5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187</v>
      </c>
      <c r="AU497" s="244" t="s">
        <v>86</v>
      </c>
      <c r="AV497" s="13" t="s">
        <v>86</v>
      </c>
      <c r="AW497" s="13" t="s">
        <v>37</v>
      </c>
      <c r="AX497" s="13" t="s">
        <v>84</v>
      </c>
      <c r="AY497" s="244" t="s">
        <v>177</v>
      </c>
    </row>
    <row r="498" s="2" customFormat="1" ht="16.5" customHeight="1">
      <c r="A498" s="41"/>
      <c r="B498" s="42"/>
      <c r="C498" s="216" t="s">
        <v>747</v>
      </c>
      <c r="D498" s="216" t="s">
        <v>179</v>
      </c>
      <c r="E498" s="217" t="s">
        <v>748</v>
      </c>
      <c r="F498" s="218" t="s">
        <v>749</v>
      </c>
      <c r="G498" s="219" t="s">
        <v>251</v>
      </c>
      <c r="H498" s="220">
        <v>10.702999999999999</v>
      </c>
      <c r="I498" s="221"/>
      <c r="J498" s="222">
        <f>ROUND(I498*H498,2)</f>
        <v>0</v>
      </c>
      <c r="K498" s="218" t="s">
        <v>183</v>
      </c>
      <c r="L498" s="47"/>
      <c r="M498" s="223" t="s">
        <v>19</v>
      </c>
      <c r="N498" s="224" t="s">
        <v>48</v>
      </c>
      <c r="O498" s="87"/>
      <c r="P498" s="225">
        <f>O498*H498</f>
        <v>0</v>
      </c>
      <c r="Q498" s="225">
        <v>0.10745</v>
      </c>
      <c r="R498" s="225">
        <f>Q498*H498</f>
        <v>1.1500373500000001</v>
      </c>
      <c r="S498" s="225">
        <v>0</v>
      </c>
      <c r="T498" s="226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7" t="s">
        <v>99</v>
      </c>
      <c r="AT498" s="227" t="s">
        <v>179</v>
      </c>
      <c r="AU498" s="227" t="s">
        <v>86</v>
      </c>
      <c r="AY498" s="20" t="s">
        <v>177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20" t="s">
        <v>84</v>
      </c>
      <c r="BK498" s="228">
        <f>ROUND(I498*H498,2)</f>
        <v>0</v>
      </c>
      <c r="BL498" s="20" t="s">
        <v>99</v>
      </c>
      <c r="BM498" s="227" t="s">
        <v>750</v>
      </c>
    </row>
    <row r="499" s="2" customFormat="1">
      <c r="A499" s="41"/>
      <c r="B499" s="42"/>
      <c r="C499" s="43"/>
      <c r="D499" s="229" t="s">
        <v>185</v>
      </c>
      <c r="E499" s="43"/>
      <c r="F499" s="230" t="s">
        <v>751</v>
      </c>
      <c r="G499" s="43"/>
      <c r="H499" s="43"/>
      <c r="I499" s="231"/>
      <c r="J499" s="43"/>
      <c r="K499" s="43"/>
      <c r="L499" s="47"/>
      <c r="M499" s="232"/>
      <c r="N499" s="233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185</v>
      </c>
      <c r="AU499" s="20" t="s">
        <v>86</v>
      </c>
    </row>
    <row r="500" s="14" customFormat="1">
      <c r="A500" s="14"/>
      <c r="B500" s="245"/>
      <c r="C500" s="246"/>
      <c r="D500" s="229" t="s">
        <v>187</v>
      </c>
      <c r="E500" s="247" t="s">
        <v>19</v>
      </c>
      <c r="F500" s="248" t="s">
        <v>752</v>
      </c>
      <c r="G500" s="246"/>
      <c r="H500" s="247" t="s">
        <v>19</v>
      </c>
      <c r="I500" s="249"/>
      <c r="J500" s="246"/>
      <c r="K500" s="246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187</v>
      </c>
      <c r="AU500" s="254" t="s">
        <v>86</v>
      </c>
      <c r="AV500" s="14" t="s">
        <v>84</v>
      </c>
      <c r="AW500" s="14" t="s">
        <v>37</v>
      </c>
      <c r="AX500" s="14" t="s">
        <v>77</v>
      </c>
      <c r="AY500" s="254" t="s">
        <v>177</v>
      </c>
    </row>
    <row r="501" s="14" customFormat="1">
      <c r="A501" s="14"/>
      <c r="B501" s="245"/>
      <c r="C501" s="246"/>
      <c r="D501" s="229" t="s">
        <v>187</v>
      </c>
      <c r="E501" s="247" t="s">
        <v>19</v>
      </c>
      <c r="F501" s="248" t="s">
        <v>753</v>
      </c>
      <c r="G501" s="246"/>
      <c r="H501" s="247" t="s">
        <v>19</v>
      </c>
      <c r="I501" s="249"/>
      <c r="J501" s="246"/>
      <c r="K501" s="246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187</v>
      </c>
      <c r="AU501" s="254" t="s">
        <v>86</v>
      </c>
      <c r="AV501" s="14" t="s">
        <v>84</v>
      </c>
      <c r="AW501" s="14" t="s">
        <v>37</v>
      </c>
      <c r="AX501" s="14" t="s">
        <v>77</v>
      </c>
      <c r="AY501" s="254" t="s">
        <v>177</v>
      </c>
    </row>
    <row r="502" s="13" customFormat="1">
      <c r="A502" s="13"/>
      <c r="B502" s="234"/>
      <c r="C502" s="235"/>
      <c r="D502" s="229" t="s">
        <v>187</v>
      </c>
      <c r="E502" s="236" t="s">
        <v>19</v>
      </c>
      <c r="F502" s="237" t="s">
        <v>754</v>
      </c>
      <c r="G502" s="235"/>
      <c r="H502" s="238">
        <v>1.6499999999999999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187</v>
      </c>
      <c r="AU502" s="244" t="s">
        <v>86</v>
      </c>
      <c r="AV502" s="13" t="s">
        <v>86</v>
      </c>
      <c r="AW502" s="13" t="s">
        <v>37</v>
      </c>
      <c r="AX502" s="13" t="s">
        <v>77</v>
      </c>
      <c r="AY502" s="244" t="s">
        <v>177</v>
      </c>
    </row>
    <row r="503" s="14" customFormat="1">
      <c r="A503" s="14"/>
      <c r="B503" s="245"/>
      <c r="C503" s="246"/>
      <c r="D503" s="229" t="s">
        <v>187</v>
      </c>
      <c r="E503" s="247" t="s">
        <v>19</v>
      </c>
      <c r="F503" s="248" t="s">
        <v>755</v>
      </c>
      <c r="G503" s="246"/>
      <c r="H503" s="247" t="s">
        <v>19</v>
      </c>
      <c r="I503" s="249"/>
      <c r="J503" s="246"/>
      <c r="K503" s="246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187</v>
      </c>
      <c r="AU503" s="254" t="s">
        <v>86</v>
      </c>
      <c r="AV503" s="14" t="s">
        <v>84</v>
      </c>
      <c r="AW503" s="14" t="s">
        <v>37</v>
      </c>
      <c r="AX503" s="14" t="s">
        <v>77</v>
      </c>
      <c r="AY503" s="254" t="s">
        <v>177</v>
      </c>
    </row>
    <row r="504" s="13" customFormat="1">
      <c r="A504" s="13"/>
      <c r="B504" s="234"/>
      <c r="C504" s="235"/>
      <c r="D504" s="229" t="s">
        <v>187</v>
      </c>
      <c r="E504" s="236" t="s">
        <v>19</v>
      </c>
      <c r="F504" s="237" t="s">
        <v>756</v>
      </c>
      <c r="G504" s="235"/>
      <c r="H504" s="238">
        <v>9.0530000000000008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187</v>
      </c>
      <c r="AU504" s="244" t="s">
        <v>86</v>
      </c>
      <c r="AV504" s="13" t="s">
        <v>86</v>
      </c>
      <c r="AW504" s="13" t="s">
        <v>37</v>
      </c>
      <c r="AX504" s="13" t="s">
        <v>77</v>
      </c>
      <c r="AY504" s="244" t="s">
        <v>177</v>
      </c>
    </row>
    <row r="505" s="15" customFormat="1">
      <c r="A505" s="15"/>
      <c r="B505" s="255"/>
      <c r="C505" s="256"/>
      <c r="D505" s="229" t="s">
        <v>187</v>
      </c>
      <c r="E505" s="257" t="s">
        <v>19</v>
      </c>
      <c r="F505" s="258" t="s">
        <v>222</v>
      </c>
      <c r="G505" s="256"/>
      <c r="H505" s="259">
        <v>10.703000000000001</v>
      </c>
      <c r="I505" s="260"/>
      <c r="J505" s="256"/>
      <c r="K505" s="256"/>
      <c r="L505" s="261"/>
      <c r="M505" s="262"/>
      <c r="N505" s="263"/>
      <c r="O505" s="263"/>
      <c r="P505" s="263"/>
      <c r="Q505" s="263"/>
      <c r="R505" s="263"/>
      <c r="S505" s="263"/>
      <c r="T505" s="264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5" t="s">
        <v>187</v>
      </c>
      <c r="AU505" s="265" t="s">
        <v>86</v>
      </c>
      <c r="AV505" s="15" t="s">
        <v>99</v>
      </c>
      <c r="AW505" s="15" t="s">
        <v>37</v>
      </c>
      <c r="AX505" s="15" t="s">
        <v>84</v>
      </c>
      <c r="AY505" s="265" t="s">
        <v>177</v>
      </c>
    </row>
    <row r="506" s="2" customFormat="1" ht="16.5" customHeight="1">
      <c r="A506" s="41"/>
      <c r="B506" s="42"/>
      <c r="C506" s="216" t="s">
        <v>757</v>
      </c>
      <c r="D506" s="216" t="s">
        <v>179</v>
      </c>
      <c r="E506" s="217" t="s">
        <v>758</v>
      </c>
      <c r="F506" s="218" t="s">
        <v>759</v>
      </c>
      <c r="G506" s="219" t="s">
        <v>251</v>
      </c>
      <c r="H506" s="220">
        <v>3.48</v>
      </c>
      <c r="I506" s="221"/>
      <c r="J506" s="222">
        <f>ROUND(I506*H506,2)</f>
        <v>0</v>
      </c>
      <c r="K506" s="218" t="s">
        <v>244</v>
      </c>
      <c r="L506" s="47"/>
      <c r="M506" s="223" t="s">
        <v>19</v>
      </c>
      <c r="N506" s="224" t="s">
        <v>48</v>
      </c>
      <c r="O506" s="87"/>
      <c r="P506" s="225">
        <f>O506*H506</f>
        <v>0</v>
      </c>
      <c r="Q506" s="225">
        <v>0.022120000000000001</v>
      </c>
      <c r="R506" s="225">
        <f>Q506*H506</f>
        <v>0.076977600000000007</v>
      </c>
      <c r="S506" s="225">
        <v>0</v>
      </c>
      <c r="T506" s="226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27" t="s">
        <v>99</v>
      </c>
      <c r="AT506" s="227" t="s">
        <v>179</v>
      </c>
      <c r="AU506" s="227" t="s">
        <v>86</v>
      </c>
      <c r="AY506" s="20" t="s">
        <v>177</v>
      </c>
      <c r="BE506" s="228">
        <f>IF(N506="základní",J506,0)</f>
        <v>0</v>
      </c>
      <c r="BF506" s="228">
        <f>IF(N506="snížená",J506,0)</f>
        <v>0</v>
      </c>
      <c r="BG506" s="228">
        <f>IF(N506="zákl. přenesená",J506,0)</f>
        <v>0</v>
      </c>
      <c r="BH506" s="228">
        <f>IF(N506="sníž. přenesená",J506,0)</f>
        <v>0</v>
      </c>
      <c r="BI506" s="228">
        <f>IF(N506="nulová",J506,0)</f>
        <v>0</v>
      </c>
      <c r="BJ506" s="20" t="s">
        <v>84</v>
      </c>
      <c r="BK506" s="228">
        <f>ROUND(I506*H506,2)</f>
        <v>0</v>
      </c>
      <c r="BL506" s="20" t="s">
        <v>99</v>
      </c>
      <c r="BM506" s="227" t="s">
        <v>760</v>
      </c>
    </row>
    <row r="507" s="2" customFormat="1">
      <c r="A507" s="41"/>
      <c r="B507" s="42"/>
      <c r="C507" s="43"/>
      <c r="D507" s="229" t="s">
        <v>185</v>
      </c>
      <c r="E507" s="43"/>
      <c r="F507" s="230" t="s">
        <v>761</v>
      </c>
      <c r="G507" s="43"/>
      <c r="H507" s="43"/>
      <c r="I507" s="231"/>
      <c r="J507" s="43"/>
      <c r="K507" s="43"/>
      <c r="L507" s="47"/>
      <c r="M507" s="232"/>
      <c r="N507" s="233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185</v>
      </c>
      <c r="AU507" s="20" t="s">
        <v>86</v>
      </c>
    </row>
    <row r="508" s="13" customFormat="1">
      <c r="A508" s="13"/>
      <c r="B508" s="234"/>
      <c r="C508" s="235"/>
      <c r="D508" s="229" t="s">
        <v>187</v>
      </c>
      <c r="E508" s="236" t="s">
        <v>19</v>
      </c>
      <c r="F508" s="237" t="s">
        <v>762</v>
      </c>
      <c r="G508" s="235"/>
      <c r="H508" s="238">
        <v>3.48</v>
      </c>
      <c r="I508" s="239"/>
      <c r="J508" s="235"/>
      <c r="K508" s="235"/>
      <c r="L508" s="240"/>
      <c r="M508" s="241"/>
      <c r="N508" s="242"/>
      <c r="O508" s="242"/>
      <c r="P508" s="242"/>
      <c r="Q508" s="242"/>
      <c r="R508" s="242"/>
      <c r="S508" s="242"/>
      <c r="T508" s="24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4" t="s">
        <v>187</v>
      </c>
      <c r="AU508" s="244" t="s">
        <v>86</v>
      </c>
      <c r="AV508" s="13" t="s">
        <v>86</v>
      </c>
      <c r="AW508" s="13" t="s">
        <v>37</v>
      </c>
      <c r="AX508" s="13" t="s">
        <v>84</v>
      </c>
      <c r="AY508" s="244" t="s">
        <v>177</v>
      </c>
    </row>
    <row r="509" s="12" customFormat="1" ht="22.8" customHeight="1">
      <c r="A509" s="12"/>
      <c r="B509" s="200"/>
      <c r="C509" s="201"/>
      <c r="D509" s="202" t="s">
        <v>76</v>
      </c>
      <c r="E509" s="214" t="s">
        <v>99</v>
      </c>
      <c r="F509" s="214" t="s">
        <v>763</v>
      </c>
      <c r="G509" s="201"/>
      <c r="H509" s="201"/>
      <c r="I509" s="204"/>
      <c r="J509" s="215">
        <f>BK509</f>
        <v>0</v>
      </c>
      <c r="K509" s="201"/>
      <c r="L509" s="206"/>
      <c r="M509" s="207"/>
      <c r="N509" s="208"/>
      <c r="O509" s="208"/>
      <c r="P509" s="209">
        <f>SUM(P510:P681)</f>
        <v>0</v>
      </c>
      <c r="Q509" s="208"/>
      <c r="R509" s="209">
        <f>SUM(R510:R681)</f>
        <v>182.00593179999996</v>
      </c>
      <c r="S509" s="208"/>
      <c r="T509" s="210">
        <f>SUM(T510:T681)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11" t="s">
        <v>84</v>
      </c>
      <c r="AT509" s="212" t="s">
        <v>76</v>
      </c>
      <c r="AU509" s="212" t="s">
        <v>84</v>
      </c>
      <c r="AY509" s="211" t="s">
        <v>177</v>
      </c>
      <c r="BK509" s="213">
        <f>SUM(BK510:BK681)</f>
        <v>0</v>
      </c>
    </row>
    <row r="510" s="2" customFormat="1" ht="16.5" customHeight="1">
      <c r="A510" s="41"/>
      <c r="B510" s="42"/>
      <c r="C510" s="216" t="s">
        <v>764</v>
      </c>
      <c r="D510" s="216" t="s">
        <v>179</v>
      </c>
      <c r="E510" s="217" t="s">
        <v>765</v>
      </c>
      <c r="F510" s="218" t="s">
        <v>766</v>
      </c>
      <c r="G510" s="219" t="s">
        <v>287</v>
      </c>
      <c r="H510" s="220">
        <v>0.152</v>
      </c>
      <c r="I510" s="221"/>
      <c r="J510" s="222">
        <f>ROUND(I510*H510,2)</f>
        <v>0</v>
      </c>
      <c r="K510" s="218" t="s">
        <v>244</v>
      </c>
      <c r="L510" s="47"/>
      <c r="M510" s="223" t="s">
        <v>19</v>
      </c>
      <c r="N510" s="224" t="s">
        <v>48</v>
      </c>
      <c r="O510" s="87"/>
      <c r="P510" s="225">
        <f>O510*H510</f>
        <v>0</v>
      </c>
      <c r="Q510" s="225">
        <v>1.0380199999999999</v>
      </c>
      <c r="R510" s="225">
        <f>Q510*H510</f>
        <v>0.15777903999999998</v>
      </c>
      <c r="S510" s="225">
        <v>0</v>
      </c>
      <c r="T510" s="226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7" t="s">
        <v>99</v>
      </c>
      <c r="AT510" s="227" t="s">
        <v>179</v>
      </c>
      <c r="AU510" s="227" t="s">
        <v>86</v>
      </c>
      <c r="AY510" s="20" t="s">
        <v>177</v>
      </c>
      <c r="BE510" s="228">
        <f>IF(N510="základní",J510,0)</f>
        <v>0</v>
      </c>
      <c r="BF510" s="228">
        <f>IF(N510="snížená",J510,0)</f>
        <v>0</v>
      </c>
      <c r="BG510" s="228">
        <f>IF(N510="zákl. přenesená",J510,0)</f>
        <v>0</v>
      </c>
      <c r="BH510" s="228">
        <f>IF(N510="sníž. přenesená",J510,0)</f>
        <v>0</v>
      </c>
      <c r="BI510" s="228">
        <f>IF(N510="nulová",J510,0)</f>
        <v>0</v>
      </c>
      <c r="BJ510" s="20" t="s">
        <v>84</v>
      </c>
      <c r="BK510" s="228">
        <f>ROUND(I510*H510,2)</f>
        <v>0</v>
      </c>
      <c r="BL510" s="20" t="s">
        <v>99</v>
      </c>
      <c r="BM510" s="227" t="s">
        <v>767</v>
      </c>
    </row>
    <row r="511" s="2" customFormat="1">
      <c r="A511" s="41"/>
      <c r="B511" s="42"/>
      <c r="C511" s="43"/>
      <c r="D511" s="229" t="s">
        <v>185</v>
      </c>
      <c r="E511" s="43"/>
      <c r="F511" s="230" t="s">
        <v>768</v>
      </c>
      <c r="G511" s="43"/>
      <c r="H511" s="43"/>
      <c r="I511" s="231"/>
      <c r="J511" s="43"/>
      <c r="K511" s="43"/>
      <c r="L511" s="47"/>
      <c r="M511" s="232"/>
      <c r="N511" s="233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185</v>
      </c>
      <c r="AU511" s="20" t="s">
        <v>86</v>
      </c>
    </row>
    <row r="512" s="13" customFormat="1">
      <c r="A512" s="13"/>
      <c r="B512" s="234"/>
      <c r="C512" s="235"/>
      <c r="D512" s="229" t="s">
        <v>187</v>
      </c>
      <c r="E512" s="236" t="s">
        <v>19</v>
      </c>
      <c r="F512" s="237" t="s">
        <v>769</v>
      </c>
      <c r="G512" s="235"/>
      <c r="H512" s="238">
        <v>0.152</v>
      </c>
      <c r="I512" s="239"/>
      <c r="J512" s="235"/>
      <c r="K512" s="235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187</v>
      </c>
      <c r="AU512" s="244" t="s">
        <v>86</v>
      </c>
      <c r="AV512" s="13" t="s">
        <v>86</v>
      </c>
      <c r="AW512" s="13" t="s">
        <v>37</v>
      </c>
      <c r="AX512" s="13" t="s">
        <v>84</v>
      </c>
      <c r="AY512" s="244" t="s">
        <v>177</v>
      </c>
    </row>
    <row r="513" s="2" customFormat="1" ht="16.5" customHeight="1">
      <c r="A513" s="41"/>
      <c r="B513" s="42"/>
      <c r="C513" s="216" t="s">
        <v>770</v>
      </c>
      <c r="D513" s="216" t="s">
        <v>179</v>
      </c>
      <c r="E513" s="217" t="s">
        <v>771</v>
      </c>
      <c r="F513" s="218" t="s">
        <v>772</v>
      </c>
      <c r="G513" s="219" t="s">
        <v>182</v>
      </c>
      <c r="H513" s="220">
        <v>2.169</v>
      </c>
      <c r="I513" s="221"/>
      <c r="J513" s="222">
        <f>ROUND(I513*H513,2)</f>
        <v>0</v>
      </c>
      <c r="K513" s="218" t="s">
        <v>244</v>
      </c>
      <c r="L513" s="47"/>
      <c r="M513" s="223" t="s">
        <v>19</v>
      </c>
      <c r="N513" s="224" t="s">
        <v>48</v>
      </c>
      <c r="O513" s="87"/>
      <c r="P513" s="225">
        <f>O513*H513</f>
        <v>0</v>
      </c>
      <c r="Q513" s="225">
        <v>2.5960999999999999</v>
      </c>
      <c r="R513" s="225">
        <f>Q513*H513</f>
        <v>5.6309408999999997</v>
      </c>
      <c r="S513" s="225">
        <v>0</v>
      </c>
      <c r="T513" s="226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7" t="s">
        <v>99</v>
      </c>
      <c r="AT513" s="227" t="s">
        <v>179</v>
      </c>
      <c r="AU513" s="227" t="s">
        <v>86</v>
      </c>
      <c r="AY513" s="20" t="s">
        <v>177</v>
      </c>
      <c r="BE513" s="228">
        <f>IF(N513="základní",J513,0)</f>
        <v>0</v>
      </c>
      <c r="BF513" s="228">
        <f>IF(N513="snížená",J513,0)</f>
        <v>0</v>
      </c>
      <c r="BG513" s="228">
        <f>IF(N513="zákl. přenesená",J513,0)</f>
        <v>0</v>
      </c>
      <c r="BH513" s="228">
        <f>IF(N513="sníž. přenesená",J513,0)</f>
        <v>0</v>
      </c>
      <c r="BI513" s="228">
        <f>IF(N513="nulová",J513,0)</f>
        <v>0</v>
      </c>
      <c r="BJ513" s="20" t="s">
        <v>84</v>
      </c>
      <c r="BK513" s="228">
        <f>ROUND(I513*H513,2)</f>
        <v>0</v>
      </c>
      <c r="BL513" s="20" t="s">
        <v>99</v>
      </c>
      <c r="BM513" s="227" t="s">
        <v>773</v>
      </c>
    </row>
    <row r="514" s="2" customFormat="1">
      <c r="A514" s="41"/>
      <c r="B514" s="42"/>
      <c r="C514" s="43"/>
      <c r="D514" s="229" t="s">
        <v>185</v>
      </c>
      <c r="E514" s="43"/>
      <c r="F514" s="230" t="s">
        <v>772</v>
      </c>
      <c r="G514" s="43"/>
      <c r="H514" s="43"/>
      <c r="I514" s="231"/>
      <c r="J514" s="43"/>
      <c r="K514" s="43"/>
      <c r="L514" s="47"/>
      <c r="M514" s="232"/>
      <c r="N514" s="233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185</v>
      </c>
      <c r="AU514" s="20" t="s">
        <v>86</v>
      </c>
    </row>
    <row r="515" s="13" customFormat="1">
      <c r="A515" s="13"/>
      <c r="B515" s="234"/>
      <c r="C515" s="235"/>
      <c r="D515" s="229" t="s">
        <v>187</v>
      </c>
      <c r="E515" s="236" t="s">
        <v>19</v>
      </c>
      <c r="F515" s="237" t="s">
        <v>774</v>
      </c>
      <c r="G515" s="235"/>
      <c r="H515" s="238">
        <v>2.169</v>
      </c>
      <c r="I515" s="239"/>
      <c r="J515" s="235"/>
      <c r="K515" s="235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187</v>
      </c>
      <c r="AU515" s="244" t="s">
        <v>86</v>
      </c>
      <c r="AV515" s="13" t="s">
        <v>86</v>
      </c>
      <c r="AW515" s="13" t="s">
        <v>37</v>
      </c>
      <c r="AX515" s="13" t="s">
        <v>84</v>
      </c>
      <c r="AY515" s="244" t="s">
        <v>177</v>
      </c>
    </row>
    <row r="516" s="2" customFormat="1" ht="16.5" customHeight="1">
      <c r="A516" s="41"/>
      <c r="B516" s="42"/>
      <c r="C516" s="216" t="s">
        <v>775</v>
      </c>
      <c r="D516" s="216" t="s">
        <v>179</v>
      </c>
      <c r="E516" s="217" t="s">
        <v>776</v>
      </c>
      <c r="F516" s="218" t="s">
        <v>777</v>
      </c>
      <c r="G516" s="219" t="s">
        <v>344</v>
      </c>
      <c r="H516" s="220">
        <v>5</v>
      </c>
      <c r="I516" s="221"/>
      <c r="J516" s="222">
        <f>ROUND(I516*H516,2)</f>
        <v>0</v>
      </c>
      <c r="K516" s="218" t="s">
        <v>244</v>
      </c>
      <c r="L516" s="47"/>
      <c r="M516" s="223" t="s">
        <v>19</v>
      </c>
      <c r="N516" s="224" t="s">
        <v>48</v>
      </c>
      <c r="O516" s="87"/>
      <c r="P516" s="225">
        <f>O516*H516</f>
        <v>0</v>
      </c>
      <c r="Q516" s="225">
        <v>0.15501000000000001</v>
      </c>
      <c r="R516" s="225">
        <f>Q516*H516</f>
        <v>0.77505000000000002</v>
      </c>
      <c r="S516" s="225">
        <v>0</v>
      </c>
      <c r="T516" s="226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7" t="s">
        <v>99</v>
      </c>
      <c r="AT516" s="227" t="s">
        <v>179</v>
      </c>
      <c r="AU516" s="227" t="s">
        <v>86</v>
      </c>
      <c r="AY516" s="20" t="s">
        <v>177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20" t="s">
        <v>84</v>
      </c>
      <c r="BK516" s="228">
        <f>ROUND(I516*H516,2)</f>
        <v>0</v>
      </c>
      <c r="BL516" s="20" t="s">
        <v>99</v>
      </c>
      <c r="BM516" s="227" t="s">
        <v>778</v>
      </c>
    </row>
    <row r="517" s="2" customFormat="1">
      <c r="A517" s="41"/>
      <c r="B517" s="42"/>
      <c r="C517" s="43"/>
      <c r="D517" s="229" t="s">
        <v>185</v>
      </c>
      <c r="E517" s="43"/>
      <c r="F517" s="230" t="s">
        <v>779</v>
      </c>
      <c r="G517" s="43"/>
      <c r="H517" s="43"/>
      <c r="I517" s="231"/>
      <c r="J517" s="43"/>
      <c r="K517" s="43"/>
      <c r="L517" s="47"/>
      <c r="M517" s="232"/>
      <c r="N517" s="233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185</v>
      </c>
      <c r="AU517" s="20" t="s">
        <v>86</v>
      </c>
    </row>
    <row r="518" s="2" customFormat="1" ht="16.5" customHeight="1">
      <c r="A518" s="41"/>
      <c r="B518" s="42"/>
      <c r="C518" s="277" t="s">
        <v>780</v>
      </c>
      <c r="D518" s="277" t="s">
        <v>314</v>
      </c>
      <c r="E518" s="278" t="s">
        <v>781</v>
      </c>
      <c r="F518" s="279" t="s">
        <v>782</v>
      </c>
      <c r="G518" s="280" t="s">
        <v>344</v>
      </c>
      <c r="H518" s="281">
        <v>1</v>
      </c>
      <c r="I518" s="282"/>
      <c r="J518" s="283">
        <f>ROUND(I518*H518,2)</f>
        <v>0</v>
      </c>
      <c r="K518" s="279" t="s">
        <v>317</v>
      </c>
      <c r="L518" s="284"/>
      <c r="M518" s="285" t="s">
        <v>19</v>
      </c>
      <c r="N518" s="286" t="s">
        <v>48</v>
      </c>
      <c r="O518" s="87"/>
      <c r="P518" s="225">
        <f>O518*H518</f>
        <v>0</v>
      </c>
      <c r="Q518" s="225">
        <v>0.98599999999999999</v>
      </c>
      <c r="R518" s="225">
        <f>Q518*H518</f>
        <v>0.98599999999999999</v>
      </c>
      <c r="S518" s="225">
        <v>0</v>
      </c>
      <c r="T518" s="226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27" t="s">
        <v>241</v>
      </c>
      <c r="AT518" s="227" t="s">
        <v>314</v>
      </c>
      <c r="AU518" s="227" t="s">
        <v>86</v>
      </c>
      <c r="AY518" s="20" t="s">
        <v>177</v>
      </c>
      <c r="BE518" s="228">
        <f>IF(N518="základní",J518,0)</f>
        <v>0</v>
      </c>
      <c r="BF518" s="228">
        <f>IF(N518="snížená",J518,0)</f>
        <v>0</v>
      </c>
      <c r="BG518" s="228">
        <f>IF(N518="zákl. přenesená",J518,0)</f>
        <v>0</v>
      </c>
      <c r="BH518" s="228">
        <f>IF(N518="sníž. přenesená",J518,0)</f>
        <v>0</v>
      </c>
      <c r="BI518" s="228">
        <f>IF(N518="nulová",J518,0)</f>
        <v>0</v>
      </c>
      <c r="BJ518" s="20" t="s">
        <v>84</v>
      </c>
      <c r="BK518" s="228">
        <f>ROUND(I518*H518,2)</f>
        <v>0</v>
      </c>
      <c r="BL518" s="20" t="s">
        <v>99</v>
      </c>
      <c r="BM518" s="227" t="s">
        <v>783</v>
      </c>
    </row>
    <row r="519" s="2" customFormat="1">
      <c r="A519" s="41"/>
      <c r="B519" s="42"/>
      <c r="C519" s="43"/>
      <c r="D519" s="229" t="s">
        <v>185</v>
      </c>
      <c r="E519" s="43"/>
      <c r="F519" s="230" t="s">
        <v>782</v>
      </c>
      <c r="G519" s="43"/>
      <c r="H519" s="43"/>
      <c r="I519" s="231"/>
      <c r="J519" s="43"/>
      <c r="K519" s="43"/>
      <c r="L519" s="47"/>
      <c r="M519" s="232"/>
      <c r="N519" s="233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185</v>
      </c>
      <c r="AU519" s="20" t="s">
        <v>86</v>
      </c>
    </row>
    <row r="520" s="2" customFormat="1" ht="16.5" customHeight="1">
      <c r="A520" s="41"/>
      <c r="B520" s="42"/>
      <c r="C520" s="277" t="s">
        <v>784</v>
      </c>
      <c r="D520" s="277" t="s">
        <v>314</v>
      </c>
      <c r="E520" s="278" t="s">
        <v>785</v>
      </c>
      <c r="F520" s="279" t="s">
        <v>786</v>
      </c>
      <c r="G520" s="280" t="s">
        <v>344</v>
      </c>
      <c r="H520" s="281">
        <v>1</v>
      </c>
      <c r="I520" s="282"/>
      <c r="J520" s="283">
        <f>ROUND(I520*H520,2)</f>
        <v>0</v>
      </c>
      <c r="K520" s="279" t="s">
        <v>317</v>
      </c>
      <c r="L520" s="284"/>
      <c r="M520" s="285" t="s">
        <v>19</v>
      </c>
      <c r="N520" s="286" t="s">
        <v>48</v>
      </c>
      <c r="O520" s="87"/>
      <c r="P520" s="225">
        <f>O520*H520</f>
        <v>0</v>
      </c>
      <c r="Q520" s="225">
        <v>0.63104000000000005</v>
      </c>
      <c r="R520" s="225">
        <f>Q520*H520</f>
        <v>0.63104000000000005</v>
      </c>
      <c r="S520" s="225">
        <v>0</v>
      </c>
      <c r="T520" s="226">
        <f>S520*H520</f>
        <v>0</v>
      </c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R520" s="227" t="s">
        <v>241</v>
      </c>
      <c r="AT520" s="227" t="s">
        <v>314</v>
      </c>
      <c r="AU520" s="227" t="s">
        <v>86</v>
      </c>
      <c r="AY520" s="20" t="s">
        <v>177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20" t="s">
        <v>84</v>
      </c>
      <c r="BK520" s="228">
        <f>ROUND(I520*H520,2)</f>
        <v>0</v>
      </c>
      <c r="BL520" s="20" t="s">
        <v>99</v>
      </c>
      <c r="BM520" s="227" t="s">
        <v>787</v>
      </c>
    </row>
    <row r="521" s="2" customFormat="1">
      <c r="A521" s="41"/>
      <c r="B521" s="42"/>
      <c r="C521" s="43"/>
      <c r="D521" s="229" t="s">
        <v>185</v>
      </c>
      <c r="E521" s="43"/>
      <c r="F521" s="230" t="s">
        <v>786</v>
      </c>
      <c r="G521" s="43"/>
      <c r="H521" s="43"/>
      <c r="I521" s="231"/>
      <c r="J521" s="43"/>
      <c r="K521" s="43"/>
      <c r="L521" s="47"/>
      <c r="M521" s="232"/>
      <c r="N521" s="233"/>
      <c r="O521" s="87"/>
      <c r="P521" s="87"/>
      <c r="Q521" s="87"/>
      <c r="R521" s="87"/>
      <c r="S521" s="87"/>
      <c r="T521" s="88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T521" s="20" t="s">
        <v>185</v>
      </c>
      <c r="AU521" s="20" t="s">
        <v>86</v>
      </c>
    </row>
    <row r="522" s="2" customFormat="1" ht="16.5" customHeight="1">
      <c r="A522" s="41"/>
      <c r="B522" s="42"/>
      <c r="C522" s="277" t="s">
        <v>788</v>
      </c>
      <c r="D522" s="277" t="s">
        <v>314</v>
      </c>
      <c r="E522" s="278" t="s">
        <v>789</v>
      </c>
      <c r="F522" s="279" t="s">
        <v>790</v>
      </c>
      <c r="G522" s="280" t="s">
        <v>344</v>
      </c>
      <c r="H522" s="281">
        <v>1</v>
      </c>
      <c r="I522" s="282"/>
      <c r="J522" s="283">
        <f>ROUND(I522*H522,2)</f>
        <v>0</v>
      </c>
      <c r="K522" s="279" t="s">
        <v>317</v>
      </c>
      <c r="L522" s="284"/>
      <c r="M522" s="285" t="s">
        <v>19</v>
      </c>
      <c r="N522" s="286" t="s">
        <v>48</v>
      </c>
      <c r="O522" s="87"/>
      <c r="P522" s="225">
        <f>O522*H522</f>
        <v>0</v>
      </c>
      <c r="Q522" s="225">
        <v>0.89759999999999995</v>
      </c>
      <c r="R522" s="225">
        <f>Q522*H522</f>
        <v>0.89759999999999995</v>
      </c>
      <c r="S522" s="225">
        <v>0</v>
      </c>
      <c r="T522" s="226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7" t="s">
        <v>241</v>
      </c>
      <c r="AT522" s="227" t="s">
        <v>314</v>
      </c>
      <c r="AU522" s="227" t="s">
        <v>86</v>
      </c>
      <c r="AY522" s="20" t="s">
        <v>177</v>
      </c>
      <c r="BE522" s="228">
        <f>IF(N522="základní",J522,0)</f>
        <v>0</v>
      </c>
      <c r="BF522" s="228">
        <f>IF(N522="snížená",J522,0)</f>
        <v>0</v>
      </c>
      <c r="BG522" s="228">
        <f>IF(N522="zákl. přenesená",J522,0)</f>
        <v>0</v>
      </c>
      <c r="BH522" s="228">
        <f>IF(N522="sníž. přenesená",J522,0)</f>
        <v>0</v>
      </c>
      <c r="BI522" s="228">
        <f>IF(N522="nulová",J522,0)</f>
        <v>0</v>
      </c>
      <c r="BJ522" s="20" t="s">
        <v>84</v>
      </c>
      <c r="BK522" s="228">
        <f>ROUND(I522*H522,2)</f>
        <v>0</v>
      </c>
      <c r="BL522" s="20" t="s">
        <v>99</v>
      </c>
      <c r="BM522" s="227" t="s">
        <v>791</v>
      </c>
    </row>
    <row r="523" s="2" customFormat="1">
      <c r="A523" s="41"/>
      <c r="B523" s="42"/>
      <c r="C523" s="43"/>
      <c r="D523" s="229" t="s">
        <v>185</v>
      </c>
      <c r="E523" s="43"/>
      <c r="F523" s="230" t="s">
        <v>790</v>
      </c>
      <c r="G523" s="43"/>
      <c r="H523" s="43"/>
      <c r="I523" s="231"/>
      <c r="J523" s="43"/>
      <c r="K523" s="43"/>
      <c r="L523" s="47"/>
      <c r="M523" s="232"/>
      <c r="N523" s="233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185</v>
      </c>
      <c r="AU523" s="20" t="s">
        <v>86</v>
      </c>
    </row>
    <row r="524" s="2" customFormat="1" ht="16.5" customHeight="1">
      <c r="A524" s="41"/>
      <c r="B524" s="42"/>
      <c r="C524" s="277" t="s">
        <v>792</v>
      </c>
      <c r="D524" s="277" t="s">
        <v>314</v>
      </c>
      <c r="E524" s="278" t="s">
        <v>793</v>
      </c>
      <c r="F524" s="279" t="s">
        <v>794</v>
      </c>
      <c r="G524" s="280" t="s">
        <v>344</v>
      </c>
      <c r="H524" s="281">
        <v>1</v>
      </c>
      <c r="I524" s="282"/>
      <c r="J524" s="283">
        <f>ROUND(I524*H524,2)</f>
        <v>0</v>
      </c>
      <c r="K524" s="279" t="s">
        <v>317</v>
      </c>
      <c r="L524" s="284"/>
      <c r="M524" s="285" t="s">
        <v>19</v>
      </c>
      <c r="N524" s="286" t="s">
        <v>48</v>
      </c>
      <c r="O524" s="87"/>
      <c r="P524" s="225">
        <f>O524*H524</f>
        <v>0</v>
      </c>
      <c r="Q524" s="225">
        <v>0.65824000000000005</v>
      </c>
      <c r="R524" s="225">
        <f>Q524*H524</f>
        <v>0.65824000000000005</v>
      </c>
      <c r="S524" s="225">
        <v>0</v>
      </c>
      <c r="T524" s="226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27" t="s">
        <v>241</v>
      </c>
      <c r="AT524" s="227" t="s">
        <v>314</v>
      </c>
      <c r="AU524" s="227" t="s">
        <v>86</v>
      </c>
      <c r="AY524" s="20" t="s">
        <v>177</v>
      </c>
      <c r="BE524" s="228">
        <f>IF(N524="základní",J524,0)</f>
        <v>0</v>
      </c>
      <c r="BF524" s="228">
        <f>IF(N524="snížená",J524,0)</f>
        <v>0</v>
      </c>
      <c r="BG524" s="228">
        <f>IF(N524="zákl. přenesená",J524,0)</f>
        <v>0</v>
      </c>
      <c r="BH524" s="228">
        <f>IF(N524="sníž. přenesená",J524,0)</f>
        <v>0</v>
      </c>
      <c r="BI524" s="228">
        <f>IF(N524="nulová",J524,0)</f>
        <v>0</v>
      </c>
      <c r="BJ524" s="20" t="s">
        <v>84</v>
      </c>
      <c r="BK524" s="228">
        <f>ROUND(I524*H524,2)</f>
        <v>0</v>
      </c>
      <c r="BL524" s="20" t="s">
        <v>99</v>
      </c>
      <c r="BM524" s="227" t="s">
        <v>795</v>
      </c>
    </row>
    <row r="525" s="2" customFormat="1">
      <c r="A525" s="41"/>
      <c r="B525" s="42"/>
      <c r="C525" s="43"/>
      <c r="D525" s="229" t="s">
        <v>185</v>
      </c>
      <c r="E525" s="43"/>
      <c r="F525" s="230" t="s">
        <v>794</v>
      </c>
      <c r="G525" s="43"/>
      <c r="H525" s="43"/>
      <c r="I525" s="231"/>
      <c r="J525" s="43"/>
      <c r="K525" s="43"/>
      <c r="L525" s="47"/>
      <c r="M525" s="232"/>
      <c r="N525" s="233"/>
      <c r="O525" s="87"/>
      <c r="P525" s="87"/>
      <c r="Q525" s="87"/>
      <c r="R525" s="87"/>
      <c r="S525" s="87"/>
      <c r="T525" s="88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T525" s="20" t="s">
        <v>185</v>
      </c>
      <c r="AU525" s="20" t="s">
        <v>86</v>
      </c>
    </row>
    <row r="526" s="2" customFormat="1" ht="16.5" customHeight="1">
      <c r="A526" s="41"/>
      <c r="B526" s="42"/>
      <c r="C526" s="277" t="s">
        <v>796</v>
      </c>
      <c r="D526" s="277" t="s">
        <v>314</v>
      </c>
      <c r="E526" s="278" t="s">
        <v>797</v>
      </c>
      <c r="F526" s="279" t="s">
        <v>798</v>
      </c>
      <c r="G526" s="280" t="s">
        <v>344</v>
      </c>
      <c r="H526" s="281">
        <v>1</v>
      </c>
      <c r="I526" s="282"/>
      <c r="J526" s="283">
        <f>ROUND(I526*H526,2)</f>
        <v>0</v>
      </c>
      <c r="K526" s="279" t="s">
        <v>317</v>
      </c>
      <c r="L526" s="284"/>
      <c r="M526" s="285" t="s">
        <v>19</v>
      </c>
      <c r="N526" s="286" t="s">
        <v>48</v>
      </c>
      <c r="O526" s="87"/>
      <c r="P526" s="225">
        <f>O526*H526</f>
        <v>0</v>
      </c>
      <c r="Q526" s="225">
        <v>0.52359999999999995</v>
      </c>
      <c r="R526" s="225">
        <f>Q526*H526</f>
        <v>0.52359999999999995</v>
      </c>
      <c r="S526" s="225">
        <v>0</v>
      </c>
      <c r="T526" s="226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27" t="s">
        <v>241</v>
      </c>
      <c r="AT526" s="227" t="s">
        <v>314</v>
      </c>
      <c r="AU526" s="227" t="s">
        <v>86</v>
      </c>
      <c r="AY526" s="20" t="s">
        <v>177</v>
      </c>
      <c r="BE526" s="228">
        <f>IF(N526="základní",J526,0)</f>
        <v>0</v>
      </c>
      <c r="BF526" s="228">
        <f>IF(N526="snížená",J526,0)</f>
        <v>0</v>
      </c>
      <c r="BG526" s="228">
        <f>IF(N526="zákl. přenesená",J526,0)</f>
        <v>0</v>
      </c>
      <c r="BH526" s="228">
        <f>IF(N526="sníž. přenesená",J526,0)</f>
        <v>0</v>
      </c>
      <c r="BI526" s="228">
        <f>IF(N526="nulová",J526,0)</f>
        <v>0</v>
      </c>
      <c r="BJ526" s="20" t="s">
        <v>84</v>
      </c>
      <c r="BK526" s="228">
        <f>ROUND(I526*H526,2)</f>
        <v>0</v>
      </c>
      <c r="BL526" s="20" t="s">
        <v>99</v>
      </c>
      <c r="BM526" s="227" t="s">
        <v>799</v>
      </c>
    </row>
    <row r="527" s="2" customFormat="1">
      <c r="A527" s="41"/>
      <c r="B527" s="42"/>
      <c r="C527" s="43"/>
      <c r="D527" s="229" t="s">
        <v>185</v>
      </c>
      <c r="E527" s="43"/>
      <c r="F527" s="230" t="s">
        <v>798</v>
      </c>
      <c r="G527" s="43"/>
      <c r="H527" s="43"/>
      <c r="I527" s="231"/>
      <c r="J527" s="43"/>
      <c r="K527" s="43"/>
      <c r="L527" s="47"/>
      <c r="M527" s="232"/>
      <c r="N527" s="233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185</v>
      </c>
      <c r="AU527" s="20" t="s">
        <v>86</v>
      </c>
    </row>
    <row r="528" s="2" customFormat="1" ht="16.5" customHeight="1">
      <c r="A528" s="41"/>
      <c r="B528" s="42"/>
      <c r="C528" s="216" t="s">
        <v>800</v>
      </c>
      <c r="D528" s="216" t="s">
        <v>179</v>
      </c>
      <c r="E528" s="217" t="s">
        <v>801</v>
      </c>
      <c r="F528" s="218" t="s">
        <v>802</v>
      </c>
      <c r="G528" s="219" t="s">
        <v>344</v>
      </c>
      <c r="H528" s="220">
        <v>30</v>
      </c>
      <c r="I528" s="221"/>
      <c r="J528" s="222">
        <f>ROUND(I528*H528,2)</f>
        <v>0</v>
      </c>
      <c r="K528" s="218" t="s">
        <v>244</v>
      </c>
      <c r="L528" s="47"/>
      <c r="M528" s="223" t="s">
        <v>19</v>
      </c>
      <c r="N528" s="224" t="s">
        <v>48</v>
      </c>
      <c r="O528" s="87"/>
      <c r="P528" s="225">
        <f>O528*H528</f>
        <v>0</v>
      </c>
      <c r="Q528" s="225">
        <v>0.24389</v>
      </c>
      <c r="R528" s="225">
        <f>Q528*H528</f>
        <v>7.3167</v>
      </c>
      <c r="S528" s="225">
        <v>0</v>
      </c>
      <c r="T528" s="226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27" t="s">
        <v>99</v>
      </c>
      <c r="AT528" s="227" t="s">
        <v>179</v>
      </c>
      <c r="AU528" s="227" t="s">
        <v>86</v>
      </c>
      <c r="AY528" s="20" t="s">
        <v>177</v>
      </c>
      <c r="BE528" s="228">
        <f>IF(N528="základní",J528,0)</f>
        <v>0</v>
      </c>
      <c r="BF528" s="228">
        <f>IF(N528="snížená",J528,0)</f>
        <v>0</v>
      </c>
      <c r="BG528" s="228">
        <f>IF(N528="zákl. přenesená",J528,0)</f>
        <v>0</v>
      </c>
      <c r="BH528" s="228">
        <f>IF(N528="sníž. přenesená",J528,0)</f>
        <v>0</v>
      </c>
      <c r="BI528" s="228">
        <f>IF(N528="nulová",J528,0)</f>
        <v>0</v>
      </c>
      <c r="BJ528" s="20" t="s">
        <v>84</v>
      </c>
      <c r="BK528" s="228">
        <f>ROUND(I528*H528,2)</f>
        <v>0</v>
      </c>
      <c r="BL528" s="20" t="s">
        <v>99</v>
      </c>
      <c r="BM528" s="227" t="s">
        <v>803</v>
      </c>
    </row>
    <row r="529" s="2" customFormat="1">
      <c r="A529" s="41"/>
      <c r="B529" s="42"/>
      <c r="C529" s="43"/>
      <c r="D529" s="229" t="s">
        <v>185</v>
      </c>
      <c r="E529" s="43"/>
      <c r="F529" s="230" t="s">
        <v>804</v>
      </c>
      <c r="G529" s="43"/>
      <c r="H529" s="43"/>
      <c r="I529" s="231"/>
      <c r="J529" s="43"/>
      <c r="K529" s="43"/>
      <c r="L529" s="47"/>
      <c r="M529" s="232"/>
      <c r="N529" s="233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20" t="s">
        <v>185</v>
      </c>
      <c r="AU529" s="20" t="s">
        <v>86</v>
      </c>
    </row>
    <row r="530" s="2" customFormat="1" ht="16.5" customHeight="1">
      <c r="A530" s="41"/>
      <c r="B530" s="42"/>
      <c r="C530" s="277" t="s">
        <v>805</v>
      </c>
      <c r="D530" s="277" t="s">
        <v>314</v>
      </c>
      <c r="E530" s="278" t="s">
        <v>806</v>
      </c>
      <c r="F530" s="279" t="s">
        <v>807</v>
      </c>
      <c r="G530" s="280" t="s">
        <v>344</v>
      </c>
      <c r="H530" s="281">
        <v>27</v>
      </c>
      <c r="I530" s="282"/>
      <c r="J530" s="283">
        <f>ROUND(I530*H530,2)</f>
        <v>0</v>
      </c>
      <c r="K530" s="279" t="s">
        <v>317</v>
      </c>
      <c r="L530" s="284"/>
      <c r="M530" s="285" t="s">
        <v>19</v>
      </c>
      <c r="N530" s="286" t="s">
        <v>48</v>
      </c>
      <c r="O530" s="87"/>
      <c r="P530" s="225">
        <f>O530*H530</f>
        <v>0</v>
      </c>
      <c r="Q530" s="225">
        <v>2.3664000000000001</v>
      </c>
      <c r="R530" s="225">
        <f>Q530*H530</f>
        <v>63.892800000000001</v>
      </c>
      <c r="S530" s="225">
        <v>0</v>
      </c>
      <c r="T530" s="226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7" t="s">
        <v>241</v>
      </c>
      <c r="AT530" s="227" t="s">
        <v>314</v>
      </c>
      <c r="AU530" s="227" t="s">
        <v>86</v>
      </c>
      <c r="AY530" s="20" t="s">
        <v>177</v>
      </c>
      <c r="BE530" s="228">
        <f>IF(N530="základní",J530,0)</f>
        <v>0</v>
      </c>
      <c r="BF530" s="228">
        <f>IF(N530="snížená",J530,0)</f>
        <v>0</v>
      </c>
      <c r="BG530" s="228">
        <f>IF(N530="zákl. přenesená",J530,0)</f>
        <v>0</v>
      </c>
      <c r="BH530" s="228">
        <f>IF(N530="sníž. přenesená",J530,0)</f>
        <v>0</v>
      </c>
      <c r="BI530" s="228">
        <f>IF(N530="nulová",J530,0)</f>
        <v>0</v>
      </c>
      <c r="BJ530" s="20" t="s">
        <v>84</v>
      </c>
      <c r="BK530" s="228">
        <f>ROUND(I530*H530,2)</f>
        <v>0</v>
      </c>
      <c r="BL530" s="20" t="s">
        <v>99</v>
      </c>
      <c r="BM530" s="227" t="s">
        <v>808</v>
      </c>
    </row>
    <row r="531" s="2" customFormat="1">
      <c r="A531" s="41"/>
      <c r="B531" s="42"/>
      <c r="C531" s="43"/>
      <c r="D531" s="229" t="s">
        <v>185</v>
      </c>
      <c r="E531" s="43"/>
      <c r="F531" s="230" t="s">
        <v>807</v>
      </c>
      <c r="G531" s="43"/>
      <c r="H531" s="43"/>
      <c r="I531" s="231"/>
      <c r="J531" s="43"/>
      <c r="K531" s="43"/>
      <c r="L531" s="47"/>
      <c r="M531" s="232"/>
      <c r="N531" s="233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185</v>
      </c>
      <c r="AU531" s="20" t="s">
        <v>86</v>
      </c>
    </row>
    <row r="532" s="2" customFormat="1" ht="16.5" customHeight="1">
      <c r="A532" s="41"/>
      <c r="B532" s="42"/>
      <c r="C532" s="277" t="s">
        <v>809</v>
      </c>
      <c r="D532" s="277" t="s">
        <v>314</v>
      </c>
      <c r="E532" s="278" t="s">
        <v>810</v>
      </c>
      <c r="F532" s="279" t="s">
        <v>811</v>
      </c>
      <c r="G532" s="280" t="s">
        <v>344</v>
      </c>
      <c r="H532" s="281">
        <v>2</v>
      </c>
      <c r="I532" s="282"/>
      <c r="J532" s="283">
        <f>ROUND(I532*H532,2)</f>
        <v>0</v>
      </c>
      <c r="K532" s="279" t="s">
        <v>317</v>
      </c>
      <c r="L532" s="284"/>
      <c r="M532" s="285" t="s">
        <v>19</v>
      </c>
      <c r="N532" s="286" t="s">
        <v>48</v>
      </c>
      <c r="O532" s="87"/>
      <c r="P532" s="225">
        <f>O532*H532</f>
        <v>0</v>
      </c>
      <c r="Q532" s="225">
        <v>1.73536</v>
      </c>
      <c r="R532" s="225">
        <f>Q532*H532</f>
        <v>3.47072</v>
      </c>
      <c r="S532" s="225">
        <v>0</v>
      </c>
      <c r="T532" s="226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7" t="s">
        <v>241</v>
      </c>
      <c r="AT532" s="227" t="s">
        <v>314</v>
      </c>
      <c r="AU532" s="227" t="s">
        <v>86</v>
      </c>
      <c r="AY532" s="20" t="s">
        <v>177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20" t="s">
        <v>84</v>
      </c>
      <c r="BK532" s="228">
        <f>ROUND(I532*H532,2)</f>
        <v>0</v>
      </c>
      <c r="BL532" s="20" t="s">
        <v>99</v>
      </c>
      <c r="BM532" s="227" t="s">
        <v>812</v>
      </c>
    </row>
    <row r="533" s="2" customFormat="1">
      <c r="A533" s="41"/>
      <c r="B533" s="42"/>
      <c r="C533" s="43"/>
      <c r="D533" s="229" t="s">
        <v>185</v>
      </c>
      <c r="E533" s="43"/>
      <c r="F533" s="230" t="s">
        <v>811</v>
      </c>
      <c r="G533" s="43"/>
      <c r="H533" s="43"/>
      <c r="I533" s="231"/>
      <c r="J533" s="43"/>
      <c r="K533" s="43"/>
      <c r="L533" s="47"/>
      <c r="M533" s="232"/>
      <c r="N533" s="233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185</v>
      </c>
      <c r="AU533" s="20" t="s">
        <v>86</v>
      </c>
    </row>
    <row r="534" s="2" customFormat="1" ht="16.5" customHeight="1">
      <c r="A534" s="41"/>
      <c r="B534" s="42"/>
      <c r="C534" s="277" t="s">
        <v>813</v>
      </c>
      <c r="D534" s="277" t="s">
        <v>314</v>
      </c>
      <c r="E534" s="278" t="s">
        <v>814</v>
      </c>
      <c r="F534" s="279" t="s">
        <v>815</v>
      </c>
      <c r="G534" s="280" t="s">
        <v>344</v>
      </c>
      <c r="H534" s="281">
        <v>1</v>
      </c>
      <c r="I534" s="282"/>
      <c r="J534" s="283">
        <f>ROUND(I534*H534,2)</f>
        <v>0</v>
      </c>
      <c r="K534" s="279" t="s">
        <v>317</v>
      </c>
      <c r="L534" s="284"/>
      <c r="M534" s="285" t="s">
        <v>19</v>
      </c>
      <c r="N534" s="286" t="s">
        <v>48</v>
      </c>
      <c r="O534" s="87"/>
      <c r="P534" s="225">
        <f>O534*H534</f>
        <v>0</v>
      </c>
      <c r="Q534" s="225">
        <v>2.1100400000000001</v>
      </c>
      <c r="R534" s="225">
        <f>Q534*H534</f>
        <v>2.1100400000000001</v>
      </c>
      <c r="S534" s="225">
        <v>0</v>
      </c>
      <c r="T534" s="226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27" t="s">
        <v>241</v>
      </c>
      <c r="AT534" s="227" t="s">
        <v>314</v>
      </c>
      <c r="AU534" s="227" t="s">
        <v>86</v>
      </c>
      <c r="AY534" s="20" t="s">
        <v>177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20" t="s">
        <v>84</v>
      </c>
      <c r="BK534" s="228">
        <f>ROUND(I534*H534,2)</f>
        <v>0</v>
      </c>
      <c r="BL534" s="20" t="s">
        <v>99</v>
      </c>
      <c r="BM534" s="227" t="s">
        <v>816</v>
      </c>
    </row>
    <row r="535" s="2" customFormat="1">
      <c r="A535" s="41"/>
      <c r="B535" s="42"/>
      <c r="C535" s="43"/>
      <c r="D535" s="229" t="s">
        <v>185</v>
      </c>
      <c r="E535" s="43"/>
      <c r="F535" s="230" t="s">
        <v>815</v>
      </c>
      <c r="G535" s="43"/>
      <c r="H535" s="43"/>
      <c r="I535" s="231"/>
      <c r="J535" s="43"/>
      <c r="K535" s="43"/>
      <c r="L535" s="47"/>
      <c r="M535" s="232"/>
      <c r="N535" s="233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185</v>
      </c>
      <c r="AU535" s="20" t="s">
        <v>86</v>
      </c>
    </row>
    <row r="536" s="2" customFormat="1" ht="16.5" customHeight="1">
      <c r="A536" s="41"/>
      <c r="B536" s="42"/>
      <c r="C536" s="216" t="s">
        <v>817</v>
      </c>
      <c r="D536" s="216" t="s">
        <v>179</v>
      </c>
      <c r="E536" s="217" t="s">
        <v>818</v>
      </c>
      <c r="F536" s="218" t="s">
        <v>819</v>
      </c>
      <c r="G536" s="219" t="s">
        <v>287</v>
      </c>
      <c r="H536" s="220">
        <v>0.071999999999999995</v>
      </c>
      <c r="I536" s="221"/>
      <c r="J536" s="222">
        <f>ROUND(I536*H536,2)</f>
        <v>0</v>
      </c>
      <c r="K536" s="218" t="s">
        <v>244</v>
      </c>
      <c r="L536" s="47"/>
      <c r="M536" s="223" t="s">
        <v>19</v>
      </c>
      <c r="N536" s="224" t="s">
        <v>48</v>
      </c>
      <c r="O536" s="87"/>
      <c r="P536" s="225">
        <f>O536*H536</f>
        <v>0</v>
      </c>
      <c r="Q536" s="225">
        <v>0</v>
      </c>
      <c r="R536" s="225">
        <f>Q536*H536</f>
        <v>0</v>
      </c>
      <c r="S536" s="225">
        <v>0</v>
      </c>
      <c r="T536" s="226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7" t="s">
        <v>99</v>
      </c>
      <c r="AT536" s="227" t="s">
        <v>179</v>
      </c>
      <c r="AU536" s="227" t="s">
        <v>86</v>
      </c>
      <c r="AY536" s="20" t="s">
        <v>177</v>
      </c>
      <c r="BE536" s="228">
        <f>IF(N536="základní",J536,0)</f>
        <v>0</v>
      </c>
      <c r="BF536" s="228">
        <f>IF(N536="snížená",J536,0)</f>
        <v>0</v>
      </c>
      <c r="BG536" s="228">
        <f>IF(N536="zákl. přenesená",J536,0)</f>
        <v>0</v>
      </c>
      <c r="BH536" s="228">
        <f>IF(N536="sníž. přenesená",J536,0)</f>
        <v>0</v>
      </c>
      <c r="BI536" s="228">
        <f>IF(N536="nulová",J536,0)</f>
        <v>0</v>
      </c>
      <c r="BJ536" s="20" t="s">
        <v>84</v>
      </c>
      <c r="BK536" s="228">
        <f>ROUND(I536*H536,2)</f>
        <v>0</v>
      </c>
      <c r="BL536" s="20" t="s">
        <v>99</v>
      </c>
      <c r="BM536" s="227" t="s">
        <v>820</v>
      </c>
    </row>
    <row r="537" s="2" customFormat="1">
      <c r="A537" s="41"/>
      <c r="B537" s="42"/>
      <c r="C537" s="43"/>
      <c r="D537" s="229" t="s">
        <v>185</v>
      </c>
      <c r="E537" s="43"/>
      <c r="F537" s="230" t="s">
        <v>821</v>
      </c>
      <c r="G537" s="43"/>
      <c r="H537" s="43"/>
      <c r="I537" s="231"/>
      <c r="J537" s="43"/>
      <c r="K537" s="43"/>
      <c r="L537" s="47"/>
      <c r="M537" s="232"/>
      <c r="N537" s="233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185</v>
      </c>
      <c r="AU537" s="20" t="s">
        <v>86</v>
      </c>
    </row>
    <row r="538" s="14" customFormat="1">
      <c r="A538" s="14"/>
      <c r="B538" s="245"/>
      <c r="C538" s="246"/>
      <c r="D538" s="229" t="s">
        <v>187</v>
      </c>
      <c r="E538" s="247" t="s">
        <v>19</v>
      </c>
      <c r="F538" s="248" t="s">
        <v>566</v>
      </c>
      <c r="G538" s="246"/>
      <c r="H538" s="247" t="s">
        <v>19</v>
      </c>
      <c r="I538" s="249"/>
      <c r="J538" s="246"/>
      <c r="K538" s="246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187</v>
      </c>
      <c r="AU538" s="254" t="s">
        <v>86</v>
      </c>
      <c r="AV538" s="14" t="s">
        <v>84</v>
      </c>
      <c r="AW538" s="14" t="s">
        <v>37</v>
      </c>
      <c r="AX538" s="14" t="s">
        <v>77</v>
      </c>
      <c r="AY538" s="254" t="s">
        <v>177</v>
      </c>
    </row>
    <row r="539" s="13" customFormat="1">
      <c r="A539" s="13"/>
      <c r="B539" s="234"/>
      <c r="C539" s="235"/>
      <c r="D539" s="229" t="s">
        <v>187</v>
      </c>
      <c r="E539" s="236" t="s">
        <v>19</v>
      </c>
      <c r="F539" s="237" t="s">
        <v>822</v>
      </c>
      <c r="G539" s="235"/>
      <c r="H539" s="238">
        <v>0.071999999999999995</v>
      </c>
      <c r="I539" s="239"/>
      <c r="J539" s="235"/>
      <c r="K539" s="235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187</v>
      </c>
      <c r="AU539" s="244" t="s">
        <v>86</v>
      </c>
      <c r="AV539" s="13" t="s">
        <v>86</v>
      </c>
      <c r="AW539" s="13" t="s">
        <v>37</v>
      </c>
      <c r="AX539" s="13" t="s">
        <v>84</v>
      </c>
      <c r="AY539" s="244" t="s">
        <v>177</v>
      </c>
    </row>
    <row r="540" s="2" customFormat="1" ht="16.5" customHeight="1">
      <c r="A540" s="41"/>
      <c r="B540" s="42"/>
      <c r="C540" s="277" t="s">
        <v>823</v>
      </c>
      <c r="D540" s="277" t="s">
        <v>314</v>
      </c>
      <c r="E540" s="278" t="s">
        <v>824</v>
      </c>
      <c r="F540" s="279" t="s">
        <v>825</v>
      </c>
      <c r="G540" s="280" t="s">
        <v>344</v>
      </c>
      <c r="H540" s="281">
        <v>8</v>
      </c>
      <c r="I540" s="282"/>
      <c r="J540" s="283">
        <f>ROUND(I540*H540,2)</f>
        <v>0</v>
      </c>
      <c r="K540" s="279" t="s">
        <v>183</v>
      </c>
      <c r="L540" s="284"/>
      <c r="M540" s="285" t="s">
        <v>19</v>
      </c>
      <c r="N540" s="286" t="s">
        <v>48</v>
      </c>
      <c r="O540" s="87"/>
      <c r="P540" s="225">
        <f>O540*H540</f>
        <v>0</v>
      </c>
      <c r="Q540" s="225">
        <v>0.016</v>
      </c>
      <c r="R540" s="225">
        <f>Q540*H540</f>
        <v>0.128</v>
      </c>
      <c r="S540" s="225">
        <v>0</v>
      </c>
      <c r="T540" s="226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7" t="s">
        <v>241</v>
      </c>
      <c r="AT540" s="227" t="s">
        <v>314</v>
      </c>
      <c r="AU540" s="227" t="s">
        <v>86</v>
      </c>
      <c r="AY540" s="20" t="s">
        <v>177</v>
      </c>
      <c r="BE540" s="228">
        <f>IF(N540="základní",J540,0)</f>
        <v>0</v>
      </c>
      <c r="BF540" s="228">
        <f>IF(N540="snížená",J540,0)</f>
        <v>0</v>
      </c>
      <c r="BG540" s="228">
        <f>IF(N540="zákl. přenesená",J540,0)</f>
        <v>0</v>
      </c>
      <c r="BH540" s="228">
        <f>IF(N540="sníž. přenesená",J540,0)</f>
        <v>0</v>
      </c>
      <c r="BI540" s="228">
        <f>IF(N540="nulová",J540,0)</f>
        <v>0</v>
      </c>
      <c r="BJ540" s="20" t="s">
        <v>84</v>
      </c>
      <c r="BK540" s="228">
        <f>ROUND(I540*H540,2)</f>
        <v>0</v>
      </c>
      <c r="BL540" s="20" t="s">
        <v>99</v>
      </c>
      <c r="BM540" s="227" t="s">
        <v>826</v>
      </c>
    </row>
    <row r="541" s="2" customFormat="1">
      <c r="A541" s="41"/>
      <c r="B541" s="42"/>
      <c r="C541" s="43"/>
      <c r="D541" s="229" t="s">
        <v>185</v>
      </c>
      <c r="E541" s="43"/>
      <c r="F541" s="230" t="s">
        <v>825</v>
      </c>
      <c r="G541" s="43"/>
      <c r="H541" s="43"/>
      <c r="I541" s="231"/>
      <c r="J541" s="43"/>
      <c r="K541" s="43"/>
      <c r="L541" s="47"/>
      <c r="M541" s="232"/>
      <c r="N541" s="233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185</v>
      </c>
      <c r="AU541" s="20" t="s">
        <v>86</v>
      </c>
    </row>
    <row r="542" s="13" customFormat="1">
      <c r="A542" s="13"/>
      <c r="B542" s="234"/>
      <c r="C542" s="235"/>
      <c r="D542" s="229" t="s">
        <v>187</v>
      </c>
      <c r="E542" s="236" t="s">
        <v>19</v>
      </c>
      <c r="F542" s="237" t="s">
        <v>827</v>
      </c>
      <c r="G542" s="235"/>
      <c r="H542" s="238">
        <v>8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187</v>
      </c>
      <c r="AU542" s="244" t="s">
        <v>86</v>
      </c>
      <c r="AV542" s="13" t="s">
        <v>86</v>
      </c>
      <c r="AW542" s="13" t="s">
        <v>37</v>
      </c>
      <c r="AX542" s="13" t="s">
        <v>84</v>
      </c>
      <c r="AY542" s="244" t="s">
        <v>177</v>
      </c>
    </row>
    <row r="543" s="2" customFormat="1" ht="16.5" customHeight="1">
      <c r="A543" s="41"/>
      <c r="B543" s="42"/>
      <c r="C543" s="216" t="s">
        <v>828</v>
      </c>
      <c r="D543" s="216" t="s">
        <v>179</v>
      </c>
      <c r="E543" s="217" t="s">
        <v>829</v>
      </c>
      <c r="F543" s="218" t="s">
        <v>830</v>
      </c>
      <c r="G543" s="219" t="s">
        <v>344</v>
      </c>
      <c r="H543" s="220">
        <v>1</v>
      </c>
      <c r="I543" s="221"/>
      <c r="J543" s="222">
        <f>ROUND(I543*H543,2)</f>
        <v>0</v>
      </c>
      <c r="K543" s="218" t="s">
        <v>244</v>
      </c>
      <c r="L543" s="47"/>
      <c r="M543" s="223" t="s">
        <v>19</v>
      </c>
      <c r="N543" s="224" t="s">
        <v>48</v>
      </c>
      <c r="O543" s="87"/>
      <c r="P543" s="225">
        <f>O543*H543</f>
        <v>0</v>
      </c>
      <c r="Q543" s="225">
        <v>0.018350000000000002</v>
      </c>
      <c r="R543" s="225">
        <f>Q543*H543</f>
        <v>0.018350000000000002</v>
      </c>
      <c r="S543" s="225">
        <v>0</v>
      </c>
      <c r="T543" s="226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27" t="s">
        <v>99</v>
      </c>
      <c r="AT543" s="227" t="s">
        <v>179</v>
      </c>
      <c r="AU543" s="227" t="s">
        <v>86</v>
      </c>
      <c r="AY543" s="20" t="s">
        <v>177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20" t="s">
        <v>84</v>
      </c>
      <c r="BK543" s="228">
        <f>ROUND(I543*H543,2)</f>
        <v>0</v>
      </c>
      <c r="BL543" s="20" t="s">
        <v>99</v>
      </c>
      <c r="BM543" s="227" t="s">
        <v>831</v>
      </c>
    </row>
    <row r="544" s="2" customFormat="1">
      <c r="A544" s="41"/>
      <c r="B544" s="42"/>
      <c r="C544" s="43"/>
      <c r="D544" s="229" t="s">
        <v>185</v>
      </c>
      <c r="E544" s="43"/>
      <c r="F544" s="230" t="s">
        <v>832</v>
      </c>
      <c r="G544" s="43"/>
      <c r="H544" s="43"/>
      <c r="I544" s="231"/>
      <c r="J544" s="43"/>
      <c r="K544" s="43"/>
      <c r="L544" s="47"/>
      <c r="M544" s="232"/>
      <c r="N544" s="233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185</v>
      </c>
      <c r="AU544" s="20" t="s">
        <v>86</v>
      </c>
    </row>
    <row r="545" s="2" customFormat="1" ht="16.5" customHeight="1">
      <c r="A545" s="41"/>
      <c r="B545" s="42"/>
      <c r="C545" s="277" t="s">
        <v>833</v>
      </c>
      <c r="D545" s="277" t="s">
        <v>314</v>
      </c>
      <c r="E545" s="278" t="s">
        <v>834</v>
      </c>
      <c r="F545" s="279" t="s">
        <v>835</v>
      </c>
      <c r="G545" s="280" t="s">
        <v>344</v>
      </c>
      <c r="H545" s="281">
        <v>1</v>
      </c>
      <c r="I545" s="282"/>
      <c r="J545" s="283">
        <f>ROUND(I545*H545,2)</f>
        <v>0</v>
      </c>
      <c r="K545" s="279" t="s">
        <v>317</v>
      </c>
      <c r="L545" s="284"/>
      <c r="M545" s="285" t="s">
        <v>19</v>
      </c>
      <c r="N545" s="286" t="s">
        <v>48</v>
      </c>
      <c r="O545" s="87"/>
      <c r="P545" s="225">
        <f>O545*H545</f>
        <v>0</v>
      </c>
      <c r="Q545" s="225">
        <v>0.93010000000000004</v>
      </c>
      <c r="R545" s="225">
        <f>Q545*H545</f>
        <v>0.93010000000000004</v>
      </c>
      <c r="S545" s="225">
        <v>0</v>
      </c>
      <c r="T545" s="226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7" t="s">
        <v>241</v>
      </c>
      <c r="AT545" s="227" t="s">
        <v>314</v>
      </c>
      <c r="AU545" s="227" t="s">
        <v>86</v>
      </c>
      <c r="AY545" s="20" t="s">
        <v>177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20" t="s">
        <v>84</v>
      </c>
      <c r="BK545" s="228">
        <f>ROUND(I545*H545,2)</f>
        <v>0</v>
      </c>
      <c r="BL545" s="20" t="s">
        <v>99</v>
      </c>
      <c r="BM545" s="227" t="s">
        <v>836</v>
      </c>
    </row>
    <row r="546" s="2" customFormat="1">
      <c r="A546" s="41"/>
      <c r="B546" s="42"/>
      <c r="C546" s="43"/>
      <c r="D546" s="229" t="s">
        <v>185</v>
      </c>
      <c r="E546" s="43"/>
      <c r="F546" s="230" t="s">
        <v>835</v>
      </c>
      <c r="G546" s="43"/>
      <c r="H546" s="43"/>
      <c r="I546" s="231"/>
      <c r="J546" s="43"/>
      <c r="K546" s="43"/>
      <c r="L546" s="47"/>
      <c r="M546" s="232"/>
      <c r="N546" s="233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185</v>
      </c>
      <c r="AU546" s="20" t="s">
        <v>86</v>
      </c>
    </row>
    <row r="547" s="2" customFormat="1" ht="16.5" customHeight="1">
      <c r="A547" s="41"/>
      <c r="B547" s="42"/>
      <c r="C547" s="216" t="s">
        <v>837</v>
      </c>
      <c r="D547" s="216" t="s">
        <v>179</v>
      </c>
      <c r="E547" s="217" t="s">
        <v>838</v>
      </c>
      <c r="F547" s="218" t="s">
        <v>839</v>
      </c>
      <c r="G547" s="219" t="s">
        <v>344</v>
      </c>
      <c r="H547" s="220">
        <v>2</v>
      </c>
      <c r="I547" s="221"/>
      <c r="J547" s="222">
        <f>ROUND(I547*H547,2)</f>
        <v>0</v>
      </c>
      <c r="K547" s="218" t="s">
        <v>244</v>
      </c>
      <c r="L547" s="47"/>
      <c r="M547" s="223" t="s">
        <v>19</v>
      </c>
      <c r="N547" s="224" t="s">
        <v>48</v>
      </c>
      <c r="O547" s="87"/>
      <c r="P547" s="225">
        <f>O547*H547</f>
        <v>0</v>
      </c>
      <c r="Q547" s="225">
        <v>0.02845</v>
      </c>
      <c r="R547" s="225">
        <f>Q547*H547</f>
        <v>0.056899999999999999</v>
      </c>
      <c r="S547" s="225">
        <v>0</v>
      </c>
      <c r="T547" s="226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7" t="s">
        <v>99</v>
      </c>
      <c r="AT547" s="227" t="s">
        <v>179</v>
      </c>
      <c r="AU547" s="227" t="s">
        <v>86</v>
      </c>
      <c r="AY547" s="20" t="s">
        <v>177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20" t="s">
        <v>84</v>
      </c>
      <c r="BK547" s="228">
        <f>ROUND(I547*H547,2)</f>
        <v>0</v>
      </c>
      <c r="BL547" s="20" t="s">
        <v>99</v>
      </c>
      <c r="BM547" s="227" t="s">
        <v>840</v>
      </c>
    </row>
    <row r="548" s="2" customFormat="1">
      <c r="A548" s="41"/>
      <c r="B548" s="42"/>
      <c r="C548" s="43"/>
      <c r="D548" s="229" t="s">
        <v>185</v>
      </c>
      <c r="E548" s="43"/>
      <c r="F548" s="230" t="s">
        <v>841</v>
      </c>
      <c r="G548" s="43"/>
      <c r="H548" s="43"/>
      <c r="I548" s="231"/>
      <c r="J548" s="43"/>
      <c r="K548" s="43"/>
      <c r="L548" s="47"/>
      <c r="M548" s="232"/>
      <c r="N548" s="233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185</v>
      </c>
      <c r="AU548" s="20" t="s">
        <v>86</v>
      </c>
    </row>
    <row r="549" s="2" customFormat="1" ht="16.5" customHeight="1">
      <c r="A549" s="41"/>
      <c r="B549" s="42"/>
      <c r="C549" s="277" t="s">
        <v>842</v>
      </c>
      <c r="D549" s="277" t="s">
        <v>314</v>
      </c>
      <c r="E549" s="278" t="s">
        <v>843</v>
      </c>
      <c r="F549" s="279" t="s">
        <v>844</v>
      </c>
      <c r="G549" s="280" t="s">
        <v>344</v>
      </c>
      <c r="H549" s="281">
        <v>2</v>
      </c>
      <c r="I549" s="282"/>
      <c r="J549" s="283">
        <f>ROUND(I549*H549,2)</f>
        <v>0</v>
      </c>
      <c r="K549" s="279" t="s">
        <v>317</v>
      </c>
      <c r="L549" s="284"/>
      <c r="M549" s="285" t="s">
        <v>19</v>
      </c>
      <c r="N549" s="286" t="s">
        <v>48</v>
      </c>
      <c r="O549" s="87"/>
      <c r="P549" s="225">
        <f>O549*H549</f>
        <v>0</v>
      </c>
      <c r="Q549" s="225">
        <v>1.6499999999999999</v>
      </c>
      <c r="R549" s="225">
        <f>Q549*H549</f>
        <v>3.2999999999999998</v>
      </c>
      <c r="S549" s="225">
        <v>0</v>
      </c>
      <c r="T549" s="226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27" t="s">
        <v>241</v>
      </c>
      <c r="AT549" s="227" t="s">
        <v>314</v>
      </c>
      <c r="AU549" s="227" t="s">
        <v>86</v>
      </c>
      <c r="AY549" s="20" t="s">
        <v>177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20" t="s">
        <v>84</v>
      </c>
      <c r="BK549" s="228">
        <f>ROUND(I549*H549,2)</f>
        <v>0</v>
      </c>
      <c r="BL549" s="20" t="s">
        <v>99</v>
      </c>
      <c r="BM549" s="227" t="s">
        <v>845</v>
      </c>
    </row>
    <row r="550" s="2" customFormat="1">
      <c r="A550" s="41"/>
      <c r="B550" s="42"/>
      <c r="C550" s="43"/>
      <c r="D550" s="229" t="s">
        <v>185</v>
      </c>
      <c r="E550" s="43"/>
      <c r="F550" s="230" t="s">
        <v>844</v>
      </c>
      <c r="G550" s="43"/>
      <c r="H550" s="43"/>
      <c r="I550" s="231"/>
      <c r="J550" s="43"/>
      <c r="K550" s="43"/>
      <c r="L550" s="47"/>
      <c r="M550" s="232"/>
      <c r="N550" s="233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185</v>
      </c>
      <c r="AU550" s="20" t="s">
        <v>86</v>
      </c>
    </row>
    <row r="551" s="2" customFormat="1" ht="16.5" customHeight="1">
      <c r="A551" s="41"/>
      <c r="B551" s="42"/>
      <c r="C551" s="216" t="s">
        <v>846</v>
      </c>
      <c r="D551" s="216" t="s">
        <v>179</v>
      </c>
      <c r="E551" s="217" t="s">
        <v>847</v>
      </c>
      <c r="F551" s="218" t="s">
        <v>848</v>
      </c>
      <c r="G551" s="219" t="s">
        <v>344</v>
      </c>
      <c r="H551" s="220">
        <v>1</v>
      </c>
      <c r="I551" s="221"/>
      <c r="J551" s="222">
        <f>ROUND(I551*H551,2)</f>
        <v>0</v>
      </c>
      <c r="K551" s="218" t="s">
        <v>244</v>
      </c>
      <c r="L551" s="47"/>
      <c r="M551" s="223" t="s">
        <v>19</v>
      </c>
      <c r="N551" s="224" t="s">
        <v>48</v>
      </c>
      <c r="O551" s="87"/>
      <c r="P551" s="225">
        <f>O551*H551</f>
        <v>0</v>
      </c>
      <c r="Q551" s="225">
        <v>0.063769999999999993</v>
      </c>
      <c r="R551" s="225">
        <f>Q551*H551</f>
        <v>0.063769999999999993</v>
      </c>
      <c r="S551" s="225">
        <v>0</v>
      </c>
      <c r="T551" s="226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7" t="s">
        <v>99</v>
      </c>
      <c r="AT551" s="227" t="s">
        <v>179</v>
      </c>
      <c r="AU551" s="227" t="s">
        <v>86</v>
      </c>
      <c r="AY551" s="20" t="s">
        <v>177</v>
      </c>
      <c r="BE551" s="228">
        <f>IF(N551="základní",J551,0)</f>
        <v>0</v>
      </c>
      <c r="BF551" s="228">
        <f>IF(N551="snížená",J551,0)</f>
        <v>0</v>
      </c>
      <c r="BG551" s="228">
        <f>IF(N551="zákl. přenesená",J551,0)</f>
        <v>0</v>
      </c>
      <c r="BH551" s="228">
        <f>IF(N551="sníž. přenesená",J551,0)</f>
        <v>0</v>
      </c>
      <c r="BI551" s="228">
        <f>IF(N551="nulová",J551,0)</f>
        <v>0</v>
      </c>
      <c r="BJ551" s="20" t="s">
        <v>84</v>
      </c>
      <c r="BK551" s="228">
        <f>ROUND(I551*H551,2)</f>
        <v>0</v>
      </c>
      <c r="BL551" s="20" t="s">
        <v>99</v>
      </c>
      <c r="BM551" s="227" t="s">
        <v>849</v>
      </c>
    </row>
    <row r="552" s="2" customFormat="1">
      <c r="A552" s="41"/>
      <c r="B552" s="42"/>
      <c r="C552" s="43"/>
      <c r="D552" s="229" t="s">
        <v>185</v>
      </c>
      <c r="E552" s="43"/>
      <c r="F552" s="230" t="s">
        <v>850</v>
      </c>
      <c r="G552" s="43"/>
      <c r="H552" s="43"/>
      <c r="I552" s="231"/>
      <c r="J552" s="43"/>
      <c r="K552" s="43"/>
      <c r="L552" s="47"/>
      <c r="M552" s="232"/>
      <c r="N552" s="233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185</v>
      </c>
      <c r="AU552" s="20" t="s">
        <v>86</v>
      </c>
    </row>
    <row r="553" s="2" customFormat="1" ht="16.5" customHeight="1">
      <c r="A553" s="41"/>
      <c r="B553" s="42"/>
      <c r="C553" s="277" t="s">
        <v>851</v>
      </c>
      <c r="D553" s="277" t="s">
        <v>314</v>
      </c>
      <c r="E553" s="278" t="s">
        <v>852</v>
      </c>
      <c r="F553" s="279" t="s">
        <v>853</v>
      </c>
      <c r="G553" s="280" t="s">
        <v>344</v>
      </c>
      <c r="H553" s="281">
        <v>1</v>
      </c>
      <c r="I553" s="282"/>
      <c r="J553" s="283">
        <f>ROUND(I553*H553,2)</f>
        <v>0</v>
      </c>
      <c r="K553" s="279" t="s">
        <v>317</v>
      </c>
      <c r="L553" s="284"/>
      <c r="M553" s="285" t="s">
        <v>19</v>
      </c>
      <c r="N553" s="286" t="s">
        <v>48</v>
      </c>
      <c r="O553" s="87"/>
      <c r="P553" s="225">
        <f>O553*H553</f>
        <v>0</v>
      </c>
      <c r="Q553" s="225">
        <v>4.4660000000000002</v>
      </c>
      <c r="R553" s="225">
        <f>Q553*H553</f>
        <v>4.4660000000000002</v>
      </c>
      <c r="S553" s="225">
        <v>0</v>
      </c>
      <c r="T553" s="226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7" t="s">
        <v>241</v>
      </c>
      <c r="AT553" s="227" t="s">
        <v>314</v>
      </c>
      <c r="AU553" s="227" t="s">
        <v>86</v>
      </c>
      <c r="AY553" s="20" t="s">
        <v>177</v>
      </c>
      <c r="BE553" s="228">
        <f>IF(N553="základní",J553,0)</f>
        <v>0</v>
      </c>
      <c r="BF553" s="228">
        <f>IF(N553="snížená",J553,0)</f>
        <v>0</v>
      </c>
      <c r="BG553" s="228">
        <f>IF(N553="zákl. přenesená",J553,0)</f>
        <v>0</v>
      </c>
      <c r="BH553" s="228">
        <f>IF(N553="sníž. přenesená",J553,0)</f>
        <v>0</v>
      </c>
      <c r="BI553" s="228">
        <f>IF(N553="nulová",J553,0)</f>
        <v>0</v>
      </c>
      <c r="BJ553" s="20" t="s">
        <v>84</v>
      </c>
      <c r="BK553" s="228">
        <f>ROUND(I553*H553,2)</f>
        <v>0</v>
      </c>
      <c r="BL553" s="20" t="s">
        <v>99</v>
      </c>
      <c r="BM553" s="227" t="s">
        <v>854</v>
      </c>
    </row>
    <row r="554" s="2" customFormat="1">
      <c r="A554" s="41"/>
      <c r="B554" s="42"/>
      <c r="C554" s="43"/>
      <c r="D554" s="229" t="s">
        <v>185</v>
      </c>
      <c r="E554" s="43"/>
      <c r="F554" s="230" t="s">
        <v>853</v>
      </c>
      <c r="G554" s="43"/>
      <c r="H554" s="43"/>
      <c r="I554" s="231"/>
      <c r="J554" s="43"/>
      <c r="K554" s="43"/>
      <c r="L554" s="47"/>
      <c r="M554" s="232"/>
      <c r="N554" s="233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185</v>
      </c>
      <c r="AU554" s="20" t="s">
        <v>86</v>
      </c>
    </row>
    <row r="555" s="2" customFormat="1" ht="16.5" customHeight="1">
      <c r="A555" s="41"/>
      <c r="B555" s="42"/>
      <c r="C555" s="216" t="s">
        <v>855</v>
      </c>
      <c r="D555" s="216" t="s">
        <v>179</v>
      </c>
      <c r="E555" s="217" t="s">
        <v>856</v>
      </c>
      <c r="F555" s="218" t="s">
        <v>857</v>
      </c>
      <c r="G555" s="219" t="s">
        <v>344</v>
      </c>
      <c r="H555" s="220">
        <v>2</v>
      </c>
      <c r="I555" s="221"/>
      <c r="J555" s="222">
        <f>ROUND(I555*H555,2)</f>
        <v>0</v>
      </c>
      <c r="K555" s="218" t="s">
        <v>244</v>
      </c>
      <c r="L555" s="47"/>
      <c r="M555" s="223" t="s">
        <v>19</v>
      </c>
      <c r="N555" s="224" t="s">
        <v>48</v>
      </c>
      <c r="O555" s="87"/>
      <c r="P555" s="225">
        <f>O555*H555</f>
        <v>0</v>
      </c>
      <c r="Q555" s="225">
        <v>0.08029</v>
      </c>
      <c r="R555" s="225">
        <f>Q555*H555</f>
        <v>0.16058</v>
      </c>
      <c r="S555" s="225">
        <v>0</v>
      </c>
      <c r="T555" s="226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27" t="s">
        <v>99</v>
      </c>
      <c r="AT555" s="227" t="s">
        <v>179</v>
      </c>
      <c r="AU555" s="227" t="s">
        <v>86</v>
      </c>
      <c r="AY555" s="20" t="s">
        <v>177</v>
      </c>
      <c r="BE555" s="228">
        <f>IF(N555="základní",J555,0)</f>
        <v>0</v>
      </c>
      <c r="BF555" s="228">
        <f>IF(N555="snížená",J555,0)</f>
        <v>0</v>
      </c>
      <c r="BG555" s="228">
        <f>IF(N555="zákl. přenesená",J555,0)</f>
        <v>0</v>
      </c>
      <c r="BH555" s="228">
        <f>IF(N555="sníž. přenesená",J555,0)</f>
        <v>0</v>
      </c>
      <c r="BI555" s="228">
        <f>IF(N555="nulová",J555,0)</f>
        <v>0</v>
      </c>
      <c r="BJ555" s="20" t="s">
        <v>84</v>
      </c>
      <c r="BK555" s="228">
        <f>ROUND(I555*H555,2)</f>
        <v>0</v>
      </c>
      <c r="BL555" s="20" t="s">
        <v>99</v>
      </c>
      <c r="BM555" s="227" t="s">
        <v>858</v>
      </c>
    </row>
    <row r="556" s="2" customFormat="1">
      <c r="A556" s="41"/>
      <c r="B556" s="42"/>
      <c r="C556" s="43"/>
      <c r="D556" s="229" t="s">
        <v>185</v>
      </c>
      <c r="E556" s="43"/>
      <c r="F556" s="230" t="s">
        <v>859</v>
      </c>
      <c r="G556" s="43"/>
      <c r="H556" s="43"/>
      <c r="I556" s="231"/>
      <c r="J556" s="43"/>
      <c r="K556" s="43"/>
      <c r="L556" s="47"/>
      <c r="M556" s="232"/>
      <c r="N556" s="233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185</v>
      </c>
      <c r="AU556" s="20" t="s">
        <v>86</v>
      </c>
    </row>
    <row r="557" s="2" customFormat="1" ht="16.5" customHeight="1">
      <c r="A557" s="41"/>
      <c r="B557" s="42"/>
      <c r="C557" s="277" t="s">
        <v>860</v>
      </c>
      <c r="D557" s="277" t="s">
        <v>314</v>
      </c>
      <c r="E557" s="278" t="s">
        <v>861</v>
      </c>
      <c r="F557" s="279" t="s">
        <v>862</v>
      </c>
      <c r="G557" s="280" t="s">
        <v>344</v>
      </c>
      <c r="H557" s="281">
        <v>1</v>
      </c>
      <c r="I557" s="282"/>
      <c r="J557" s="283">
        <f>ROUND(I557*H557,2)</f>
        <v>0</v>
      </c>
      <c r="K557" s="279" t="s">
        <v>317</v>
      </c>
      <c r="L557" s="284"/>
      <c r="M557" s="285" t="s">
        <v>19</v>
      </c>
      <c r="N557" s="286" t="s">
        <v>48</v>
      </c>
      <c r="O557" s="87"/>
      <c r="P557" s="225">
        <f>O557*H557</f>
        <v>0</v>
      </c>
      <c r="Q557" s="225">
        <v>5.3899999999999997</v>
      </c>
      <c r="R557" s="225">
        <f>Q557*H557</f>
        <v>5.3899999999999997</v>
      </c>
      <c r="S557" s="225">
        <v>0</v>
      </c>
      <c r="T557" s="226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27" t="s">
        <v>241</v>
      </c>
      <c r="AT557" s="227" t="s">
        <v>314</v>
      </c>
      <c r="AU557" s="227" t="s">
        <v>86</v>
      </c>
      <c r="AY557" s="20" t="s">
        <v>177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20" t="s">
        <v>84</v>
      </c>
      <c r="BK557" s="228">
        <f>ROUND(I557*H557,2)</f>
        <v>0</v>
      </c>
      <c r="BL557" s="20" t="s">
        <v>99</v>
      </c>
      <c r="BM557" s="227" t="s">
        <v>863</v>
      </c>
    </row>
    <row r="558" s="2" customFormat="1">
      <c r="A558" s="41"/>
      <c r="B558" s="42"/>
      <c r="C558" s="43"/>
      <c r="D558" s="229" t="s">
        <v>185</v>
      </c>
      <c r="E558" s="43"/>
      <c r="F558" s="230" t="s">
        <v>862</v>
      </c>
      <c r="G558" s="43"/>
      <c r="H558" s="43"/>
      <c r="I558" s="231"/>
      <c r="J558" s="43"/>
      <c r="K558" s="43"/>
      <c r="L558" s="47"/>
      <c r="M558" s="232"/>
      <c r="N558" s="233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185</v>
      </c>
      <c r="AU558" s="20" t="s">
        <v>86</v>
      </c>
    </row>
    <row r="559" s="2" customFormat="1" ht="16.5" customHeight="1">
      <c r="A559" s="41"/>
      <c r="B559" s="42"/>
      <c r="C559" s="277" t="s">
        <v>864</v>
      </c>
      <c r="D559" s="277" t="s">
        <v>314</v>
      </c>
      <c r="E559" s="278" t="s">
        <v>865</v>
      </c>
      <c r="F559" s="279" t="s">
        <v>866</v>
      </c>
      <c r="G559" s="280" t="s">
        <v>344</v>
      </c>
      <c r="H559" s="281">
        <v>1</v>
      </c>
      <c r="I559" s="282"/>
      <c r="J559" s="283">
        <f>ROUND(I559*H559,2)</f>
        <v>0</v>
      </c>
      <c r="K559" s="279" t="s">
        <v>317</v>
      </c>
      <c r="L559" s="284"/>
      <c r="M559" s="285" t="s">
        <v>19</v>
      </c>
      <c r="N559" s="286" t="s">
        <v>48</v>
      </c>
      <c r="O559" s="87"/>
      <c r="P559" s="225">
        <f>O559*H559</f>
        <v>0</v>
      </c>
      <c r="Q559" s="225">
        <v>5.6980000000000004</v>
      </c>
      <c r="R559" s="225">
        <f>Q559*H559</f>
        <v>5.6980000000000004</v>
      </c>
      <c r="S559" s="225">
        <v>0</v>
      </c>
      <c r="T559" s="226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7" t="s">
        <v>241</v>
      </c>
      <c r="AT559" s="227" t="s">
        <v>314</v>
      </c>
      <c r="AU559" s="227" t="s">
        <v>86</v>
      </c>
      <c r="AY559" s="20" t="s">
        <v>177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20" t="s">
        <v>84</v>
      </c>
      <c r="BK559" s="228">
        <f>ROUND(I559*H559,2)</f>
        <v>0</v>
      </c>
      <c r="BL559" s="20" t="s">
        <v>99</v>
      </c>
      <c r="BM559" s="227" t="s">
        <v>867</v>
      </c>
    </row>
    <row r="560" s="2" customFormat="1">
      <c r="A560" s="41"/>
      <c r="B560" s="42"/>
      <c r="C560" s="43"/>
      <c r="D560" s="229" t="s">
        <v>185</v>
      </c>
      <c r="E560" s="43"/>
      <c r="F560" s="230" t="s">
        <v>866</v>
      </c>
      <c r="G560" s="43"/>
      <c r="H560" s="43"/>
      <c r="I560" s="231"/>
      <c r="J560" s="43"/>
      <c r="K560" s="43"/>
      <c r="L560" s="47"/>
      <c r="M560" s="232"/>
      <c r="N560" s="233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185</v>
      </c>
      <c r="AU560" s="20" t="s">
        <v>86</v>
      </c>
    </row>
    <row r="561" s="2" customFormat="1" ht="16.5" customHeight="1">
      <c r="A561" s="41"/>
      <c r="B561" s="42"/>
      <c r="C561" s="216" t="s">
        <v>868</v>
      </c>
      <c r="D561" s="216" t="s">
        <v>179</v>
      </c>
      <c r="E561" s="217" t="s">
        <v>869</v>
      </c>
      <c r="F561" s="218" t="s">
        <v>870</v>
      </c>
      <c r="G561" s="219" t="s">
        <v>465</v>
      </c>
      <c r="H561" s="220">
        <v>60.020000000000003</v>
      </c>
      <c r="I561" s="221"/>
      <c r="J561" s="222">
        <f>ROUND(I561*H561,2)</f>
        <v>0</v>
      </c>
      <c r="K561" s="218" t="s">
        <v>244</v>
      </c>
      <c r="L561" s="47"/>
      <c r="M561" s="223" t="s">
        <v>19</v>
      </c>
      <c r="N561" s="224" t="s">
        <v>48</v>
      </c>
      <c r="O561" s="87"/>
      <c r="P561" s="225">
        <f>O561*H561</f>
        <v>0</v>
      </c>
      <c r="Q561" s="225">
        <v>0.020410000000000001</v>
      </c>
      <c r="R561" s="225">
        <f>Q561*H561</f>
        <v>1.2250082000000002</v>
      </c>
      <c r="S561" s="225">
        <v>0</v>
      </c>
      <c r="T561" s="226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27" t="s">
        <v>99</v>
      </c>
      <c r="AT561" s="227" t="s">
        <v>179</v>
      </c>
      <c r="AU561" s="227" t="s">
        <v>86</v>
      </c>
      <c r="AY561" s="20" t="s">
        <v>177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20" t="s">
        <v>84</v>
      </c>
      <c r="BK561" s="228">
        <f>ROUND(I561*H561,2)</f>
        <v>0</v>
      </c>
      <c r="BL561" s="20" t="s">
        <v>99</v>
      </c>
      <c r="BM561" s="227" t="s">
        <v>871</v>
      </c>
    </row>
    <row r="562" s="2" customFormat="1">
      <c r="A562" s="41"/>
      <c r="B562" s="42"/>
      <c r="C562" s="43"/>
      <c r="D562" s="229" t="s">
        <v>185</v>
      </c>
      <c r="E562" s="43"/>
      <c r="F562" s="230" t="s">
        <v>872</v>
      </c>
      <c r="G562" s="43"/>
      <c r="H562" s="43"/>
      <c r="I562" s="231"/>
      <c r="J562" s="43"/>
      <c r="K562" s="43"/>
      <c r="L562" s="47"/>
      <c r="M562" s="232"/>
      <c r="N562" s="233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185</v>
      </c>
      <c r="AU562" s="20" t="s">
        <v>86</v>
      </c>
    </row>
    <row r="563" s="13" customFormat="1">
      <c r="A563" s="13"/>
      <c r="B563" s="234"/>
      <c r="C563" s="235"/>
      <c r="D563" s="229" t="s">
        <v>187</v>
      </c>
      <c r="E563" s="236" t="s">
        <v>19</v>
      </c>
      <c r="F563" s="237" t="s">
        <v>873</v>
      </c>
      <c r="G563" s="235"/>
      <c r="H563" s="238">
        <v>60.020000000000003</v>
      </c>
      <c r="I563" s="239"/>
      <c r="J563" s="235"/>
      <c r="K563" s="235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187</v>
      </c>
      <c r="AU563" s="244" t="s">
        <v>86</v>
      </c>
      <c r="AV563" s="13" t="s">
        <v>86</v>
      </c>
      <c r="AW563" s="13" t="s">
        <v>37</v>
      </c>
      <c r="AX563" s="13" t="s">
        <v>84</v>
      </c>
      <c r="AY563" s="244" t="s">
        <v>177</v>
      </c>
    </row>
    <row r="564" s="2" customFormat="1" ht="16.5" customHeight="1">
      <c r="A564" s="41"/>
      <c r="B564" s="42"/>
      <c r="C564" s="216" t="s">
        <v>874</v>
      </c>
      <c r="D564" s="216" t="s">
        <v>179</v>
      </c>
      <c r="E564" s="217" t="s">
        <v>875</v>
      </c>
      <c r="F564" s="218" t="s">
        <v>876</v>
      </c>
      <c r="G564" s="219" t="s">
        <v>465</v>
      </c>
      <c r="H564" s="220">
        <v>183.53</v>
      </c>
      <c r="I564" s="221"/>
      <c r="J564" s="222">
        <f>ROUND(I564*H564,2)</f>
        <v>0</v>
      </c>
      <c r="K564" s="218" t="s">
        <v>244</v>
      </c>
      <c r="L564" s="47"/>
      <c r="M564" s="223" t="s">
        <v>19</v>
      </c>
      <c r="N564" s="224" t="s">
        <v>48</v>
      </c>
      <c r="O564" s="87"/>
      <c r="P564" s="225">
        <f>O564*H564</f>
        <v>0</v>
      </c>
      <c r="Q564" s="225">
        <v>0.023890000000000002</v>
      </c>
      <c r="R564" s="225">
        <f>Q564*H564</f>
        <v>4.3845317000000001</v>
      </c>
      <c r="S564" s="225">
        <v>0</v>
      </c>
      <c r="T564" s="226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7" t="s">
        <v>99</v>
      </c>
      <c r="AT564" s="227" t="s">
        <v>179</v>
      </c>
      <c r="AU564" s="227" t="s">
        <v>86</v>
      </c>
      <c r="AY564" s="20" t="s">
        <v>177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20" t="s">
        <v>84</v>
      </c>
      <c r="BK564" s="228">
        <f>ROUND(I564*H564,2)</f>
        <v>0</v>
      </c>
      <c r="BL564" s="20" t="s">
        <v>99</v>
      </c>
      <c r="BM564" s="227" t="s">
        <v>877</v>
      </c>
    </row>
    <row r="565" s="2" customFormat="1">
      <c r="A565" s="41"/>
      <c r="B565" s="42"/>
      <c r="C565" s="43"/>
      <c r="D565" s="229" t="s">
        <v>185</v>
      </c>
      <c r="E565" s="43"/>
      <c r="F565" s="230" t="s">
        <v>878</v>
      </c>
      <c r="G565" s="43"/>
      <c r="H565" s="43"/>
      <c r="I565" s="231"/>
      <c r="J565" s="43"/>
      <c r="K565" s="43"/>
      <c r="L565" s="47"/>
      <c r="M565" s="232"/>
      <c r="N565" s="233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185</v>
      </c>
      <c r="AU565" s="20" t="s">
        <v>86</v>
      </c>
    </row>
    <row r="566" s="13" customFormat="1">
      <c r="A566" s="13"/>
      <c r="B566" s="234"/>
      <c r="C566" s="235"/>
      <c r="D566" s="229" t="s">
        <v>187</v>
      </c>
      <c r="E566" s="236" t="s">
        <v>19</v>
      </c>
      <c r="F566" s="237" t="s">
        <v>879</v>
      </c>
      <c r="G566" s="235"/>
      <c r="H566" s="238">
        <v>109.59999999999999</v>
      </c>
      <c r="I566" s="239"/>
      <c r="J566" s="235"/>
      <c r="K566" s="235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187</v>
      </c>
      <c r="AU566" s="244" t="s">
        <v>86</v>
      </c>
      <c r="AV566" s="13" t="s">
        <v>86</v>
      </c>
      <c r="AW566" s="13" t="s">
        <v>37</v>
      </c>
      <c r="AX566" s="13" t="s">
        <v>77</v>
      </c>
      <c r="AY566" s="244" t="s">
        <v>177</v>
      </c>
    </row>
    <row r="567" s="13" customFormat="1">
      <c r="A567" s="13"/>
      <c r="B567" s="234"/>
      <c r="C567" s="235"/>
      <c r="D567" s="229" t="s">
        <v>187</v>
      </c>
      <c r="E567" s="236" t="s">
        <v>19</v>
      </c>
      <c r="F567" s="237" t="s">
        <v>880</v>
      </c>
      <c r="G567" s="235"/>
      <c r="H567" s="238">
        <v>73.930000000000007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187</v>
      </c>
      <c r="AU567" s="244" t="s">
        <v>86</v>
      </c>
      <c r="AV567" s="13" t="s">
        <v>86</v>
      </c>
      <c r="AW567" s="13" t="s">
        <v>37</v>
      </c>
      <c r="AX567" s="13" t="s">
        <v>77</v>
      </c>
      <c r="AY567" s="244" t="s">
        <v>177</v>
      </c>
    </row>
    <row r="568" s="15" customFormat="1">
      <c r="A568" s="15"/>
      <c r="B568" s="255"/>
      <c r="C568" s="256"/>
      <c r="D568" s="229" t="s">
        <v>187</v>
      </c>
      <c r="E568" s="257" t="s">
        <v>19</v>
      </c>
      <c r="F568" s="258" t="s">
        <v>222</v>
      </c>
      <c r="G568" s="256"/>
      <c r="H568" s="259">
        <v>183.53</v>
      </c>
      <c r="I568" s="260"/>
      <c r="J568" s="256"/>
      <c r="K568" s="256"/>
      <c r="L568" s="261"/>
      <c r="M568" s="262"/>
      <c r="N568" s="263"/>
      <c r="O568" s="263"/>
      <c r="P568" s="263"/>
      <c r="Q568" s="263"/>
      <c r="R568" s="263"/>
      <c r="S568" s="263"/>
      <c r="T568" s="264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5" t="s">
        <v>187</v>
      </c>
      <c r="AU568" s="265" t="s">
        <v>86</v>
      </c>
      <c r="AV568" s="15" t="s">
        <v>99</v>
      </c>
      <c r="AW568" s="15" t="s">
        <v>37</v>
      </c>
      <c r="AX568" s="15" t="s">
        <v>84</v>
      </c>
      <c r="AY568" s="265" t="s">
        <v>177</v>
      </c>
    </row>
    <row r="569" s="2" customFormat="1" ht="16.5" customHeight="1">
      <c r="A569" s="41"/>
      <c r="B569" s="42"/>
      <c r="C569" s="216" t="s">
        <v>881</v>
      </c>
      <c r="D569" s="216" t="s">
        <v>179</v>
      </c>
      <c r="E569" s="217" t="s">
        <v>882</v>
      </c>
      <c r="F569" s="218" t="s">
        <v>883</v>
      </c>
      <c r="G569" s="219" t="s">
        <v>465</v>
      </c>
      <c r="H569" s="220">
        <v>4.7999999999999998</v>
      </c>
      <c r="I569" s="221"/>
      <c r="J569" s="222">
        <f>ROUND(I569*H569,2)</f>
        <v>0</v>
      </c>
      <c r="K569" s="218" t="s">
        <v>244</v>
      </c>
      <c r="L569" s="47"/>
      <c r="M569" s="223" t="s">
        <v>19</v>
      </c>
      <c r="N569" s="224" t="s">
        <v>48</v>
      </c>
      <c r="O569" s="87"/>
      <c r="P569" s="225">
        <f>O569*H569</f>
        <v>0</v>
      </c>
      <c r="Q569" s="225">
        <v>0.021559999999999999</v>
      </c>
      <c r="R569" s="225">
        <f>Q569*H569</f>
        <v>0.103488</v>
      </c>
      <c r="S569" s="225">
        <v>0</v>
      </c>
      <c r="T569" s="226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7" t="s">
        <v>99</v>
      </c>
      <c r="AT569" s="227" t="s">
        <v>179</v>
      </c>
      <c r="AU569" s="227" t="s">
        <v>86</v>
      </c>
      <c r="AY569" s="20" t="s">
        <v>177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20" t="s">
        <v>84</v>
      </c>
      <c r="BK569" s="228">
        <f>ROUND(I569*H569,2)</f>
        <v>0</v>
      </c>
      <c r="BL569" s="20" t="s">
        <v>99</v>
      </c>
      <c r="BM569" s="227" t="s">
        <v>884</v>
      </c>
    </row>
    <row r="570" s="2" customFormat="1">
      <c r="A570" s="41"/>
      <c r="B570" s="42"/>
      <c r="C570" s="43"/>
      <c r="D570" s="229" t="s">
        <v>185</v>
      </c>
      <c r="E570" s="43"/>
      <c r="F570" s="230" t="s">
        <v>885</v>
      </c>
      <c r="G570" s="43"/>
      <c r="H570" s="43"/>
      <c r="I570" s="231"/>
      <c r="J570" s="43"/>
      <c r="K570" s="43"/>
      <c r="L570" s="47"/>
      <c r="M570" s="232"/>
      <c r="N570" s="233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185</v>
      </c>
      <c r="AU570" s="20" t="s">
        <v>86</v>
      </c>
    </row>
    <row r="571" s="13" customFormat="1">
      <c r="A571" s="13"/>
      <c r="B571" s="234"/>
      <c r="C571" s="235"/>
      <c r="D571" s="229" t="s">
        <v>187</v>
      </c>
      <c r="E571" s="236" t="s">
        <v>19</v>
      </c>
      <c r="F571" s="237" t="s">
        <v>886</v>
      </c>
      <c r="G571" s="235"/>
      <c r="H571" s="238">
        <v>4.7999999999999998</v>
      </c>
      <c r="I571" s="239"/>
      <c r="J571" s="235"/>
      <c r="K571" s="235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187</v>
      </c>
      <c r="AU571" s="244" t="s">
        <v>86</v>
      </c>
      <c r="AV571" s="13" t="s">
        <v>86</v>
      </c>
      <c r="AW571" s="13" t="s">
        <v>37</v>
      </c>
      <c r="AX571" s="13" t="s">
        <v>84</v>
      </c>
      <c r="AY571" s="244" t="s">
        <v>177</v>
      </c>
    </row>
    <row r="572" s="2" customFormat="1" ht="16.5" customHeight="1">
      <c r="A572" s="41"/>
      <c r="B572" s="42"/>
      <c r="C572" s="216" t="s">
        <v>887</v>
      </c>
      <c r="D572" s="216" t="s">
        <v>179</v>
      </c>
      <c r="E572" s="217" t="s">
        <v>888</v>
      </c>
      <c r="F572" s="218" t="s">
        <v>889</v>
      </c>
      <c r="G572" s="219" t="s">
        <v>465</v>
      </c>
      <c r="H572" s="220">
        <v>2.7599999999999998</v>
      </c>
      <c r="I572" s="221"/>
      <c r="J572" s="222">
        <f>ROUND(I572*H572,2)</f>
        <v>0</v>
      </c>
      <c r="K572" s="218" t="s">
        <v>244</v>
      </c>
      <c r="L572" s="47"/>
      <c r="M572" s="223" t="s">
        <v>19</v>
      </c>
      <c r="N572" s="224" t="s">
        <v>48</v>
      </c>
      <c r="O572" s="87"/>
      <c r="P572" s="225">
        <f>O572*H572</f>
        <v>0</v>
      </c>
      <c r="Q572" s="225">
        <v>0.043119999999999999</v>
      </c>
      <c r="R572" s="225">
        <f>Q572*H572</f>
        <v>0.11901119999999998</v>
      </c>
      <c r="S572" s="225">
        <v>0</v>
      </c>
      <c r="T572" s="226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7" t="s">
        <v>99</v>
      </c>
      <c r="AT572" s="227" t="s">
        <v>179</v>
      </c>
      <c r="AU572" s="227" t="s">
        <v>86</v>
      </c>
      <c r="AY572" s="20" t="s">
        <v>177</v>
      </c>
      <c r="BE572" s="228">
        <f>IF(N572="základní",J572,0)</f>
        <v>0</v>
      </c>
      <c r="BF572" s="228">
        <f>IF(N572="snížená",J572,0)</f>
        <v>0</v>
      </c>
      <c r="BG572" s="228">
        <f>IF(N572="zákl. přenesená",J572,0)</f>
        <v>0</v>
      </c>
      <c r="BH572" s="228">
        <f>IF(N572="sníž. přenesená",J572,0)</f>
        <v>0</v>
      </c>
      <c r="BI572" s="228">
        <f>IF(N572="nulová",J572,0)</f>
        <v>0</v>
      </c>
      <c r="BJ572" s="20" t="s">
        <v>84</v>
      </c>
      <c r="BK572" s="228">
        <f>ROUND(I572*H572,2)</f>
        <v>0</v>
      </c>
      <c r="BL572" s="20" t="s">
        <v>99</v>
      </c>
      <c r="BM572" s="227" t="s">
        <v>890</v>
      </c>
    </row>
    <row r="573" s="2" customFormat="1">
      <c r="A573" s="41"/>
      <c r="B573" s="42"/>
      <c r="C573" s="43"/>
      <c r="D573" s="229" t="s">
        <v>185</v>
      </c>
      <c r="E573" s="43"/>
      <c r="F573" s="230" t="s">
        <v>891</v>
      </c>
      <c r="G573" s="43"/>
      <c r="H573" s="43"/>
      <c r="I573" s="231"/>
      <c r="J573" s="43"/>
      <c r="K573" s="43"/>
      <c r="L573" s="47"/>
      <c r="M573" s="232"/>
      <c r="N573" s="233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185</v>
      </c>
      <c r="AU573" s="20" t="s">
        <v>86</v>
      </c>
    </row>
    <row r="574" s="13" customFormat="1">
      <c r="A574" s="13"/>
      <c r="B574" s="234"/>
      <c r="C574" s="235"/>
      <c r="D574" s="229" t="s">
        <v>187</v>
      </c>
      <c r="E574" s="236" t="s">
        <v>19</v>
      </c>
      <c r="F574" s="237" t="s">
        <v>892</v>
      </c>
      <c r="G574" s="235"/>
      <c r="H574" s="238">
        <v>2.7599999999999998</v>
      </c>
      <c r="I574" s="239"/>
      <c r="J574" s="235"/>
      <c r="K574" s="235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187</v>
      </c>
      <c r="AU574" s="244" t="s">
        <v>86</v>
      </c>
      <c r="AV574" s="13" t="s">
        <v>86</v>
      </c>
      <c r="AW574" s="13" t="s">
        <v>37</v>
      </c>
      <c r="AX574" s="13" t="s">
        <v>84</v>
      </c>
      <c r="AY574" s="244" t="s">
        <v>177</v>
      </c>
    </row>
    <row r="575" s="2" customFormat="1" ht="16.5" customHeight="1">
      <c r="A575" s="41"/>
      <c r="B575" s="42"/>
      <c r="C575" s="216" t="s">
        <v>893</v>
      </c>
      <c r="D575" s="216" t="s">
        <v>179</v>
      </c>
      <c r="E575" s="217" t="s">
        <v>894</v>
      </c>
      <c r="F575" s="218" t="s">
        <v>895</v>
      </c>
      <c r="G575" s="219" t="s">
        <v>182</v>
      </c>
      <c r="H575" s="220">
        <v>20.492999999999999</v>
      </c>
      <c r="I575" s="221"/>
      <c r="J575" s="222">
        <f>ROUND(I575*H575,2)</f>
        <v>0</v>
      </c>
      <c r="K575" s="218" t="s">
        <v>244</v>
      </c>
      <c r="L575" s="47"/>
      <c r="M575" s="223" t="s">
        <v>19</v>
      </c>
      <c r="N575" s="224" t="s">
        <v>48</v>
      </c>
      <c r="O575" s="87"/>
      <c r="P575" s="225">
        <f>O575*H575</f>
        <v>0</v>
      </c>
      <c r="Q575" s="225">
        <v>2.4533999999999998</v>
      </c>
      <c r="R575" s="225">
        <f>Q575*H575</f>
        <v>50.27752619999999</v>
      </c>
      <c r="S575" s="225">
        <v>0</v>
      </c>
      <c r="T575" s="226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27" t="s">
        <v>99</v>
      </c>
      <c r="AT575" s="227" t="s">
        <v>179</v>
      </c>
      <c r="AU575" s="227" t="s">
        <v>86</v>
      </c>
      <c r="AY575" s="20" t="s">
        <v>177</v>
      </c>
      <c r="BE575" s="228">
        <f>IF(N575="základní",J575,0)</f>
        <v>0</v>
      </c>
      <c r="BF575" s="228">
        <f>IF(N575="snížená",J575,0)</f>
        <v>0</v>
      </c>
      <c r="BG575" s="228">
        <f>IF(N575="zákl. přenesená",J575,0)</f>
        <v>0</v>
      </c>
      <c r="BH575" s="228">
        <f>IF(N575="sníž. přenesená",J575,0)</f>
        <v>0</v>
      </c>
      <c r="BI575" s="228">
        <f>IF(N575="nulová",J575,0)</f>
        <v>0</v>
      </c>
      <c r="BJ575" s="20" t="s">
        <v>84</v>
      </c>
      <c r="BK575" s="228">
        <f>ROUND(I575*H575,2)</f>
        <v>0</v>
      </c>
      <c r="BL575" s="20" t="s">
        <v>99</v>
      </c>
      <c r="BM575" s="227" t="s">
        <v>896</v>
      </c>
    </row>
    <row r="576" s="2" customFormat="1">
      <c r="A576" s="41"/>
      <c r="B576" s="42"/>
      <c r="C576" s="43"/>
      <c r="D576" s="229" t="s">
        <v>185</v>
      </c>
      <c r="E576" s="43"/>
      <c r="F576" s="230" t="s">
        <v>897</v>
      </c>
      <c r="G576" s="43"/>
      <c r="H576" s="43"/>
      <c r="I576" s="231"/>
      <c r="J576" s="43"/>
      <c r="K576" s="43"/>
      <c r="L576" s="47"/>
      <c r="M576" s="232"/>
      <c r="N576" s="233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20" t="s">
        <v>185</v>
      </c>
      <c r="AU576" s="20" t="s">
        <v>86</v>
      </c>
    </row>
    <row r="577" s="14" customFormat="1">
      <c r="A577" s="14"/>
      <c r="B577" s="245"/>
      <c r="C577" s="246"/>
      <c r="D577" s="229" t="s">
        <v>187</v>
      </c>
      <c r="E577" s="247" t="s">
        <v>19</v>
      </c>
      <c r="F577" s="248" t="s">
        <v>898</v>
      </c>
      <c r="G577" s="246"/>
      <c r="H577" s="247" t="s">
        <v>19</v>
      </c>
      <c r="I577" s="249"/>
      <c r="J577" s="246"/>
      <c r="K577" s="246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187</v>
      </c>
      <c r="AU577" s="254" t="s">
        <v>86</v>
      </c>
      <c r="AV577" s="14" t="s">
        <v>84</v>
      </c>
      <c r="AW577" s="14" t="s">
        <v>37</v>
      </c>
      <c r="AX577" s="14" t="s">
        <v>77</v>
      </c>
      <c r="AY577" s="254" t="s">
        <v>177</v>
      </c>
    </row>
    <row r="578" s="14" customFormat="1">
      <c r="A578" s="14"/>
      <c r="B578" s="245"/>
      <c r="C578" s="246"/>
      <c r="D578" s="229" t="s">
        <v>187</v>
      </c>
      <c r="E578" s="247" t="s">
        <v>19</v>
      </c>
      <c r="F578" s="248" t="s">
        <v>899</v>
      </c>
      <c r="G578" s="246"/>
      <c r="H578" s="247" t="s">
        <v>19</v>
      </c>
      <c r="I578" s="249"/>
      <c r="J578" s="246"/>
      <c r="K578" s="246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187</v>
      </c>
      <c r="AU578" s="254" t="s">
        <v>86</v>
      </c>
      <c r="AV578" s="14" t="s">
        <v>84</v>
      </c>
      <c r="AW578" s="14" t="s">
        <v>37</v>
      </c>
      <c r="AX578" s="14" t="s">
        <v>77</v>
      </c>
      <c r="AY578" s="254" t="s">
        <v>177</v>
      </c>
    </row>
    <row r="579" s="13" customFormat="1">
      <c r="A579" s="13"/>
      <c r="B579" s="234"/>
      <c r="C579" s="235"/>
      <c r="D579" s="229" t="s">
        <v>187</v>
      </c>
      <c r="E579" s="236" t="s">
        <v>19</v>
      </c>
      <c r="F579" s="237" t="s">
        <v>900</v>
      </c>
      <c r="G579" s="235"/>
      <c r="H579" s="238">
        <v>2.9159999999999999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187</v>
      </c>
      <c r="AU579" s="244" t="s">
        <v>86</v>
      </c>
      <c r="AV579" s="13" t="s">
        <v>86</v>
      </c>
      <c r="AW579" s="13" t="s">
        <v>37</v>
      </c>
      <c r="AX579" s="13" t="s">
        <v>77</v>
      </c>
      <c r="AY579" s="244" t="s">
        <v>177</v>
      </c>
    </row>
    <row r="580" s="13" customFormat="1">
      <c r="A580" s="13"/>
      <c r="B580" s="234"/>
      <c r="C580" s="235"/>
      <c r="D580" s="229" t="s">
        <v>187</v>
      </c>
      <c r="E580" s="236" t="s">
        <v>19</v>
      </c>
      <c r="F580" s="237" t="s">
        <v>901</v>
      </c>
      <c r="G580" s="235"/>
      <c r="H580" s="238">
        <v>1.327</v>
      </c>
      <c r="I580" s="239"/>
      <c r="J580" s="235"/>
      <c r="K580" s="235"/>
      <c r="L580" s="240"/>
      <c r="M580" s="241"/>
      <c r="N580" s="242"/>
      <c r="O580" s="242"/>
      <c r="P580" s="242"/>
      <c r="Q580" s="242"/>
      <c r="R580" s="242"/>
      <c r="S580" s="242"/>
      <c r="T580" s="24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4" t="s">
        <v>187</v>
      </c>
      <c r="AU580" s="244" t="s">
        <v>86</v>
      </c>
      <c r="AV580" s="13" t="s">
        <v>86</v>
      </c>
      <c r="AW580" s="13" t="s">
        <v>37</v>
      </c>
      <c r="AX580" s="13" t="s">
        <v>77</v>
      </c>
      <c r="AY580" s="244" t="s">
        <v>177</v>
      </c>
    </row>
    <row r="581" s="14" customFormat="1">
      <c r="A581" s="14"/>
      <c r="B581" s="245"/>
      <c r="C581" s="246"/>
      <c r="D581" s="229" t="s">
        <v>187</v>
      </c>
      <c r="E581" s="247" t="s">
        <v>19</v>
      </c>
      <c r="F581" s="248" t="s">
        <v>902</v>
      </c>
      <c r="G581" s="246"/>
      <c r="H581" s="247" t="s">
        <v>19</v>
      </c>
      <c r="I581" s="249"/>
      <c r="J581" s="246"/>
      <c r="K581" s="246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187</v>
      </c>
      <c r="AU581" s="254" t="s">
        <v>86</v>
      </c>
      <c r="AV581" s="14" t="s">
        <v>84</v>
      </c>
      <c r="AW581" s="14" t="s">
        <v>37</v>
      </c>
      <c r="AX581" s="14" t="s">
        <v>77</v>
      </c>
      <c r="AY581" s="254" t="s">
        <v>177</v>
      </c>
    </row>
    <row r="582" s="13" customFormat="1">
      <c r="A582" s="13"/>
      <c r="B582" s="234"/>
      <c r="C582" s="235"/>
      <c r="D582" s="229" t="s">
        <v>187</v>
      </c>
      <c r="E582" s="236" t="s">
        <v>19</v>
      </c>
      <c r="F582" s="237" t="s">
        <v>903</v>
      </c>
      <c r="G582" s="235"/>
      <c r="H582" s="238">
        <v>3.5950000000000002</v>
      </c>
      <c r="I582" s="239"/>
      <c r="J582" s="235"/>
      <c r="K582" s="235"/>
      <c r="L582" s="240"/>
      <c r="M582" s="241"/>
      <c r="N582" s="242"/>
      <c r="O582" s="242"/>
      <c r="P582" s="242"/>
      <c r="Q582" s="242"/>
      <c r="R582" s="242"/>
      <c r="S582" s="242"/>
      <c r="T582" s="24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4" t="s">
        <v>187</v>
      </c>
      <c r="AU582" s="244" t="s">
        <v>86</v>
      </c>
      <c r="AV582" s="13" t="s">
        <v>86</v>
      </c>
      <c r="AW582" s="13" t="s">
        <v>37</v>
      </c>
      <c r="AX582" s="13" t="s">
        <v>77</v>
      </c>
      <c r="AY582" s="244" t="s">
        <v>177</v>
      </c>
    </row>
    <row r="583" s="14" customFormat="1">
      <c r="A583" s="14"/>
      <c r="B583" s="245"/>
      <c r="C583" s="246"/>
      <c r="D583" s="229" t="s">
        <v>187</v>
      </c>
      <c r="E583" s="247" t="s">
        <v>19</v>
      </c>
      <c r="F583" s="248" t="s">
        <v>904</v>
      </c>
      <c r="G583" s="246"/>
      <c r="H583" s="247" t="s">
        <v>19</v>
      </c>
      <c r="I583" s="249"/>
      <c r="J583" s="246"/>
      <c r="K583" s="246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187</v>
      </c>
      <c r="AU583" s="254" t="s">
        <v>86</v>
      </c>
      <c r="AV583" s="14" t="s">
        <v>84</v>
      </c>
      <c r="AW583" s="14" t="s">
        <v>37</v>
      </c>
      <c r="AX583" s="14" t="s">
        <v>77</v>
      </c>
      <c r="AY583" s="254" t="s">
        <v>177</v>
      </c>
    </row>
    <row r="584" s="13" customFormat="1">
      <c r="A584" s="13"/>
      <c r="B584" s="234"/>
      <c r="C584" s="235"/>
      <c r="D584" s="229" t="s">
        <v>187</v>
      </c>
      <c r="E584" s="236" t="s">
        <v>19</v>
      </c>
      <c r="F584" s="237" t="s">
        <v>905</v>
      </c>
      <c r="G584" s="235"/>
      <c r="H584" s="238">
        <v>1.4359999999999999</v>
      </c>
      <c r="I584" s="239"/>
      <c r="J584" s="235"/>
      <c r="K584" s="235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187</v>
      </c>
      <c r="AU584" s="244" t="s">
        <v>86</v>
      </c>
      <c r="AV584" s="13" t="s">
        <v>86</v>
      </c>
      <c r="AW584" s="13" t="s">
        <v>37</v>
      </c>
      <c r="AX584" s="13" t="s">
        <v>77</v>
      </c>
      <c r="AY584" s="244" t="s">
        <v>177</v>
      </c>
    </row>
    <row r="585" s="13" customFormat="1">
      <c r="A585" s="13"/>
      <c r="B585" s="234"/>
      <c r="C585" s="235"/>
      <c r="D585" s="229" t="s">
        <v>187</v>
      </c>
      <c r="E585" s="236" t="s">
        <v>19</v>
      </c>
      <c r="F585" s="237" t="s">
        <v>906</v>
      </c>
      <c r="G585" s="235"/>
      <c r="H585" s="238">
        <v>1.1479999999999999</v>
      </c>
      <c r="I585" s="239"/>
      <c r="J585" s="235"/>
      <c r="K585" s="235"/>
      <c r="L585" s="240"/>
      <c r="M585" s="241"/>
      <c r="N585" s="242"/>
      <c r="O585" s="242"/>
      <c r="P585" s="242"/>
      <c r="Q585" s="242"/>
      <c r="R585" s="242"/>
      <c r="S585" s="242"/>
      <c r="T585" s="24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4" t="s">
        <v>187</v>
      </c>
      <c r="AU585" s="244" t="s">
        <v>86</v>
      </c>
      <c r="AV585" s="13" t="s">
        <v>86</v>
      </c>
      <c r="AW585" s="13" t="s">
        <v>37</v>
      </c>
      <c r="AX585" s="13" t="s">
        <v>77</v>
      </c>
      <c r="AY585" s="244" t="s">
        <v>177</v>
      </c>
    </row>
    <row r="586" s="14" customFormat="1">
      <c r="A586" s="14"/>
      <c r="B586" s="245"/>
      <c r="C586" s="246"/>
      <c r="D586" s="229" t="s">
        <v>187</v>
      </c>
      <c r="E586" s="247" t="s">
        <v>19</v>
      </c>
      <c r="F586" s="248" t="s">
        <v>907</v>
      </c>
      <c r="G586" s="246"/>
      <c r="H586" s="247" t="s">
        <v>19</v>
      </c>
      <c r="I586" s="249"/>
      <c r="J586" s="246"/>
      <c r="K586" s="246"/>
      <c r="L586" s="250"/>
      <c r="M586" s="251"/>
      <c r="N586" s="252"/>
      <c r="O586" s="252"/>
      <c r="P586" s="252"/>
      <c r="Q586" s="252"/>
      <c r="R586" s="252"/>
      <c r="S586" s="252"/>
      <c r="T586" s="25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4" t="s">
        <v>187</v>
      </c>
      <c r="AU586" s="254" t="s">
        <v>86</v>
      </c>
      <c r="AV586" s="14" t="s">
        <v>84</v>
      </c>
      <c r="AW586" s="14" t="s">
        <v>37</v>
      </c>
      <c r="AX586" s="14" t="s">
        <v>77</v>
      </c>
      <c r="AY586" s="254" t="s">
        <v>177</v>
      </c>
    </row>
    <row r="587" s="13" customFormat="1">
      <c r="A587" s="13"/>
      <c r="B587" s="234"/>
      <c r="C587" s="235"/>
      <c r="D587" s="229" t="s">
        <v>187</v>
      </c>
      <c r="E587" s="236" t="s">
        <v>19</v>
      </c>
      <c r="F587" s="237" t="s">
        <v>908</v>
      </c>
      <c r="G587" s="235"/>
      <c r="H587" s="238">
        <v>0.27000000000000002</v>
      </c>
      <c r="I587" s="239"/>
      <c r="J587" s="235"/>
      <c r="K587" s="235"/>
      <c r="L587" s="240"/>
      <c r="M587" s="241"/>
      <c r="N587" s="242"/>
      <c r="O587" s="242"/>
      <c r="P587" s="242"/>
      <c r="Q587" s="242"/>
      <c r="R587" s="242"/>
      <c r="S587" s="242"/>
      <c r="T587" s="24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4" t="s">
        <v>187</v>
      </c>
      <c r="AU587" s="244" t="s">
        <v>86</v>
      </c>
      <c r="AV587" s="13" t="s">
        <v>86</v>
      </c>
      <c r="AW587" s="13" t="s">
        <v>37</v>
      </c>
      <c r="AX587" s="13" t="s">
        <v>77</v>
      </c>
      <c r="AY587" s="244" t="s">
        <v>177</v>
      </c>
    </row>
    <row r="588" s="13" customFormat="1">
      <c r="A588" s="13"/>
      <c r="B588" s="234"/>
      <c r="C588" s="235"/>
      <c r="D588" s="229" t="s">
        <v>187</v>
      </c>
      <c r="E588" s="236" t="s">
        <v>19</v>
      </c>
      <c r="F588" s="237" t="s">
        <v>909</v>
      </c>
      <c r="G588" s="235"/>
      <c r="H588" s="238">
        <v>0.216</v>
      </c>
      <c r="I588" s="239"/>
      <c r="J588" s="235"/>
      <c r="K588" s="235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187</v>
      </c>
      <c r="AU588" s="244" t="s">
        <v>86</v>
      </c>
      <c r="AV588" s="13" t="s">
        <v>86</v>
      </c>
      <c r="AW588" s="13" t="s">
        <v>37</v>
      </c>
      <c r="AX588" s="13" t="s">
        <v>77</v>
      </c>
      <c r="AY588" s="244" t="s">
        <v>177</v>
      </c>
    </row>
    <row r="589" s="14" customFormat="1">
      <c r="A589" s="14"/>
      <c r="B589" s="245"/>
      <c r="C589" s="246"/>
      <c r="D589" s="229" t="s">
        <v>187</v>
      </c>
      <c r="E589" s="247" t="s">
        <v>19</v>
      </c>
      <c r="F589" s="248" t="s">
        <v>910</v>
      </c>
      <c r="G589" s="246"/>
      <c r="H589" s="247" t="s">
        <v>19</v>
      </c>
      <c r="I589" s="249"/>
      <c r="J589" s="246"/>
      <c r="K589" s="246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187</v>
      </c>
      <c r="AU589" s="254" t="s">
        <v>86</v>
      </c>
      <c r="AV589" s="14" t="s">
        <v>84</v>
      </c>
      <c r="AW589" s="14" t="s">
        <v>37</v>
      </c>
      <c r="AX589" s="14" t="s">
        <v>77</v>
      </c>
      <c r="AY589" s="254" t="s">
        <v>177</v>
      </c>
    </row>
    <row r="590" s="13" customFormat="1">
      <c r="A590" s="13"/>
      <c r="B590" s="234"/>
      <c r="C590" s="235"/>
      <c r="D590" s="229" t="s">
        <v>187</v>
      </c>
      <c r="E590" s="236" t="s">
        <v>19</v>
      </c>
      <c r="F590" s="237" t="s">
        <v>911</v>
      </c>
      <c r="G590" s="235"/>
      <c r="H590" s="238">
        <v>0.63500000000000001</v>
      </c>
      <c r="I590" s="239"/>
      <c r="J590" s="235"/>
      <c r="K590" s="235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187</v>
      </c>
      <c r="AU590" s="244" t="s">
        <v>86</v>
      </c>
      <c r="AV590" s="13" t="s">
        <v>86</v>
      </c>
      <c r="AW590" s="13" t="s">
        <v>37</v>
      </c>
      <c r="AX590" s="13" t="s">
        <v>77</v>
      </c>
      <c r="AY590" s="244" t="s">
        <v>177</v>
      </c>
    </row>
    <row r="591" s="14" customFormat="1">
      <c r="A591" s="14"/>
      <c r="B591" s="245"/>
      <c r="C591" s="246"/>
      <c r="D591" s="229" t="s">
        <v>187</v>
      </c>
      <c r="E591" s="247" t="s">
        <v>19</v>
      </c>
      <c r="F591" s="248" t="s">
        <v>912</v>
      </c>
      <c r="G591" s="246"/>
      <c r="H591" s="247" t="s">
        <v>19</v>
      </c>
      <c r="I591" s="249"/>
      <c r="J591" s="246"/>
      <c r="K591" s="246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187</v>
      </c>
      <c r="AU591" s="254" t="s">
        <v>86</v>
      </c>
      <c r="AV591" s="14" t="s">
        <v>84</v>
      </c>
      <c r="AW591" s="14" t="s">
        <v>37</v>
      </c>
      <c r="AX591" s="14" t="s">
        <v>77</v>
      </c>
      <c r="AY591" s="254" t="s">
        <v>177</v>
      </c>
    </row>
    <row r="592" s="13" customFormat="1">
      <c r="A592" s="13"/>
      <c r="B592" s="234"/>
      <c r="C592" s="235"/>
      <c r="D592" s="229" t="s">
        <v>187</v>
      </c>
      <c r="E592" s="236" t="s">
        <v>19</v>
      </c>
      <c r="F592" s="237" t="s">
        <v>913</v>
      </c>
      <c r="G592" s="235"/>
      <c r="H592" s="238">
        <v>0.28199999999999997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4" t="s">
        <v>187</v>
      </c>
      <c r="AU592" s="244" t="s">
        <v>86</v>
      </c>
      <c r="AV592" s="13" t="s">
        <v>86</v>
      </c>
      <c r="AW592" s="13" t="s">
        <v>37</v>
      </c>
      <c r="AX592" s="13" t="s">
        <v>77</v>
      </c>
      <c r="AY592" s="244" t="s">
        <v>177</v>
      </c>
    </row>
    <row r="593" s="13" customFormat="1">
      <c r="A593" s="13"/>
      <c r="B593" s="234"/>
      <c r="C593" s="235"/>
      <c r="D593" s="229" t="s">
        <v>187</v>
      </c>
      <c r="E593" s="236" t="s">
        <v>19</v>
      </c>
      <c r="F593" s="237" t="s">
        <v>914</v>
      </c>
      <c r="G593" s="235"/>
      <c r="H593" s="238">
        <v>0.12</v>
      </c>
      <c r="I593" s="239"/>
      <c r="J593" s="235"/>
      <c r="K593" s="235"/>
      <c r="L593" s="240"/>
      <c r="M593" s="241"/>
      <c r="N593" s="242"/>
      <c r="O593" s="242"/>
      <c r="P593" s="242"/>
      <c r="Q593" s="242"/>
      <c r="R593" s="242"/>
      <c r="S593" s="242"/>
      <c r="T593" s="24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4" t="s">
        <v>187</v>
      </c>
      <c r="AU593" s="244" t="s">
        <v>86</v>
      </c>
      <c r="AV593" s="13" t="s">
        <v>86</v>
      </c>
      <c r="AW593" s="13" t="s">
        <v>37</v>
      </c>
      <c r="AX593" s="13" t="s">
        <v>77</v>
      </c>
      <c r="AY593" s="244" t="s">
        <v>177</v>
      </c>
    </row>
    <row r="594" s="14" customFormat="1">
      <c r="A594" s="14"/>
      <c r="B594" s="245"/>
      <c r="C594" s="246"/>
      <c r="D594" s="229" t="s">
        <v>187</v>
      </c>
      <c r="E594" s="247" t="s">
        <v>19</v>
      </c>
      <c r="F594" s="248" t="s">
        <v>915</v>
      </c>
      <c r="G594" s="246"/>
      <c r="H594" s="247" t="s">
        <v>19</v>
      </c>
      <c r="I594" s="249"/>
      <c r="J594" s="246"/>
      <c r="K594" s="246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187</v>
      </c>
      <c r="AU594" s="254" t="s">
        <v>86</v>
      </c>
      <c r="AV594" s="14" t="s">
        <v>84</v>
      </c>
      <c r="AW594" s="14" t="s">
        <v>37</v>
      </c>
      <c r="AX594" s="14" t="s">
        <v>77</v>
      </c>
      <c r="AY594" s="254" t="s">
        <v>177</v>
      </c>
    </row>
    <row r="595" s="14" customFormat="1">
      <c r="A595" s="14"/>
      <c r="B595" s="245"/>
      <c r="C595" s="246"/>
      <c r="D595" s="229" t="s">
        <v>187</v>
      </c>
      <c r="E595" s="247" t="s">
        <v>19</v>
      </c>
      <c r="F595" s="248" t="s">
        <v>916</v>
      </c>
      <c r="G595" s="246"/>
      <c r="H595" s="247" t="s">
        <v>19</v>
      </c>
      <c r="I595" s="249"/>
      <c r="J595" s="246"/>
      <c r="K595" s="246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187</v>
      </c>
      <c r="AU595" s="254" t="s">
        <v>86</v>
      </c>
      <c r="AV595" s="14" t="s">
        <v>84</v>
      </c>
      <c r="AW595" s="14" t="s">
        <v>37</v>
      </c>
      <c r="AX595" s="14" t="s">
        <v>77</v>
      </c>
      <c r="AY595" s="254" t="s">
        <v>177</v>
      </c>
    </row>
    <row r="596" s="13" customFormat="1">
      <c r="A596" s="13"/>
      <c r="B596" s="234"/>
      <c r="C596" s="235"/>
      <c r="D596" s="229" t="s">
        <v>187</v>
      </c>
      <c r="E596" s="236" t="s">
        <v>19</v>
      </c>
      <c r="F596" s="237" t="s">
        <v>917</v>
      </c>
      <c r="G596" s="235"/>
      <c r="H596" s="238">
        <v>5.3600000000000003</v>
      </c>
      <c r="I596" s="239"/>
      <c r="J596" s="235"/>
      <c r="K596" s="235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187</v>
      </c>
      <c r="AU596" s="244" t="s">
        <v>86</v>
      </c>
      <c r="AV596" s="13" t="s">
        <v>86</v>
      </c>
      <c r="AW596" s="13" t="s">
        <v>37</v>
      </c>
      <c r="AX596" s="13" t="s">
        <v>77</v>
      </c>
      <c r="AY596" s="244" t="s">
        <v>177</v>
      </c>
    </row>
    <row r="597" s="14" customFormat="1">
      <c r="A597" s="14"/>
      <c r="B597" s="245"/>
      <c r="C597" s="246"/>
      <c r="D597" s="229" t="s">
        <v>187</v>
      </c>
      <c r="E597" s="247" t="s">
        <v>19</v>
      </c>
      <c r="F597" s="248" t="s">
        <v>918</v>
      </c>
      <c r="G597" s="246"/>
      <c r="H597" s="247" t="s">
        <v>19</v>
      </c>
      <c r="I597" s="249"/>
      <c r="J597" s="246"/>
      <c r="K597" s="246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187</v>
      </c>
      <c r="AU597" s="254" t="s">
        <v>86</v>
      </c>
      <c r="AV597" s="14" t="s">
        <v>84</v>
      </c>
      <c r="AW597" s="14" t="s">
        <v>37</v>
      </c>
      <c r="AX597" s="14" t="s">
        <v>77</v>
      </c>
      <c r="AY597" s="254" t="s">
        <v>177</v>
      </c>
    </row>
    <row r="598" s="13" customFormat="1">
      <c r="A598" s="13"/>
      <c r="B598" s="234"/>
      <c r="C598" s="235"/>
      <c r="D598" s="229" t="s">
        <v>187</v>
      </c>
      <c r="E598" s="236" t="s">
        <v>19</v>
      </c>
      <c r="F598" s="237" t="s">
        <v>919</v>
      </c>
      <c r="G598" s="235"/>
      <c r="H598" s="238">
        <v>0.23599999999999999</v>
      </c>
      <c r="I598" s="239"/>
      <c r="J598" s="235"/>
      <c r="K598" s="235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187</v>
      </c>
      <c r="AU598" s="244" t="s">
        <v>86</v>
      </c>
      <c r="AV598" s="13" t="s">
        <v>86</v>
      </c>
      <c r="AW598" s="13" t="s">
        <v>37</v>
      </c>
      <c r="AX598" s="13" t="s">
        <v>77</v>
      </c>
      <c r="AY598" s="244" t="s">
        <v>177</v>
      </c>
    </row>
    <row r="599" s="14" customFormat="1">
      <c r="A599" s="14"/>
      <c r="B599" s="245"/>
      <c r="C599" s="246"/>
      <c r="D599" s="229" t="s">
        <v>187</v>
      </c>
      <c r="E599" s="247" t="s">
        <v>19</v>
      </c>
      <c r="F599" s="248" t="s">
        <v>920</v>
      </c>
      <c r="G599" s="246"/>
      <c r="H599" s="247" t="s">
        <v>19</v>
      </c>
      <c r="I599" s="249"/>
      <c r="J599" s="246"/>
      <c r="K599" s="246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187</v>
      </c>
      <c r="AU599" s="254" t="s">
        <v>86</v>
      </c>
      <c r="AV599" s="14" t="s">
        <v>84</v>
      </c>
      <c r="AW599" s="14" t="s">
        <v>37</v>
      </c>
      <c r="AX599" s="14" t="s">
        <v>77</v>
      </c>
      <c r="AY599" s="254" t="s">
        <v>177</v>
      </c>
    </row>
    <row r="600" s="13" customFormat="1">
      <c r="A600" s="13"/>
      <c r="B600" s="234"/>
      <c r="C600" s="235"/>
      <c r="D600" s="229" t="s">
        <v>187</v>
      </c>
      <c r="E600" s="236" t="s">
        <v>19</v>
      </c>
      <c r="F600" s="237" t="s">
        <v>921</v>
      </c>
      <c r="G600" s="235"/>
      <c r="H600" s="238">
        <v>0.40200000000000002</v>
      </c>
      <c r="I600" s="239"/>
      <c r="J600" s="235"/>
      <c r="K600" s="235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187</v>
      </c>
      <c r="AU600" s="244" t="s">
        <v>86</v>
      </c>
      <c r="AV600" s="13" t="s">
        <v>86</v>
      </c>
      <c r="AW600" s="13" t="s">
        <v>37</v>
      </c>
      <c r="AX600" s="13" t="s">
        <v>77</v>
      </c>
      <c r="AY600" s="244" t="s">
        <v>177</v>
      </c>
    </row>
    <row r="601" s="14" customFormat="1">
      <c r="A601" s="14"/>
      <c r="B601" s="245"/>
      <c r="C601" s="246"/>
      <c r="D601" s="229" t="s">
        <v>187</v>
      </c>
      <c r="E601" s="247" t="s">
        <v>19</v>
      </c>
      <c r="F601" s="248" t="s">
        <v>922</v>
      </c>
      <c r="G601" s="246"/>
      <c r="H601" s="247" t="s">
        <v>19</v>
      </c>
      <c r="I601" s="249"/>
      <c r="J601" s="246"/>
      <c r="K601" s="246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187</v>
      </c>
      <c r="AU601" s="254" t="s">
        <v>86</v>
      </c>
      <c r="AV601" s="14" t="s">
        <v>84</v>
      </c>
      <c r="AW601" s="14" t="s">
        <v>37</v>
      </c>
      <c r="AX601" s="14" t="s">
        <v>77</v>
      </c>
      <c r="AY601" s="254" t="s">
        <v>177</v>
      </c>
    </row>
    <row r="602" s="13" customFormat="1">
      <c r="A602" s="13"/>
      <c r="B602" s="234"/>
      <c r="C602" s="235"/>
      <c r="D602" s="229" t="s">
        <v>187</v>
      </c>
      <c r="E602" s="236" t="s">
        <v>19</v>
      </c>
      <c r="F602" s="237" t="s">
        <v>923</v>
      </c>
      <c r="G602" s="235"/>
      <c r="H602" s="238">
        <v>2.5499999999999998</v>
      </c>
      <c r="I602" s="239"/>
      <c r="J602" s="235"/>
      <c r="K602" s="235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187</v>
      </c>
      <c r="AU602" s="244" t="s">
        <v>86</v>
      </c>
      <c r="AV602" s="13" t="s">
        <v>86</v>
      </c>
      <c r="AW602" s="13" t="s">
        <v>37</v>
      </c>
      <c r="AX602" s="13" t="s">
        <v>77</v>
      </c>
      <c r="AY602" s="244" t="s">
        <v>177</v>
      </c>
    </row>
    <row r="603" s="15" customFormat="1">
      <c r="A603" s="15"/>
      <c r="B603" s="255"/>
      <c r="C603" s="256"/>
      <c r="D603" s="229" t="s">
        <v>187</v>
      </c>
      <c r="E603" s="257" t="s">
        <v>19</v>
      </c>
      <c r="F603" s="258" t="s">
        <v>222</v>
      </c>
      <c r="G603" s="256"/>
      <c r="H603" s="259">
        <v>20.492999999999999</v>
      </c>
      <c r="I603" s="260"/>
      <c r="J603" s="256"/>
      <c r="K603" s="256"/>
      <c r="L603" s="261"/>
      <c r="M603" s="262"/>
      <c r="N603" s="263"/>
      <c r="O603" s="263"/>
      <c r="P603" s="263"/>
      <c r="Q603" s="263"/>
      <c r="R603" s="263"/>
      <c r="S603" s="263"/>
      <c r="T603" s="264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5" t="s">
        <v>187</v>
      </c>
      <c r="AU603" s="265" t="s">
        <v>86</v>
      </c>
      <c r="AV603" s="15" t="s">
        <v>99</v>
      </c>
      <c r="AW603" s="15" t="s">
        <v>37</v>
      </c>
      <c r="AX603" s="15" t="s">
        <v>84</v>
      </c>
      <c r="AY603" s="265" t="s">
        <v>177</v>
      </c>
    </row>
    <row r="604" s="2" customFormat="1" ht="16.5" customHeight="1">
      <c r="A604" s="41"/>
      <c r="B604" s="42"/>
      <c r="C604" s="216" t="s">
        <v>924</v>
      </c>
      <c r="D604" s="216" t="s">
        <v>179</v>
      </c>
      <c r="E604" s="217" t="s">
        <v>925</v>
      </c>
      <c r="F604" s="218" t="s">
        <v>926</v>
      </c>
      <c r="G604" s="219" t="s">
        <v>182</v>
      </c>
      <c r="H604" s="220">
        <v>1.94</v>
      </c>
      <c r="I604" s="221"/>
      <c r="J604" s="222">
        <f>ROUND(I604*H604,2)</f>
        <v>0</v>
      </c>
      <c r="K604" s="218" t="s">
        <v>244</v>
      </c>
      <c r="L604" s="47"/>
      <c r="M604" s="223" t="s">
        <v>19</v>
      </c>
      <c r="N604" s="224" t="s">
        <v>48</v>
      </c>
      <c r="O604" s="87"/>
      <c r="P604" s="225">
        <f>O604*H604</f>
        <v>0</v>
      </c>
      <c r="Q604" s="225">
        <v>2.4533999999999998</v>
      </c>
      <c r="R604" s="225">
        <f>Q604*H604</f>
        <v>4.7595959999999993</v>
      </c>
      <c r="S604" s="225">
        <v>0</v>
      </c>
      <c r="T604" s="226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7" t="s">
        <v>99</v>
      </c>
      <c r="AT604" s="227" t="s">
        <v>179</v>
      </c>
      <c r="AU604" s="227" t="s">
        <v>86</v>
      </c>
      <c r="AY604" s="20" t="s">
        <v>177</v>
      </c>
      <c r="BE604" s="228">
        <f>IF(N604="základní",J604,0)</f>
        <v>0</v>
      </c>
      <c r="BF604" s="228">
        <f>IF(N604="snížená",J604,0)</f>
        <v>0</v>
      </c>
      <c r="BG604" s="228">
        <f>IF(N604="zákl. přenesená",J604,0)</f>
        <v>0</v>
      </c>
      <c r="BH604" s="228">
        <f>IF(N604="sníž. přenesená",J604,0)</f>
        <v>0</v>
      </c>
      <c r="BI604" s="228">
        <f>IF(N604="nulová",J604,0)</f>
        <v>0</v>
      </c>
      <c r="BJ604" s="20" t="s">
        <v>84</v>
      </c>
      <c r="BK604" s="228">
        <f>ROUND(I604*H604,2)</f>
        <v>0</v>
      </c>
      <c r="BL604" s="20" t="s">
        <v>99</v>
      </c>
      <c r="BM604" s="227" t="s">
        <v>927</v>
      </c>
    </row>
    <row r="605" s="2" customFormat="1">
      <c r="A605" s="41"/>
      <c r="B605" s="42"/>
      <c r="C605" s="43"/>
      <c r="D605" s="229" t="s">
        <v>185</v>
      </c>
      <c r="E605" s="43"/>
      <c r="F605" s="230" t="s">
        <v>928</v>
      </c>
      <c r="G605" s="43"/>
      <c r="H605" s="43"/>
      <c r="I605" s="231"/>
      <c r="J605" s="43"/>
      <c r="K605" s="43"/>
      <c r="L605" s="47"/>
      <c r="M605" s="232"/>
      <c r="N605" s="233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185</v>
      </c>
      <c r="AU605" s="20" t="s">
        <v>86</v>
      </c>
    </row>
    <row r="606" s="14" customFormat="1">
      <c r="A606" s="14"/>
      <c r="B606" s="245"/>
      <c r="C606" s="246"/>
      <c r="D606" s="229" t="s">
        <v>187</v>
      </c>
      <c r="E606" s="247" t="s">
        <v>19</v>
      </c>
      <c r="F606" s="248" t="s">
        <v>929</v>
      </c>
      <c r="G606" s="246"/>
      <c r="H606" s="247" t="s">
        <v>19</v>
      </c>
      <c r="I606" s="249"/>
      <c r="J606" s="246"/>
      <c r="K606" s="246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187</v>
      </c>
      <c r="AU606" s="254" t="s">
        <v>86</v>
      </c>
      <c r="AV606" s="14" t="s">
        <v>84</v>
      </c>
      <c r="AW606" s="14" t="s">
        <v>37</v>
      </c>
      <c r="AX606" s="14" t="s">
        <v>77</v>
      </c>
      <c r="AY606" s="254" t="s">
        <v>177</v>
      </c>
    </row>
    <row r="607" s="13" customFormat="1">
      <c r="A607" s="13"/>
      <c r="B607" s="234"/>
      <c r="C607" s="235"/>
      <c r="D607" s="229" t="s">
        <v>187</v>
      </c>
      <c r="E607" s="236" t="s">
        <v>19</v>
      </c>
      <c r="F607" s="237" t="s">
        <v>930</v>
      </c>
      <c r="G607" s="235"/>
      <c r="H607" s="238">
        <v>0.096000000000000002</v>
      </c>
      <c r="I607" s="239"/>
      <c r="J607" s="235"/>
      <c r="K607" s="235"/>
      <c r="L607" s="240"/>
      <c r="M607" s="241"/>
      <c r="N607" s="242"/>
      <c r="O607" s="242"/>
      <c r="P607" s="242"/>
      <c r="Q607" s="242"/>
      <c r="R607" s="242"/>
      <c r="S607" s="242"/>
      <c r="T607" s="24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4" t="s">
        <v>187</v>
      </c>
      <c r="AU607" s="244" t="s">
        <v>86</v>
      </c>
      <c r="AV607" s="13" t="s">
        <v>86</v>
      </c>
      <c r="AW607" s="13" t="s">
        <v>37</v>
      </c>
      <c r="AX607" s="13" t="s">
        <v>77</v>
      </c>
      <c r="AY607" s="244" t="s">
        <v>177</v>
      </c>
    </row>
    <row r="608" s="13" customFormat="1">
      <c r="A608" s="13"/>
      <c r="B608" s="234"/>
      <c r="C608" s="235"/>
      <c r="D608" s="229" t="s">
        <v>187</v>
      </c>
      <c r="E608" s="236" t="s">
        <v>19</v>
      </c>
      <c r="F608" s="237" t="s">
        <v>931</v>
      </c>
      <c r="G608" s="235"/>
      <c r="H608" s="238">
        <v>0.79700000000000004</v>
      </c>
      <c r="I608" s="239"/>
      <c r="J608" s="235"/>
      <c r="K608" s="235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187</v>
      </c>
      <c r="AU608" s="244" t="s">
        <v>86</v>
      </c>
      <c r="AV608" s="13" t="s">
        <v>86</v>
      </c>
      <c r="AW608" s="13" t="s">
        <v>37</v>
      </c>
      <c r="AX608" s="13" t="s">
        <v>77</v>
      </c>
      <c r="AY608" s="244" t="s">
        <v>177</v>
      </c>
    </row>
    <row r="609" s="14" customFormat="1">
      <c r="A609" s="14"/>
      <c r="B609" s="245"/>
      <c r="C609" s="246"/>
      <c r="D609" s="229" t="s">
        <v>187</v>
      </c>
      <c r="E609" s="247" t="s">
        <v>19</v>
      </c>
      <c r="F609" s="248" t="s">
        <v>932</v>
      </c>
      <c r="G609" s="246"/>
      <c r="H609" s="247" t="s">
        <v>19</v>
      </c>
      <c r="I609" s="249"/>
      <c r="J609" s="246"/>
      <c r="K609" s="246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187</v>
      </c>
      <c r="AU609" s="254" t="s">
        <v>86</v>
      </c>
      <c r="AV609" s="14" t="s">
        <v>84</v>
      </c>
      <c r="AW609" s="14" t="s">
        <v>37</v>
      </c>
      <c r="AX609" s="14" t="s">
        <v>77</v>
      </c>
      <c r="AY609" s="254" t="s">
        <v>177</v>
      </c>
    </row>
    <row r="610" s="13" customFormat="1">
      <c r="A610" s="13"/>
      <c r="B610" s="234"/>
      <c r="C610" s="235"/>
      <c r="D610" s="229" t="s">
        <v>187</v>
      </c>
      <c r="E610" s="236" t="s">
        <v>19</v>
      </c>
      <c r="F610" s="237" t="s">
        <v>933</v>
      </c>
      <c r="G610" s="235"/>
      <c r="H610" s="238">
        <v>1.0469999999999999</v>
      </c>
      <c r="I610" s="239"/>
      <c r="J610" s="235"/>
      <c r="K610" s="235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187</v>
      </c>
      <c r="AU610" s="244" t="s">
        <v>86</v>
      </c>
      <c r="AV610" s="13" t="s">
        <v>86</v>
      </c>
      <c r="AW610" s="13" t="s">
        <v>37</v>
      </c>
      <c r="AX610" s="13" t="s">
        <v>77</v>
      </c>
      <c r="AY610" s="244" t="s">
        <v>177</v>
      </c>
    </row>
    <row r="611" s="15" customFormat="1">
      <c r="A611" s="15"/>
      <c r="B611" s="255"/>
      <c r="C611" s="256"/>
      <c r="D611" s="229" t="s">
        <v>187</v>
      </c>
      <c r="E611" s="257" t="s">
        <v>19</v>
      </c>
      <c r="F611" s="258" t="s">
        <v>222</v>
      </c>
      <c r="G611" s="256"/>
      <c r="H611" s="259">
        <v>1.94</v>
      </c>
      <c r="I611" s="260"/>
      <c r="J611" s="256"/>
      <c r="K611" s="256"/>
      <c r="L611" s="261"/>
      <c r="M611" s="262"/>
      <c r="N611" s="263"/>
      <c r="O611" s="263"/>
      <c r="P611" s="263"/>
      <c r="Q611" s="263"/>
      <c r="R611" s="263"/>
      <c r="S611" s="263"/>
      <c r="T611" s="264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5" t="s">
        <v>187</v>
      </c>
      <c r="AU611" s="265" t="s">
        <v>86</v>
      </c>
      <c r="AV611" s="15" t="s">
        <v>99</v>
      </c>
      <c r="AW611" s="15" t="s">
        <v>37</v>
      </c>
      <c r="AX611" s="15" t="s">
        <v>84</v>
      </c>
      <c r="AY611" s="265" t="s">
        <v>177</v>
      </c>
    </row>
    <row r="612" s="2" customFormat="1" ht="16.5" customHeight="1">
      <c r="A612" s="41"/>
      <c r="B612" s="42"/>
      <c r="C612" s="216" t="s">
        <v>934</v>
      </c>
      <c r="D612" s="216" t="s">
        <v>179</v>
      </c>
      <c r="E612" s="217" t="s">
        <v>935</v>
      </c>
      <c r="F612" s="218" t="s">
        <v>936</v>
      </c>
      <c r="G612" s="219" t="s">
        <v>251</v>
      </c>
      <c r="H612" s="220">
        <v>104.34699999999999</v>
      </c>
      <c r="I612" s="221"/>
      <c r="J612" s="222">
        <f>ROUND(I612*H612,2)</f>
        <v>0</v>
      </c>
      <c r="K612" s="218" t="s">
        <v>244</v>
      </c>
      <c r="L612" s="47"/>
      <c r="M612" s="223" t="s">
        <v>19</v>
      </c>
      <c r="N612" s="224" t="s">
        <v>48</v>
      </c>
      <c r="O612" s="87"/>
      <c r="P612" s="225">
        <f>O612*H612</f>
        <v>0</v>
      </c>
      <c r="Q612" s="225">
        <v>0.0057600000000000004</v>
      </c>
      <c r="R612" s="225">
        <f>Q612*H612</f>
        <v>0.60103872000000003</v>
      </c>
      <c r="S612" s="225">
        <v>0</v>
      </c>
      <c r="T612" s="226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27" t="s">
        <v>99</v>
      </c>
      <c r="AT612" s="227" t="s">
        <v>179</v>
      </c>
      <c r="AU612" s="227" t="s">
        <v>86</v>
      </c>
      <c r="AY612" s="20" t="s">
        <v>177</v>
      </c>
      <c r="BE612" s="228">
        <f>IF(N612="základní",J612,0)</f>
        <v>0</v>
      </c>
      <c r="BF612" s="228">
        <f>IF(N612="snížená",J612,0)</f>
        <v>0</v>
      </c>
      <c r="BG612" s="228">
        <f>IF(N612="zákl. přenesená",J612,0)</f>
        <v>0</v>
      </c>
      <c r="BH612" s="228">
        <f>IF(N612="sníž. přenesená",J612,0)</f>
        <v>0</v>
      </c>
      <c r="BI612" s="228">
        <f>IF(N612="nulová",J612,0)</f>
        <v>0</v>
      </c>
      <c r="BJ612" s="20" t="s">
        <v>84</v>
      </c>
      <c r="BK612" s="228">
        <f>ROUND(I612*H612,2)</f>
        <v>0</v>
      </c>
      <c r="BL612" s="20" t="s">
        <v>99</v>
      </c>
      <c r="BM612" s="227" t="s">
        <v>937</v>
      </c>
    </row>
    <row r="613" s="2" customFormat="1">
      <c r="A613" s="41"/>
      <c r="B613" s="42"/>
      <c r="C613" s="43"/>
      <c r="D613" s="229" t="s">
        <v>185</v>
      </c>
      <c r="E613" s="43"/>
      <c r="F613" s="230" t="s">
        <v>938</v>
      </c>
      <c r="G613" s="43"/>
      <c r="H613" s="43"/>
      <c r="I613" s="231"/>
      <c r="J613" s="43"/>
      <c r="K613" s="43"/>
      <c r="L613" s="47"/>
      <c r="M613" s="232"/>
      <c r="N613" s="233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T613" s="20" t="s">
        <v>185</v>
      </c>
      <c r="AU613" s="20" t="s">
        <v>86</v>
      </c>
    </row>
    <row r="614" s="14" customFormat="1">
      <c r="A614" s="14"/>
      <c r="B614" s="245"/>
      <c r="C614" s="246"/>
      <c r="D614" s="229" t="s">
        <v>187</v>
      </c>
      <c r="E614" s="247" t="s">
        <v>19</v>
      </c>
      <c r="F614" s="248" t="s">
        <v>898</v>
      </c>
      <c r="G614" s="246"/>
      <c r="H614" s="247" t="s">
        <v>19</v>
      </c>
      <c r="I614" s="249"/>
      <c r="J614" s="246"/>
      <c r="K614" s="246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187</v>
      </c>
      <c r="AU614" s="254" t="s">
        <v>86</v>
      </c>
      <c r="AV614" s="14" t="s">
        <v>84</v>
      </c>
      <c r="AW614" s="14" t="s">
        <v>37</v>
      </c>
      <c r="AX614" s="14" t="s">
        <v>77</v>
      </c>
      <c r="AY614" s="254" t="s">
        <v>177</v>
      </c>
    </row>
    <row r="615" s="13" customFormat="1">
      <c r="A615" s="13"/>
      <c r="B615" s="234"/>
      <c r="C615" s="235"/>
      <c r="D615" s="229" t="s">
        <v>187</v>
      </c>
      <c r="E615" s="236" t="s">
        <v>19</v>
      </c>
      <c r="F615" s="237" t="s">
        <v>939</v>
      </c>
      <c r="G615" s="235"/>
      <c r="H615" s="238">
        <v>10.055</v>
      </c>
      <c r="I615" s="239"/>
      <c r="J615" s="235"/>
      <c r="K615" s="235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187</v>
      </c>
      <c r="AU615" s="244" t="s">
        <v>86</v>
      </c>
      <c r="AV615" s="13" t="s">
        <v>86</v>
      </c>
      <c r="AW615" s="13" t="s">
        <v>37</v>
      </c>
      <c r="AX615" s="13" t="s">
        <v>77</v>
      </c>
      <c r="AY615" s="244" t="s">
        <v>177</v>
      </c>
    </row>
    <row r="616" s="13" customFormat="1">
      <c r="A616" s="13"/>
      <c r="B616" s="234"/>
      <c r="C616" s="235"/>
      <c r="D616" s="229" t="s">
        <v>187</v>
      </c>
      <c r="E616" s="236" t="s">
        <v>19</v>
      </c>
      <c r="F616" s="237" t="s">
        <v>940</v>
      </c>
      <c r="G616" s="235"/>
      <c r="H616" s="238">
        <v>12.395</v>
      </c>
      <c r="I616" s="239"/>
      <c r="J616" s="235"/>
      <c r="K616" s="235"/>
      <c r="L616" s="240"/>
      <c r="M616" s="241"/>
      <c r="N616" s="242"/>
      <c r="O616" s="242"/>
      <c r="P616" s="242"/>
      <c r="Q616" s="242"/>
      <c r="R616" s="242"/>
      <c r="S616" s="242"/>
      <c r="T616" s="24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4" t="s">
        <v>187</v>
      </c>
      <c r="AU616" s="244" t="s">
        <v>86</v>
      </c>
      <c r="AV616" s="13" t="s">
        <v>86</v>
      </c>
      <c r="AW616" s="13" t="s">
        <v>37</v>
      </c>
      <c r="AX616" s="13" t="s">
        <v>77</v>
      </c>
      <c r="AY616" s="244" t="s">
        <v>177</v>
      </c>
    </row>
    <row r="617" s="13" customFormat="1">
      <c r="A617" s="13"/>
      <c r="B617" s="234"/>
      <c r="C617" s="235"/>
      <c r="D617" s="229" t="s">
        <v>187</v>
      </c>
      <c r="E617" s="236" t="s">
        <v>19</v>
      </c>
      <c r="F617" s="237" t="s">
        <v>941</v>
      </c>
      <c r="G617" s="235"/>
      <c r="H617" s="238">
        <v>4.9500000000000002</v>
      </c>
      <c r="I617" s="239"/>
      <c r="J617" s="235"/>
      <c r="K617" s="235"/>
      <c r="L617" s="240"/>
      <c r="M617" s="241"/>
      <c r="N617" s="242"/>
      <c r="O617" s="242"/>
      <c r="P617" s="242"/>
      <c r="Q617" s="242"/>
      <c r="R617" s="242"/>
      <c r="S617" s="242"/>
      <c r="T617" s="24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4" t="s">
        <v>187</v>
      </c>
      <c r="AU617" s="244" t="s">
        <v>86</v>
      </c>
      <c r="AV617" s="13" t="s">
        <v>86</v>
      </c>
      <c r="AW617" s="13" t="s">
        <v>37</v>
      </c>
      <c r="AX617" s="13" t="s">
        <v>77</v>
      </c>
      <c r="AY617" s="244" t="s">
        <v>177</v>
      </c>
    </row>
    <row r="618" s="13" customFormat="1">
      <c r="A618" s="13"/>
      <c r="B618" s="234"/>
      <c r="C618" s="235"/>
      <c r="D618" s="229" t="s">
        <v>187</v>
      </c>
      <c r="E618" s="236" t="s">
        <v>19</v>
      </c>
      <c r="F618" s="237" t="s">
        <v>942</v>
      </c>
      <c r="G618" s="235"/>
      <c r="H618" s="238">
        <v>2.8399999999999999</v>
      </c>
      <c r="I618" s="239"/>
      <c r="J618" s="235"/>
      <c r="K618" s="235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187</v>
      </c>
      <c r="AU618" s="244" t="s">
        <v>86</v>
      </c>
      <c r="AV618" s="13" t="s">
        <v>86</v>
      </c>
      <c r="AW618" s="13" t="s">
        <v>37</v>
      </c>
      <c r="AX618" s="13" t="s">
        <v>77</v>
      </c>
      <c r="AY618" s="244" t="s">
        <v>177</v>
      </c>
    </row>
    <row r="619" s="13" customFormat="1">
      <c r="A619" s="13"/>
      <c r="B619" s="234"/>
      <c r="C619" s="235"/>
      <c r="D619" s="229" t="s">
        <v>187</v>
      </c>
      <c r="E619" s="236" t="s">
        <v>19</v>
      </c>
      <c r="F619" s="237" t="s">
        <v>943</v>
      </c>
      <c r="G619" s="235"/>
      <c r="H619" s="238">
        <v>5.2960000000000003</v>
      </c>
      <c r="I619" s="239"/>
      <c r="J619" s="235"/>
      <c r="K619" s="235"/>
      <c r="L619" s="240"/>
      <c r="M619" s="241"/>
      <c r="N619" s="242"/>
      <c r="O619" s="242"/>
      <c r="P619" s="242"/>
      <c r="Q619" s="242"/>
      <c r="R619" s="242"/>
      <c r="S619" s="242"/>
      <c r="T619" s="24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4" t="s">
        <v>187</v>
      </c>
      <c r="AU619" s="244" t="s">
        <v>86</v>
      </c>
      <c r="AV619" s="13" t="s">
        <v>86</v>
      </c>
      <c r="AW619" s="13" t="s">
        <v>37</v>
      </c>
      <c r="AX619" s="13" t="s">
        <v>77</v>
      </c>
      <c r="AY619" s="244" t="s">
        <v>177</v>
      </c>
    </row>
    <row r="620" s="13" customFormat="1">
      <c r="A620" s="13"/>
      <c r="B620" s="234"/>
      <c r="C620" s="235"/>
      <c r="D620" s="229" t="s">
        <v>187</v>
      </c>
      <c r="E620" s="236" t="s">
        <v>19</v>
      </c>
      <c r="F620" s="237" t="s">
        <v>944</v>
      </c>
      <c r="G620" s="235"/>
      <c r="H620" s="238">
        <v>1.946</v>
      </c>
      <c r="I620" s="239"/>
      <c r="J620" s="235"/>
      <c r="K620" s="235"/>
      <c r="L620" s="240"/>
      <c r="M620" s="241"/>
      <c r="N620" s="242"/>
      <c r="O620" s="242"/>
      <c r="P620" s="242"/>
      <c r="Q620" s="242"/>
      <c r="R620" s="242"/>
      <c r="S620" s="242"/>
      <c r="T620" s="24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4" t="s">
        <v>187</v>
      </c>
      <c r="AU620" s="244" t="s">
        <v>86</v>
      </c>
      <c r="AV620" s="13" t="s">
        <v>86</v>
      </c>
      <c r="AW620" s="13" t="s">
        <v>37</v>
      </c>
      <c r="AX620" s="13" t="s">
        <v>77</v>
      </c>
      <c r="AY620" s="244" t="s">
        <v>177</v>
      </c>
    </row>
    <row r="621" s="14" customFormat="1">
      <c r="A621" s="14"/>
      <c r="B621" s="245"/>
      <c r="C621" s="246"/>
      <c r="D621" s="229" t="s">
        <v>187</v>
      </c>
      <c r="E621" s="247" t="s">
        <v>19</v>
      </c>
      <c r="F621" s="248" t="s">
        <v>915</v>
      </c>
      <c r="G621" s="246"/>
      <c r="H621" s="247" t="s">
        <v>19</v>
      </c>
      <c r="I621" s="249"/>
      <c r="J621" s="246"/>
      <c r="K621" s="246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187</v>
      </c>
      <c r="AU621" s="254" t="s">
        <v>86</v>
      </c>
      <c r="AV621" s="14" t="s">
        <v>84</v>
      </c>
      <c r="AW621" s="14" t="s">
        <v>37</v>
      </c>
      <c r="AX621" s="14" t="s">
        <v>77</v>
      </c>
      <c r="AY621" s="254" t="s">
        <v>177</v>
      </c>
    </row>
    <row r="622" s="13" customFormat="1">
      <c r="A622" s="13"/>
      <c r="B622" s="234"/>
      <c r="C622" s="235"/>
      <c r="D622" s="229" t="s">
        <v>187</v>
      </c>
      <c r="E622" s="236" t="s">
        <v>19</v>
      </c>
      <c r="F622" s="237" t="s">
        <v>945</v>
      </c>
      <c r="G622" s="235"/>
      <c r="H622" s="238">
        <v>18.483000000000001</v>
      </c>
      <c r="I622" s="239"/>
      <c r="J622" s="235"/>
      <c r="K622" s="235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187</v>
      </c>
      <c r="AU622" s="244" t="s">
        <v>86</v>
      </c>
      <c r="AV622" s="13" t="s">
        <v>86</v>
      </c>
      <c r="AW622" s="13" t="s">
        <v>37</v>
      </c>
      <c r="AX622" s="13" t="s">
        <v>77</v>
      </c>
      <c r="AY622" s="244" t="s">
        <v>177</v>
      </c>
    </row>
    <row r="623" s="13" customFormat="1">
      <c r="A623" s="13"/>
      <c r="B623" s="234"/>
      <c r="C623" s="235"/>
      <c r="D623" s="229" t="s">
        <v>187</v>
      </c>
      <c r="E623" s="236" t="s">
        <v>19</v>
      </c>
      <c r="F623" s="237" t="s">
        <v>946</v>
      </c>
      <c r="G623" s="235"/>
      <c r="H623" s="238">
        <v>4.1079999999999997</v>
      </c>
      <c r="I623" s="239"/>
      <c r="J623" s="235"/>
      <c r="K623" s="235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187</v>
      </c>
      <c r="AU623" s="244" t="s">
        <v>86</v>
      </c>
      <c r="AV623" s="13" t="s">
        <v>86</v>
      </c>
      <c r="AW623" s="13" t="s">
        <v>37</v>
      </c>
      <c r="AX623" s="13" t="s">
        <v>77</v>
      </c>
      <c r="AY623" s="244" t="s">
        <v>177</v>
      </c>
    </row>
    <row r="624" s="13" customFormat="1">
      <c r="A624" s="13"/>
      <c r="B624" s="234"/>
      <c r="C624" s="235"/>
      <c r="D624" s="229" t="s">
        <v>187</v>
      </c>
      <c r="E624" s="236" t="s">
        <v>19</v>
      </c>
      <c r="F624" s="237" t="s">
        <v>947</v>
      </c>
      <c r="G624" s="235"/>
      <c r="H624" s="238">
        <v>4.2300000000000004</v>
      </c>
      <c r="I624" s="239"/>
      <c r="J624" s="235"/>
      <c r="K624" s="235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187</v>
      </c>
      <c r="AU624" s="244" t="s">
        <v>86</v>
      </c>
      <c r="AV624" s="13" t="s">
        <v>86</v>
      </c>
      <c r="AW624" s="13" t="s">
        <v>37</v>
      </c>
      <c r="AX624" s="13" t="s">
        <v>77</v>
      </c>
      <c r="AY624" s="244" t="s">
        <v>177</v>
      </c>
    </row>
    <row r="625" s="13" customFormat="1">
      <c r="A625" s="13"/>
      <c r="B625" s="234"/>
      <c r="C625" s="235"/>
      <c r="D625" s="229" t="s">
        <v>187</v>
      </c>
      <c r="E625" s="236" t="s">
        <v>19</v>
      </c>
      <c r="F625" s="237" t="s">
        <v>948</v>
      </c>
      <c r="G625" s="235"/>
      <c r="H625" s="238">
        <v>17</v>
      </c>
      <c r="I625" s="239"/>
      <c r="J625" s="235"/>
      <c r="K625" s="235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187</v>
      </c>
      <c r="AU625" s="244" t="s">
        <v>86</v>
      </c>
      <c r="AV625" s="13" t="s">
        <v>86</v>
      </c>
      <c r="AW625" s="13" t="s">
        <v>37</v>
      </c>
      <c r="AX625" s="13" t="s">
        <v>77</v>
      </c>
      <c r="AY625" s="244" t="s">
        <v>177</v>
      </c>
    </row>
    <row r="626" s="16" customFormat="1">
      <c r="A626" s="16"/>
      <c r="B626" s="266"/>
      <c r="C626" s="267"/>
      <c r="D626" s="229" t="s">
        <v>187</v>
      </c>
      <c r="E626" s="268" t="s">
        <v>19</v>
      </c>
      <c r="F626" s="269" t="s">
        <v>949</v>
      </c>
      <c r="G626" s="267"/>
      <c r="H626" s="270">
        <v>81.302999999999997</v>
      </c>
      <c r="I626" s="271"/>
      <c r="J626" s="267"/>
      <c r="K626" s="267"/>
      <c r="L626" s="272"/>
      <c r="M626" s="273"/>
      <c r="N626" s="274"/>
      <c r="O626" s="274"/>
      <c r="P626" s="274"/>
      <c r="Q626" s="274"/>
      <c r="R626" s="274"/>
      <c r="S626" s="274"/>
      <c r="T626" s="275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T626" s="276" t="s">
        <v>187</v>
      </c>
      <c r="AU626" s="276" t="s">
        <v>86</v>
      </c>
      <c r="AV626" s="16" t="s">
        <v>92</v>
      </c>
      <c r="AW626" s="16" t="s">
        <v>37</v>
      </c>
      <c r="AX626" s="16" t="s">
        <v>77</v>
      </c>
      <c r="AY626" s="276" t="s">
        <v>177</v>
      </c>
    </row>
    <row r="627" s="14" customFormat="1">
      <c r="A627" s="14"/>
      <c r="B627" s="245"/>
      <c r="C627" s="246"/>
      <c r="D627" s="229" t="s">
        <v>187</v>
      </c>
      <c r="E627" s="247" t="s">
        <v>19</v>
      </c>
      <c r="F627" s="248" t="s">
        <v>950</v>
      </c>
      <c r="G627" s="246"/>
      <c r="H627" s="247" t="s">
        <v>19</v>
      </c>
      <c r="I627" s="249"/>
      <c r="J627" s="246"/>
      <c r="K627" s="246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187</v>
      </c>
      <c r="AU627" s="254" t="s">
        <v>86</v>
      </c>
      <c r="AV627" s="14" t="s">
        <v>84</v>
      </c>
      <c r="AW627" s="14" t="s">
        <v>37</v>
      </c>
      <c r="AX627" s="14" t="s">
        <v>77</v>
      </c>
      <c r="AY627" s="254" t="s">
        <v>177</v>
      </c>
    </row>
    <row r="628" s="13" customFormat="1">
      <c r="A628" s="13"/>
      <c r="B628" s="234"/>
      <c r="C628" s="235"/>
      <c r="D628" s="229" t="s">
        <v>187</v>
      </c>
      <c r="E628" s="236" t="s">
        <v>19</v>
      </c>
      <c r="F628" s="237" t="s">
        <v>951</v>
      </c>
      <c r="G628" s="235"/>
      <c r="H628" s="238">
        <v>1.661</v>
      </c>
      <c r="I628" s="239"/>
      <c r="J628" s="235"/>
      <c r="K628" s="235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187</v>
      </c>
      <c r="AU628" s="244" t="s">
        <v>86</v>
      </c>
      <c r="AV628" s="13" t="s">
        <v>86</v>
      </c>
      <c r="AW628" s="13" t="s">
        <v>37</v>
      </c>
      <c r="AX628" s="13" t="s">
        <v>77</v>
      </c>
      <c r="AY628" s="244" t="s">
        <v>177</v>
      </c>
    </row>
    <row r="629" s="13" customFormat="1">
      <c r="A629" s="13"/>
      <c r="B629" s="234"/>
      <c r="C629" s="235"/>
      <c r="D629" s="229" t="s">
        <v>187</v>
      </c>
      <c r="E629" s="236" t="s">
        <v>19</v>
      </c>
      <c r="F629" s="237" t="s">
        <v>952</v>
      </c>
      <c r="G629" s="235"/>
      <c r="H629" s="238">
        <v>3.1800000000000002</v>
      </c>
      <c r="I629" s="239"/>
      <c r="J629" s="235"/>
      <c r="K629" s="235"/>
      <c r="L629" s="240"/>
      <c r="M629" s="241"/>
      <c r="N629" s="242"/>
      <c r="O629" s="242"/>
      <c r="P629" s="242"/>
      <c r="Q629" s="242"/>
      <c r="R629" s="242"/>
      <c r="S629" s="242"/>
      <c r="T629" s="24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4" t="s">
        <v>187</v>
      </c>
      <c r="AU629" s="244" t="s">
        <v>86</v>
      </c>
      <c r="AV629" s="13" t="s">
        <v>86</v>
      </c>
      <c r="AW629" s="13" t="s">
        <v>37</v>
      </c>
      <c r="AX629" s="13" t="s">
        <v>77</v>
      </c>
      <c r="AY629" s="244" t="s">
        <v>177</v>
      </c>
    </row>
    <row r="630" s="14" customFormat="1">
      <c r="A630" s="14"/>
      <c r="B630" s="245"/>
      <c r="C630" s="246"/>
      <c r="D630" s="229" t="s">
        <v>187</v>
      </c>
      <c r="E630" s="247" t="s">
        <v>19</v>
      </c>
      <c r="F630" s="248" t="s">
        <v>953</v>
      </c>
      <c r="G630" s="246"/>
      <c r="H630" s="247" t="s">
        <v>19</v>
      </c>
      <c r="I630" s="249"/>
      <c r="J630" s="246"/>
      <c r="K630" s="246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187</v>
      </c>
      <c r="AU630" s="254" t="s">
        <v>86</v>
      </c>
      <c r="AV630" s="14" t="s">
        <v>84</v>
      </c>
      <c r="AW630" s="14" t="s">
        <v>37</v>
      </c>
      <c r="AX630" s="14" t="s">
        <v>77</v>
      </c>
      <c r="AY630" s="254" t="s">
        <v>177</v>
      </c>
    </row>
    <row r="631" s="13" customFormat="1">
      <c r="A631" s="13"/>
      <c r="B631" s="234"/>
      <c r="C631" s="235"/>
      <c r="D631" s="229" t="s">
        <v>187</v>
      </c>
      <c r="E631" s="236" t="s">
        <v>19</v>
      </c>
      <c r="F631" s="237" t="s">
        <v>954</v>
      </c>
      <c r="G631" s="235"/>
      <c r="H631" s="238">
        <v>18.202999999999999</v>
      </c>
      <c r="I631" s="239"/>
      <c r="J631" s="235"/>
      <c r="K631" s="235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187</v>
      </c>
      <c r="AU631" s="244" t="s">
        <v>86</v>
      </c>
      <c r="AV631" s="13" t="s">
        <v>86</v>
      </c>
      <c r="AW631" s="13" t="s">
        <v>37</v>
      </c>
      <c r="AX631" s="13" t="s">
        <v>77</v>
      </c>
      <c r="AY631" s="244" t="s">
        <v>177</v>
      </c>
    </row>
    <row r="632" s="16" customFormat="1">
      <c r="A632" s="16"/>
      <c r="B632" s="266"/>
      <c r="C632" s="267"/>
      <c r="D632" s="229" t="s">
        <v>187</v>
      </c>
      <c r="E632" s="268" t="s">
        <v>19</v>
      </c>
      <c r="F632" s="269" t="s">
        <v>955</v>
      </c>
      <c r="G632" s="267"/>
      <c r="H632" s="270">
        <v>23.044</v>
      </c>
      <c r="I632" s="271"/>
      <c r="J632" s="267"/>
      <c r="K632" s="267"/>
      <c r="L632" s="272"/>
      <c r="M632" s="273"/>
      <c r="N632" s="274"/>
      <c r="O632" s="274"/>
      <c r="P632" s="274"/>
      <c r="Q632" s="274"/>
      <c r="R632" s="274"/>
      <c r="S632" s="274"/>
      <c r="T632" s="275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T632" s="276" t="s">
        <v>187</v>
      </c>
      <c r="AU632" s="276" t="s">
        <v>86</v>
      </c>
      <c r="AV632" s="16" t="s">
        <v>92</v>
      </c>
      <c r="AW632" s="16" t="s">
        <v>37</v>
      </c>
      <c r="AX632" s="16" t="s">
        <v>77</v>
      </c>
      <c r="AY632" s="276" t="s">
        <v>177</v>
      </c>
    </row>
    <row r="633" s="15" customFormat="1">
      <c r="A633" s="15"/>
      <c r="B633" s="255"/>
      <c r="C633" s="256"/>
      <c r="D633" s="229" t="s">
        <v>187</v>
      </c>
      <c r="E633" s="257" t="s">
        <v>19</v>
      </c>
      <c r="F633" s="258" t="s">
        <v>222</v>
      </c>
      <c r="G633" s="256"/>
      <c r="H633" s="259">
        <v>104.34700000000001</v>
      </c>
      <c r="I633" s="260"/>
      <c r="J633" s="256"/>
      <c r="K633" s="256"/>
      <c r="L633" s="261"/>
      <c r="M633" s="262"/>
      <c r="N633" s="263"/>
      <c r="O633" s="263"/>
      <c r="P633" s="263"/>
      <c r="Q633" s="263"/>
      <c r="R633" s="263"/>
      <c r="S633" s="263"/>
      <c r="T633" s="264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5" t="s">
        <v>187</v>
      </c>
      <c r="AU633" s="265" t="s">
        <v>86</v>
      </c>
      <c r="AV633" s="15" t="s">
        <v>99</v>
      </c>
      <c r="AW633" s="15" t="s">
        <v>37</v>
      </c>
      <c r="AX633" s="15" t="s">
        <v>84</v>
      </c>
      <c r="AY633" s="265" t="s">
        <v>177</v>
      </c>
    </row>
    <row r="634" s="2" customFormat="1" ht="16.5" customHeight="1">
      <c r="A634" s="41"/>
      <c r="B634" s="42"/>
      <c r="C634" s="216" t="s">
        <v>956</v>
      </c>
      <c r="D634" s="216" t="s">
        <v>179</v>
      </c>
      <c r="E634" s="217" t="s">
        <v>957</v>
      </c>
      <c r="F634" s="218" t="s">
        <v>958</v>
      </c>
      <c r="G634" s="219" t="s">
        <v>251</v>
      </c>
      <c r="H634" s="220">
        <v>104.34699999999999</v>
      </c>
      <c r="I634" s="221"/>
      <c r="J634" s="222">
        <f>ROUND(I634*H634,2)</f>
        <v>0</v>
      </c>
      <c r="K634" s="218" t="s">
        <v>244</v>
      </c>
      <c r="L634" s="47"/>
      <c r="M634" s="223" t="s">
        <v>19</v>
      </c>
      <c r="N634" s="224" t="s">
        <v>48</v>
      </c>
      <c r="O634" s="87"/>
      <c r="P634" s="225">
        <f>O634*H634</f>
        <v>0</v>
      </c>
      <c r="Q634" s="225">
        <v>0</v>
      </c>
      <c r="R634" s="225">
        <f>Q634*H634</f>
        <v>0</v>
      </c>
      <c r="S634" s="225">
        <v>0</v>
      </c>
      <c r="T634" s="226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27" t="s">
        <v>99</v>
      </c>
      <c r="AT634" s="227" t="s">
        <v>179</v>
      </c>
      <c r="AU634" s="227" t="s">
        <v>86</v>
      </c>
      <c r="AY634" s="20" t="s">
        <v>177</v>
      </c>
      <c r="BE634" s="228">
        <f>IF(N634="základní",J634,0)</f>
        <v>0</v>
      </c>
      <c r="BF634" s="228">
        <f>IF(N634="snížená",J634,0)</f>
        <v>0</v>
      </c>
      <c r="BG634" s="228">
        <f>IF(N634="zákl. přenesená",J634,0)</f>
        <v>0</v>
      </c>
      <c r="BH634" s="228">
        <f>IF(N634="sníž. přenesená",J634,0)</f>
        <v>0</v>
      </c>
      <c r="BI634" s="228">
        <f>IF(N634="nulová",J634,0)</f>
        <v>0</v>
      </c>
      <c r="BJ634" s="20" t="s">
        <v>84</v>
      </c>
      <c r="BK634" s="228">
        <f>ROUND(I634*H634,2)</f>
        <v>0</v>
      </c>
      <c r="BL634" s="20" t="s">
        <v>99</v>
      </c>
      <c r="BM634" s="227" t="s">
        <v>959</v>
      </c>
    </row>
    <row r="635" s="2" customFormat="1">
      <c r="A635" s="41"/>
      <c r="B635" s="42"/>
      <c r="C635" s="43"/>
      <c r="D635" s="229" t="s">
        <v>185</v>
      </c>
      <c r="E635" s="43"/>
      <c r="F635" s="230" t="s">
        <v>960</v>
      </c>
      <c r="G635" s="43"/>
      <c r="H635" s="43"/>
      <c r="I635" s="231"/>
      <c r="J635" s="43"/>
      <c r="K635" s="43"/>
      <c r="L635" s="47"/>
      <c r="M635" s="232"/>
      <c r="N635" s="233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185</v>
      </c>
      <c r="AU635" s="20" t="s">
        <v>86</v>
      </c>
    </row>
    <row r="636" s="2" customFormat="1" ht="16.5" customHeight="1">
      <c r="A636" s="41"/>
      <c r="B636" s="42"/>
      <c r="C636" s="216" t="s">
        <v>961</v>
      </c>
      <c r="D636" s="216" t="s">
        <v>179</v>
      </c>
      <c r="E636" s="217" t="s">
        <v>962</v>
      </c>
      <c r="F636" s="218" t="s">
        <v>963</v>
      </c>
      <c r="G636" s="219" t="s">
        <v>287</v>
      </c>
      <c r="H636" s="220">
        <v>2.2389999999999999</v>
      </c>
      <c r="I636" s="221"/>
      <c r="J636" s="222">
        <f>ROUND(I636*H636,2)</f>
        <v>0</v>
      </c>
      <c r="K636" s="218" t="s">
        <v>244</v>
      </c>
      <c r="L636" s="47"/>
      <c r="M636" s="223" t="s">
        <v>19</v>
      </c>
      <c r="N636" s="224" t="s">
        <v>48</v>
      </c>
      <c r="O636" s="87"/>
      <c r="P636" s="225">
        <f>O636*H636</f>
        <v>0</v>
      </c>
      <c r="Q636" s="225">
        <v>1.0525599999999999</v>
      </c>
      <c r="R636" s="225">
        <f>Q636*H636</f>
        <v>2.3566818399999998</v>
      </c>
      <c r="S636" s="225">
        <v>0</v>
      </c>
      <c r="T636" s="226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27" t="s">
        <v>99</v>
      </c>
      <c r="AT636" s="227" t="s">
        <v>179</v>
      </c>
      <c r="AU636" s="227" t="s">
        <v>86</v>
      </c>
      <c r="AY636" s="20" t="s">
        <v>177</v>
      </c>
      <c r="BE636" s="228">
        <f>IF(N636="základní",J636,0)</f>
        <v>0</v>
      </c>
      <c r="BF636" s="228">
        <f>IF(N636="snížená",J636,0)</f>
        <v>0</v>
      </c>
      <c r="BG636" s="228">
        <f>IF(N636="zákl. přenesená",J636,0)</f>
        <v>0</v>
      </c>
      <c r="BH636" s="228">
        <f>IF(N636="sníž. přenesená",J636,0)</f>
        <v>0</v>
      </c>
      <c r="BI636" s="228">
        <f>IF(N636="nulová",J636,0)</f>
        <v>0</v>
      </c>
      <c r="BJ636" s="20" t="s">
        <v>84</v>
      </c>
      <c r="BK636" s="228">
        <f>ROUND(I636*H636,2)</f>
        <v>0</v>
      </c>
      <c r="BL636" s="20" t="s">
        <v>99</v>
      </c>
      <c r="BM636" s="227" t="s">
        <v>964</v>
      </c>
    </row>
    <row r="637" s="2" customFormat="1">
      <c r="A637" s="41"/>
      <c r="B637" s="42"/>
      <c r="C637" s="43"/>
      <c r="D637" s="229" t="s">
        <v>185</v>
      </c>
      <c r="E637" s="43"/>
      <c r="F637" s="230" t="s">
        <v>965</v>
      </c>
      <c r="G637" s="43"/>
      <c r="H637" s="43"/>
      <c r="I637" s="231"/>
      <c r="J637" s="43"/>
      <c r="K637" s="43"/>
      <c r="L637" s="47"/>
      <c r="M637" s="232"/>
      <c r="N637" s="233"/>
      <c r="O637" s="87"/>
      <c r="P637" s="87"/>
      <c r="Q637" s="87"/>
      <c r="R637" s="87"/>
      <c r="S637" s="87"/>
      <c r="T637" s="88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T637" s="20" t="s">
        <v>185</v>
      </c>
      <c r="AU637" s="20" t="s">
        <v>86</v>
      </c>
    </row>
    <row r="638" s="14" customFormat="1">
      <c r="A638" s="14"/>
      <c r="B638" s="245"/>
      <c r="C638" s="246"/>
      <c r="D638" s="229" t="s">
        <v>187</v>
      </c>
      <c r="E638" s="247" t="s">
        <v>19</v>
      </c>
      <c r="F638" s="248" t="s">
        <v>966</v>
      </c>
      <c r="G638" s="246"/>
      <c r="H638" s="247" t="s">
        <v>19</v>
      </c>
      <c r="I638" s="249"/>
      <c r="J638" s="246"/>
      <c r="K638" s="246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187</v>
      </c>
      <c r="AU638" s="254" t="s">
        <v>86</v>
      </c>
      <c r="AV638" s="14" t="s">
        <v>84</v>
      </c>
      <c r="AW638" s="14" t="s">
        <v>37</v>
      </c>
      <c r="AX638" s="14" t="s">
        <v>77</v>
      </c>
      <c r="AY638" s="254" t="s">
        <v>177</v>
      </c>
    </row>
    <row r="639" s="14" customFormat="1">
      <c r="A639" s="14"/>
      <c r="B639" s="245"/>
      <c r="C639" s="246"/>
      <c r="D639" s="229" t="s">
        <v>187</v>
      </c>
      <c r="E639" s="247" t="s">
        <v>19</v>
      </c>
      <c r="F639" s="248" t="s">
        <v>753</v>
      </c>
      <c r="G639" s="246"/>
      <c r="H639" s="247" t="s">
        <v>19</v>
      </c>
      <c r="I639" s="249"/>
      <c r="J639" s="246"/>
      <c r="K639" s="246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187</v>
      </c>
      <c r="AU639" s="254" t="s">
        <v>86</v>
      </c>
      <c r="AV639" s="14" t="s">
        <v>84</v>
      </c>
      <c r="AW639" s="14" t="s">
        <v>37</v>
      </c>
      <c r="AX639" s="14" t="s">
        <v>77</v>
      </c>
      <c r="AY639" s="254" t="s">
        <v>177</v>
      </c>
    </row>
    <row r="640" s="13" customFormat="1">
      <c r="A640" s="13"/>
      <c r="B640" s="234"/>
      <c r="C640" s="235"/>
      <c r="D640" s="229" t="s">
        <v>187</v>
      </c>
      <c r="E640" s="236" t="s">
        <v>19</v>
      </c>
      <c r="F640" s="237" t="s">
        <v>967</v>
      </c>
      <c r="G640" s="235"/>
      <c r="H640" s="238">
        <v>1.034</v>
      </c>
      <c r="I640" s="239"/>
      <c r="J640" s="235"/>
      <c r="K640" s="235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187</v>
      </c>
      <c r="AU640" s="244" t="s">
        <v>86</v>
      </c>
      <c r="AV640" s="13" t="s">
        <v>86</v>
      </c>
      <c r="AW640" s="13" t="s">
        <v>37</v>
      </c>
      <c r="AX640" s="13" t="s">
        <v>77</v>
      </c>
      <c r="AY640" s="244" t="s">
        <v>177</v>
      </c>
    </row>
    <row r="641" s="13" customFormat="1">
      <c r="A641" s="13"/>
      <c r="B641" s="234"/>
      <c r="C641" s="235"/>
      <c r="D641" s="229" t="s">
        <v>187</v>
      </c>
      <c r="E641" s="236" t="s">
        <v>19</v>
      </c>
      <c r="F641" s="237" t="s">
        <v>968</v>
      </c>
      <c r="G641" s="235"/>
      <c r="H641" s="238">
        <v>0.154</v>
      </c>
      <c r="I641" s="239"/>
      <c r="J641" s="235"/>
      <c r="K641" s="235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187</v>
      </c>
      <c r="AU641" s="244" t="s">
        <v>86</v>
      </c>
      <c r="AV641" s="13" t="s">
        <v>86</v>
      </c>
      <c r="AW641" s="13" t="s">
        <v>37</v>
      </c>
      <c r="AX641" s="13" t="s">
        <v>77</v>
      </c>
      <c r="AY641" s="244" t="s">
        <v>177</v>
      </c>
    </row>
    <row r="642" s="14" customFormat="1">
      <c r="A642" s="14"/>
      <c r="B642" s="245"/>
      <c r="C642" s="246"/>
      <c r="D642" s="229" t="s">
        <v>187</v>
      </c>
      <c r="E642" s="247" t="s">
        <v>19</v>
      </c>
      <c r="F642" s="248" t="s">
        <v>755</v>
      </c>
      <c r="G642" s="246"/>
      <c r="H642" s="247" t="s">
        <v>19</v>
      </c>
      <c r="I642" s="249"/>
      <c r="J642" s="246"/>
      <c r="K642" s="246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187</v>
      </c>
      <c r="AU642" s="254" t="s">
        <v>86</v>
      </c>
      <c r="AV642" s="14" t="s">
        <v>84</v>
      </c>
      <c r="AW642" s="14" t="s">
        <v>37</v>
      </c>
      <c r="AX642" s="14" t="s">
        <v>77</v>
      </c>
      <c r="AY642" s="254" t="s">
        <v>177</v>
      </c>
    </row>
    <row r="643" s="13" customFormat="1">
      <c r="A643" s="13"/>
      <c r="B643" s="234"/>
      <c r="C643" s="235"/>
      <c r="D643" s="229" t="s">
        <v>187</v>
      </c>
      <c r="E643" s="236" t="s">
        <v>19</v>
      </c>
      <c r="F643" s="237" t="s">
        <v>969</v>
      </c>
      <c r="G643" s="235"/>
      <c r="H643" s="238">
        <v>0.71599999999999997</v>
      </c>
      <c r="I643" s="239"/>
      <c r="J643" s="235"/>
      <c r="K643" s="235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187</v>
      </c>
      <c r="AU643" s="244" t="s">
        <v>86</v>
      </c>
      <c r="AV643" s="13" t="s">
        <v>86</v>
      </c>
      <c r="AW643" s="13" t="s">
        <v>37</v>
      </c>
      <c r="AX643" s="13" t="s">
        <v>77</v>
      </c>
      <c r="AY643" s="244" t="s">
        <v>177</v>
      </c>
    </row>
    <row r="644" s="13" customFormat="1">
      <c r="A644" s="13"/>
      <c r="B644" s="234"/>
      <c r="C644" s="235"/>
      <c r="D644" s="229" t="s">
        <v>187</v>
      </c>
      <c r="E644" s="236" t="s">
        <v>19</v>
      </c>
      <c r="F644" s="237" t="s">
        <v>970</v>
      </c>
      <c r="G644" s="235"/>
      <c r="H644" s="238">
        <v>0.10000000000000001</v>
      </c>
      <c r="I644" s="239"/>
      <c r="J644" s="235"/>
      <c r="K644" s="235"/>
      <c r="L644" s="240"/>
      <c r="M644" s="241"/>
      <c r="N644" s="242"/>
      <c r="O644" s="242"/>
      <c r="P644" s="242"/>
      <c r="Q644" s="242"/>
      <c r="R644" s="242"/>
      <c r="S644" s="242"/>
      <c r="T644" s="24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4" t="s">
        <v>187</v>
      </c>
      <c r="AU644" s="244" t="s">
        <v>86</v>
      </c>
      <c r="AV644" s="13" t="s">
        <v>86</v>
      </c>
      <c r="AW644" s="13" t="s">
        <v>37</v>
      </c>
      <c r="AX644" s="13" t="s">
        <v>77</v>
      </c>
      <c r="AY644" s="244" t="s">
        <v>177</v>
      </c>
    </row>
    <row r="645" s="16" customFormat="1">
      <c r="A645" s="16"/>
      <c r="B645" s="266"/>
      <c r="C645" s="267"/>
      <c r="D645" s="229" t="s">
        <v>187</v>
      </c>
      <c r="E645" s="268" t="s">
        <v>19</v>
      </c>
      <c r="F645" s="269" t="s">
        <v>229</v>
      </c>
      <c r="G645" s="267"/>
      <c r="H645" s="270">
        <v>2.004</v>
      </c>
      <c r="I645" s="271"/>
      <c r="J645" s="267"/>
      <c r="K645" s="267"/>
      <c r="L645" s="272"/>
      <c r="M645" s="273"/>
      <c r="N645" s="274"/>
      <c r="O645" s="274"/>
      <c r="P645" s="274"/>
      <c r="Q645" s="274"/>
      <c r="R645" s="274"/>
      <c r="S645" s="274"/>
      <c r="T645" s="275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T645" s="276" t="s">
        <v>187</v>
      </c>
      <c r="AU645" s="276" t="s">
        <v>86</v>
      </c>
      <c r="AV645" s="16" t="s">
        <v>92</v>
      </c>
      <c r="AW645" s="16" t="s">
        <v>37</v>
      </c>
      <c r="AX645" s="16" t="s">
        <v>77</v>
      </c>
      <c r="AY645" s="276" t="s">
        <v>177</v>
      </c>
    </row>
    <row r="646" s="14" customFormat="1">
      <c r="A646" s="14"/>
      <c r="B646" s="245"/>
      <c r="C646" s="246"/>
      <c r="D646" s="229" t="s">
        <v>187</v>
      </c>
      <c r="E646" s="247" t="s">
        <v>19</v>
      </c>
      <c r="F646" s="248" t="s">
        <v>971</v>
      </c>
      <c r="G646" s="246"/>
      <c r="H646" s="247" t="s">
        <v>19</v>
      </c>
      <c r="I646" s="249"/>
      <c r="J646" s="246"/>
      <c r="K646" s="246"/>
      <c r="L646" s="250"/>
      <c r="M646" s="251"/>
      <c r="N646" s="252"/>
      <c r="O646" s="252"/>
      <c r="P646" s="252"/>
      <c r="Q646" s="252"/>
      <c r="R646" s="252"/>
      <c r="S646" s="252"/>
      <c r="T646" s="253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4" t="s">
        <v>187</v>
      </c>
      <c r="AU646" s="254" t="s">
        <v>86</v>
      </c>
      <c r="AV646" s="14" t="s">
        <v>84</v>
      </c>
      <c r="AW646" s="14" t="s">
        <v>37</v>
      </c>
      <c r="AX646" s="14" t="s">
        <v>77</v>
      </c>
      <c r="AY646" s="254" t="s">
        <v>177</v>
      </c>
    </row>
    <row r="647" s="14" customFormat="1">
      <c r="A647" s="14"/>
      <c r="B647" s="245"/>
      <c r="C647" s="246"/>
      <c r="D647" s="229" t="s">
        <v>187</v>
      </c>
      <c r="E647" s="247" t="s">
        <v>19</v>
      </c>
      <c r="F647" s="248" t="s">
        <v>753</v>
      </c>
      <c r="G647" s="246"/>
      <c r="H647" s="247" t="s">
        <v>19</v>
      </c>
      <c r="I647" s="249"/>
      <c r="J647" s="246"/>
      <c r="K647" s="246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187</v>
      </c>
      <c r="AU647" s="254" t="s">
        <v>86</v>
      </c>
      <c r="AV647" s="14" t="s">
        <v>84</v>
      </c>
      <c r="AW647" s="14" t="s">
        <v>37</v>
      </c>
      <c r="AX647" s="14" t="s">
        <v>77</v>
      </c>
      <c r="AY647" s="254" t="s">
        <v>177</v>
      </c>
    </row>
    <row r="648" s="13" customFormat="1">
      <c r="A648" s="13"/>
      <c r="B648" s="234"/>
      <c r="C648" s="235"/>
      <c r="D648" s="229" t="s">
        <v>187</v>
      </c>
      <c r="E648" s="236" t="s">
        <v>19</v>
      </c>
      <c r="F648" s="237" t="s">
        <v>972</v>
      </c>
      <c r="G648" s="235"/>
      <c r="H648" s="238">
        <v>0.017999999999999999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187</v>
      </c>
      <c r="AU648" s="244" t="s">
        <v>86</v>
      </c>
      <c r="AV648" s="13" t="s">
        <v>86</v>
      </c>
      <c r="AW648" s="13" t="s">
        <v>37</v>
      </c>
      <c r="AX648" s="13" t="s">
        <v>77</v>
      </c>
      <c r="AY648" s="244" t="s">
        <v>177</v>
      </c>
    </row>
    <row r="649" s="13" customFormat="1">
      <c r="A649" s="13"/>
      <c r="B649" s="234"/>
      <c r="C649" s="235"/>
      <c r="D649" s="229" t="s">
        <v>187</v>
      </c>
      <c r="E649" s="236" t="s">
        <v>19</v>
      </c>
      <c r="F649" s="237" t="s">
        <v>973</v>
      </c>
      <c r="G649" s="235"/>
      <c r="H649" s="238">
        <v>0.001</v>
      </c>
      <c r="I649" s="239"/>
      <c r="J649" s="235"/>
      <c r="K649" s="235"/>
      <c r="L649" s="240"/>
      <c r="M649" s="241"/>
      <c r="N649" s="242"/>
      <c r="O649" s="242"/>
      <c r="P649" s="242"/>
      <c r="Q649" s="242"/>
      <c r="R649" s="242"/>
      <c r="S649" s="242"/>
      <c r="T649" s="24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4" t="s">
        <v>187</v>
      </c>
      <c r="AU649" s="244" t="s">
        <v>86</v>
      </c>
      <c r="AV649" s="13" t="s">
        <v>86</v>
      </c>
      <c r="AW649" s="13" t="s">
        <v>37</v>
      </c>
      <c r="AX649" s="13" t="s">
        <v>77</v>
      </c>
      <c r="AY649" s="244" t="s">
        <v>177</v>
      </c>
    </row>
    <row r="650" s="13" customFormat="1">
      <c r="A650" s="13"/>
      <c r="B650" s="234"/>
      <c r="C650" s="235"/>
      <c r="D650" s="229" t="s">
        <v>187</v>
      </c>
      <c r="E650" s="236" t="s">
        <v>19</v>
      </c>
      <c r="F650" s="237" t="s">
        <v>974</v>
      </c>
      <c r="G650" s="235"/>
      <c r="H650" s="238">
        <v>0.036999999999999998</v>
      </c>
      <c r="I650" s="239"/>
      <c r="J650" s="235"/>
      <c r="K650" s="235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187</v>
      </c>
      <c r="AU650" s="244" t="s">
        <v>86</v>
      </c>
      <c r="AV650" s="13" t="s">
        <v>86</v>
      </c>
      <c r="AW650" s="13" t="s">
        <v>37</v>
      </c>
      <c r="AX650" s="13" t="s">
        <v>77</v>
      </c>
      <c r="AY650" s="244" t="s">
        <v>177</v>
      </c>
    </row>
    <row r="651" s="13" customFormat="1">
      <c r="A651" s="13"/>
      <c r="B651" s="234"/>
      <c r="C651" s="235"/>
      <c r="D651" s="229" t="s">
        <v>187</v>
      </c>
      <c r="E651" s="236" t="s">
        <v>19</v>
      </c>
      <c r="F651" s="237" t="s">
        <v>975</v>
      </c>
      <c r="G651" s="235"/>
      <c r="H651" s="238">
        <v>0.01</v>
      </c>
      <c r="I651" s="239"/>
      <c r="J651" s="235"/>
      <c r="K651" s="235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187</v>
      </c>
      <c r="AU651" s="244" t="s">
        <v>86</v>
      </c>
      <c r="AV651" s="13" t="s">
        <v>86</v>
      </c>
      <c r="AW651" s="13" t="s">
        <v>37</v>
      </c>
      <c r="AX651" s="13" t="s">
        <v>77</v>
      </c>
      <c r="AY651" s="244" t="s">
        <v>177</v>
      </c>
    </row>
    <row r="652" s="14" customFormat="1">
      <c r="A652" s="14"/>
      <c r="B652" s="245"/>
      <c r="C652" s="246"/>
      <c r="D652" s="229" t="s">
        <v>187</v>
      </c>
      <c r="E652" s="247" t="s">
        <v>19</v>
      </c>
      <c r="F652" s="248" t="s">
        <v>755</v>
      </c>
      <c r="G652" s="246"/>
      <c r="H652" s="247" t="s">
        <v>19</v>
      </c>
      <c r="I652" s="249"/>
      <c r="J652" s="246"/>
      <c r="K652" s="246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187</v>
      </c>
      <c r="AU652" s="254" t="s">
        <v>86</v>
      </c>
      <c r="AV652" s="14" t="s">
        <v>84</v>
      </c>
      <c r="AW652" s="14" t="s">
        <v>37</v>
      </c>
      <c r="AX652" s="14" t="s">
        <v>77</v>
      </c>
      <c r="AY652" s="254" t="s">
        <v>177</v>
      </c>
    </row>
    <row r="653" s="13" customFormat="1">
      <c r="A653" s="13"/>
      <c r="B653" s="234"/>
      <c r="C653" s="235"/>
      <c r="D653" s="229" t="s">
        <v>187</v>
      </c>
      <c r="E653" s="236" t="s">
        <v>19</v>
      </c>
      <c r="F653" s="237" t="s">
        <v>976</v>
      </c>
      <c r="G653" s="235"/>
      <c r="H653" s="238">
        <v>0.16300000000000001</v>
      </c>
      <c r="I653" s="239"/>
      <c r="J653" s="235"/>
      <c r="K653" s="235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187</v>
      </c>
      <c r="AU653" s="244" t="s">
        <v>86</v>
      </c>
      <c r="AV653" s="13" t="s">
        <v>86</v>
      </c>
      <c r="AW653" s="13" t="s">
        <v>37</v>
      </c>
      <c r="AX653" s="13" t="s">
        <v>77</v>
      </c>
      <c r="AY653" s="244" t="s">
        <v>177</v>
      </c>
    </row>
    <row r="654" s="13" customFormat="1">
      <c r="A654" s="13"/>
      <c r="B654" s="234"/>
      <c r="C654" s="235"/>
      <c r="D654" s="229" t="s">
        <v>187</v>
      </c>
      <c r="E654" s="236" t="s">
        <v>19</v>
      </c>
      <c r="F654" s="237" t="s">
        <v>977</v>
      </c>
      <c r="G654" s="235"/>
      <c r="H654" s="238">
        <v>0.0060000000000000001</v>
      </c>
      <c r="I654" s="239"/>
      <c r="J654" s="235"/>
      <c r="K654" s="235"/>
      <c r="L654" s="240"/>
      <c r="M654" s="241"/>
      <c r="N654" s="242"/>
      <c r="O654" s="242"/>
      <c r="P654" s="242"/>
      <c r="Q654" s="242"/>
      <c r="R654" s="242"/>
      <c r="S654" s="242"/>
      <c r="T654" s="24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4" t="s">
        <v>187</v>
      </c>
      <c r="AU654" s="244" t="s">
        <v>86</v>
      </c>
      <c r="AV654" s="13" t="s">
        <v>86</v>
      </c>
      <c r="AW654" s="13" t="s">
        <v>37</v>
      </c>
      <c r="AX654" s="13" t="s">
        <v>77</v>
      </c>
      <c r="AY654" s="244" t="s">
        <v>177</v>
      </c>
    </row>
    <row r="655" s="16" customFormat="1">
      <c r="A655" s="16"/>
      <c r="B655" s="266"/>
      <c r="C655" s="267"/>
      <c r="D655" s="229" t="s">
        <v>187</v>
      </c>
      <c r="E655" s="268" t="s">
        <v>19</v>
      </c>
      <c r="F655" s="269" t="s">
        <v>229</v>
      </c>
      <c r="G655" s="267"/>
      <c r="H655" s="270">
        <v>0.23499999999999999</v>
      </c>
      <c r="I655" s="271"/>
      <c r="J655" s="267"/>
      <c r="K655" s="267"/>
      <c r="L655" s="272"/>
      <c r="M655" s="273"/>
      <c r="N655" s="274"/>
      <c r="O655" s="274"/>
      <c r="P655" s="274"/>
      <c r="Q655" s="274"/>
      <c r="R655" s="274"/>
      <c r="S655" s="274"/>
      <c r="T655" s="275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T655" s="276" t="s">
        <v>187</v>
      </c>
      <c r="AU655" s="276" t="s">
        <v>86</v>
      </c>
      <c r="AV655" s="16" t="s">
        <v>92</v>
      </c>
      <c r="AW655" s="16" t="s">
        <v>37</v>
      </c>
      <c r="AX655" s="16" t="s">
        <v>77</v>
      </c>
      <c r="AY655" s="276" t="s">
        <v>177</v>
      </c>
    </row>
    <row r="656" s="15" customFormat="1">
      <c r="A656" s="15"/>
      <c r="B656" s="255"/>
      <c r="C656" s="256"/>
      <c r="D656" s="229" t="s">
        <v>187</v>
      </c>
      <c r="E656" s="257" t="s">
        <v>19</v>
      </c>
      <c r="F656" s="258" t="s">
        <v>222</v>
      </c>
      <c r="G656" s="256"/>
      <c r="H656" s="259">
        <v>2.238999999999999</v>
      </c>
      <c r="I656" s="260"/>
      <c r="J656" s="256"/>
      <c r="K656" s="256"/>
      <c r="L656" s="261"/>
      <c r="M656" s="262"/>
      <c r="N656" s="263"/>
      <c r="O656" s="263"/>
      <c r="P656" s="263"/>
      <c r="Q656" s="263"/>
      <c r="R656" s="263"/>
      <c r="S656" s="263"/>
      <c r="T656" s="264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65" t="s">
        <v>187</v>
      </c>
      <c r="AU656" s="265" t="s">
        <v>86</v>
      </c>
      <c r="AV656" s="15" t="s">
        <v>99</v>
      </c>
      <c r="AW656" s="15" t="s">
        <v>37</v>
      </c>
      <c r="AX656" s="15" t="s">
        <v>84</v>
      </c>
      <c r="AY656" s="265" t="s">
        <v>177</v>
      </c>
    </row>
    <row r="657" s="2" customFormat="1" ht="16.5" customHeight="1">
      <c r="A657" s="41"/>
      <c r="B657" s="42"/>
      <c r="C657" s="216" t="s">
        <v>978</v>
      </c>
      <c r="D657" s="216" t="s">
        <v>179</v>
      </c>
      <c r="E657" s="217" t="s">
        <v>979</v>
      </c>
      <c r="F657" s="218" t="s">
        <v>980</v>
      </c>
      <c r="G657" s="219" t="s">
        <v>344</v>
      </c>
      <c r="H657" s="220">
        <v>1</v>
      </c>
      <c r="I657" s="221"/>
      <c r="J657" s="222">
        <f>ROUND(I657*H657,2)</f>
        <v>0</v>
      </c>
      <c r="K657" s="218" t="s">
        <v>244</v>
      </c>
      <c r="L657" s="47"/>
      <c r="M657" s="223" t="s">
        <v>19</v>
      </c>
      <c r="N657" s="224" t="s">
        <v>48</v>
      </c>
      <c r="O657" s="87"/>
      <c r="P657" s="225">
        <f>O657*H657</f>
        <v>0</v>
      </c>
      <c r="Q657" s="225">
        <v>0.048719999999999999</v>
      </c>
      <c r="R657" s="225">
        <f>Q657*H657</f>
        <v>0.048719999999999999</v>
      </c>
      <c r="S657" s="225">
        <v>0</v>
      </c>
      <c r="T657" s="226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7" t="s">
        <v>99</v>
      </c>
      <c r="AT657" s="227" t="s">
        <v>179</v>
      </c>
      <c r="AU657" s="227" t="s">
        <v>86</v>
      </c>
      <c r="AY657" s="20" t="s">
        <v>177</v>
      </c>
      <c r="BE657" s="228">
        <f>IF(N657="základní",J657,0)</f>
        <v>0</v>
      </c>
      <c r="BF657" s="228">
        <f>IF(N657="snížená",J657,0)</f>
        <v>0</v>
      </c>
      <c r="BG657" s="228">
        <f>IF(N657="zákl. přenesená",J657,0)</f>
        <v>0</v>
      </c>
      <c r="BH657" s="228">
        <f>IF(N657="sníž. přenesená",J657,0)</f>
        <v>0</v>
      </c>
      <c r="BI657" s="228">
        <f>IF(N657="nulová",J657,0)</f>
        <v>0</v>
      </c>
      <c r="BJ657" s="20" t="s">
        <v>84</v>
      </c>
      <c r="BK657" s="228">
        <f>ROUND(I657*H657,2)</f>
        <v>0</v>
      </c>
      <c r="BL657" s="20" t="s">
        <v>99</v>
      </c>
      <c r="BM657" s="227" t="s">
        <v>981</v>
      </c>
    </row>
    <row r="658" s="2" customFormat="1">
      <c r="A658" s="41"/>
      <c r="B658" s="42"/>
      <c r="C658" s="43"/>
      <c r="D658" s="229" t="s">
        <v>185</v>
      </c>
      <c r="E658" s="43"/>
      <c r="F658" s="230" t="s">
        <v>982</v>
      </c>
      <c r="G658" s="43"/>
      <c r="H658" s="43"/>
      <c r="I658" s="231"/>
      <c r="J658" s="43"/>
      <c r="K658" s="43"/>
      <c r="L658" s="47"/>
      <c r="M658" s="232"/>
      <c r="N658" s="233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185</v>
      </c>
      <c r="AU658" s="20" t="s">
        <v>86</v>
      </c>
    </row>
    <row r="659" s="2" customFormat="1" ht="16.5" customHeight="1">
      <c r="A659" s="41"/>
      <c r="B659" s="42"/>
      <c r="C659" s="277" t="s">
        <v>983</v>
      </c>
      <c r="D659" s="277" t="s">
        <v>314</v>
      </c>
      <c r="E659" s="278" t="s">
        <v>984</v>
      </c>
      <c r="F659" s="279" t="s">
        <v>985</v>
      </c>
      <c r="G659" s="280" t="s">
        <v>344</v>
      </c>
      <c r="H659" s="281">
        <v>1</v>
      </c>
      <c r="I659" s="282"/>
      <c r="J659" s="283">
        <f>ROUND(I659*H659,2)</f>
        <v>0</v>
      </c>
      <c r="K659" s="279" t="s">
        <v>317</v>
      </c>
      <c r="L659" s="284"/>
      <c r="M659" s="285" t="s">
        <v>19</v>
      </c>
      <c r="N659" s="286" t="s">
        <v>48</v>
      </c>
      <c r="O659" s="87"/>
      <c r="P659" s="225">
        <f>O659*H659</f>
        <v>0</v>
      </c>
      <c r="Q659" s="225">
        <v>1.1759999999999999</v>
      </c>
      <c r="R659" s="225">
        <f>Q659*H659</f>
        <v>1.1759999999999999</v>
      </c>
      <c r="S659" s="225">
        <v>0</v>
      </c>
      <c r="T659" s="226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7" t="s">
        <v>241</v>
      </c>
      <c r="AT659" s="227" t="s">
        <v>314</v>
      </c>
      <c r="AU659" s="227" t="s">
        <v>86</v>
      </c>
      <c r="AY659" s="20" t="s">
        <v>177</v>
      </c>
      <c r="BE659" s="228">
        <f>IF(N659="základní",J659,0)</f>
        <v>0</v>
      </c>
      <c r="BF659" s="228">
        <f>IF(N659="snížená",J659,0)</f>
        <v>0</v>
      </c>
      <c r="BG659" s="228">
        <f>IF(N659="zákl. přenesená",J659,0)</f>
        <v>0</v>
      </c>
      <c r="BH659" s="228">
        <f>IF(N659="sníž. přenesená",J659,0)</f>
        <v>0</v>
      </c>
      <c r="BI659" s="228">
        <f>IF(N659="nulová",J659,0)</f>
        <v>0</v>
      </c>
      <c r="BJ659" s="20" t="s">
        <v>84</v>
      </c>
      <c r="BK659" s="228">
        <f>ROUND(I659*H659,2)</f>
        <v>0</v>
      </c>
      <c r="BL659" s="20" t="s">
        <v>99</v>
      </c>
      <c r="BM659" s="227" t="s">
        <v>986</v>
      </c>
    </row>
    <row r="660" s="2" customFormat="1">
      <c r="A660" s="41"/>
      <c r="B660" s="42"/>
      <c r="C660" s="43"/>
      <c r="D660" s="229" t="s">
        <v>185</v>
      </c>
      <c r="E660" s="43"/>
      <c r="F660" s="230" t="s">
        <v>985</v>
      </c>
      <c r="G660" s="43"/>
      <c r="H660" s="43"/>
      <c r="I660" s="231"/>
      <c r="J660" s="43"/>
      <c r="K660" s="43"/>
      <c r="L660" s="47"/>
      <c r="M660" s="232"/>
      <c r="N660" s="233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185</v>
      </c>
      <c r="AU660" s="20" t="s">
        <v>86</v>
      </c>
    </row>
    <row r="661" s="2" customFormat="1" ht="16.5" customHeight="1">
      <c r="A661" s="41"/>
      <c r="B661" s="42"/>
      <c r="C661" s="216" t="s">
        <v>987</v>
      </c>
      <c r="D661" s="216" t="s">
        <v>179</v>
      </c>
      <c r="E661" s="217" t="s">
        <v>988</v>
      </c>
      <c r="F661" s="218" t="s">
        <v>989</v>
      </c>
      <c r="G661" s="219" t="s">
        <v>344</v>
      </c>
      <c r="H661" s="220">
        <v>1</v>
      </c>
      <c r="I661" s="221"/>
      <c r="J661" s="222">
        <f>ROUND(I661*H661,2)</f>
        <v>0</v>
      </c>
      <c r="K661" s="218" t="s">
        <v>244</v>
      </c>
      <c r="L661" s="47"/>
      <c r="M661" s="223" t="s">
        <v>19</v>
      </c>
      <c r="N661" s="224" t="s">
        <v>48</v>
      </c>
      <c r="O661" s="87"/>
      <c r="P661" s="225">
        <f>O661*H661</f>
        <v>0</v>
      </c>
      <c r="Q661" s="225">
        <v>0.12034</v>
      </c>
      <c r="R661" s="225">
        <f>Q661*H661</f>
        <v>0.12034</v>
      </c>
      <c r="S661" s="225">
        <v>0</v>
      </c>
      <c r="T661" s="226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27" t="s">
        <v>99</v>
      </c>
      <c r="AT661" s="227" t="s">
        <v>179</v>
      </c>
      <c r="AU661" s="227" t="s">
        <v>86</v>
      </c>
      <c r="AY661" s="20" t="s">
        <v>177</v>
      </c>
      <c r="BE661" s="228">
        <f>IF(N661="základní",J661,0)</f>
        <v>0</v>
      </c>
      <c r="BF661" s="228">
        <f>IF(N661="snížená",J661,0)</f>
        <v>0</v>
      </c>
      <c r="BG661" s="228">
        <f>IF(N661="zákl. přenesená",J661,0)</f>
        <v>0</v>
      </c>
      <c r="BH661" s="228">
        <f>IF(N661="sníž. přenesená",J661,0)</f>
        <v>0</v>
      </c>
      <c r="BI661" s="228">
        <f>IF(N661="nulová",J661,0)</f>
        <v>0</v>
      </c>
      <c r="BJ661" s="20" t="s">
        <v>84</v>
      </c>
      <c r="BK661" s="228">
        <f>ROUND(I661*H661,2)</f>
        <v>0</v>
      </c>
      <c r="BL661" s="20" t="s">
        <v>99</v>
      </c>
      <c r="BM661" s="227" t="s">
        <v>990</v>
      </c>
    </row>
    <row r="662" s="2" customFormat="1">
      <c r="A662" s="41"/>
      <c r="B662" s="42"/>
      <c r="C662" s="43"/>
      <c r="D662" s="229" t="s">
        <v>185</v>
      </c>
      <c r="E662" s="43"/>
      <c r="F662" s="230" t="s">
        <v>991</v>
      </c>
      <c r="G662" s="43"/>
      <c r="H662" s="43"/>
      <c r="I662" s="231"/>
      <c r="J662" s="43"/>
      <c r="K662" s="43"/>
      <c r="L662" s="47"/>
      <c r="M662" s="232"/>
      <c r="N662" s="233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20" t="s">
        <v>185</v>
      </c>
      <c r="AU662" s="20" t="s">
        <v>86</v>
      </c>
    </row>
    <row r="663" s="2" customFormat="1" ht="24.15" customHeight="1">
      <c r="A663" s="41"/>
      <c r="B663" s="42"/>
      <c r="C663" s="277" t="s">
        <v>992</v>
      </c>
      <c r="D663" s="277" t="s">
        <v>314</v>
      </c>
      <c r="E663" s="278" t="s">
        <v>993</v>
      </c>
      <c r="F663" s="279" t="s">
        <v>994</v>
      </c>
      <c r="G663" s="280" t="s">
        <v>344</v>
      </c>
      <c r="H663" s="281">
        <v>1</v>
      </c>
      <c r="I663" s="282"/>
      <c r="J663" s="283">
        <f>ROUND(I663*H663,2)</f>
        <v>0</v>
      </c>
      <c r="K663" s="279" t="s">
        <v>317</v>
      </c>
      <c r="L663" s="284"/>
      <c r="M663" s="285" t="s">
        <v>19</v>
      </c>
      <c r="N663" s="286" t="s">
        <v>48</v>
      </c>
      <c r="O663" s="87"/>
      <c r="P663" s="225">
        <f>O663*H663</f>
        <v>0</v>
      </c>
      <c r="Q663" s="225">
        <v>2.2385000000000002</v>
      </c>
      <c r="R663" s="225">
        <f>Q663*H663</f>
        <v>2.2385000000000002</v>
      </c>
      <c r="S663" s="225">
        <v>0</v>
      </c>
      <c r="T663" s="226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7" t="s">
        <v>241</v>
      </c>
      <c r="AT663" s="227" t="s">
        <v>314</v>
      </c>
      <c r="AU663" s="227" t="s">
        <v>86</v>
      </c>
      <c r="AY663" s="20" t="s">
        <v>177</v>
      </c>
      <c r="BE663" s="228">
        <f>IF(N663="základní",J663,0)</f>
        <v>0</v>
      </c>
      <c r="BF663" s="228">
        <f>IF(N663="snížená",J663,0)</f>
        <v>0</v>
      </c>
      <c r="BG663" s="228">
        <f>IF(N663="zákl. přenesená",J663,0)</f>
        <v>0</v>
      </c>
      <c r="BH663" s="228">
        <f>IF(N663="sníž. přenesená",J663,0)</f>
        <v>0</v>
      </c>
      <c r="BI663" s="228">
        <f>IF(N663="nulová",J663,0)</f>
        <v>0</v>
      </c>
      <c r="BJ663" s="20" t="s">
        <v>84</v>
      </c>
      <c r="BK663" s="228">
        <f>ROUND(I663*H663,2)</f>
        <v>0</v>
      </c>
      <c r="BL663" s="20" t="s">
        <v>99</v>
      </c>
      <c r="BM663" s="227" t="s">
        <v>995</v>
      </c>
    </row>
    <row r="664" s="2" customFormat="1">
      <c r="A664" s="41"/>
      <c r="B664" s="42"/>
      <c r="C664" s="43"/>
      <c r="D664" s="229" t="s">
        <v>185</v>
      </c>
      <c r="E664" s="43"/>
      <c r="F664" s="230" t="s">
        <v>994</v>
      </c>
      <c r="G664" s="43"/>
      <c r="H664" s="43"/>
      <c r="I664" s="231"/>
      <c r="J664" s="43"/>
      <c r="K664" s="43"/>
      <c r="L664" s="47"/>
      <c r="M664" s="232"/>
      <c r="N664" s="233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185</v>
      </c>
      <c r="AU664" s="20" t="s">
        <v>86</v>
      </c>
    </row>
    <row r="665" s="2" customFormat="1" ht="16.5" customHeight="1">
      <c r="A665" s="41"/>
      <c r="B665" s="42"/>
      <c r="C665" s="216" t="s">
        <v>996</v>
      </c>
      <c r="D665" s="216" t="s">
        <v>179</v>
      </c>
      <c r="E665" s="217" t="s">
        <v>997</v>
      </c>
      <c r="F665" s="218" t="s">
        <v>998</v>
      </c>
      <c r="G665" s="219" t="s">
        <v>344</v>
      </c>
      <c r="H665" s="220">
        <v>2</v>
      </c>
      <c r="I665" s="221"/>
      <c r="J665" s="222">
        <f>ROUND(I665*H665,2)</f>
        <v>0</v>
      </c>
      <c r="K665" s="218" t="s">
        <v>244</v>
      </c>
      <c r="L665" s="47"/>
      <c r="M665" s="223" t="s">
        <v>19</v>
      </c>
      <c r="N665" s="224" t="s">
        <v>48</v>
      </c>
      <c r="O665" s="87"/>
      <c r="P665" s="225">
        <f>O665*H665</f>
        <v>0</v>
      </c>
      <c r="Q665" s="225">
        <v>0.082710000000000006</v>
      </c>
      <c r="R665" s="225">
        <f>Q665*H665</f>
        <v>0.16542000000000001</v>
      </c>
      <c r="S665" s="225">
        <v>0</v>
      </c>
      <c r="T665" s="226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27" t="s">
        <v>99</v>
      </c>
      <c r="AT665" s="227" t="s">
        <v>179</v>
      </c>
      <c r="AU665" s="227" t="s">
        <v>86</v>
      </c>
      <c r="AY665" s="20" t="s">
        <v>177</v>
      </c>
      <c r="BE665" s="228">
        <f>IF(N665="základní",J665,0)</f>
        <v>0</v>
      </c>
      <c r="BF665" s="228">
        <f>IF(N665="snížená",J665,0)</f>
        <v>0</v>
      </c>
      <c r="BG665" s="228">
        <f>IF(N665="zákl. přenesená",J665,0)</f>
        <v>0</v>
      </c>
      <c r="BH665" s="228">
        <f>IF(N665="sníž. přenesená",J665,0)</f>
        <v>0</v>
      </c>
      <c r="BI665" s="228">
        <f>IF(N665="nulová",J665,0)</f>
        <v>0</v>
      </c>
      <c r="BJ665" s="20" t="s">
        <v>84</v>
      </c>
      <c r="BK665" s="228">
        <f>ROUND(I665*H665,2)</f>
        <v>0</v>
      </c>
      <c r="BL665" s="20" t="s">
        <v>99</v>
      </c>
      <c r="BM665" s="227" t="s">
        <v>999</v>
      </c>
    </row>
    <row r="666" s="2" customFormat="1">
      <c r="A666" s="41"/>
      <c r="B666" s="42"/>
      <c r="C666" s="43"/>
      <c r="D666" s="229" t="s">
        <v>185</v>
      </c>
      <c r="E666" s="43"/>
      <c r="F666" s="230" t="s">
        <v>1000</v>
      </c>
      <c r="G666" s="43"/>
      <c r="H666" s="43"/>
      <c r="I666" s="231"/>
      <c r="J666" s="43"/>
      <c r="K666" s="43"/>
      <c r="L666" s="47"/>
      <c r="M666" s="232"/>
      <c r="N666" s="233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185</v>
      </c>
      <c r="AU666" s="20" t="s">
        <v>86</v>
      </c>
    </row>
    <row r="667" s="2" customFormat="1" ht="16.5" customHeight="1">
      <c r="A667" s="41"/>
      <c r="B667" s="42"/>
      <c r="C667" s="277" t="s">
        <v>1001</v>
      </c>
      <c r="D667" s="277" t="s">
        <v>314</v>
      </c>
      <c r="E667" s="278" t="s">
        <v>1002</v>
      </c>
      <c r="F667" s="279" t="s">
        <v>1003</v>
      </c>
      <c r="G667" s="280" t="s">
        <v>344</v>
      </c>
      <c r="H667" s="281">
        <v>1</v>
      </c>
      <c r="I667" s="282"/>
      <c r="J667" s="283">
        <f>ROUND(I667*H667,2)</f>
        <v>0</v>
      </c>
      <c r="K667" s="279" t="s">
        <v>317</v>
      </c>
      <c r="L667" s="284"/>
      <c r="M667" s="285" t="s">
        <v>19</v>
      </c>
      <c r="N667" s="286" t="s">
        <v>48</v>
      </c>
      <c r="O667" s="87"/>
      <c r="P667" s="225">
        <f>O667*H667</f>
        <v>0</v>
      </c>
      <c r="Q667" s="225">
        <v>3.1103000000000001</v>
      </c>
      <c r="R667" s="225">
        <f>Q667*H667</f>
        <v>3.1103000000000001</v>
      </c>
      <c r="S667" s="225">
        <v>0</v>
      </c>
      <c r="T667" s="226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27" t="s">
        <v>241</v>
      </c>
      <c r="AT667" s="227" t="s">
        <v>314</v>
      </c>
      <c r="AU667" s="227" t="s">
        <v>86</v>
      </c>
      <c r="AY667" s="20" t="s">
        <v>177</v>
      </c>
      <c r="BE667" s="228">
        <f>IF(N667="základní",J667,0)</f>
        <v>0</v>
      </c>
      <c r="BF667" s="228">
        <f>IF(N667="snížená",J667,0)</f>
        <v>0</v>
      </c>
      <c r="BG667" s="228">
        <f>IF(N667="zákl. přenesená",J667,0)</f>
        <v>0</v>
      </c>
      <c r="BH667" s="228">
        <f>IF(N667="sníž. přenesená",J667,0)</f>
        <v>0</v>
      </c>
      <c r="BI667" s="228">
        <f>IF(N667="nulová",J667,0)</f>
        <v>0</v>
      </c>
      <c r="BJ667" s="20" t="s">
        <v>84</v>
      </c>
      <c r="BK667" s="228">
        <f>ROUND(I667*H667,2)</f>
        <v>0</v>
      </c>
      <c r="BL667" s="20" t="s">
        <v>99</v>
      </c>
      <c r="BM667" s="227" t="s">
        <v>1004</v>
      </c>
    </row>
    <row r="668" s="2" customFormat="1">
      <c r="A668" s="41"/>
      <c r="B668" s="42"/>
      <c r="C668" s="43"/>
      <c r="D668" s="229" t="s">
        <v>185</v>
      </c>
      <c r="E668" s="43"/>
      <c r="F668" s="230" t="s">
        <v>1003</v>
      </c>
      <c r="G668" s="43"/>
      <c r="H668" s="43"/>
      <c r="I668" s="231"/>
      <c r="J668" s="43"/>
      <c r="K668" s="43"/>
      <c r="L668" s="47"/>
      <c r="M668" s="232"/>
      <c r="N668" s="233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185</v>
      </c>
      <c r="AU668" s="20" t="s">
        <v>86</v>
      </c>
    </row>
    <row r="669" s="2" customFormat="1" ht="16.5" customHeight="1">
      <c r="A669" s="41"/>
      <c r="B669" s="42"/>
      <c r="C669" s="277" t="s">
        <v>1005</v>
      </c>
      <c r="D669" s="277" t="s">
        <v>314</v>
      </c>
      <c r="E669" s="278" t="s">
        <v>1006</v>
      </c>
      <c r="F669" s="279" t="s">
        <v>1007</v>
      </c>
      <c r="G669" s="280" t="s">
        <v>344</v>
      </c>
      <c r="H669" s="281">
        <v>1</v>
      </c>
      <c r="I669" s="282"/>
      <c r="J669" s="283">
        <f>ROUND(I669*H669,2)</f>
        <v>0</v>
      </c>
      <c r="K669" s="279" t="s">
        <v>317</v>
      </c>
      <c r="L669" s="284"/>
      <c r="M669" s="285" t="s">
        <v>19</v>
      </c>
      <c r="N669" s="286" t="s">
        <v>48</v>
      </c>
      <c r="O669" s="87"/>
      <c r="P669" s="225">
        <f>O669*H669</f>
        <v>0</v>
      </c>
      <c r="Q669" s="225">
        <v>3.9512999999999998</v>
      </c>
      <c r="R669" s="225">
        <f>Q669*H669</f>
        <v>3.9512999999999998</v>
      </c>
      <c r="S669" s="225">
        <v>0</v>
      </c>
      <c r="T669" s="226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7" t="s">
        <v>241</v>
      </c>
      <c r="AT669" s="227" t="s">
        <v>314</v>
      </c>
      <c r="AU669" s="227" t="s">
        <v>86</v>
      </c>
      <c r="AY669" s="20" t="s">
        <v>177</v>
      </c>
      <c r="BE669" s="228">
        <f>IF(N669="základní",J669,0)</f>
        <v>0</v>
      </c>
      <c r="BF669" s="228">
        <f>IF(N669="snížená",J669,0)</f>
        <v>0</v>
      </c>
      <c r="BG669" s="228">
        <f>IF(N669="zákl. přenesená",J669,0)</f>
        <v>0</v>
      </c>
      <c r="BH669" s="228">
        <f>IF(N669="sníž. přenesená",J669,0)</f>
        <v>0</v>
      </c>
      <c r="BI669" s="228">
        <f>IF(N669="nulová",J669,0)</f>
        <v>0</v>
      </c>
      <c r="BJ669" s="20" t="s">
        <v>84</v>
      </c>
      <c r="BK669" s="228">
        <f>ROUND(I669*H669,2)</f>
        <v>0</v>
      </c>
      <c r="BL669" s="20" t="s">
        <v>99</v>
      </c>
      <c r="BM669" s="227" t="s">
        <v>1008</v>
      </c>
    </row>
    <row r="670" s="2" customFormat="1">
      <c r="A670" s="41"/>
      <c r="B670" s="42"/>
      <c r="C670" s="43"/>
      <c r="D670" s="229" t="s">
        <v>185</v>
      </c>
      <c r="E670" s="43"/>
      <c r="F670" s="230" t="s">
        <v>1007</v>
      </c>
      <c r="G670" s="43"/>
      <c r="H670" s="43"/>
      <c r="I670" s="231"/>
      <c r="J670" s="43"/>
      <c r="K670" s="43"/>
      <c r="L670" s="47"/>
      <c r="M670" s="232"/>
      <c r="N670" s="233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185</v>
      </c>
      <c r="AU670" s="20" t="s">
        <v>86</v>
      </c>
    </row>
    <row r="671" s="2" customFormat="1" ht="16.5" customHeight="1">
      <c r="A671" s="41"/>
      <c r="B671" s="42"/>
      <c r="C671" s="216" t="s">
        <v>1009</v>
      </c>
      <c r="D671" s="216" t="s">
        <v>179</v>
      </c>
      <c r="E671" s="217" t="s">
        <v>1010</v>
      </c>
      <c r="F671" s="218" t="s">
        <v>1011</v>
      </c>
      <c r="G671" s="219" t="s">
        <v>251</v>
      </c>
      <c r="H671" s="220">
        <v>10.5</v>
      </c>
      <c r="I671" s="221"/>
      <c r="J671" s="222">
        <f>ROUND(I671*H671,2)</f>
        <v>0</v>
      </c>
      <c r="K671" s="218" t="s">
        <v>244</v>
      </c>
      <c r="L671" s="47"/>
      <c r="M671" s="223" t="s">
        <v>19</v>
      </c>
      <c r="N671" s="224" t="s">
        <v>48</v>
      </c>
      <c r="O671" s="87"/>
      <c r="P671" s="225">
        <f>O671*H671</f>
        <v>0</v>
      </c>
      <c r="Q671" s="225">
        <v>0</v>
      </c>
      <c r="R671" s="225">
        <f>Q671*H671</f>
        <v>0</v>
      </c>
      <c r="S671" s="225">
        <v>0</v>
      </c>
      <c r="T671" s="226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27" t="s">
        <v>99</v>
      </c>
      <c r="AT671" s="227" t="s">
        <v>179</v>
      </c>
      <c r="AU671" s="227" t="s">
        <v>86</v>
      </c>
      <c r="AY671" s="20" t="s">
        <v>177</v>
      </c>
      <c r="BE671" s="228">
        <f>IF(N671="základní",J671,0)</f>
        <v>0</v>
      </c>
      <c r="BF671" s="228">
        <f>IF(N671="snížená",J671,0)</f>
        <v>0</v>
      </c>
      <c r="BG671" s="228">
        <f>IF(N671="zákl. přenesená",J671,0)</f>
        <v>0</v>
      </c>
      <c r="BH671" s="228">
        <f>IF(N671="sníž. přenesená",J671,0)</f>
        <v>0</v>
      </c>
      <c r="BI671" s="228">
        <f>IF(N671="nulová",J671,0)</f>
        <v>0</v>
      </c>
      <c r="BJ671" s="20" t="s">
        <v>84</v>
      </c>
      <c r="BK671" s="228">
        <f>ROUND(I671*H671,2)</f>
        <v>0</v>
      </c>
      <c r="BL671" s="20" t="s">
        <v>99</v>
      </c>
      <c r="BM671" s="227" t="s">
        <v>1012</v>
      </c>
    </row>
    <row r="672" s="2" customFormat="1">
      <c r="A672" s="41"/>
      <c r="B672" s="42"/>
      <c r="C672" s="43"/>
      <c r="D672" s="229" t="s">
        <v>185</v>
      </c>
      <c r="E672" s="43"/>
      <c r="F672" s="230" t="s">
        <v>1013</v>
      </c>
      <c r="G672" s="43"/>
      <c r="H672" s="43"/>
      <c r="I672" s="231"/>
      <c r="J672" s="43"/>
      <c r="K672" s="43"/>
      <c r="L672" s="47"/>
      <c r="M672" s="232"/>
      <c r="N672" s="233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185</v>
      </c>
      <c r="AU672" s="20" t="s">
        <v>86</v>
      </c>
    </row>
    <row r="673" s="14" customFormat="1">
      <c r="A673" s="14"/>
      <c r="B673" s="245"/>
      <c r="C673" s="246"/>
      <c r="D673" s="229" t="s">
        <v>187</v>
      </c>
      <c r="E673" s="247" t="s">
        <v>19</v>
      </c>
      <c r="F673" s="248" t="s">
        <v>566</v>
      </c>
      <c r="G673" s="246"/>
      <c r="H673" s="247" t="s">
        <v>19</v>
      </c>
      <c r="I673" s="249"/>
      <c r="J673" s="246"/>
      <c r="K673" s="246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187</v>
      </c>
      <c r="AU673" s="254" t="s">
        <v>86</v>
      </c>
      <c r="AV673" s="14" t="s">
        <v>84</v>
      </c>
      <c r="AW673" s="14" t="s">
        <v>37</v>
      </c>
      <c r="AX673" s="14" t="s">
        <v>77</v>
      </c>
      <c r="AY673" s="254" t="s">
        <v>177</v>
      </c>
    </row>
    <row r="674" s="13" customFormat="1">
      <c r="A674" s="13"/>
      <c r="B674" s="234"/>
      <c r="C674" s="235"/>
      <c r="D674" s="229" t="s">
        <v>187</v>
      </c>
      <c r="E674" s="236" t="s">
        <v>19</v>
      </c>
      <c r="F674" s="237" t="s">
        <v>1014</v>
      </c>
      <c r="G674" s="235"/>
      <c r="H674" s="238">
        <v>10.5</v>
      </c>
      <c r="I674" s="239"/>
      <c r="J674" s="235"/>
      <c r="K674" s="235"/>
      <c r="L674" s="240"/>
      <c r="M674" s="241"/>
      <c r="N674" s="242"/>
      <c r="O674" s="242"/>
      <c r="P674" s="242"/>
      <c r="Q674" s="242"/>
      <c r="R674" s="242"/>
      <c r="S674" s="242"/>
      <c r="T674" s="24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4" t="s">
        <v>187</v>
      </c>
      <c r="AU674" s="244" t="s">
        <v>86</v>
      </c>
      <c r="AV674" s="13" t="s">
        <v>86</v>
      </c>
      <c r="AW674" s="13" t="s">
        <v>37</v>
      </c>
      <c r="AX674" s="13" t="s">
        <v>84</v>
      </c>
      <c r="AY674" s="244" t="s">
        <v>177</v>
      </c>
    </row>
    <row r="675" s="2" customFormat="1" ht="16.5" customHeight="1">
      <c r="A675" s="41"/>
      <c r="B675" s="42"/>
      <c r="C675" s="277" t="s">
        <v>1015</v>
      </c>
      <c r="D675" s="277" t="s">
        <v>314</v>
      </c>
      <c r="E675" s="278" t="s">
        <v>1016</v>
      </c>
      <c r="F675" s="279" t="s">
        <v>1017</v>
      </c>
      <c r="G675" s="280" t="s">
        <v>251</v>
      </c>
      <c r="H675" s="281">
        <v>12.074999999999999</v>
      </c>
      <c r="I675" s="282"/>
      <c r="J675" s="283">
        <f>ROUND(I675*H675,2)</f>
        <v>0</v>
      </c>
      <c r="K675" s="279" t="s">
        <v>183</v>
      </c>
      <c r="L675" s="284"/>
      <c r="M675" s="285" t="s">
        <v>19</v>
      </c>
      <c r="N675" s="286" t="s">
        <v>48</v>
      </c>
      <c r="O675" s="87"/>
      <c r="P675" s="225">
        <f>O675*H675</f>
        <v>0</v>
      </c>
      <c r="Q675" s="225">
        <v>0.0088000000000000005</v>
      </c>
      <c r="R675" s="225">
        <f>Q675*H675</f>
        <v>0.10625999999999999</v>
      </c>
      <c r="S675" s="225">
        <v>0</v>
      </c>
      <c r="T675" s="226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27" t="s">
        <v>241</v>
      </c>
      <c r="AT675" s="227" t="s">
        <v>314</v>
      </c>
      <c r="AU675" s="227" t="s">
        <v>86</v>
      </c>
      <c r="AY675" s="20" t="s">
        <v>177</v>
      </c>
      <c r="BE675" s="228">
        <f>IF(N675="základní",J675,0)</f>
        <v>0</v>
      </c>
      <c r="BF675" s="228">
        <f>IF(N675="snížená",J675,0)</f>
        <v>0</v>
      </c>
      <c r="BG675" s="228">
        <f>IF(N675="zákl. přenesená",J675,0)</f>
        <v>0</v>
      </c>
      <c r="BH675" s="228">
        <f>IF(N675="sníž. přenesená",J675,0)</f>
        <v>0</v>
      </c>
      <c r="BI675" s="228">
        <f>IF(N675="nulová",J675,0)</f>
        <v>0</v>
      </c>
      <c r="BJ675" s="20" t="s">
        <v>84</v>
      </c>
      <c r="BK675" s="228">
        <f>ROUND(I675*H675,2)</f>
        <v>0</v>
      </c>
      <c r="BL675" s="20" t="s">
        <v>99</v>
      </c>
      <c r="BM675" s="227" t="s">
        <v>1018</v>
      </c>
    </row>
    <row r="676" s="2" customFormat="1">
      <c r="A676" s="41"/>
      <c r="B676" s="42"/>
      <c r="C676" s="43"/>
      <c r="D676" s="229" t="s">
        <v>185</v>
      </c>
      <c r="E676" s="43"/>
      <c r="F676" s="230" t="s">
        <v>1017</v>
      </c>
      <c r="G676" s="43"/>
      <c r="H676" s="43"/>
      <c r="I676" s="231"/>
      <c r="J676" s="43"/>
      <c r="K676" s="43"/>
      <c r="L676" s="47"/>
      <c r="M676" s="232"/>
      <c r="N676" s="233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20" t="s">
        <v>185</v>
      </c>
      <c r="AU676" s="20" t="s">
        <v>86</v>
      </c>
    </row>
    <row r="677" s="13" customFormat="1">
      <c r="A677" s="13"/>
      <c r="B677" s="234"/>
      <c r="C677" s="235"/>
      <c r="D677" s="229" t="s">
        <v>187</v>
      </c>
      <c r="E677" s="235"/>
      <c r="F677" s="237" t="s">
        <v>1019</v>
      </c>
      <c r="G677" s="235"/>
      <c r="H677" s="238">
        <v>12.074999999999999</v>
      </c>
      <c r="I677" s="239"/>
      <c r="J677" s="235"/>
      <c r="K677" s="235"/>
      <c r="L677" s="240"/>
      <c r="M677" s="241"/>
      <c r="N677" s="242"/>
      <c r="O677" s="242"/>
      <c r="P677" s="242"/>
      <c r="Q677" s="242"/>
      <c r="R677" s="242"/>
      <c r="S677" s="242"/>
      <c r="T677" s="24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4" t="s">
        <v>187</v>
      </c>
      <c r="AU677" s="244" t="s">
        <v>86</v>
      </c>
      <c r="AV677" s="13" t="s">
        <v>86</v>
      </c>
      <c r="AW677" s="13" t="s">
        <v>4</v>
      </c>
      <c r="AX677" s="13" t="s">
        <v>84</v>
      </c>
      <c r="AY677" s="244" t="s">
        <v>177</v>
      </c>
    </row>
    <row r="678" s="2" customFormat="1" ht="16.5" customHeight="1">
      <c r="A678" s="41"/>
      <c r="B678" s="42"/>
      <c r="C678" s="216" t="s">
        <v>1020</v>
      </c>
      <c r="D678" s="216" t="s">
        <v>179</v>
      </c>
      <c r="E678" s="217" t="s">
        <v>1021</v>
      </c>
      <c r="F678" s="218" t="s">
        <v>1022</v>
      </c>
      <c r="G678" s="219" t="s">
        <v>182</v>
      </c>
      <c r="H678" s="220">
        <v>1.335</v>
      </c>
      <c r="I678" s="221"/>
      <c r="J678" s="222">
        <f>ROUND(I678*H678,2)</f>
        <v>0</v>
      </c>
      <c r="K678" s="218" t="s">
        <v>244</v>
      </c>
      <c r="L678" s="47"/>
      <c r="M678" s="223" t="s">
        <v>19</v>
      </c>
      <c r="N678" s="224" t="s">
        <v>48</v>
      </c>
      <c r="O678" s="87"/>
      <c r="P678" s="225">
        <f>O678*H678</f>
        <v>0</v>
      </c>
      <c r="Q678" s="225">
        <v>0</v>
      </c>
      <c r="R678" s="225">
        <f>Q678*H678</f>
        <v>0</v>
      </c>
      <c r="S678" s="225">
        <v>0</v>
      </c>
      <c r="T678" s="226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27" t="s">
        <v>99</v>
      </c>
      <c r="AT678" s="227" t="s">
        <v>179</v>
      </c>
      <c r="AU678" s="227" t="s">
        <v>86</v>
      </c>
      <c r="AY678" s="20" t="s">
        <v>177</v>
      </c>
      <c r="BE678" s="228">
        <f>IF(N678="základní",J678,0)</f>
        <v>0</v>
      </c>
      <c r="BF678" s="228">
        <f>IF(N678="snížená",J678,0)</f>
        <v>0</v>
      </c>
      <c r="BG678" s="228">
        <f>IF(N678="zákl. přenesená",J678,0)</f>
        <v>0</v>
      </c>
      <c r="BH678" s="228">
        <f>IF(N678="sníž. přenesená",J678,0)</f>
        <v>0</v>
      </c>
      <c r="BI678" s="228">
        <f>IF(N678="nulová",J678,0)</f>
        <v>0</v>
      </c>
      <c r="BJ678" s="20" t="s">
        <v>84</v>
      </c>
      <c r="BK678" s="228">
        <f>ROUND(I678*H678,2)</f>
        <v>0</v>
      </c>
      <c r="BL678" s="20" t="s">
        <v>99</v>
      </c>
      <c r="BM678" s="227" t="s">
        <v>1023</v>
      </c>
    </row>
    <row r="679" s="2" customFormat="1">
      <c r="A679" s="41"/>
      <c r="B679" s="42"/>
      <c r="C679" s="43"/>
      <c r="D679" s="229" t="s">
        <v>185</v>
      </c>
      <c r="E679" s="43"/>
      <c r="F679" s="230" t="s">
        <v>1024</v>
      </c>
      <c r="G679" s="43"/>
      <c r="H679" s="43"/>
      <c r="I679" s="231"/>
      <c r="J679" s="43"/>
      <c r="K679" s="43"/>
      <c r="L679" s="47"/>
      <c r="M679" s="232"/>
      <c r="N679" s="233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185</v>
      </c>
      <c r="AU679" s="20" t="s">
        <v>86</v>
      </c>
    </row>
    <row r="680" s="13" customFormat="1">
      <c r="A680" s="13"/>
      <c r="B680" s="234"/>
      <c r="C680" s="235"/>
      <c r="D680" s="229" t="s">
        <v>187</v>
      </c>
      <c r="E680" s="236" t="s">
        <v>19</v>
      </c>
      <c r="F680" s="237" t="s">
        <v>1025</v>
      </c>
      <c r="G680" s="235"/>
      <c r="H680" s="238">
        <v>1.296</v>
      </c>
      <c r="I680" s="239"/>
      <c r="J680" s="235"/>
      <c r="K680" s="235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187</v>
      </c>
      <c r="AU680" s="244" t="s">
        <v>86</v>
      </c>
      <c r="AV680" s="13" t="s">
        <v>86</v>
      </c>
      <c r="AW680" s="13" t="s">
        <v>37</v>
      </c>
      <c r="AX680" s="13" t="s">
        <v>84</v>
      </c>
      <c r="AY680" s="244" t="s">
        <v>177</v>
      </c>
    </row>
    <row r="681" s="13" customFormat="1">
      <c r="A681" s="13"/>
      <c r="B681" s="234"/>
      <c r="C681" s="235"/>
      <c r="D681" s="229" t="s">
        <v>187</v>
      </c>
      <c r="E681" s="235"/>
      <c r="F681" s="237" t="s">
        <v>1026</v>
      </c>
      <c r="G681" s="235"/>
      <c r="H681" s="238">
        <v>1.335</v>
      </c>
      <c r="I681" s="239"/>
      <c r="J681" s="235"/>
      <c r="K681" s="235"/>
      <c r="L681" s="240"/>
      <c r="M681" s="241"/>
      <c r="N681" s="242"/>
      <c r="O681" s="242"/>
      <c r="P681" s="242"/>
      <c r="Q681" s="242"/>
      <c r="R681" s="242"/>
      <c r="S681" s="242"/>
      <c r="T681" s="24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4" t="s">
        <v>187</v>
      </c>
      <c r="AU681" s="244" t="s">
        <v>86</v>
      </c>
      <c r="AV681" s="13" t="s">
        <v>86</v>
      </c>
      <c r="AW681" s="13" t="s">
        <v>4</v>
      </c>
      <c r="AX681" s="13" t="s">
        <v>84</v>
      </c>
      <c r="AY681" s="244" t="s">
        <v>177</v>
      </c>
    </row>
    <row r="682" s="12" customFormat="1" ht="22.8" customHeight="1">
      <c r="A682" s="12"/>
      <c r="B682" s="200"/>
      <c r="C682" s="201"/>
      <c r="D682" s="202" t="s">
        <v>76</v>
      </c>
      <c r="E682" s="214" t="s">
        <v>205</v>
      </c>
      <c r="F682" s="214" t="s">
        <v>1027</v>
      </c>
      <c r="G682" s="201"/>
      <c r="H682" s="201"/>
      <c r="I682" s="204"/>
      <c r="J682" s="215">
        <f>BK682</f>
        <v>0</v>
      </c>
      <c r="K682" s="201"/>
      <c r="L682" s="206"/>
      <c r="M682" s="207"/>
      <c r="N682" s="208"/>
      <c r="O682" s="208"/>
      <c r="P682" s="209">
        <f>SUM(P683:P716)</f>
        <v>0</v>
      </c>
      <c r="Q682" s="208"/>
      <c r="R682" s="209">
        <f>SUM(R683:R716)</f>
        <v>20.330096999999999</v>
      </c>
      <c r="S682" s="208"/>
      <c r="T682" s="210">
        <f>SUM(T683:T716)</f>
        <v>1.3530000000000002</v>
      </c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R682" s="211" t="s">
        <v>84</v>
      </c>
      <c r="AT682" s="212" t="s">
        <v>76</v>
      </c>
      <c r="AU682" s="212" t="s">
        <v>84</v>
      </c>
      <c r="AY682" s="211" t="s">
        <v>177</v>
      </c>
      <c r="BK682" s="213">
        <f>SUM(BK683:BK716)</f>
        <v>0</v>
      </c>
    </row>
    <row r="683" s="2" customFormat="1" ht="16.5" customHeight="1">
      <c r="A683" s="41"/>
      <c r="B683" s="42"/>
      <c r="C683" s="216" t="s">
        <v>1028</v>
      </c>
      <c r="D683" s="216" t="s">
        <v>179</v>
      </c>
      <c r="E683" s="217" t="s">
        <v>1029</v>
      </c>
      <c r="F683" s="218" t="s">
        <v>1030</v>
      </c>
      <c r="G683" s="219" t="s">
        <v>251</v>
      </c>
      <c r="H683" s="220">
        <v>6</v>
      </c>
      <c r="I683" s="221"/>
      <c r="J683" s="222">
        <f>ROUND(I683*H683,2)</f>
        <v>0</v>
      </c>
      <c r="K683" s="218" t="s">
        <v>244</v>
      </c>
      <c r="L683" s="47"/>
      <c r="M683" s="223" t="s">
        <v>19</v>
      </c>
      <c r="N683" s="224" t="s">
        <v>48</v>
      </c>
      <c r="O683" s="87"/>
      <c r="P683" s="225">
        <f>O683*H683</f>
        <v>0</v>
      </c>
      <c r="Q683" s="225">
        <v>0</v>
      </c>
      <c r="R683" s="225">
        <f>Q683*H683</f>
        <v>0</v>
      </c>
      <c r="S683" s="225">
        <v>0.098000000000000004</v>
      </c>
      <c r="T683" s="226">
        <f>S683*H683</f>
        <v>0.58800000000000008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27" t="s">
        <v>99</v>
      </c>
      <c r="AT683" s="227" t="s">
        <v>179</v>
      </c>
      <c r="AU683" s="227" t="s">
        <v>86</v>
      </c>
      <c r="AY683" s="20" t="s">
        <v>177</v>
      </c>
      <c r="BE683" s="228">
        <f>IF(N683="základní",J683,0)</f>
        <v>0</v>
      </c>
      <c r="BF683" s="228">
        <f>IF(N683="snížená",J683,0)</f>
        <v>0</v>
      </c>
      <c r="BG683" s="228">
        <f>IF(N683="zákl. přenesená",J683,0)</f>
        <v>0</v>
      </c>
      <c r="BH683" s="228">
        <f>IF(N683="sníž. přenesená",J683,0)</f>
        <v>0</v>
      </c>
      <c r="BI683" s="228">
        <f>IF(N683="nulová",J683,0)</f>
        <v>0</v>
      </c>
      <c r="BJ683" s="20" t="s">
        <v>84</v>
      </c>
      <c r="BK683" s="228">
        <f>ROUND(I683*H683,2)</f>
        <v>0</v>
      </c>
      <c r="BL683" s="20" t="s">
        <v>99</v>
      </c>
      <c r="BM683" s="227" t="s">
        <v>1031</v>
      </c>
    </row>
    <row r="684" s="2" customFormat="1">
      <c r="A684" s="41"/>
      <c r="B684" s="42"/>
      <c r="C684" s="43"/>
      <c r="D684" s="229" t="s">
        <v>185</v>
      </c>
      <c r="E684" s="43"/>
      <c r="F684" s="230" t="s">
        <v>1032</v>
      </c>
      <c r="G684" s="43"/>
      <c r="H684" s="43"/>
      <c r="I684" s="231"/>
      <c r="J684" s="43"/>
      <c r="K684" s="43"/>
      <c r="L684" s="47"/>
      <c r="M684" s="232"/>
      <c r="N684" s="233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185</v>
      </c>
      <c r="AU684" s="20" t="s">
        <v>86</v>
      </c>
    </row>
    <row r="685" s="2" customFormat="1" ht="16.5" customHeight="1">
      <c r="A685" s="41"/>
      <c r="B685" s="42"/>
      <c r="C685" s="216" t="s">
        <v>1033</v>
      </c>
      <c r="D685" s="216" t="s">
        <v>179</v>
      </c>
      <c r="E685" s="217" t="s">
        <v>1034</v>
      </c>
      <c r="F685" s="218" t="s">
        <v>1035</v>
      </c>
      <c r="G685" s="219" t="s">
        <v>251</v>
      </c>
      <c r="H685" s="220">
        <v>3</v>
      </c>
      <c r="I685" s="221"/>
      <c r="J685" s="222">
        <f>ROUND(I685*H685,2)</f>
        <v>0</v>
      </c>
      <c r="K685" s="218" t="s">
        <v>244</v>
      </c>
      <c r="L685" s="47"/>
      <c r="M685" s="223" t="s">
        <v>19</v>
      </c>
      <c r="N685" s="224" t="s">
        <v>48</v>
      </c>
      <c r="O685" s="87"/>
      <c r="P685" s="225">
        <f>O685*H685</f>
        <v>0</v>
      </c>
      <c r="Q685" s="225">
        <v>0</v>
      </c>
      <c r="R685" s="225">
        <f>Q685*H685</f>
        <v>0</v>
      </c>
      <c r="S685" s="225">
        <v>0.255</v>
      </c>
      <c r="T685" s="226">
        <f>S685*H685</f>
        <v>0.76500000000000001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27" t="s">
        <v>630</v>
      </c>
      <c r="AT685" s="227" t="s">
        <v>179</v>
      </c>
      <c r="AU685" s="227" t="s">
        <v>86</v>
      </c>
      <c r="AY685" s="20" t="s">
        <v>177</v>
      </c>
      <c r="BE685" s="228">
        <f>IF(N685="základní",J685,0)</f>
        <v>0</v>
      </c>
      <c r="BF685" s="228">
        <f>IF(N685="snížená",J685,0)</f>
        <v>0</v>
      </c>
      <c r="BG685" s="228">
        <f>IF(N685="zákl. přenesená",J685,0)</f>
        <v>0</v>
      </c>
      <c r="BH685" s="228">
        <f>IF(N685="sníž. přenesená",J685,0)</f>
        <v>0</v>
      </c>
      <c r="BI685" s="228">
        <f>IF(N685="nulová",J685,0)</f>
        <v>0</v>
      </c>
      <c r="BJ685" s="20" t="s">
        <v>84</v>
      </c>
      <c r="BK685" s="228">
        <f>ROUND(I685*H685,2)</f>
        <v>0</v>
      </c>
      <c r="BL685" s="20" t="s">
        <v>630</v>
      </c>
      <c r="BM685" s="227" t="s">
        <v>1036</v>
      </c>
    </row>
    <row r="686" s="2" customFormat="1">
      <c r="A686" s="41"/>
      <c r="B686" s="42"/>
      <c r="C686" s="43"/>
      <c r="D686" s="229" t="s">
        <v>185</v>
      </c>
      <c r="E686" s="43"/>
      <c r="F686" s="230" t="s">
        <v>1037</v>
      </c>
      <c r="G686" s="43"/>
      <c r="H686" s="43"/>
      <c r="I686" s="231"/>
      <c r="J686" s="43"/>
      <c r="K686" s="43"/>
      <c r="L686" s="47"/>
      <c r="M686" s="232"/>
      <c r="N686" s="233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185</v>
      </c>
      <c r="AU686" s="20" t="s">
        <v>86</v>
      </c>
    </row>
    <row r="687" s="13" customFormat="1">
      <c r="A687" s="13"/>
      <c r="B687" s="234"/>
      <c r="C687" s="235"/>
      <c r="D687" s="229" t="s">
        <v>187</v>
      </c>
      <c r="E687" s="236" t="s">
        <v>19</v>
      </c>
      <c r="F687" s="237" t="s">
        <v>1038</v>
      </c>
      <c r="G687" s="235"/>
      <c r="H687" s="238">
        <v>3</v>
      </c>
      <c r="I687" s="239"/>
      <c r="J687" s="235"/>
      <c r="K687" s="235"/>
      <c r="L687" s="240"/>
      <c r="M687" s="241"/>
      <c r="N687" s="242"/>
      <c r="O687" s="242"/>
      <c r="P687" s="242"/>
      <c r="Q687" s="242"/>
      <c r="R687" s="242"/>
      <c r="S687" s="242"/>
      <c r="T687" s="24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4" t="s">
        <v>187</v>
      </c>
      <c r="AU687" s="244" t="s">
        <v>86</v>
      </c>
      <c r="AV687" s="13" t="s">
        <v>86</v>
      </c>
      <c r="AW687" s="13" t="s">
        <v>37</v>
      </c>
      <c r="AX687" s="13" t="s">
        <v>84</v>
      </c>
      <c r="AY687" s="244" t="s">
        <v>177</v>
      </c>
    </row>
    <row r="688" s="2" customFormat="1" ht="16.5" customHeight="1">
      <c r="A688" s="41"/>
      <c r="B688" s="42"/>
      <c r="C688" s="216" t="s">
        <v>1039</v>
      </c>
      <c r="D688" s="216" t="s">
        <v>179</v>
      </c>
      <c r="E688" s="217" t="s">
        <v>1040</v>
      </c>
      <c r="F688" s="218" t="s">
        <v>1041</v>
      </c>
      <c r="G688" s="219" t="s">
        <v>465</v>
      </c>
      <c r="H688" s="220">
        <v>5</v>
      </c>
      <c r="I688" s="221"/>
      <c r="J688" s="222">
        <f>ROUND(I688*H688,2)</f>
        <v>0</v>
      </c>
      <c r="K688" s="218" t="s">
        <v>244</v>
      </c>
      <c r="L688" s="47"/>
      <c r="M688" s="223" t="s">
        <v>19</v>
      </c>
      <c r="N688" s="224" t="s">
        <v>48</v>
      </c>
      <c r="O688" s="87"/>
      <c r="P688" s="225">
        <f>O688*H688</f>
        <v>0</v>
      </c>
      <c r="Q688" s="225">
        <v>0.00017000000000000001</v>
      </c>
      <c r="R688" s="225">
        <f>Q688*H688</f>
        <v>0.00085000000000000006</v>
      </c>
      <c r="S688" s="225">
        <v>0</v>
      </c>
      <c r="T688" s="226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27" t="s">
        <v>99</v>
      </c>
      <c r="AT688" s="227" t="s">
        <v>179</v>
      </c>
      <c r="AU688" s="227" t="s">
        <v>86</v>
      </c>
      <c r="AY688" s="20" t="s">
        <v>177</v>
      </c>
      <c r="BE688" s="228">
        <f>IF(N688="základní",J688,0)</f>
        <v>0</v>
      </c>
      <c r="BF688" s="228">
        <f>IF(N688="snížená",J688,0)</f>
        <v>0</v>
      </c>
      <c r="BG688" s="228">
        <f>IF(N688="zákl. přenesená",J688,0)</f>
        <v>0</v>
      </c>
      <c r="BH688" s="228">
        <f>IF(N688="sníž. přenesená",J688,0)</f>
        <v>0</v>
      </c>
      <c r="BI688" s="228">
        <f>IF(N688="nulová",J688,0)</f>
        <v>0</v>
      </c>
      <c r="BJ688" s="20" t="s">
        <v>84</v>
      </c>
      <c r="BK688" s="228">
        <f>ROUND(I688*H688,2)</f>
        <v>0</v>
      </c>
      <c r="BL688" s="20" t="s">
        <v>99</v>
      </c>
      <c r="BM688" s="227" t="s">
        <v>1042</v>
      </c>
    </row>
    <row r="689" s="2" customFormat="1">
      <c r="A689" s="41"/>
      <c r="B689" s="42"/>
      <c r="C689" s="43"/>
      <c r="D689" s="229" t="s">
        <v>185</v>
      </c>
      <c r="E689" s="43"/>
      <c r="F689" s="230" t="s">
        <v>1043</v>
      </c>
      <c r="G689" s="43"/>
      <c r="H689" s="43"/>
      <c r="I689" s="231"/>
      <c r="J689" s="43"/>
      <c r="K689" s="43"/>
      <c r="L689" s="47"/>
      <c r="M689" s="232"/>
      <c r="N689" s="233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185</v>
      </c>
      <c r="AU689" s="20" t="s">
        <v>86</v>
      </c>
    </row>
    <row r="690" s="13" customFormat="1">
      <c r="A690" s="13"/>
      <c r="B690" s="234"/>
      <c r="C690" s="235"/>
      <c r="D690" s="229" t="s">
        <v>187</v>
      </c>
      <c r="E690" s="236" t="s">
        <v>19</v>
      </c>
      <c r="F690" s="237" t="s">
        <v>1044</v>
      </c>
      <c r="G690" s="235"/>
      <c r="H690" s="238">
        <v>5</v>
      </c>
      <c r="I690" s="239"/>
      <c r="J690" s="235"/>
      <c r="K690" s="235"/>
      <c r="L690" s="240"/>
      <c r="M690" s="241"/>
      <c r="N690" s="242"/>
      <c r="O690" s="242"/>
      <c r="P690" s="242"/>
      <c r="Q690" s="242"/>
      <c r="R690" s="242"/>
      <c r="S690" s="242"/>
      <c r="T690" s="24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4" t="s">
        <v>187</v>
      </c>
      <c r="AU690" s="244" t="s">
        <v>86</v>
      </c>
      <c r="AV690" s="13" t="s">
        <v>86</v>
      </c>
      <c r="AW690" s="13" t="s">
        <v>37</v>
      </c>
      <c r="AX690" s="13" t="s">
        <v>84</v>
      </c>
      <c r="AY690" s="244" t="s">
        <v>177</v>
      </c>
    </row>
    <row r="691" s="2" customFormat="1" ht="16.5" customHeight="1">
      <c r="A691" s="41"/>
      <c r="B691" s="42"/>
      <c r="C691" s="216" t="s">
        <v>1045</v>
      </c>
      <c r="D691" s="216" t="s">
        <v>179</v>
      </c>
      <c r="E691" s="217" t="s">
        <v>1046</v>
      </c>
      <c r="F691" s="218" t="s">
        <v>1047</v>
      </c>
      <c r="G691" s="219" t="s">
        <v>465</v>
      </c>
      <c r="H691" s="220">
        <v>5</v>
      </c>
      <c r="I691" s="221"/>
      <c r="J691" s="222">
        <f>ROUND(I691*H691,2)</f>
        <v>0</v>
      </c>
      <c r="K691" s="218" t="s">
        <v>244</v>
      </c>
      <c r="L691" s="47"/>
      <c r="M691" s="223" t="s">
        <v>19</v>
      </c>
      <c r="N691" s="224" t="s">
        <v>48</v>
      </c>
      <c r="O691" s="87"/>
      <c r="P691" s="225">
        <f>O691*H691</f>
        <v>0</v>
      </c>
      <c r="Q691" s="225">
        <v>0</v>
      </c>
      <c r="R691" s="225">
        <f>Q691*H691</f>
        <v>0</v>
      </c>
      <c r="S691" s="225">
        <v>0</v>
      </c>
      <c r="T691" s="226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27" t="s">
        <v>99</v>
      </c>
      <c r="AT691" s="227" t="s">
        <v>179</v>
      </c>
      <c r="AU691" s="227" t="s">
        <v>86</v>
      </c>
      <c r="AY691" s="20" t="s">
        <v>177</v>
      </c>
      <c r="BE691" s="228">
        <f>IF(N691="základní",J691,0)</f>
        <v>0</v>
      </c>
      <c r="BF691" s="228">
        <f>IF(N691="snížená",J691,0)</f>
        <v>0</v>
      </c>
      <c r="BG691" s="228">
        <f>IF(N691="zákl. přenesená",J691,0)</f>
        <v>0</v>
      </c>
      <c r="BH691" s="228">
        <f>IF(N691="sníž. přenesená",J691,0)</f>
        <v>0</v>
      </c>
      <c r="BI691" s="228">
        <f>IF(N691="nulová",J691,0)</f>
        <v>0</v>
      </c>
      <c r="BJ691" s="20" t="s">
        <v>84</v>
      </c>
      <c r="BK691" s="228">
        <f>ROUND(I691*H691,2)</f>
        <v>0</v>
      </c>
      <c r="BL691" s="20" t="s">
        <v>99</v>
      </c>
      <c r="BM691" s="227" t="s">
        <v>1048</v>
      </c>
    </row>
    <row r="692" s="2" customFormat="1">
      <c r="A692" s="41"/>
      <c r="B692" s="42"/>
      <c r="C692" s="43"/>
      <c r="D692" s="229" t="s">
        <v>185</v>
      </c>
      <c r="E692" s="43"/>
      <c r="F692" s="230" t="s">
        <v>1049</v>
      </c>
      <c r="G692" s="43"/>
      <c r="H692" s="43"/>
      <c r="I692" s="231"/>
      <c r="J692" s="43"/>
      <c r="K692" s="43"/>
      <c r="L692" s="47"/>
      <c r="M692" s="232"/>
      <c r="N692" s="233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185</v>
      </c>
      <c r="AU692" s="20" t="s">
        <v>86</v>
      </c>
    </row>
    <row r="693" s="2" customFormat="1" ht="16.5" customHeight="1">
      <c r="A693" s="41"/>
      <c r="B693" s="42"/>
      <c r="C693" s="216" t="s">
        <v>1050</v>
      </c>
      <c r="D693" s="216" t="s">
        <v>179</v>
      </c>
      <c r="E693" s="217" t="s">
        <v>451</v>
      </c>
      <c r="F693" s="218" t="s">
        <v>452</v>
      </c>
      <c r="G693" s="219" t="s">
        <v>251</v>
      </c>
      <c r="H693" s="220">
        <v>6</v>
      </c>
      <c r="I693" s="221"/>
      <c r="J693" s="222">
        <f>ROUND(I693*H693,2)</f>
        <v>0</v>
      </c>
      <c r="K693" s="218" t="s">
        <v>244</v>
      </c>
      <c r="L693" s="47"/>
      <c r="M693" s="223" t="s">
        <v>19</v>
      </c>
      <c r="N693" s="224" t="s">
        <v>48</v>
      </c>
      <c r="O693" s="87"/>
      <c r="P693" s="225">
        <f>O693*H693</f>
        <v>0</v>
      </c>
      <c r="Q693" s="225">
        <v>0</v>
      </c>
      <c r="R693" s="225">
        <f>Q693*H693</f>
        <v>0</v>
      </c>
      <c r="S693" s="225">
        <v>0</v>
      </c>
      <c r="T693" s="226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27" t="s">
        <v>99</v>
      </c>
      <c r="AT693" s="227" t="s">
        <v>179</v>
      </c>
      <c r="AU693" s="227" t="s">
        <v>86</v>
      </c>
      <c r="AY693" s="20" t="s">
        <v>177</v>
      </c>
      <c r="BE693" s="228">
        <f>IF(N693="základní",J693,0)</f>
        <v>0</v>
      </c>
      <c r="BF693" s="228">
        <f>IF(N693="snížená",J693,0)</f>
        <v>0</v>
      </c>
      <c r="BG693" s="228">
        <f>IF(N693="zákl. přenesená",J693,0)</f>
        <v>0</v>
      </c>
      <c r="BH693" s="228">
        <f>IF(N693="sníž. přenesená",J693,0)</f>
        <v>0</v>
      </c>
      <c r="BI693" s="228">
        <f>IF(N693="nulová",J693,0)</f>
        <v>0</v>
      </c>
      <c r="BJ693" s="20" t="s">
        <v>84</v>
      </c>
      <c r="BK693" s="228">
        <f>ROUND(I693*H693,2)</f>
        <v>0</v>
      </c>
      <c r="BL693" s="20" t="s">
        <v>99</v>
      </c>
      <c r="BM693" s="227" t="s">
        <v>1051</v>
      </c>
    </row>
    <row r="694" s="2" customFormat="1">
      <c r="A694" s="41"/>
      <c r="B694" s="42"/>
      <c r="C694" s="43"/>
      <c r="D694" s="229" t="s">
        <v>185</v>
      </c>
      <c r="E694" s="43"/>
      <c r="F694" s="230" t="s">
        <v>454</v>
      </c>
      <c r="G694" s="43"/>
      <c r="H694" s="43"/>
      <c r="I694" s="231"/>
      <c r="J694" s="43"/>
      <c r="K694" s="43"/>
      <c r="L694" s="47"/>
      <c r="M694" s="232"/>
      <c r="N694" s="233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20" t="s">
        <v>185</v>
      </c>
      <c r="AU694" s="20" t="s">
        <v>86</v>
      </c>
    </row>
    <row r="695" s="13" customFormat="1">
      <c r="A695" s="13"/>
      <c r="B695" s="234"/>
      <c r="C695" s="235"/>
      <c r="D695" s="229" t="s">
        <v>187</v>
      </c>
      <c r="E695" s="236" t="s">
        <v>19</v>
      </c>
      <c r="F695" s="237" t="s">
        <v>1052</v>
      </c>
      <c r="G695" s="235"/>
      <c r="H695" s="238">
        <v>6</v>
      </c>
      <c r="I695" s="239"/>
      <c r="J695" s="235"/>
      <c r="K695" s="235"/>
      <c r="L695" s="240"/>
      <c r="M695" s="241"/>
      <c r="N695" s="242"/>
      <c r="O695" s="242"/>
      <c r="P695" s="242"/>
      <c r="Q695" s="242"/>
      <c r="R695" s="242"/>
      <c r="S695" s="242"/>
      <c r="T695" s="24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4" t="s">
        <v>187</v>
      </c>
      <c r="AU695" s="244" t="s">
        <v>86</v>
      </c>
      <c r="AV695" s="13" t="s">
        <v>86</v>
      </c>
      <c r="AW695" s="13" t="s">
        <v>37</v>
      </c>
      <c r="AX695" s="13" t="s">
        <v>84</v>
      </c>
      <c r="AY695" s="244" t="s">
        <v>177</v>
      </c>
    </row>
    <row r="696" s="2" customFormat="1" ht="16.5" customHeight="1">
      <c r="A696" s="41"/>
      <c r="B696" s="42"/>
      <c r="C696" s="216" t="s">
        <v>1053</v>
      </c>
      <c r="D696" s="216" t="s">
        <v>179</v>
      </c>
      <c r="E696" s="217" t="s">
        <v>1054</v>
      </c>
      <c r="F696" s="218" t="s">
        <v>1055</v>
      </c>
      <c r="G696" s="219" t="s">
        <v>251</v>
      </c>
      <c r="H696" s="220">
        <v>6</v>
      </c>
      <c r="I696" s="221"/>
      <c r="J696" s="222">
        <f>ROUND(I696*H696,2)</f>
        <v>0</v>
      </c>
      <c r="K696" s="218" t="s">
        <v>244</v>
      </c>
      <c r="L696" s="47"/>
      <c r="M696" s="223" t="s">
        <v>19</v>
      </c>
      <c r="N696" s="224" t="s">
        <v>48</v>
      </c>
      <c r="O696" s="87"/>
      <c r="P696" s="225">
        <f>O696*H696</f>
        <v>0</v>
      </c>
      <c r="Q696" s="225">
        <v>0</v>
      </c>
      <c r="R696" s="225">
        <f>Q696*H696</f>
        <v>0</v>
      </c>
      <c r="S696" s="225">
        <v>0</v>
      </c>
      <c r="T696" s="226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27" t="s">
        <v>99</v>
      </c>
      <c r="AT696" s="227" t="s">
        <v>179</v>
      </c>
      <c r="AU696" s="227" t="s">
        <v>86</v>
      </c>
      <c r="AY696" s="20" t="s">
        <v>177</v>
      </c>
      <c r="BE696" s="228">
        <f>IF(N696="základní",J696,0)</f>
        <v>0</v>
      </c>
      <c r="BF696" s="228">
        <f>IF(N696="snížená",J696,0)</f>
        <v>0</v>
      </c>
      <c r="BG696" s="228">
        <f>IF(N696="zákl. přenesená",J696,0)</f>
        <v>0</v>
      </c>
      <c r="BH696" s="228">
        <f>IF(N696="sníž. přenesená",J696,0)</f>
        <v>0</v>
      </c>
      <c r="BI696" s="228">
        <f>IF(N696="nulová",J696,0)</f>
        <v>0</v>
      </c>
      <c r="BJ696" s="20" t="s">
        <v>84</v>
      </c>
      <c r="BK696" s="228">
        <f>ROUND(I696*H696,2)</f>
        <v>0</v>
      </c>
      <c r="BL696" s="20" t="s">
        <v>99</v>
      </c>
      <c r="BM696" s="227" t="s">
        <v>1056</v>
      </c>
    </row>
    <row r="697" s="2" customFormat="1">
      <c r="A697" s="41"/>
      <c r="B697" s="42"/>
      <c r="C697" s="43"/>
      <c r="D697" s="229" t="s">
        <v>185</v>
      </c>
      <c r="E697" s="43"/>
      <c r="F697" s="230" t="s">
        <v>1057</v>
      </c>
      <c r="G697" s="43"/>
      <c r="H697" s="43"/>
      <c r="I697" s="231"/>
      <c r="J697" s="43"/>
      <c r="K697" s="43"/>
      <c r="L697" s="47"/>
      <c r="M697" s="232"/>
      <c r="N697" s="233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20" t="s">
        <v>185</v>
      </c>
      <c r="AU697" s="20" t="s">
        <v>86</v>
      </c>
    </row>
    <row r="698" s="2" customFormat="1" ht="16.5" customHeight="1">
      <c r="A698" s="41"/>
      <c r="B698" s="42"/>
      <c r="C698" s="216" t="s">
        <v>1058</v>
      </c>
      <c r="D698" s="216" t="s">
        <v>179</v>
      </c>
      <c r="E698" s="217" t="s">
        <v>1059</v>
      </c>
      <c r="F698" s="218" t="s">
        <v>1060</v>
      </c>
      <c r="G698" s="219" t="s">
        <v>251</v>
      </c>
      <c r="H698" s="220">
        <v>6</v>
      </c>
      <c r="I698" s="221"/>
      <c r="J698" s="222">
        <f>ROUND(I698*H698,2)</f>
        <v>0</v>
      </c>
      <c r="K698" s="218" t="s">
        <v>244</v>
      </c>
      <c r="L698" s="47"/>
      <c r="M698" s="223" t="s">
        <v>19</v>
      </c>
      <c r="N698" s="224" t="s">
        <v>48</v>
      </c>
      <c r="O698" s="87"/>
      <c r="P698" s="225">
        <f>O698*H698</f>
        <v>0</v>
      </c>
      <c r="Q698" s="225">
        <v>0</v>
      </c>
      <c r="R698" s="225">
        <f>Q698*H698</f>
        <v>0</v>
      </c>
      <c r="S698" s="225">
        <v>0</v>
      </c>
      <c r="T698" s="226">
        <f>S698*H698</f>
        <v>0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27" t="s">
        <v>99</v>
      </c>
      <c r="AT698" s="227" t="s">
        <v>179</v>
      </c>
      <c r="AU698" s="227" t="s">
        <v>86</v>
      </c>
      <c r="AY698" s="20" t="s">
        <v>177</v>
      </c>
      <c r="BE698" s="228">
        <f>IF(N698="základní",J698,0)</f>
        <v>0</v>
      </c>
      <c r="BF698" s="228">
        <f>IF(N698="snížená",J698,0)</f>
        <v>0</v>
      </c>
      <c r="BG698" s="228">
        <f>IF(N698="zákl. přenesená",J698,0)</f>
        <v>0</v>
      </c>
      <c r="BH698" s="228">
        <f>IF(N698="sníž. přenesená",J698,0)</f>
        <v>0</v>
      </c>
      <c r="BI698" s="228">
        <f>IF(N698="nulová",J698,0)</f>
        <v>0</v>
      </c>
      <c r="BJ698" s="20" t="s">
        <v>84</v>
      </c>
      <c r="BK698" s="228">
        <f>ROUND(I698*H698,2)</f>
        <v>0</v>
      </c>
      <c r="BL698" s="20" t="s">
        <v>99</v>
      </c>
      <c r="BM698" s="227" t="s">
        <v>1061</v>
      </c>
    </row>
    <row r="699" s="2" customFormat="1">
      <c r="A699" s="41"/>
      <c r="B699" s="42"/>
      <c r="C699" s="43"/>
      <c r="D699" s="229" t="s">
        <v>185</v>
      </c>
      <c r="E699" s="43"/>
      <c r="F699" s="230" t="s">
        <v>1062</v>
      </c>
      <c r="G699" s="43"/>
      <c r="H699" s="43"/>
      <c r="I699" s="231"/>
      <c r="J699" s="43"/>
      <c r="K699" s="43"/>
      <c r="L699" s="47"/>
      <c r="M699" s="232"/>
      <c r="N699" s="233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185</v>
      </c>
      <c r="AU699" s="20" t="s">
        <v>86</v>
      </c>
    </row>
    <row r="700" s="2" customFormat="1" ht="16.5" customHeight="1">
      <c r="A700" s="41"/>
      <c r="B700" s="42"/>
      <c r="C700" s="216" t="s">
        <v>1063</v>
      </c>
      <c r="D700" s="216" t="s">
        <v>179</v>
      </c>
      <c r="E700" s="217" t="s">
        <v>1064</v>
      </c>
      <c r="F700" s="218" t="s">
        <v>1065</v>
      </c>
      <c r="G700" s="219" t="s">
        <v>251</v>
      </c>
      <c r="H700" s="220">
        <v>6</v>
      </c>
      <c r="I700" s="221"/>
      <c r="J700" s="222">
        <f>ROUND(I700*H700,2)</f>
        <v>0</v>
      </c>
      <c r="K700" s="218" t="s">
        <v>244</v>
      </c>
      <c r="L700" s="47"/>
      <c r="M700" s="223" t="s">
        <v>19</v>
      </c>
      <c r="N700" s="224" t="s">
        <v>48</v>
      </c>
      <c r="O700" s="87"/>
      <c r="P700" s="225">
        <f>O700*H700</f>
        <v>0</v>
      </c>
      <c r="Q700" s="225">
        <v>0</v>
      </c>
      <c r="R700" s="225">
        <f>Q700*H700</f>
        <v>0</v>
      </c>
      <c r="S700" s="225">
        <v>0</v>
      </c>
      <c r="T700" s="226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27" t="s">
        <v>99</v>
      </c>
      <c r="AT700" s="227" t="s">
        <v>179</v>
      </c>
      <c r="AU700" s="227" t="s">
        <v>86</v>
      </c>
      <c r="AY700" s="20" t="s">
        <v>177</v>
      </c>
      <c r="BE700" s="228">
        <f>IF(N700="základní",J700,0)</f>
        <v>0</v>
      </c>
      <c r="BF700" s="228">
        <f>IF(N700="snížená",J700,0)</f>
        <v>0</v>
      </c>
      <c r="BG700" s="228">
        <f>IF(N700="zákl. přenesená",J700,0)</f>
        <v>0</v>
      </c>
      <c r="BH700" s="228">
        <f>IF(N700="sníž. přenesená",J700,0)</f>
        <v>0</v>
      </c>
      <c r="BI700" s="228">
        <f>IF(N700="nulová",J700,0)</f>
        <v>0</v>
      </c>
      <c r="BJ700" s="20" t="s">
        <v>84</v>
      </c>
      <c r="BK700" s="228">
        <f>ROUND(I700*H700,2)</f>
        <v>0</v>
      </c>
      <c r="BL700" s="20" t="s">
        <v>99</v>
      </c>
      <c r="BM700" s="227" t="s">
        <v>1066</v>
      </c>
    </row>
    <row r="701" s="2" customFormat="1">
      <c r="A701" s="41"/>
      <c r="B701" s="42"/>
      <c r="C701" s="43"/>
      <c r="D701" s="229" t="s">
        <v>185</v>
      </c>
      <c r="E701" s="43"/>
      <c r="F701" s="230" t="s">
        <v>1067</v>
      </c>
      <c r="G701" s="43"/>
      <c r="H701" s="43"/>
      <c r="I701" s="231"/>
      <c r="J701" s="43"/>
      <c r="K701" s="43"/>
      <c r="L701" s="47"/>
      <c r="M701" s="232"/>
      <c r="N701" s="233"/>
      <c r="O701" s="87"/>
      <c r="P701" s="87"/>
      <c r="Q701" s="87"/>
      <c r="R701" s="87"/>
      <c r="S701" s="87"/>
      <c r="T701" s="88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T701" s="20" t="s">
        <v>185</v>
      </c>
      <c r="AU701" s="20" t="s">
        <v>86</v>
      </c>
    </row>
    <row r="702" s="2" customFormat="1" ht="16.5" customHeight="1">
      <c r="A702" s="41"/>
      <c r="B702" s="42"/>
      <c r="C702" s="216" t="s">
        <v>1068</v>
      </c>
      <c r="D702" s="216" t="s">
        <v>179</v>
      </c>
      <c r="E702" s="217" t="s">
        <v>1069</v>
      </c>
      <c r="F702" s="218" t="s">
        <v>1070</v>
      </c>
      <c r="G702" s="219" t="s">
        <v>251</v>
      </c>
      <c r="H702" s="220">
        <v>6</v>
      </c>
      <c r="I702" s="221"/>
      <c r="J702" s="222">
        <f>ROUND(I702*H702,2)</f>
        <v>0</v>
      </c>
      <c r="K702" s="218" t="s">
        <v>244</v>
      </c>
      <c r="L702" s="47"/>
      <c r="M702" s="223" t="s">
        <v>19</v>
      </c>
      <c r="N702" s="224" t="s">
        <v>48</v>
      </c>
      <c r="O702" s="87"/>
      <c r="P702" s="225">
        <f>O702*H702</f>
        <v>0</v>
      </c>
      <c r="Q702" s="225">
        <v>0.00071000000000000002</v>
      </c>
      <c r="R702" s="225">
        <f>Q702*H702</f>
        <v>0.0042599999999999999</v>
      </c>
      <c r="S702" s="225">
        <v>0</v>
      </c>
      <c r="T702" s="226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27" t="s">
        <v>99</v>
      </c>
      <c r="AT702" s="227" t="s">
        <v>179</v>
      </c>
      <c r="AU702" s="227" t="s">
        <v>86</v>
      </c>
      <c r="AY702" s="20" t="s">
        <v>177</v>
      </c>
      <c r="BE702" s="228">
        <f>IF(N702="základní",J702,0)</f>
        <v>0</v>
      </c>
      <c r="BF702" s="228">
        <f>IF(N702="snížená",J702,0)</f>
        <v>0</v>
      </c>
      <c r="BG702" s="228">
        <f>IF(N702="zákl. přenesená",J702,0)</f>
        <v>0</v>
      </c>
      <c r="BH702" s="228">
        <f>IF(N702="sníž. přenesená",J702,0)</f>
        <v>0</v>
      </c>
      <c r="BI702" s="228">
        <f>IF(N702="nulová",J702,0)</f>
        <v>0</v>
      </c>
      <c r="BJ702" s="20" t="s">
        <v>84</v>
      </c>
      <c r="BK702" s="228">
        <f>ROUND(I702*H702,2)</f>
        <v>0</v>
      </c>
      <c r="BL702" s="20" t="s">
        <v>99</v>
      </c>
      <c r="BM702" s="227" t="s">
        <v>1071</v>
      </c>
    </row>
    <row r="703" s="2" customFormat="1">
      <c r="A703" s="41"/>
      <c r="B703" s="42"/>
      <c r="C703" s="43"/>
      <c r="D703" s="229" t="s">
        <v>185</v>
      </c>
      <c r="E703" s="43"/>
      <c r="F703" s="230" t="s">
        <v>1072</v>
      </c>
      <c r="G703" s="43"/>
      <c r="H703" s="43"/>
      <c r="I703" s="231"/>
      <c r="J703" s="43"/>
      <c r="K703" s="43"/>
      <c r="L703" s="47"/>
      <c r="M703" s="232"/>
      <c r="N703" s="233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185</v>
      </c>
      <c r="AU703" s="20" t="s">
        <v>86</v>
      </c>
    </row>
    <row r="704" s="2" customFormat="1" ht="16.5" customHeight="1">
      <c r="A704" s="41"/>
      <c r="B704" s="42"/>
      <c r="C704" s="216" t="s">
        <v>1073</v>
      </c>
      <c r="D704" s="216" t="s">
        <v>179</v>
      </c>
      <c r="E704" s="217" t="s">
        <v>1074</v>
      </c>
      <c r="F704" s="218" t="s">
        <v>1075</v>
      </c>
      <c r="G704" s="219" t="s">
        <v>251</v>
      </c>
      <c r="H704" s="220">
        <v>22.414999999999999</v>
      </c>
      <c r="I704" s="221"/>
      <c r="J704" s="222">
        <f>ROUND(I704*H704,2)</f>
        <v>0</v>
      </c>
      <c r="K704" s="218" t="s">
        <v>244</v>
      </c>
      <c r="L704" s="47"/>
      <c r="M704" s="223" t="s">
        <v>19</v>
      </c>
      <c r="N704" s="224" t="s">
        <v>48</v>
      </c>
      <c r="O704" s="87"/>
      <c r="P704" s="225">
        <f>O704*H704</f>
        <v>0</v>
      </c>
      <c r="Q704" s="225">
        <v>0.27560000000000001</v>
      </c>
      <c r="R704" s="225">
        <f>Q704*H704</f>
        <v>6.1775739999999999</v>
      </c>
      <c r="S704" s="225">
        <v>0</v>
      </c>
      <c r="T704" s="226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27" t="s">
        <v>99</v>
      </c>
      <c r="AT704" s="227" t="s">
        <v>179</v>
      </c>
      <c r="AU704" s="227" t="s">
        <v>86</v>
      </c>
      <c r="AY704" s="20" t="s">
        <v>177</v>
      </c>
      <c r="BE704" s="228">
        <f>IF(N704="základní",J704,0)</f>
        <v>0</v>
      </c>
      <c r="BF704" s="228">
        <f>IF(N704="snížená",J704,0)</f>
        <v>0</v>
      </c>
      <c r="BG704" s="228">
        <f>IF(N704="zákl. přenesená",J704,0)</f>
        <v>0</v>
      </c>
      <c r="BH704" s="228">
        <f>IF(N704="sníž. přenesená",J704,0)</f>
        <v>0</v>
      </c>
      <c r="BI704" s="228">
        <f>IF(N704="nulová",J704,0)</f>
        <v>0</v>
      </c>
      <c r="BJ704" s="20" t="s">
        <v>84</v>
      </c>
      <c r="BK704" s="228">
        <f>ROUND(I704*H704,2)</f>
        <v>0</v>
      </c>
      <c r="BL704" s="20" t="s">
        <v>99</v>
      </c>
      <c r="BM704" s="227" t="s">
        <v>1076</v>
      </c>
    </row>
    <row r="705" s="2" customFormat="1">
      <c r="A705" s="41"/>
      <c r="B705" s="42"/>
      <c r="C705" s="43"/>
      <c r="D705" s="229" t="s">
        <v>185</v>
      </c>
      <c r="E705" s="43"/>
      <c r="F705" s="230" t="s">
        <v>1077</v>
      </c>
      <c r="G705" s="43"/>
      <c r="H705" s="43"/>
      <c r="I705" s="231"/>
      <c r="J705" s="43"/>
      <c r="K705" s="43"/>
      <c r="L705" s="47"/>
      <c r="M705" s="232"/>
      <c r="N705" s="233"/>
      <c r="O705" s="87"/>
      <c r="P705" s="87"/>
      <c r="Q705" s="87"/>
      <c r="R705" s="87"/>
      <c r="S705" s="87"/>
      <c r="T705" s="88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20" t="s">
        <v>185</v>
      </c>
      <c r="AU705" s="20" t="s">
        <v>86</v>
      </c>
    </row>
    <row r="706" s="13" customFormat="1">
      <c r="A706" s="13"/>
      <c r="B706" s="234"/>
      <c r="C706" s="235"/>
      <c r="D706" s="229" t="s">
        <v>187</v>
      </c>
      <c r="E706" s="236" t="s">
        <v>19</v>
      </c>
      <c r="F706" s="237" t="s">
        <v>1078</v>
      </c>
      <c r="G706" s="235"/>
      <c r="H706" s="238">
        <v>22.414999999999999</v>
      </c>
      <c r="I706" s="239"/>
      <c r="J706" s="235"/>
      <c r="K706" s="235"/>
      <c r="L706" s="240"/>
      <c r="M706" s="241"/>
      <c r="N706" s="242"/>
      <c r="O706" s="242"/>
      <c r="P706" s="242"/>
      <c r="Q706" s="242"/>
      <c r="R706" s="242"/>
      <c r="S706" s="242"/>
      <c r="T706" s="24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4" t="s">
        <v>187</v>
      </c>
      <c r="AU706" s="244" t="s">
        <v>86</v>
      </c>
      <c r="AV706" s="13" t="s">
        <v>86</v>
      </c>
      <c r="AW706" s="13" t="s">
        <v>37</v>
      </c>
      <c r="AX706" s="13" t="s">
        <v>84</v>
      </c>
      <c r="AY706" s="244" t="s">
        <v>177</v>
      </c>
    </row>
    <row r="707" s="2" customFormat="1" ht="16.5" customHeight="1">
      <c r="A707" s="41"/>
      <c r="B707" s="42"/>
      <c r="C707" s="216" t="s">
        <v>1079</v>
      </c>
      <c r="D707" s="216" t="s">
        <v>179</v>
      </c>
      <c r="E707" s="217" t="s">
        <v>1080</v>
      </c>
      <c r="F707" s="218" t="s">
        <v>1081</v>
      </c>
      <c r="G707" s="219" t="s">
        <v>465</v>
      </c>
      <c r="H707" s="220">
        <v>45.829999999999998</v>
      </c>
      <c r="I707" s="221"/>
      <c r="J707" s="222">
        <f>ROUND(I707*H707,2)</f>
        <v>0</v>
      </c>
      <c r="K707" s="218" t="s">
        <v>244</v>
      </c>
      <c r="L707" s="47"/>
      <c r="M707" s="223" t="s">
        <v>19</v>
      </c>
      <c r="N707" s="224" t="s">
        <v>48</v>
      </c>
      <c r="O707" s="87"/>
      <c r="P707" s="225">
        <f>O707*H707</f>
        <v>0</v>
      </c>
      <c r="Q707" s="225">
        <v>0.1295</v>
      </c>
      <c r="R707" s="225">
        <f>Q707*H707</f>
        <v>5.9349850000000002</v>
      </c>
      <c r="S707" s="225">
        <v>0</v>
      </c>
      <c r="T707" s="226">
        <f>S707*H707</f>
        <v>0</v>
      </c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R707" s="227" t="s">
        <v>99</v>
      </c>
      <c r="AT707" s="227" t="s">
        <v>179</v>
      </c>
      <c r="AU707" s="227" t="s">
        <v>86</v>
      </c>
      <c r="AY707" s="20" t="s">
        <v>177</v>
      </c>
      <c r="BE707" s="228">
        <f>IF(N707="základní",J707,0)</f>
        <v>0</v>
      </c>
      <c r="BF707" s="228">
        <f>IF(N707="snížená",J707,0)</f>
        <v>0</v>
      </c>
      <c r="BG707" s="228">
        <f>IF(N707="zákl. přenesená",J707,0)</f>
        <v>0</v>
      </c>
      <c r="BH707" s="228">
        <f>IF(N707="sníž. přenesená",J707,0)</f>
        <v>0</v>
      </c>
      <c r="BI707" s="228">
        <f>IF(N707="nulová",J707,0)</f>
        <v>0</v>
      </c>
      <c r="BJ707" s="20" t="s">
        <v>84</v>
      </c>
      <c r="BK707" s="228">
        <f>ROUND(I707*H707,2)</f>
        <v>0</v>
      </c>
      <c r="BL707" s="20" t="s">
        <v>99</v>
      </c>
      <c r="BM707" s="227" t="s">
        <v>1082</v>
      </c>
    </row>
    <row r="708" s="2" customFormat="1">
      <c r="A708" s="41"/>
      <c r="B708" s="42"/>
      <c r="C708" s="43"/>
      <c r="D708" s="229" t="s">
        <v>185</v>
      </c>
      <c r="E708" s="43"/>
      <c r="F708" s="230" t="s">
        <v>1083</v>
      </c>
      <c r="G708" s="43"/>
      <c r="H708" s="43"/>
      <c r="I708" s="231"/>
      <c r="J708" s="43"/>
      <c r="K708" s="43"/>
      <c r="L708" s="47"/>
      <c r="M708" s="232"/>
      <c r="N708" s="233"/>
      <c r="O708" s="87"/>
      <c r="P708" s="87"/>
      <c r="Q708" s="87"/>
      <c r="R708" s="87"/>
      <c r="S708" s="87"/>
      <c r="T708" s="88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T708" s="20" t="s">
        <v>185</v>
      </c>
      <c r="AU708" s="20" t="s">
        <v>86</v>
      </c>
    </row>
    <row r="709" s="13" customFormat="1">
      <c r="A709" s="13"/>
      <c r="B709" s="234"/>
      <c r="C709" s="235"/>
      <c r="D709" s="229" t="s">
        <v>187</v>
      </c>
      <c r="E709" s="236" t="s">
        <v>19</v>
      </c>
      <c r="F709" s="237" t="s">
        <v>1084</v>
      </c>
      <c r="G709" s="235"/>
      <c r="H709" s="238">
        <v>45.829999999999998</v>
      </c>
      <c r="I709" s="239"/>
      <c r="J709" s="235"/>
      <c r="K709" s="235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187</v>
      </c>
      <c r="AU709" s="244" t="s">
        <v>86</v>
      </c>
      <c r="AV709" s="13" t="s">
        <v>86</v>
      </c>
      <c r="AW709" s="13" t="s">
        <v>37</v>
      </c>
      <c r="AX709" s="13" t="s">
        <v>84</v>
      </c>
      <c r="AY709" s="244" t="s">
        <v>177</v>
      </c>
    </row>
    <row r="710" s="2" customFormat="1" ht="16.5" customHeight="1">
      <c r="A710" s="41"/>
      <c r="B710" s="42"/>
      <c r="C710" s="277" t="s">
        <v>1085</v>
      </c>
      <c r="D710" s="277" t="s">
        <v>314</v>
      </c>
      <c r="E710" s="278" t="s">
        <v>1086</v>
      </c>
      <c r="F710" s="279" t="s">
        <v>1087</v>
      </c>
      <c r="G710" s="280" t="s">
        <v>344</v>
      </c>
      <c r="H710" s="281">
        <v>46.747</v>
      </c>
      <c r="I710" s="282"/>
      <c r="J710" s="283">
        <f>ROUND(I710*H710,2)</f>
        <v>0</v>
      </c>
      <c r="K710" s="279" t="s">
        <v>244</v>
      </c>
      <c r="L710" s="284"/>
      <c r="M710" s="285" t="s">
        <v>19</v>
      </c>
      <c r="N710" s="286" t="s">
        <v>48</v>
      </c>
      <c r="O710" s="87"/>
      <c r="P710" s="225">
        <f>O710*H710</f>
        <v>0</v>
      </c>
      <c r="Q710" s="225">
        <v>0.024</v>
      </c>
      <c r="R710" s="225">
        <f>Q710*H710</f>
        <v>1.121928</v>
      </c>
      <c r="S710" s="225">
        <v>0</v>
      </c>
      <c r="T710" s="226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27" t="s">
        <v>241</v>
      </c>
      <c r="AT710" s="227" t="s">
        <v>314</v>
      </c>
      <c r="AU710" s="227" t="s">
        <v>86</v>
      </c>
      <c r="AY710" s="20" t="s">
        <v>177</v>
      </c>
      <c r="BE710" s="228">
        <f>IF(N710="základní",J710,0)</f>
        <v>0</v>
      </c>
      <c r="BF710" s="228">
        <f>IF(N710="snížená",J710,0)</f>
        <v>0</v>
      </c>
      <c r="BG710" s="228">
        <f>IF(N710="zákl. přenesená",J710,0)</f>
        <v>0</v>
      </c>
      <c r="BH710" s="228">
        <f>IF(N710="sníž. přenesená",J710,0)</f>
        <v>0</v>
      </c>
      <c r="BI710" s="228">
        <f>IF(N710="nulová",J710,0)</f>
        <v>0</v>
      </c>
      <c r="BJ710" s="20" t="s">
        <v>84</v>
      </c>
      <c r="BK710" s="228">
        <f>ROUND(I710*H710,2)</f>
        <v>0</v>
      </c>
      <c r="BL710" s="20" t="s">
        <v>99</v>
      </c>
      <c r="BM710" s="227" t="s">
        <v>1088</v>
      </c>
    </row>
    <row r="711" s="2" customFormat="1">
      <c r="A711" s="41"/>
      <c r="B711" s="42"/>
      <c r="C711" s="43"/>
      <c r="D711" s="229" t="s">
        <v>185</v>
      </c>
      <c r="E711" s="43"/>
      <c r="F711" s="230" t="s">
        <v>1089</v>
      </c>
      <c r="G711" s="43"/>
      <c r="H711" s="43"/>
      <c r="I711" s="231"/>
      <c r="J711" s="43"/>
      <c r="K711" s="43"/>
      <c r="L711" s="47"/>
      <c r="M711" s="232"/>
      <c r="N711" s="233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185</v>
      </c>
      <c r="AU711" s="20" t="s">
        <v>86</v>
      </c>
    </row>
    <row r="712" s="13" customFormat="1">
      <c r="A712" s="13"/>
      <c r="B712" s="234"/>
      <c r="C712" s="235"/>
      <c r="D712" s="229" t="s">
        <v>187</v>
      </c>
      <c r="E712" s="236" t="s">
        <v>19</v>
      </c>
      <c r="F712" s="237" t="s">
        <v>1090</v>
      </c>
      <c r="G712" s="235"/>
      <c r="H712" s="238">
        <v>45.829999999999998</v>
      </c>
      <c r="I712" s="239"/>
      <c r="J712" s="235"/>
      <c r="K712" s="235"/>
      <c r="L712" s="240"/>
      <c r="M712" s="241"/>
      <c r="N712" s="242"/>
      <c r="O712" s="242"/>
      <c r="P712" s="242"/>
      <c r="Q712" s="242"/>
      <c r="R712" s="242"/>
      <c r="S712" s="242"/>
      <c r="T712" s="24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4" t="s">
        <v>187</v>
      </c>
      <c r="AU712" s="244" t="s">
        <v>86</v>
      </c>
      <c r="AV712" s="13" t="s">
        <v>86</v>
      </c>
      <c r="AW712" s="13" t="s">
        <v>37</v>
      </c>
      <c r="AX712" s="13" t="s">
        <v>84</v>
      </c>
      <c r="AY712" s="244" t="s">
        <v>177</v>
      </c>
    </row>
    <row r="713" s="13" customFormat="1">
      <c r="A713" s="13"/>
      <c r="B713" s="234"/>
      <c r="C713" s="235"/>
      <c r="D713" s="229" t="s">
        <v>187</v>
      </c>
      <c r="E713" s="235"/>
      <c r="F713" s="237" t="s">
        <v>1091</v>
      </c>
      <c r="G713" s="235"/>
      <c r="H713" s="238">
        <v>46.747</v>
      </c>
      <c r="I713" s="239"/>
      <c r="J713" s="235"/>
      <c r="K713" s="235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187</v>
      </c>
      <c r="AU713" s="244" t="s">
        <v>86</v>
      </c>
      <c r="AV713" s="13" t="s">
        <v>86</v>
      </c>
      <c r="AW713" s="13" t="s">
        <v>4</v>
      </c>
      <c r="AX713" s="13" t="s">
        <v>84</v>
      </c>
      <c r="AY713" s="244" t="s">
        <v>177</v>
      </c>
    </row>
    <row r="714" s="2" customFormat="1" ht="16.5" customHeight="1">
      <c r="A714" s="41"/>
      <c r="B714" s="42"/>
      <c r="C714" s="216" t="s">
        <v>1092</v>
      </c>
      <c r="D714" s="216" t="s">
        <v>179</v>
      </c>
      <c r="E714" s="217" t="s">
        <v>1093</v>
      </c>
      <c r="F714" s="218" t="s">
        <v>1094</v>
      </c>
      <c r="G714" s="219" t="s">
        <v>251</v>
      </c>
      <c r="H714" s="220">
        <v>25</v>
      </c>
      <c r="I714" s="221"/>
      <c r="J714" s="222">
        <f>ROUND(I714*H714,2)</f>
        <v>0</v>
      </c>
      <c r="K714" s="218" t="s">
        <v>244</v>
      </c>
      <c r="L714" s="47"/>
      <c r="M714" s="223" t="s">
        <v>19</v>
      </c>
      <c r="N714" s="224" t="s">
        <v>48</v>
      </c>
      <c r="O714" s="87"/>
      <c r="P714" s="225">
        <f>O714*H714</f>
        <v>0</v>
      </c>
      <c r="Q714" s="225">
        <v>0.28361999999999998</v>
      </c>
      <c r="R714" s="225">
        <f>Q714*H714</f>
        <v>7.0904999999999996</v>
      </c>
      <c r="S714" s="225">
        <v>0</v>
      </c>
      <c r="T714" s="226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27" t="s">
        <v>99</v>
      </c>
      <c r="AT714" s="227" t="s">
        <v>179</v>
      </c>
      <c r="AU714" s="227" t="s">
        <v>86</v>
      </c>
      <c r="AY714" s="20" t="s">
        <v>177</v>
      </c>
      <c r="BE714" s="228">
        <f>IF(N714="základní",J714,0)</f>
        <v>0</v>
      </c>
      <c r="BF714" s="228">
        <f>IF(N714="snížená",J714,0)</f>
        <v>0</v>
      </c>
      <c r="BG714" s="228">
        <f>IF(N714="zákl. přenesená",J714,0)</f>
        <v>0</v>
      </c>
      <c r="BH714" s="228">
        <f>IF(N714="sníž. přenesená",J714,0)</f>
        <v>0</v>
      </c>
      <c r="BI714" s="228">
        <f>IF(N714="nulová",J714,0)</f>
        <v>0</v>
      </c>
      <c r="BJ714" s="20" t="s">
        <v>84</v>
      </c>
      <c r="BK714" s="228">
        <f>ROUND(I714*H714,2)</f>
        <v>0</v>
      </c>
      <c r="BL714" s="20" t="s">
        <v>99</v>
      </c>
      <c r="BM714" s="227" t="s">
        <v>1095</v>
      </c>
    </row>
    <row r="715" s="2" customFormat="1">
      <c r="A715" s="41"/>
      <c r="B715" s="42"/>
      <c r="C715" s="43"/>
      <c r="D715" s="229" t="s">
        <v>185</v>
      </c>
      <c r="E715" s="43"/>
      <c r="F715" s="230" t="s">
        <v>1096</v>
      </c>
      <c r="G715" s="43"/>
      <c r="H715" s="43"/>
      <c r="I715" s="231"/>
      <c r="J715" s="43"/>
      <c r="K715" s="43"/>
      <c r="L715" s="47"/>
      <c r="M715" s="232"/>
      <c r="N715" s="233"/>
      <c r="O715" s="87"/>
      <c r="P715" s="87"/>
      <c r="Q715" s="87"/>
      <c r="R715" s="87"/>
      <c r="S715" s="87"/>
      <c r="T715" s="88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T715" s="20" t="s">
        <v>185</v>
      </c>
      <c r="AU715" s="20" t="s">
        <v>86</v>
      </c>
    </row>
    <row r="716" s="13" customFormat="1">
      <c r="A716" s="13"/>
      <c r="B716" s="234"/>
      <c r="C716" s="235"/>
      <c r="D716" s="229" t="s">
        <v>187</v>
      </c>
      <c r="E716" s="236" t="s">
        <v>19</v>
      </c>
      <c r="F716" s="237" t="s">
        <v>1097</v>
      </c>
      <c r="G716" s="235"/>
      <c r="H716" s="238">
        <v>25</v>
      </c>
      <c r="I716" s="239"/>
      <c r="J716" s="235"/>
      <c r="K716" s="235"/>
      <c r="L716" s="240"/>
      <c r="M716" s="241"/>
      <c r="N716" s="242"/>
      <c r="O716" s="242"/>
      <c r="P716" s="242"/>
      <c r="Q716" s="242"/>
      <c r="R716" s="242"/>
      <c r="S716" s="242"/>
      <c r="T716" s="24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4" t="s">
        <v>187</v>
      </c>
      <c r="AU716" s="244" t="s">
        <v>86</v>
      </c>
      <c r="AV716" s="13" t="s">
        <v>86</v>
      </c>
      <c r="AW716" s="13" t="s">
        <v>37</v>
      </c>
      <c r="AX716" s="13" t="s">
        <v>84</v>
      </c>
      <c r="AY716" s="244" t="s">
        <v>177</v>
      </c>
    </row>
    <row r="717" s="12" customFormat="1" ht="22.8" customHeight="1">
      <c r="A717" s="12"/>
      <c r="B717" s="200"/>
      <c r="C717" s="201"/>
      <c r="D717" s="202" t="s">
        <v>76</v>
      </c>
      <c r="E717" s="214" t="s">
        <v>211</v>
      </c>
      <c r="F717" s="214" t="s">
        <v>1098</v>
      </c>
      <c r="G717" s="201"/>
      <c r="H717" s="201"/>
      <c r="I717" s="204"/>
      <c r="J717" s="215">
        <f>BK717</f>
        <v>0</v>
      </c>
      <c r="K717" s="201"/>
      <c r="L717" s="206"/>
      <c r="M717" s="207"/>
      <c r="N717" s="208"/>
      <c r="O717" s="208"/>
      <c r="P717" s="209">
        <f>SUM(P718:P967)</f>
        <v>0</v>
      </c>
      <c r="Q717" s="208"/>
      <c r="R717" s="209">
        <f>SUM(R718:R967)</f>
        <v>174.81272952000001</v>
      </c>
      <c r="S717" s="208"/>
      <c r="T717" s="210">
        <f>SUM(T718:T967)</f>
        <v>0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11" t="s">
        <v>84</v>
      </c>
      <c r="AT717" s="212" t="s">
        <v>76</v>
      </c>
      <c r="AU717" s="212" t="s">
        <v>84</v>
      </c>
      <c r="AY717" s="211" t="s">
        <v>177</v>
      </c>
      <c r="BK717" s="213">
        <f>SUM(BK718:BK967)</f>
        <v>0</v>
      </c>
    </row>
    <row r="718" s="2" customFormat="1" ht="16.5" customHeight="1">
      <c r="A718" s="41"/>
      <c r="B718" s="42"/>
      <c r="C718" s="216" t="s">
        <v>1099</v>
      </c>
      <c r="D718" s="216" t="s">
        <v>179</v>
      </c>
      <c r="E718" s="217" t="s">
        <v>1100</v>
      </c>
      <c r="F718" s="218" t="s">
        <v>1101</v>
      </c>
      <c r="G718" s="219" t="s">
        <v>251</v>
      </c>
      <c r="H718" s="220">
        <v>3.407</v>
      </c>
      <c r="I718" s="221"/>
      <c r="J718" s="222">
        <f>ROUND(I718*H718,2)</f>
        <v>0</v>
      </c>
      <c r="K718" s="218" t="s">
        <v>244</v>
      </c>
      <c r="L718" s="47"/>
      <c r="M718" s="223" t="s">
        <v>19</v>
      </c>
      <c r="N718" s="224" t="s">
        <v>48</v>
      </c>
      <c r="O718" s="87"/>
      <c r="P718" s="225">
        <f>O718*H718</f>
        <v>0</v>
      </c>
      <c r="Q718" s="225">
        <v>0.00025999999999999998</v>
      </c>
      <c r="R718" s="225">
        <f>Q718*H718</f>
        <v>0.00088581999999999995</v>
      </c>
      <c r="S718" s="225">
        <v>0</v>
      </c>
      <c r="T718" s="226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27" t="s">
        <v>99</v>
      </c>
      <c r="AT718" s="227" t="s">
        <v>179</v>
      </c>
      <c r="AU718" s="227" t="s">
        <v>86</v>
      </c>
      <c r="AY718" s="20" t="s">
        <v>177</v>
      </c>
      <c r="BE718" s="228">
        <f>IF(N718="základní",J718,0)</f>
        <v>0</v>
      </c>
      <c r="BF718" s="228">
        <f>IF(N718="snížená",J718,0)</f>
        <v>0</v>
      </c>
      <c r="BG718" s="228">
        <f>IF(N718="zákl. přenesená",J718,0)</f>
        <v>0</v>
      </c>
      <c r="BH718" s="228">
        <f>IF(N718="sníž. přenesená",J718,0)</f>
        <v>0</v>
      </c>
      <c r="BI718" s="228">
        <f>IF(N718="nulová",J718,0)</f>
        <v>0</v>
      </c>
      <c r="BJ718" s="20" t="s">
        <v>84</v>
      </c>
      <c r="BK718" s="228">
        <f>ROUND(I718*H718,2)</f>
        <v>0</v>
      </c>
      <c r="BL718" s="20" t="s">
        <v>99</v>
      </c>
      <c r="BM718" s="227" t="s">
        <v>1102</v>
      </c>
    </row>
    <row r="719" s="2" customFormat="1">
      <c r="A719" s="41"/>
      <c r="B719" s="42"/>
      <c r="C719" s="43"/>
      <c r="D719" s="229" t="s">
        <v>185</v>
      </c>
      <c r="E719" s="43"/>
      <c r="F719" s="230" t="s">
        <v>1103</v>
      </c>
      <c r="G719" s="43"/>
      <c r="H719" s="43"/>
      <c r="I719" s="231"/>
      <c r="J719" s="43"/>
      <c r="K719" s="43"/>
      <c r="L719" s="47"/>
      <c r="M719" s="232"/>
      <c r="N719" s="233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185</v>
      </c>
      <c r="AU719" s="20" t="s">
        <v>86</v>
      </c>
    </row>
    <row r="720" s="2" customFormat="1" ht="16.5" customHeight="1">
      <c r="A720" s="41"/>
      <c r="B720" s="42"/>
      <c r="C720" s="216" t="s">
        <v>1104</v>
      </c>
      <c r="D720" s="216" t="s">
        <v>179</v>
      </c>
      <c r="E720" s="217" t="s">
        <v>1105</v>
      </c>
      <c r="F720" s="218" t="s">
        <v>1106</v>
      </c>
      <c r="G720" s="219" t="s">
        <v>251</v>
      </c>
      <c r="H720" s="220">
        <v>3.407</v>
      </c>
      <c r="I720" s="221"/>
      <c r="J720" s="222">
        <f>ROUND(I720*H720,2)</f>
        <v>0</v>
      </c>
      <c r="K720" s="218" t="s">
        <v>244</v>
      </c>
      <c r="L720" s="47"/>
      <c r="M720" s="223" t="s">
        <v>19</v>
      </c>
      <c r="N720" s="224" t="s">
        <v>48</v>
      </c>
      <c r="O720" s="87"/>
      <c r="P720" s="225">
        <f>O720*H720</f>
        <v>0</v>
      </c>
      <c r="Q720" s="225">
        <v>0.018380000000000001</v>
      </c>
      <c r="R720" s="225">
        <f>Q720*H720</f>
        <v>0.062620660000000009</v>
      </c>
      <c r="S720" s="225">
        <v>0</v>
      </c>
      <c r="T720" s="226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27" t="s">
        <v>99</v>
      </c>
      <c r="AT720" s="227" t="s">
        <v>179</v>
      </c>
      <c r="AU720" s="227" t="s">
        <v>86</v>
      </c>
      <c r="AY720" s="20" t="s">
        <v>177</v>
      </c>
      <c r="BE720" s="228">
        <f>IF(N720="základní",J720,0)</f>
        <v>0</v>
      </c>
      <c r="BF720" s="228">
        <f>IF(N720="snížená",J720,0)</f>
        <v>0</v>
      </c>
      <c r="BG720" s="228">
        <f>IF(N720="zákl. přenesená",J720,0)</f>
        <v>0</v>
      </c>
      <c r="BH720" s="228">
        <f>IF(N720="sníž. přenesená",J720,0)</f>
        <v>0</v>
      </c>
      <c r="BI720" s="228">
        <f>IF(N720="nulová",J720,0)</f>
        <v>0</v>
      </c>
      <c r="BJ720" s="20" t="s">
        <v>84</v>
      </c>
      <c r="BK720" s="228">
        <f>ROUND(I720*H720,2)</f>
        <v>0</v>
      </c>
      <c r="BL720" s="20" t="s">
        <v>99</v>
      </c>
      <c r="BM720" s="227" t="s">
        <v>1107</v>
      </c>
    </row>
    <row r="721" s="2" customFormat="1">
      <c r="A721" s="41"/>
      <c r="B721" s="42"/>
      <c r="C721" s="43"/>
      <c r="D721" s="229" t="s">
        <v>185</v>
      </c>
      <c r="E721" s="43"/>
      <c r="F721" s="230" t="s">
        <v>1108</v>
      </c>
      <c r="G721" s="43"/>
      <c r="H721" s="43"/>
      <c r="I721" s="231"/>
      <c r="J721" s="43"/>
      <c r="K721" s="43"/>
      <c r="L721" s="47"/>
      <c r="M721" s="232"/>
      <c r="N721" s="233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185</v>
      </c>
      <c r="AU721" s="20" t="s">
        <v>86</v>
      </c>
    </row>
    <row r="722" s="13" customFormat="1">
      <c r="A722" s="13"/>
      <c r="B722" s="234"/>
      <c r="C722" s="235"/>
      <c r="D722" s="229" t="s">
        <v>187</v>
      </c>
      <c r="E722" s="236" t="s">
        <v>19</v>
      </c>
      <c r="F722" s="237" t="s">
        <v>1109</v>
      </c>
      <c r="G722" s="235"/>
      <c r="H722" s="238">
        <v>3.407</v>
      </c>
      <c r="I722" s="239"/>
      <c r="J722" s="235"/>
      <c r="K722" s="235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187</v>
      </c>
      <c r="AU722" s="244" t="s">
        <v>86</v>
      </c>
      <c r="AV722" s="13" t="s">
        <v>86</v>
      </c>
      <c r="AW722" s="13" t="s">
        <v>37</v>
      </c>
      <c r="AX722" s="13" t="s">
        <v>84</v>
      </c>
      <c r="AY722" s="244" t="s">
        <v>177</v>
      </c>
    </row>
    <row r="723" s="2" customFormat="1" ht="16.5" customHeight="1">
      <c r="A723" s="41"/>
      <c r="B723" s="42"/>
      <c r="C723" s="216" t="s">
        <v>1110</v>
      </c>
      <c r="D723" s="216" t="s">
        <v>179</v>
      </c>
      <c r="E723" s="217" t="s">
        <v>1111</v>
      </c>
      <c r="F723" s="218" t="s">
        <v>1112</v>
      </c>
      <c r="G723" s="219" t="s">
        <v>251</v>
      </c>
      <c r="H723" s="220">
        <v>1514.049</v>
      </c>
      <c r="I723" s="221"/>
      <c r="J723" s="222">
        <f>ROUND(I723*H723,2)</f>
        <v>0</v>
      </c>
      <c r="K723" s="218" t="s">
        <v>244</v>
      </c>
      <c r="L723" s="47"/>
      <c r="M723" s="223" t="s">
        <v>19</v>
      </c>
      <c r="N723" s="224" t="s">
        <v>48</v>
      </c>
      <c r="O723" s="87"/>
      <c r="P723" s="225">
        <f>O723*H723</f>
        <v>0</v>
      </c>
      <c r="Q723" s="225">
        <v>0.00025999999999999998</v>
      </c>
      <c r="R723" s="225">
        <f>Q723*H723</f>
        <v>0.39365273999999995</v>
      </c>
      <c r="S723" s="225">
        <v>0</v>
      </c>
      <c r="T723" s="226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27" t="s">
        <v>99</v>
      </c>
      <c r="AT723" s="227" t="s">
        <v>179</v>
      </c>
      <c r="AU723" s="227" t="s">
        <v>86</v>
      </c>
      <c r="AY723" s="20" t="s">
        <v>177</v>
      </c>
      <c r="BE723" s="228">
        <f>IF(N723="základní",J723,0)</f>
        <v>0</v>
      </c>
      <c r="BF723" s="228">
        <f>IF(N723="snížená",J723,0)</f>
        <v>0</v>
      </c>
      <c r="BG723" s="228">
        <f>IF(N723="zákl. přenesená",J723,0)</f>
        <v>0</v>
      </c>
      <c r="BH723" s="228">
        <f>IF(N723="sníž. přenesená",J723,0)</f>
        <v>0</v>
      </c>
      <c r="BI723" s="228">
        <f>IF(N723="nulová",J723,0)</f>
        <v>0</v>
      </c>
      <c r="BJ723" s="20" t="s">
        <v>84</v>
      </c>
      <c r="BK723" s="228">
        <f>ROUND(I723*H723,2)</f>
        <v>0</v>
      </c>
      <c r="BL723" s="20" t="s">
        <v>99</v>
      </c>
      <c r="BM723" s="227" t="s">
        <v>1113</v>
      </c>
    </row>
    <row r="724" s="2" customFormat="1">
      <c r="A724" s="41"/>
      <c r="B724" s="42"/>
      <c r="C724" s="43"/>
      <c r="D724" s="229" t="s">
        <v>185</v>
      </c>
      <c r="E724" s="43"/>
      <c r="F724" s="230" t="s">
        <v>1114</v>
      </c>
      <c r="G724" s="43"/>
      <c r="H724" s="43"/>
      <c r="I724" s="231"/>
      <c r="J724" s="43"/>
      <c r="K724" s="43"/>
      <c r="L724" s="47"/>
      <c r="M724" s="232"/>
      <c r="N724" s="233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185</v>
      </c>
      <c r="AU724" s="20" t="s">
        <v>86</v>
      </c>
    </row>
    <row r="725" s="13" customFormat="1">
      <c r="A725" s="13"/>
      <c r="B725" s="234"/>
      <c r="C725" s="235"/>
      <c r="D725" s="229" t="s">
        <v>187</v>
      </c>
      <c r="E725" s="236" t="s">
        <v>19</v>
      </c>
      <c r="F725" s="237" t="s">
        <v>1115</v>
      </c>
      <c r="G725" s="235"/>
      <c r="H725" s="238">
        <v>1514.049</v>
      </c>
      <c r="I725" s="239"/>
      <c r="J725" s="235"/>
      <c r="K725" s="235"/>
      <c r="L725" s="240"/>
      <c r="M725" s="241"/>
      <c r="N725" s="242"/>
      <c r="O725" s="242"/>
      <c r="P725" s="242"/>
      <c r="Q725" s="242"/>
      <c r="R725" s="242"/>
      <c r="S725" s="242"/>
      <c r="T725" s="24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44" t="s">
        <v>187</v>
      </c>
      <c r="AU725" s="244" t="s">
        <v>86</v>
      </c>
      <c r="AV725" s="13" t="s">
        <v>86</v>
      </c>
      <c r="AW725" s="13" t="s">
        <v>37</v>
      </c>
      <c r="AX725" s="13" t="s">
        <v>84</v>
      </c>
      <c r="AY725" s="244" t="s">
        <v>177</v>
      </c>
    </row>
    <row r="726" s="2" customFormat="1" ht="16.5" customHeight="1">
      <c r="A726" s="41"/>
      <c r="B726" s="42"/>
      <c r="C726" s="216" t="s">
        <v>1116</v>
      </c>
      <c r="D726" s="216" t="s">
        <v>179</v>
      </c>
      <c r="E726" s="217" t="s">
        <v>1117</v>
      </c>
      <c r="F726" s="218" t="s">
        <v>1118</v>
      </c>
      <c r="G726" s="219" t="s">
        <v>251</v>
      </c>
      <c r="H726" s="220">
        <v>1212.3889999999999</v>
      </c>
      <c r="I726" s="221"/>
      <c r="J726" s="222">
        <f>ROUND(I726*H726,2)</f>
        <v>0</v>
      </c>
      <c r="K726" s="218" t="s">
        <v>244</v>
      </c>
      <c r="L726" s="47"/>
      <c r="M726" s="223" t="s">
        <v>19</v>
      </c>
      <c r="N726" s="224" t="s">
        <v>48</v>
      </c>
      <c r="O726" s="87"/>
      <c r="P726" s="225">
        <f>O726*H726</f>
        <v>0</v>
      </c>
      <c r="Q726" s="225">
        <v>0.018380000000000001</v>
      </c>
      <c r="R726" s="225">
        <f>Q726*H726</f>
        <v>22.283709819999999</v>
      </c>
      <c r="S726" s="225">
        <v>0</v>
      </c>
      <c r="T726" s="226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27" t="s">
        <v>99</v>
      </c>
      <c r="AT726" s="227" t="s">
        <v>179</v>
      </c>
      <c r="AU726" s="227" t="s">
        <v>86</v>
      </c>
      <c r="AY726" s="20" t="s">
        <v>177</v>
      </c>
      <c r="BE726" s="228">
        <f>IF(N726="základní",J726,0)</f>
        <v>0</v>
      </c>
      <c r="BF726" s="228">
        <f>IF(N726="snížená",J726,0)</f>
        <v>0</v>
      </c>
      <c r="BG726" s="228">
        <f>IF(N726="zákl. přenesená",J726,0)</f>
        <v>0</v>
      </c>
      <c r="BH726" s="228">
        <f>IF(N726="sníž. přenesená",J726,0)</f>
        <v>0</v>
      </c>
      <c r="BI726" s="228">
        <f>IF(N726="nulová",J726,0)</f>
        <v>0</v>
      </c>
      <c r="BJ726" s="20" t="s">
        <v>84</v>
      </c>
      <c r="BK726" s="228">
        <f>ROUND(I726*H726,2)</f>
        <v>0</v>
      </c>
      <c r="BL726" s="20" t="s">
        <v>99</v>
      </c>
      <c r="BM726" s="227" t="s">
        <v>1119</v>
      </c>
    </row>
    <row r="727" s="2" customFormat="1">
      <c r="A727" s="41"/>
      <c r="B727" s="42"/>
      <c r="C727" s="43"/>
      <c r="D727" s="229" t="s">
        <v>185</v>
      </c>
      <c r="E727" s="43"/>
      <c r="F727" s="230" t="s">
        <v>1120</v>
      </c>
      <c r="G727" s="43"/>
      <c r="H727" s="43"/>
      <c r="I727" s="231"/>
      <c r="J727" s="43"/>
      <c r="K727" s="43"/>
      <c r="L727" s="47"/>
      <c r="M727" s="232"/>
      <c r="N727" s="233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185</v>
      </c>
      <c r="AU727" s="20" t="s">
        <v>86</v>
      </c>
    </row>
    <row r="728" s="14" customFormat="1">
      <c r="A728" s="14"/>
      <c r="B728" s="245"/>
      <c r="C728" s="246"/>
      <c r="D728" s="229" t="s">
        <v>187</v>
      </c>
      <c r="E728" s="247" t="s">
        <v>19</v>
      </c>
      <c r="F728" s="248" t="s">
        <v>753</v>
      </c>
      <c r="G728" s="246"/>
      <c r="H728" s="247" t="s">
        <v>19</v>
      </c>
      <c r="I728" s="249"/>
      <c r="J728" s="246"/>
      <c r="K728" s="246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187</v>
      </c>
      <c r="AU728" s="254" t="s">
        <v>86</v>
      </c>
      <c r="AV728" s="14" t="s">
        <v>84</v>
      </c>
      <c r="AW728" s="14" t="s">
        <v>37</v>
      </c>
      <c r="AX728" s="14" t="s">
        <v>77</v>
      </c>
      <c r="AY728" s="254" t="s">
        <v>177</v>
      </c>
    </row>
    <row r="729" s="13" customFormat="1">
      <c r="A729" s="13"/>
      <c r="B729" s="234"/>
      <c r="C729" s="235"/>
      <c r="D729" s="229" t="s">
        <v>187</v>
      </c>
      <c r="E729" s="236" t="s">
        <v>19</v>
      </c>
      <c r="F729" s="237" t="s">
        <v>1121</v>
      </c>
      <c r="G729" s="235"/>
      <c r="H729" s="238">
        <v>17.539999999999999</v>
      </c>
      <c r="I729" s="239"/>
      <c r="J729" s="235"/>
      <c r="K729" s="235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187</v>
      </c>
      <c r="AU729" s="244" t="s">
        <v>86</v>
      </c>
      <c r="AV729" s="13" t="s">
        <v>86</v>
      </c>
      <c r="AW729" s="13" t="s">
        <v>37</v>
      </c>
      <c r="AX729" s="13" t="s">
        <v>77</v>
      </c>
      <c r="AY729" s="244" t="s">
        <v>177</v>
      </c>
    </row>
    <row r="730" s="13" customFormat="1">
      <c r="A730" s="13"/>
      <c r="B730" s="234"/>
      <c r="C730" s="235"/>
      <c r="D730" s="229" t="s">
        <v>187</v>
      </c>
      <c r="E730" s="236" t="s">
        <v>19</v>
      </c>
      <c r="F730" s="237" t="s">
        <v>1122</v>
      </c>
      <c r="G730" s="235"/>
      <c r="H730" s="238">
        <v>66.552000000000007</v>
      </c>
      <c r="I730" s="239"/>
      <c r="J730" s="235"/>
      <c r="K730" s="235"/>
      <c r="L730" s="240"/>
      <c r="M730" s="241"/>
      <c r="N730" s="242"/>
      <c r="O730" s="242"/>
      <c r="P730" s="242"/>
      <c r="Q730" s="242"/>
      <c r="R730" s="242"/>
      <c r="S730" s="242"/>
      <c r="T730" s="24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4" t="s">
        <v>187</v>
      </c>
      <c r="AU730" s="244" t="s">
        <v>86</v>
      </c>
      <c r="AV730" s="13" t="s">
        <v>86</v>
      </c>
      <c r="AW730" s="13" t="s">
        <v>37</v>
      </c>
      <c r="AX730" s="13" t="s">
        <v>77</v>
      </c>
      <c r="AY730" s="244" t="s">
        <v>177</v>
      </c>
    </row>
    <row r="731" s="13" customFormat="1">
      <c r="A731" s="13"/>
      <c r="B731" s="234"/>
      <c r="C731" s="235"/>
      <c r="D731" s="229" t="s">
        <v>187</v>
      </c>
      <c r="E731" s="236" t="s">
        <v>19</v>
      </c>
      <c r="F731" s="237" t="s">
        <v>1123</v>
      </c>
      <c r="G731" s="235"/>
      <c r="H731" s="238">
        <v>39.499000000000002</v>
      </c>
      <c r="I731" s="239"/>
      <c r="J731" s="235"/>
      <c r="K731" s="235"/>
      <c r="L731" s="240"/>
      <c r="M731" s="241"/>
      <c r="N731" s="242"/>
      <c r="O731" s="242"/>
      <c r="P731" s="242"/>
      <c r="Q731" s="242"/>
      <c r="R731" s="242"/>
      <c r="S731" s="242"/>
      <c r="T731" s="24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44" t="s">
        <v>187</v>
      </c>
      <c r="AU731" s="244" t="s">
        <v>86</v>
      </c>
      <c r="AV731" s="13" t="s">
        <v>86</v>
      </c>
      <c r="AW731" s="13" t="s">
        <v>37</v>
      </c>
      <c r="AX731" s="13" t="s">
        <v>77</v>
      </c>
      <c r="AY731" s="244" t="s">
        <v>177</v>
      </c>
    </row>
    <row r="732" s="13" customFormat="1">
      <c r="A732" s="13"/>
      <c r="B732" s="234"/>
      <c r="C732" s="235"/>
      <c r="D732" s="229" t="s">
        <v>187</v>
      </c>
      <c r="E732" s="236" t="s">
        <v>19</v>
      </c>
      <c r="F732" s="237" t="s">
        <v>1124</v>
      </c>
      <c r="G732" s="235"/>
      <c r="H732" s="238">
        <v>32.170999999999999</v>
      </c>
      <c r="I732" s="239"/>
      <c r="J732" s="235"/>
      <c r="K732" s="235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187</v>
      </c>
      <c r="AU732" s="244" t="s">
        <v>86</v>
      </c>
      <c r="AV732" s="13" t="s">
        <v>86</v>
      </c>
      <c r="AW732" s="13" t="s">
        <v>37</v>
      </c>
      <c r="AX732" s="13" t="s">
        <v>77</v>
      </c>
      <c r="AY732" s="244" t="s">
        <v>177</v>
      </c>
    </row>
    <row r="733" s="13" customFormat="1">
      <c r="A733" s="13"/>
      <c r="B733" s="234"/>
      <c r="C733" s="235"/>
      <c r="D733" s="229" t="s">
        <v>187</v>
      </c>
      <c r="E733" s="236" t="s">
        <v>19</v>
      </c>
      <c r="F733" s="237" t="s">
        <v>1125</v>
      </c>
      <c r="G733" s="235"/>
      <c r="H733" s="238">
        <v>24.507999999999999</v>
      </c>
      <c r="I733" s="239"/>
      <c r="J733" s="235"/>
      <c r="K733" s="235"/>
      <c r="L733" s="240"/>
      <c r="M733" s="241"/>
      <c r="N733" s="242"/>
      <c r="O733" s="242"/>
      <c r="P733" s="242"/>
      <c r="Q733" s="242"/>
      <c r="R733" s="242"/>
      <c r="S733" s="242"/>
      <c r="T733" s="24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4" t="s">
        <v>187</v>
      </c>
      <c r="AU733" s="244" t="s">
        <v>86</v>
      </c>
      <c r="AV733" s="13" t="s">
        <v>86</v>
      </c>
      <c r="AW733" s="13" t="s">
        <v>37</v>
      </c>
      <c r="AX733" s="13" t="s">
        <v>77</v>
      </c>
      <c r="AY733" s="244" t="s">
        <v>177</v>
      </c>
    </row>
    <row r="734" s="13" customFormat="1">
      <c r="A734" s="13"/>
      <c r="B734" s="234"/>
      <c r="C734" s="235"/>
      <c r="D734" s="229" t="s">
        <v>187</v>
      </c>
      <c r="E734" s="236" t="s">
        <v>19</v>
      </c>
      <c r="F734" s="237" t="s">
        <v>1126</v>
      </c>
      <c r="G734" s="235"/>
      <c r="H734" s="238">
        <v>16.623999999999999</v>
      </c>
      <c r="I734" s="239"/>
      <c r="J734" s="235"/>
      <c r="K734" s="235"/>
      <c r="L734" s="240"/>
      <c r="M734" s="241"/>
      <c r="N734" s="242"/>
      <c r="O734" s="242"/>
      <c r="P734" s="242"/>
      <c r="Q734" s="242"/>
      <c r="R734" s="242"/>
      <c r="S734" s="242"/>
      <c r="T734" s="24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4" t="s">
        <v>187</v>
      </c>
      <c r="AU734" s="244" t="s">
        <v>86</v>
      </c>
      <c r="AV734" s="13" t="s">
        <v>86</v>
      </c>
      <c r="AW734" s="13" t="s">
        <v>37</v>
      </c>
      <c r="AX734" s="13" t="s">
        <v>77</v>
      </c>
      <c r="AY734" s="244" t="s">
        <v>177</v>
      </c>
    </row>
    <row r="735" s="13" customFormat="1">
      <c r="A735" s="13"/>
      <c r="B735" s="234"/>
      <c r="C735" s="235"/>
      <c r="D735" s="229" t="s">
        <v>187</v>
      </c>
      <c r="E735" s="236" t="s">
        <v>19</v>
      </c>
      <c r="F735" s="237" t="s">
        <v>1127</v>
      </c>
      <c r="G735" s="235"/>
      <c r="H735" s="238">
        <v>56.203000000000003</v>
      </c>
      <c r="I735" s="239"/>
      <c r="J735" s="235"/>
      <c r="K735" s="235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187</v>
      </c>
      <c r="AU735" s="244" t="s">
        <v>86</v>
      </c>
      <c r="AV735" s="13" t="s">
        <v>86</v>
      </c>
      <c r="AW735" s="13" t="s">
        <v>37</v>
      </c>
      <c r="AX735" s="13" t="s">
        <v>77</v>
      </c>
      <c r="AY735" s="244" t="s">
        <v>177</v>
      </c>
    </row>
    <row r="736" s="13" customFormat="1">
      <c r="A736" s="13"/>
      <c r="B736" s="234"/>
      <c r="C736" s="235"/>
      <c r="D736" s="229" t="s">
        <v>187</v>
      </c>
      <c r="E736" s="236" t="s">
        <v>19</v>
      </c>
      <c r="F736" s="237" t="s">
        <v>1128</v>
      </c>
      <c r="G736" s="235"/>
      <c r="H736" s="238">
        <v>42.552999999999997</v>
      </c>
      <c r="I736" s="239"/>
      <c r="J736" s="235"/>
      <c r="K736" s="235"/>
      <c r="L736" s="240"/>
      <c r="M736" s="241"/>
      <c r="N736" s="242"/>
      <c r="O736" s="242"/>
      <c r="P736" s="242"/>
      <c r="Q736" s="242"/>
      <c r="R736" s="242"/>
      <c r="S736" s="242"/>
      <c r="T736" s="24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4" t="s">
        <v>187</v>
      </c>
      <c r="AU736" s="244" t="s">
        <v>86</v>
      </c>
      <c r="AV736" s="13" t="s">
        <v>86</v>
      </c>
      <c r="AW736" s="13" t="s">
        <v>37</v>
      </c>
      <c r="AX736" s="13" t="s">
        <v>77</v>
      </c>
      <c r="AY736" s="244" t="s">
        <v>177</v>
      </c>
    </row>
    <row r="737" s="13" customFormat="1">
      <c r="A737" s="13"/>
      <c r="B737" s="234"/>
      <c r="C737" s="235"/>
      <c r="D737" s="229" t="s">
        <v>187</v>
      </c>
      <c r="E737" s="236" t="s">
        <v>19</v>
      </c>
      <c r="F737" s="237" t="s">
        <v>1129</v>
      </c>
      <c r="G737" s="235"/>
      <c r="H737" s="238">
        <v>16.495000000000001</v>
      </c>
      <c r="I737" s="239"/>
      <c r="J737" s="235"/>
      <c r="K737" s="235"/>
      <c r="L737" s="240"/>
      <c r="M737" s="241"/>
      <c r="N737" s="242"/>
      <c r="O737" s="242"/>
      <c r="P737" s="242"/>
      <c r="Q737" s="242"/>
      <c r="R737" s="242"/>
      <c r="S737" s="242"/>
      <c r="T737" s="24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4" t="s">
        <v>187</v>
      </c>
      <c r="AU737" s="244" t="s">
        <v>86</v>
      </c>
      <c r="AV737" s="13" t="s">
        <v>86</v>
      </c>
      <c r="AW737" s="13" t="s">
        <v>37</v>
      </c>
      <c r="AX737" s="13" t="s">
        <v>77</v>
      </c>
      <c r="AY737" s="244" t="s">
        <v>177</v>
      </c>
    </row>
    <row r="738" s="13" customFormat="1">
      <c r="A738" s="13"/>
      <c r="B738" s="234"/>
      <c r="C738" s="235"/>
      <c r="D738" s="229" t="s">
        <v>187</v>
      </c>
      <c r="E738" s="236" t="s">
        <v>19</v>
      </c>
      <c r="F738" s="237" t="s">
        <v>1130</v>
      </c>
      <c r="G738" s="235"/>
      <c r="H738" s="238">
        <v>16.704999999999998</v>
      </c>
      <c r="I738" s="239"/>
      <c r="J738" s="235"/>
      <c r="K738" s="235"/>
      <c r="L738" s="240"/>
      <c r="M738" s="241"/>
      <c r="N738" s="242"/>
      <c r="O738" s="242"/>
      <c r="P738" s="242"/>
      <c r="Q738" s="242"/>
      <c r="R738" s="242"/>
      <c r="S738" s="242"/>
      <c r="T738" s="24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4" t="s">
        <v>187</v>
      </c>
      <c r="AU738" s="244" t="s">
        <v>86</v>
      </c>
      <c r="AV738" s="13" t="s">
        <v>86</v>
      </c>
      <c r="AW738" s="13" t="s">
        <v>37</v>
      </c>
      <c r="AX738" s="13" t="s">
        <v>77</v>
      </c>
      <c r="AY738" s="244" t="s">
        <v>177</v>
      </c>
    </row>
    <row r="739" s="13" customFormat="1">
      <c r="A739" s="13"/>
      <c r="B739" s="234"/>
      <c r="C739" s="235"/>
      <c r="D739" s="229" t="s">
        <v>187</v>
      </c>
      <c r="E739" s="236" t="s">
        <v>19</v>
      </c>
      <c r="F739" s="237" t="s">
        <v>1131</v>
      </c>
      <c r="G739" s="235"/>
      <c r="H739" s="238">
        <v>18.468</v>
      </c>
      <c r="I739" s="239"/>
      <c r="J739" s="235"/>
      <c r="K739" s="235"/>
      <c r="L739" s="240"/>
      <c r="M739" s="241"/>
      <c r="N739" s="242"/>
      <c r="O739" s="242"/>
      <c r="P739" s="242"/>
      <c r="Q739" s="242"/>
      <c r="R739" s="242"/>
      <c r="S739" s="242"/>
      <c r="T739" s="24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4" t="s">
        <v>187</v>
      </c>
      <c r="AU739" s="244" t="s">
        <v>86</v>
      </c>
      <c r="AV739" s="13" t="s">
        <v>86</v>
      </c>
      <c r="AW739" s="13" t="s">
        <v>37</v>
      </c>
      <c r="AX739" s="13" t="s">
        <v>77</v>
      </c>
      <c r="AY739" s="244" t="s">
        <v>177</v>
      </c>
    </row>
    <row r="740" s="13" customFormat="1">
      <c r="A740" s="13"/>
      <c r="B740" s="234"/>
      <c r="C740" s="235"/>
      <c r="D740" s="229" t="s">
        <v>187</v>
      </c>
      <c r="E740" s="236" t="s">
        <v>19</v>
      </c>
      <c r="F740" s="237" t="s">
        <v>1132</v>
      </c>
      <c r="G740" s="235"/>
      <c r="H740" s="238">
        <v>31.460000000000001</v>
      </c>
      <c r="I740" s="239"/>
      <c r="J740" s="235"/>
      <c r="K740" s="235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187</v>
      </c>
      <c r="AU740" s="244" t="s">
        <v>86</v>
      </c>
      <c r="AV740" s="13" t="s">
        <v>86</v>
      </c>
      <c r="AW740" s="13" t="s">
        <v>37</v>
      </c>
      <c r="AX740" s="13" t="s">
        <v>77</v>
      </c>
      <c r="AY740" s="244" t="s">
        <v>177</v>
      </c>
    </row>
    <row r="741" s="13" customFormat="1">
      <c r="A741" s="13"/>
      <c r="B741" s="234"/>
      <c r="C741" s="235"/>
      <c r="D741" s="229" t="s">
        <v>187</v>
      </c>
      <c r="E741" s="236" t="s">
        <v>19</v>
      </c>
      <c r="F741" s="237" t="s">
        <v>1133</v>
      </c>
      <c r="G741" s="235"/>
      <c r="H741" s="238">
        <v>197.98400000000001</v>
      </c>
      <c r="I741" s="239"/>
      <c r="J741" s="235"/>
      <c r="K741" s="235"/>
      <c r="L741" s="240"/>
      <c r="M741" s="241"/>
      <c r="N741" s="242"/>
      <c r="O741" s="242"/>
      <c r="P741" s="242"/>
      <c r="Q741" s="242"/>
      <c r="R741" s="242"/>
      <c r="S741" s="242"/>
      <c r="T741" s="24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4" t="s">
        <v>187</v>
      </c>
      <c r="AU741" s="244" t="s">
        <v>86</v>
      </c>
      <c r="AV741" s="13" t="s">
        <v>86</v>
      </c>
      <c r="AW741" s="13" t="s">
        <v>37</v>
      </c>
      <c r="AX741" s="13" t="s">
        <v>77</v>
      </c>
      <c r="AY741" s="244" t="s">
        <v>177</v>
      </c>
    </row>
    <row r="742" s="13" customFormat="1">
      <c r="A742" s="13"/>
      <c r="B742" s="234"/>
      <c r="C742" s="235"/>
      <c r="D742" s="229" t="s">
        <v>187</v>
      </c>
      <c r="E742" s="236" t="s">
        <v>19</v>
      </c>
      <c r="F742" s="237" t="s">
        <v>1134</v>
      </c>
      <c r="G742" s="235"/>
      <c r="H742" s="238">
        <v>99.066000000000002</v>
      </c>
      <c r="I742" s="239"/>
      <c r="J742" s="235"/>
      <c r="K742" s="235"/>
      <c r="L742" s="240"/>
      <c r="M742" s="241"/>
      <c r="N742" s="242"/>
      <c r="O742" s="242"/>
      <c r="P742" s="242"/>
      <c r="Q742" s="242"/>
      <c r="R742" s="242"/>
      <c r="S742" s="242"/>
      <c r="T742" s="24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4" t="s">
        <v>187</v>
      </c>
      <c r="AU742" s="244" t="s">
        <v>86</v>
      </c>
      <c r="AV742" s="13" t="s">
        <v>86</v>
      </c>
      <c r="AW742" s="13" t="s">
        <v>37</v>
      </c>
      <c r="AX742" s="13" t="s">
        <v>77</v>
      </c>
      <c r="AY742" s="244" t="s">
        <v>177</v>
      </c>
    </row>
    <row r="743" s="13" customFormat="1">
      <c r="A743" s="13"/>
      <c r="B743" s="234"/>
      <c r="C743" s="235"/>
      <c r="D743" s="229" t="s">
        <v>187</v>
      </c>
      <c r="E743" s="236" t="s">
        <v>19</v>
      </c>
      <c r="F743" s="237" t="s">
        <v>1135</v>
      </c>
      <c r="G743" s="235"/>
      <c r="H743" s="238">
        <v>132.37799999999999</v>
      </c>
      <c r="I743" s="239"/>
      <c r="J743" s="235"/>
      <c r="K743" s="235"/>
      <c r="L743" s="240"/>
      <c r="M743" s="241"/>
      <c r="N743" s="242"/>
      <c r="O743" s="242"/>
      <c r="P743" s="242"/>
      <c r="Q743" s="242"/>
      <c r="R743" s="242"/>
      <c r="S743" s="242"/>
      <c r="T743" s="24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4" t="s">
        <v>187</v>
      </c>
      <c r="AU743" s="244" t="s">
        <v>86</v>
      </c>
      <c r="AV743" s="13" t="s">
        <v>86</v>
      </c>
      <c r="AW743" s="13" t="s">
        <v>37</v>
      </c>
      <c r="AX743" s="13" t="s">
        <v>77</v>
      </c>
      <c r="AY743" s="244" t="s">
        <v>177</v>
      </c>
    </row>
    <row r="744" s="13" customFormat="1">
      <c r="A744" s="13"/>
      <c r="B744" s="234"/>
      <c r="C744" s="235"/>
      <c r="D744" s="229" t="s">
        <v>187</v>
      </c>
      <c r="E744" s="236" t="s">
        <v>19</v>
      </c>
      <c r="F744" s="237" t="s">
        <v>1136</v>
      </c>
      <c r="G744" s="235"/>
      <c r="H744" s="238">
        <v>30.463999999999999</v>
      </c>
      <c r="I744" s="239"/>
      <c r="J744" s="235"/>
      <c r="K744" s="235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187</v>
      </c>
      <c r="AU744" s="244" t="s">
        <v>86</v>
      </c>
      <c r="AV744" s="13" t="s">
        <v>86</v>
      </c>
      <c r="AW744" s="13" t="s">
        <v>37</v>
      </c>
      <c r="AX744" s="13" t="s">
        <v>77</v>
      </c>
      <c r="AY744" s="244" t="s">
        <v>177</v>
      </c>
    </row>
    <row r="745" s="13" customFormat="1">
      <c r="A745" s="13"/>
      <c r="B745" s="234"/>
      <c r="C745" s="235"/>
      <c r="D745" s="229" t="s">
        <v>187</v>
      </c>
      <c r="E745" s="236" t="s">
        <v>19</v>
      </c>
      <c r="F745" s="237" t="s">
        <v>1137</v>
      </c>
      <c r="G745" s="235"/>
      <c r="H745" s="238">
        <v>28.477</v>
      </c>
      <c r="I745" s="239"/>
      <c r="J745" s="235"/>
      <c r="K745" s="235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187</v>
      </c>
      <c r="AU745" s="244" t="s">
        <v>86</v>
      </c>
      <c r="AV745" s="13" t="s">
        <v>86</v>
      </c>
      <c r="AW745" s="13" t="s">
        <v>37</v>
      </c>
      <c r="AX745" s="13" t="s">
        <v>77</v>
      </c>
      <c r="AY745" s="244" t="s">
        <v>177</v>
      </c>
    </row>
    <row r="746" s="13" customFormat="1">
      <c r="A746" s="13"/>
      <c r="B746" s="234"/>
      <c r="C746" s="235"/>
      <c r="D746" s="229" t="s">
        <v>187</v>
      </c>
      <c r="E746" s="236" t="s">
        <v>19</v>
      </c>
      <c r="F746" s="237" t="s">
        <v>1138</v>
      </c>
      <c r="G746" s="235"/>
      <c r="H746" s="238">
        <v>-93.960999999999999</v>
      </c>
      <c r="I746" s="239"/>
      <c r="J746" s="235"/>
      <c r="K746" s="235"/>
      <c r="L746" s="240"/>
      <c r="M746" s="241"/>
      <c r="N746" s="242"/>
      <c r="O746" s="242"/>
      <c r="P746" s="242"/>
      <c r="Q746" s="242"/>
      <c r="R746" s="242"/>
      <c r="S746" s="242"/>
      <c r="T746" s="24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4" t="s">
        <v>187</v>
      </c>
      <c r="AU746" s="244" t="s">
        <v>86</v>
      </c>
      <c r="AV746" s="13" t="s">
        <v>86</v>
      </c>
      <c r="AW746" s="13" t="s">
        <v>37</v>
      </c>
      <c r="AX746" s="13" t="s">
        <v>77</v>
      </c>
      <c r="AY746" s="244" t="s">
        <v>177</v>
      </c>
    </row>
    <row r="747" s="16" customFormat="1">
      <c r="A747" s="16"/>
      <c r="B747" s="266"/>
      <c r="C747" s="267"/>
      <c r="D747" s="229" t="s">
        <v>187</v>
      </c>
      <c r="E747" s="268" t="s">
        <v>19</v>
      </c>
      <c r="F747" s="269" t="s">
        <v>1139</v>
      </c>
      <c r="G747" s="267"/>
      <c r="H747" s="270">
        <v>773.18599999999981</v>
      </c>
      <c r="I747" s="271"/>
      <c r="J747" s="267"/>
      <c r="K747" s="267"/>
      <c r="L747" s="272"/>
      <c r="M747" s="273"/>
      <c r="N747" s="274"/>
      <c r="O747" s="274"/>
      <c r="P747" s="274"/>
      <c r="Q747" s="274"/>
      <c r="R747" s="274"/>
      <c r="S747" s="274"/>
      <c r="T747" s="275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T747" s="276" t="s">
        <v>187</v>
      </c>
      <c r="AU747" s="276" t="s">
        <v>86</v>
      </c>
      <c r="AV747" s="16" t="s">
        <v>92</v>
      </c>
      <c r="AW747" s="16" t="s">
        <v>37</v>
      </c>
      <c r="AX747" s="16" t="s">
        <v>77</v>
      </c>
      <c r="AY747" s="276" t="s">
        <v>177</v>
      </c>
    </row>
    <row r="748" s="14" customFormat="1">
      <c r="A748" s="14"/>
      <c r="B748" s="245"/>
      <c r="C748" s="246"/>
      <c r="D748" s="229" t="s">
        <v>187</v>
      </c>
      <c r="E748" s="247" t="s">
        <v>19</v>
      </c>
      <c r="F748" s="248" t="s">
        <v>755</v>
      </c>
      <c r="G748" s="246"/>
      <c r="H748" s="247" t="s">
        <v>19</v>
      </c>
      <c r="I748" s="249"/>
      <c r="J748" s="246"/>
      <c r="K748" s="246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187</v>
      </c>
      <c r="AU748" s="254" t="s">
        <v>86</v>
      </c>
      <c r="AV748" s="14" t="s">
        <v>84</v>
      </c>
      <c r="AW748" s="14" t="s">
        <v>37</v>
      </c>
      <c r="AX748" s="14" t="s">
        <v>77</v>
      </c>
      <c r="AY748" s="254" t="s">
        <v>177</v>
      </c>
    </row>
    <row r="749" s="13" customFormat="1">
      <c r="A749" s="13"/>
      <c r="B749" s="234"/>
      <c r="C749" s="235"/>
      <c r="D749" s="229" t="s">
        <v>187</v>
      </c>
      <c r="E749" s="236" t="s">
        <v>19</v>
      </c>
      <c r="F749" s="237" t="s">
        <v>1140</v>
      </c>
      <c r="G749" s="235"/>
      <c r="H749" s="238">
        <v>64.436999999999998</v>
      </c>
      <c r="I749" s="239"/>
      <c r="J749" s="235"/>
      <c r="K749" s="235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187</v>
      </c>
      <c r="AU749" s="244" t="s">
        <v>86</v>
      </c>
      <c r="AV749" s="13" t="s">
        <v>86</v>
      </c>
      <c r="AW749" s="13" t="s">
        <v>37</v>
      </c>
      <c r="AX749" s="13" t="s">
        <v>77</v>
      </c>
      <c r="AY749" s="244" t="s">
        <v>177</v>
      </c>
    </row>
    <row r="750" s="13" customFormat="1">
      <c r="A750" s="13"/>
      <c r="B750" s="234"/>
      <c r="C750" s="235"/>
      <c r="D750" s="229" t="s">
        <v>187</v>
      </c>
      <c r="E750" s="236" t="s">
        <v>19</v>
      </c>
      <c r="F750" s="237" t="s">
        <v>1141</v>
      </c>
      <c r="G750" s="235"/>
      <c r="H750" s="238">
        <v>60.466999999999999</v>
      </c>
      <c r="I750" s="239"/>
      <c r="J750" s="235"/>
      <c r="K750" s="235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187</v>
      </c>
      <c r="AU750" s="244" t="s">
        <v>86</v>
      </c>
      <c r="AV750" s="13" t="s">
        <v>86</v>
      </c>
      <c r="AW750" s="13" t="s">
        <v>37</v>
      </c>
      <c r="AX750" s="13" t="s">
        <v>77</v>
      </c>
      <c r="AY750" s="244" t="s">
        <v>177</v>
      </c>
    </row>
    <row r="751" s="13" customFormat="1">
      <c r="A751" s="13"/>
      <c r="B751" s="234"/>
      <c r="C751" s="235"/>
      <c r="D751" s="229" t="s">
        <v>187</v>
      </c>
      <c r="E751" s="236" t="s">
        <v>19</v>
      </c>
      <c r="F751" s="237" t="s">
        <v>1142</v>
      </c>
      <c r="G751" s="235"/>
      <c r="H751" s="238">
        <v>15.006</v>
      </c>
      <c r="I751" s="239"/>
      <c r="J751" s="235"/>
      <c r="K751" s="235"/>
      <c r="L751" s="240"/>
      <c r="M751" s="241"/>
      <c r="N751" s="242"/>
      <c r="O751" s="242"/>
      <c r="P751" s="242"/>
      <c r="Q751" s="242"/>
      <c r="R751" s="242"/>
      <c r="S751" s="242"/>
      <c r="T751" s="24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4" t="s">
        <v>187</v>
      </c>
      <c r="AU751" s="244" t="s">
        <v>86</v>
      </c>
      <c r="AV751" s="13" t="s">
        <v>86</v>
      </c>
      <c r="AW751" s="13" t="s">
        <v>37</v>
      </c>
      <c r="AX751" s="13" t="s">
        <v>77</v>
      </c>
      <c r="AY751" s="244" t="s">
        <v>177</v>
      </c>
    </row>
    <row r="752" s="13" customFormat="1">
      <c r="A752" s="13"/>
      <c r="B752" s="234"/>
      <c r="C752" s="235"/>
      <c r="D752" s="229" t="s">
        <v>187</v>
      </c>
      <c r="E752" s="236" t="s">
        <v>19</v>
      </c>
      <c r="F752" s="237" t="s">
        <v>1143</v>
      </c>
      <c r="G752" s="235"/>
      <c r="H752" s="238">
        <v>15.91</v>
      </c>
      <c r="I752" s="239"/>
      <c r="J752" s="235"/>
      <c r="K752" s="235"/>
      <c r="L752" s="240"/>
      <c r="M752" s="241"/>
      <c r="N752" s="242"/>
      <c r="O752" s="242"/>
      <c r="P752" s="242"/>
      <c r="Q752" s="242"/>
      <c r="R752" s="242"/>
      <c r="S752" s="242"/>
      <c r="T752" s="24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4" t="s">
        <v>187</v>
      </c>
      <c r="AU752" s="244" t="s">
        <v>86</v>
      </c>
      <c r="AV752" s="13" t="s">
        <v>86</v>
      </c>
      <c r="AW752" s="13" t="s">
        <v>37</v>
      </c>
      <c r="AX752" s="13" t="s">
        <v>77</v>
      </c>
      <c r="AY752" s="244" t="s">
        <v>177</v>
      </c>
    </row>
    <row r="753" s="13" customFormat="1">
      <c r="A753" s="13"/>
      <c r="B753" s="234"/>
      <c r="C753" s="235"/>
      <c r="D753" s="229" t="s">
        <v>187</v>
      </c>
      <c r="E753" s="236" t="s">
        <v>19</v>
      </c>
      <c r="F753" s="237" t="s">
        <v>1144</v>
      </c>
      <c r="G753" s="235"/>
      <c r="H753" s="238">
        <v>17.605</v>
      </c>
      <c r="I753" s="239"/>
      <c r="J753" s="235"/>
      <c r="K753" s="235"/>
      <c r="L753" s="240"/>
      <c r="M753" s="241"/>
      <c r="N753" s="242"/>
      <c r="O753" s="242"/>
      <c r="P753" s="242"/>
      <c r="Q753" s="242"/>
      <c r="R753" s="242"/>
      <c r="S753" s="242"/>
      <c r="T753" s="24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4" t="s">
        <v>187</v>
      </c>
      <c r="AU753" s="244" t="s">
        <v>86</v>
      </c>
      <c r="AV753" s="13" t="s">
        <v>86</v>
      </c>
      <c r="AW753" s="13" t="s">
        <v>37</v>
      </c>
      <c r="AX753" s="13" t="s">
        <v>77</v>
      </c>
      <c r="AY753" s="244" t="s">
        <v>177</v>
      </c>
    </row>
    <row r="754" s="13" customFormat="1">
      <c r="A754" s="13"/>
      <c r="B754" s="234"/>
      <c r="C754" s="235"/>
      <c r="D754" s="229" t="s">
        <v>187</v>
      </c>
      <c r="E754" s="236" t="s">
        <v>19</v>
      </c>
      <c r="F754" s="237" t="s">
        <v>1145</v>
      </c>
      <c r="G754" s="235"/>
      <c r="H754" s="238">
        <v>22.843</v>
      </c>
      <c r="I754" s="239"/>
      <c r="J754" s="235"/>
      <c r="K754" s="235"/>
      <c r="L754" s="240"/>
      <c r="M754" s="241"/>
      <c r="N754" s="242"/>
      <c r="O754" s="242"/>
      <c r="P754" s="242"/>
      <c r="Q754" s="242"/>
      <c r="R754" s="242"/>
      <c r="S754" s="242"/>
      <c r="T754" s="24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4" t="s">
        <v>187</v>
      </c>
      <c r="AU754" s="244" t="s">
        <v>86</v>
      </c>
      <c r="AV754" s="13" t="s">
        <v>86</v>
      </c>
      <c r="AW754" s="13" t="s">
        <v>37</v>
      </c>
      <c r="AX754" s="13" t="s">
        <v>77</v>
      </c>
      <c r="AY754" s="244" t="s">
        <v>177</v>
      </c>
    </row>
    <row r="755" s="13" customFormat="1">
      <c r="A755" s="13"/>
      <c r="B755" s="234"/>
      <c r="C755" s="235"/>
      <c r="D755" s="229" t="s">
        <v>187</v>
      </c>
      <c r="E755" s="236" t="s">
        <v>19</v>
      </c>
      <c r="F755" s="237" t="s">
        <v>1146</v>
      </c>
      <c r="G755" s="235"/>
      <c r="H755" s="238">
        <v>28.888000000000002</v>
      </c>
      <c r="I755" s="239"/>
      <c r="J755" s="235"/>
      <c r="K755" s="235"/>
      <c r="L755" s="240"/>
      <c r="M755" s="241"/>
      <c r="N755" s="242"/>
      <c r="O755" s="242"/>
      <c r="P755" s="242"/>
      <c r="Q755" s="242"/>
      <c r="R755" s="242"/>
      <c r="S755" s="242"/>
      <c r="T755" s="24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44" t="s">
        <v>187</v>
      </c>
      <c r="AU755" s="244" t="s">
        <v>86</v>
      </c>
      <c r="AV755" s="13" t="s">
        <v>86</v>
      </c>
      <c r="AW755" s="13" t="s">
        <v>37</v>
      </c>
      <c r="AX755" s="13" t="s">
        <v>77</v>
      </c>
      <c r="AY755" s="244" t="s">
        <v>177</v>
      </c>
    </row>
    <row r="756" s="13" customFormat="1">
      <c r="A756" s="13"/>
      <c r="B756" s="234"/>
      <c r="C756" s="235"/>
      <c r="D756" s="229" t="s">
        <v>187</v>
      </c>
      <c r="E756" s="236" t="s">
        <v>19</v>
      </c>
      <c r="F756" s="237" t="s">
        <v>1147</v>
      </c>
      <c r="G756" s="235"/>
      <c r="H756" s="238">
        <v>31.145</v>
      </c>
      <c r="I756" s="239"/>
      <c r="J756" s="235"/>
      <c r="K756" s="235"/>
      <c r="L756" s="240"/>
      <c r="M756" s="241"/>
      <c r="N756" s="242"/>
      <c r="O756" s="242"/>
      <c r="P756" s="242"/>
      <c r="Q756" s="242"/>
      <c r="R756" s="242"/>
      <c r="S756" s="242"/>
      <c r="T756" s="24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4" t="s">
        <v>187</v>
      </c>
      <c r="AU756" s="244" t="s">
        <v>86</v>
      </c>
      <c r="AV756" s="13" t="s">
        <v>86</v>
      </c>
      <c r="AW756" s="13" t="s">
        <v>37</v>
      </c>
      <c r="AX756" s="13" t="s">
        <v>77</v>
      </c>
      <c r="AY756" s="244" t="s">
        <v>177</v>
      </c>
    </row>
    <row r="757" s="13" customFormat="1">
      <c r="A757" s="13"/>
      <c r="B757" s="234"/>
      <c r="C757" s="235"/>
      <c r="D757" s="229" t="s">
        <v>187</v>
      </c>
      <c r="E757" s="236" t="s">
        <v>19</v>
      </c>
      <c r="F757" s="237" t="s">
        <v>1148</v>
      </c>
      <c r="G757" s="235"/>
      <c r="H757" s="238">
        <v>26.792000000000002</v>
      </c>
      <c r="I757" s="239"/>
      <c r="J757" s="235"/>
      <c r="K757" s="235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187</v>
      </c>
      <c r="AU757" s="244" t="s">
        <v>86</v>
      </c>
      <c r="AV757" s="13" t="s">
        <v>86</v>
      </c>
      <c r="AW757" s="13" t="s">
        <v>37</v>
      </c>
      <c r="AX757" s="13" t="s">
        <v>77</v>
      </c>
      <c r="AY757" s="244" t="s">
        <v>177</v>
      </c>
    </row>
    <row r="758" s="13" customFormat="1">
      <c r="A758" s="13"/>
      <c r="B758" s="234"/>
      <c r="C758" s="235"/>
      <c r="D758" s="229" t="s">
        <v>187</v>
      </c>
      <c r="E758" s="236" t="s">
        <v>19</v>
      </c>
      <c r="F758" s="237" t="s">
        <v>1149</v>
      </c>
      <c r="G758" s="235"/>
      <c r="H758" s="238">
        <v>20.218</v>
      </c>
      <c r="I758" s="239"/>
      <c r="J758" s="235"/>
      <c r="K758" s="235"/>
      <c r="L758" s="240"/>
      <c r="M758" s="241"/>
      <c r="N758" s="242"/>
      <c r="O758" s="242"/>
      <c r="P758" s="242"/>
      <c r="Q758" s="242"/>
      <c r="R758" s="242"/>
      <c r="S758" s="242"/>
      <c r="T758" s="24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4" t="s">
        <v>187</v>
      </c>
      <c r="AU758" s="244" t="s">
        <v>86</v>
      </c>
      <c r="AV758" s="13" t="s">
        <v>86</v>
      </c>
      <c r="AW758" s="13" t="s">
        <v>37</v>
      </c>
      <c r="AX758" s="13" t="s">
        <v>77</v>
      </c>
      <c r="AY758" s="244" t="s">
        <v>177</v>
      </c>
    </row>
    <row r="759" s="13" customFormat="1">
      <c r="A759" s="13"/>
      <c r="B759" s="234"/>
      <c r="C759" s="235"/>
      <c r="D759" s="229" t="s">
        <v>187</v>
      </c>
      <c r="E759" s="236" t="s">
        <v>19</v>
      </c>
      <c r="F759" s="237" t="s">
        <v>1150</v>
      </c>
      <c r="G759" s="235"/>
      <c r="H759" s="238">
        <v>16.251999999999999</v>
      </c>
      <c r="I759" s="239"/>
      <c r="J759" s="235"/>
      <c r="K759" s="235"/>
      <c r="L759" s="240"/>
      <c r="M759" s="241"/>
      <c r="N759" s="242"/>
      <c r="O759" s="242"/>
      <c r="P759" s="242"/>
      <c r="Q759" s="242"/>
      <c r="R759" s="242"/>
      <c r="S759" s="242"/>
      <c r="T759" s="24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4" t="s">
        <v>187</v>
      </c>
      <c r="AU759" s="244" t="s">
        <v>86</v>
      </c>
      <c r="AV759" s="13" t="s">
        <v>86</v>
      </c>
      <c r="AW759" s="13" t="s">
        <v>37</v>
      </c>
      <c r="AX759" s="13" t="s">
        <v>77</v>
      </c>
      <c r="AY759" s="244" t="s">
        <v>177</v>
      </c>
    </row>
    <row r="760" s="13" customFormat="1">
      <c r="A760" s="13"/>
      <c r="B760" s="234"/>
      <c r="C760" s="235"/>
      <c r="D760" s="229" t="s">
        <v>187</v>
      </c>
      <c r="E760" s="236" t="s">
        <v>19</v>
      </c>
      <c r="F760" s="237" t="s">
        <v>1151</v>
      </c>
      <c r="G760" s="235"/>
      <c r="H760" s="238">
        <v>56.793999999999997</v>
      </c>
      <c r="I760" s="239"/>
      <c r="J760" s="235"/>
      <c r="K760" s="235"/>
      <c r="L760" s="240"/>
      <c r="M760" s="241"/>
      <c r="N760" s="242"/>
      <c r="O760" s="242"/>
      <c r="P760" s="242"/>
      <c r="Q760" s="242"/>
      <c r="R760" s="242"/>
      <c r="S760" s="242"/>
      <c r="T760" s="24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4" t="s">
        <v>187</v>
      </c>
      <c r="AU760" s="244" t="s">
        <v>86</v>
      </c>
      <c r="AV760" s="13" t="s">
        <v>86</v>
      </c>
      <c r="AW760" s="13" t="s">
        <v>37</v>
      </c>
      <c r="AX760" s="13" t="s">
        <v>77</v>
      </c>
      <c r="AY760" s="244" t="s">
        <v>177</v>
      </c>
    </row>
    <row r="761" s="13" customFormat="1">
      <c r="A761" s="13"/>
      <c r="B761" s="234"/>
      <c r="C761" s="235"/>
      <c r="D761" s="229" t="s">
        <v>187</v>
      </c>
      <c r="E761" s="236" t="s">
        <v>19</v>
      </c>
      <c r="F761" s="237" t="s">
        <v>1152</v>
      </c>
      <c r="G761" s="235"/>
      <c r="H761" s="238">
        <v>103.259</v>
      </c>
      <c r="I761" s="239"/>
      <c r="J761" s="235"/>
      <c r="K761" s="235"/>
      <c r="L761" s="240"/>
      <c r="M761" s="241"/>
      <c r="N761" s="242"/>
      <c r="O761" s="242"/>
      <c r="P761" s="242"/>
      <c r="Q761" s="242"/>
      <c r="R761" s="242"/>
      <c r="S761" s="242"/>
      <c r="T761" s="24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4" t="s">
        <v>187</v>
      </c>
      <c r="AU761" s="244" t="s">
        <v>86</v>
      </c>
      <c r="AV761" s="13" t="s">
        <v>86</v>
      </c>
      <c r="AW761" s="13" t="s">
        <v>37</v>
      </c>
      <c r="AX761" s="13" t="s">
        <v>77</v>
      </c>
      <c r="AY761" s="244" t="s">
        <v>177</v>
      </c>
    </row>
    <row r="762" s="13" customFormat="1">
      <c r="A762" s="13"/>
      <c r="B762" s="234"/>
      <c r="C762" s="235"/>
      <c r="D762" s="229" t="s">
        <v>187</v>
      </c>
      <c r="E762" s="236" t="s">
        <v>19</v>
      </c>
      <c r="F762" s="237" t="s">
        <v>1153</v>
      </c>
      <c r="G762" s="235"/>
      <c r="H762" s="238">
        <v>64.341999999999999</v>
      </c>
      <c r="I762" s="239"/>
      <c r="J762" s="235"/>
      <c r="K762" s="235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187</v>
      </c>
      <c r="AU762" s="244" t="s">
        <v>86</v>
      </c>
      <c r="AV762" s="13" t="s">
        <v>86</v>
      </c>
      <c r="AW762" s="13" t="s">
        <v>37</v>
      </c>
      <c r="AX762" s="13" t="s">
        <v>77</v>
      </c>
      <c r="AY762" s="244" t="s">
        <v>177</v>
      </c>
    </row>
    <row r="763" s="13" customFormat="1">
      <c r="A763" s="13"/>
      <c r="B763" s="234"/>
      <c r="C763" s="235"/>
      <c r="D763" s="229" t="s">
        <v>187</v>
      </c>
      <c r="E763" s="236" t="s">
        <v>19</v>
      </c>
      <c r="F763" s="237" t="s">
        <v>1154</v>
      </c>
      <c r="G763" s="235"/>
      <c r="H763" s="238">
        <v>-104.755</v>
      </c>
      <c r="I763" s="239"/>
      <c r="J763" s="235"/>
      <c r="K763" s="235"/>
      <c r="L763" s="240"/>
      <c r="M763" s="241"/>
      <c r="N763" s="242"/>
      <c r="O763" s="242"/>
      <c r="P763" s="242"/>
      <c r="Q763" s="242"/>
      <c r="R763" s="242"/>
      <c r="S763" s="242"/>
      <c r="T763" s="24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4" t="s">
        <v>187</v>
      </c>
      <c r="AU763" s="244" t="s">
        <v>86</v>
      </c>
      <c r="AV763" s="13" t="s">
        <v>86</v>
      </c>
      <c r="AW763" s="13" t="s">
        <v>37</v>
      </c>
      <c r="AX763" s="13" t="s">
        <v>77</v>
      </c>
      <c r="AY763" s="244" t="s">
        <v>177</v>
      </c>
    </row>
    <row r="764" s="16" customFormat="1">
      <c r="A764" s="16"/>
      <c r="B764" s="266"/>
      <c r="C764" s="267"/>
      <c r="D764" s="229" t="s">
        <v>187</v>
      </c>
      <c r="E764" s="268" t="s">
        <v>19</v>
      </c>
      <c r="F764" s="269" t="s">
        <v>1155</v>
      </c>
      <c r="G764" s="267"/>
      <c r="H764" s="270">
        <v>439.20299999999997</v>
      </c>
      <c r="I764" s="271"/>
      <c r="J764" s="267"/>
      <c r="K764" s="267"/>
      <c r="L764" s="272"/>
      <c r="M764" s="273"/>
      <c r="N764" s="274"/>
      <c r="O764" s="274"/>
      <c r="P764" s="274"/>
      <c r="Q764" s="274"/>
      <c r="R764" s="274"/>
      <c r="S764" s="274"/>
      <c r="T764" s="275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T764" s="276" t="s">
        <v>187</v>
      </c>
      <c r="AU764" s="276" t="s">
        <v>86</v>
      </c>
      <c r="AV764" s="16" t="s">
        <v>92</v>
      </c>
      <c r="AW764" s="16" t="s">
        <v>37</v>
      </c>
      <c r="AX764" s="16" t="s">
        <v>77</v>
      </c>
      <c r="AY764" s="276" t="s">
        <v>177</v>
      </c>
    </row>
    <row r="765" s="15" customFormat="1">
      <c r="A765" s="15"/>
      <c r="B765" s="255"/>
      <c r="C765" s="256"/>
      <c r="D765" s="229" t="s">
        <v>187</v>
      </c>
      <c r="E765" s="257" t="s">
        <v>19</v>
      </c>
      <c r="F765" s="258" t="s">
        <v>222</v>
      </c>
      <c r="G765" s="256"/>
      <c r="H765" s="259">
        <v>1212.3890000000001</v>
      </c>
      <c r="I765" s="260"/>
      <c r="J765" s="256"/>
      <c r="K765" s="256"/>
      <c r="L765" s="261"/>
      <c r="M765" s="262"/>
      <c r="N765" s="263"/>
      <c r="O765" s="263"/>
      <c r="P765" s="263"/>
      <c r="Q765" s="263"/>
      <c r="R765" s="263"/>
      <c r="S765" s="263"/>
      <c r="T765" s="264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5" t="s">
        <v>187</v>
      </c>
      <c r="AU765" s="265" t="s">
        <v>86</v>
      </c>
      <c r="AV765" s="15" t="s">
        <v>99</v>
      </c>
      <c r="AW765" s="15" t="s">
        <v>37</v>
      </c>
      <c r="AX765" s="15" t="s">
        <v>84</v>
      </c>
      <c r="AY765" s="265" t="s">
        <v>177</v>
      </c>
    </row>
    <row r="766" s="2" customFormat="1" ht="16.5" customHeight="1">
      <c r="A766" s="41"/>
      <c r="B766" s="42"/>
      <c r="C766" s="216" t="s">
        <v>1156</v>
      </c>
      <c r="D766" s="216" t="s">
        <v>179</v>
      </c>
      <c r="E766" s="217" t="s">
        <v>1157</v>
      </c>
      <c r="F766" s="218" t="s">
        <v>1158</v>
      </c>
      <c r="G766" s="219" t="s">
        <v>251</v>
      </c>
      <c r="H766" s="220">
        <v>198.71600000000001</v>
      </c>
      <c r="I766" s="221"/>
      <c r="J766" s="222">
        <f>ROUND(I766*H766,2)</f>
        <v>0</v>
      </c>
      <c r="K766" s="218" t="s">
        <v>244</v>
      </c>
      <c r="L766" s="47"/>
      <c r="M766" s="223" t="s">
        <v>19</v>
      </c>
      <c r="N766" s="224" t="s">
        <v>48</v>
      </c>
      <c r="O766" s="87"/>
      <c r="P766" s="225">
        <f>O766*H766</f>
        <v>0</v>
      </c>
      <c r="Q766" s="225">
        <v>0.021000000000000001</v>
      </c>
      <c r="R766" s="225">
        <f>Q766*H766</f>
        <v>4.1730360000000006</v>
      </c>
      <c r="S766" s="225">
        <v>0</v>
      </c>
      <c r="T766" s="226">
        <f>S766*H766</f>
        <v>0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27" t="s">
        <v>99</v>
      </c>
      <c r="AT766" s="227" t="s">
        <v>179</v>
      </c>
      <c r="AU766" s="227" t="s">
        <v>86</v>
      </c>
      <c r="AY766" s="20" t="s">
        <v>177</v>
      </c>
      <c r="BE766" s="228">
        <f>IF(N766="základní",J766,0)</f>
        <v>0</v>
      </c>
      <c r="BF766" s="228">
        <f>IF(N766="snížená",J766,0)</f>
        <v>0</v>
      </c>
      <c r="BG766" s="228">
        <f>IF(N766="zákl. přenesená",J766,0)</f>
        <v>0</v>
      </c>
      <c r="BH766" s="228">
        <f>IF(N766="sníž. přenesená",J766,0)</f>
        <v>0</v>
      </c>
      <c r="BI766" s="228">
        <f>IF(N766="nulová",J766,0)</f>
        <v>0</v>
      </c>
      <c r="BJ766" s="20" t="s">
        <v>84</v>
      </c>
      <c r="BK766" s="228">
        <f>ROUND(I766*H766,2)</f>
        <v>0</v>
      </c>
      <c r="BL766" s="20" t="s">
        <v>99</v>
      </c>
      <c r="BM766" s="227" t="s">
        <v>1159</v>
      </c>
    </row>
    <row r="767" s="2" customFormat="1">
      <c r="A767" s="41"/>
      <c r="B767" s="42"/>
      <c r="C767" s="43"/>
      <c r="D767" s="229" t="s">
        <v>185</v>
      </c>
      <c r="E767" s="43"/>
      <c r="F767" s="230" t="s">
        <v>1160</v>
      </c>
      <c r="G767" s="43"/>
      <c r="H767" s="43"/>
      <c r="I767" s="231"/>
      <c r="J767" s="43"/>
      <c r="K767" s="43"/>
      <c r="L767" s="47"/>
      <c r="M767" s="232"/>
      <c r="N767" s="233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185</v>
      </c>
      <c r="AU767" s="20" t="s">
        <v>86</v>
      </c>
    </row>
    <row r="768" s="14" customFormat="1">
      <c r="A768" s="14"/>
      <c r="B768" s="245"/>
      <c r="C768" s="246"/>
      <c r="D768" s="229" t="s">
        <v>187</v>
      </c>
      <c r="E768" s="247" t="s">
        <v>19</v>
      </c>
      <c r="F768" s="248" t="s">
        <v>1161</v>
      </c>
      <c r="G768" s="246"/>
      <c r="H768" s="247" t="s">
        <v>19</v>
      </c>
      <c r="I768" s="249"/>
      <c r="J768" s="246"/>
      <c r="K768" s="246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187</v>
      </c>
      <c r="AU768" s="254" t="s">
        <v>86</v>
      </c>
      <c r="AV768" s="14" t="s">
        <v>84</v>
      </c>
      <c r="AW768" s="14" t="s">
        <v>37</v>
      </c>
      <c r="AX768" s="14" t="s">
        <v>77</v>
      </c>
      <c r="AY768" s="254" t="s">
        <v>177</v>
      </c>
    </row>
    <row r="769" s="14" customFormat="1">
      <c r="A769" s="14"/>
      <c r="B769" s="245"/>
      <c r="C769" s="246"/>
      <c r="D769" s="229" t="s">
        <v>187</v>
      </c>
      <c r="E769" s="247" t="s">
        <v>19</v>
      </c>
      <c r="F769" s="248" t="s">
        <v>753</v>
      </c>
      <c r="G769" s="246"/>
      <c r="H769" s="247" t="s">
        <v>19</v>
      </c>
      <c r="I769" s="249"/>
      <c r="J769" s="246"/>
      <c r="K769" s="246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187</v>
      </c>
      <c r="AU769" s="254" t="s">
        <v>86</v>
      </c>
      <c r="AV769" s="14" t="s">
        <v>84</v>
      </c>
      <c r="AW769" s="14" t="s">
        <v>37</v>
      </c>
      <c r="AX769" s="14" t="s">
        <v>77</v>
      </c>
      <c r="AY769" s="254" t="s">
        <v>177</v>
      </c>
    </row>
    <row r="770" s="13" customFormat="1">
      <c r="A770" s="13"/>
      <c r="B770" s="234"/>
      <c r="C770" s="235"/>
      <c r="D770" s="229" t="s">
        <v>187</v>
      </c>
      <c r="E770" s="236" t="s">
        <v>19</v>
      </c>
      <c r="F770" s="237" t="s">
        <v>1162</v>
      </c>
      <c r="G770" s="235"/>
      <c r="H770" s="238">
        <v>0.873</v>
      </c>
      <c r="I770" s="239"/>
      <c r="J770" s="235"/>
      <c r="K770" s="235"/>
      <c r="L770" s="240"/>
      <c r="M770" s="241"/>
      <c r="N770" s="242"/>
      <c r="O770" s="242"/>
      <c r="P770" s="242"/>
      <c r="Q770" s="242"/>
      <c r="R770" s="242"/>
      <c r="S770" s="242"/>
      <c r="T770" s="24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4" t="s">
        <v>187</v>
      </c>
      <c r="AU770" s="244" t="s">
        <v>86</v>
      </c>
      <c r="AV770" s="13" t="s">
        <v>86</v>
      </c>
      <c r="AW770" s="13" t="s">
        <v>37</v>
      </c>
      <c r="AX770" s="13" t="s">
        <v>77</v>
      </c>
      <c r="AY770" s="244" t="s">
        <v>177</v>
      </c>
    </row>
    <row r="771" s="13" customFormat="1">
      <c r="A771" s="13"/>
      <c r="B771" s="234"/>
      <c r="C771" s="235"/>
      <c r="D771" s="229" t="s">
        <v>187</v>
      </c>
      <c r="E771" s="236" t="s">
        <v>19</v>
      </c>
      <c r="F771" s="237" t="s">
        <v>1163</v>
      </c>
      <c r="G771" s="235"/>
      <c r="H771" s="238">
        <v>1.546</v>
      </c>
      <c r="I771" s="239"/>
      <c r="J771" s="235"/>
      <c r="K771" s="235"/>
      <c r="L771" s="240"/>
      <c r="M771" s="241"/>
      <c r="N771" s="242"/>
      <c r="O771" s="242"/>
      <c r="P771" s="242"/>
      <c r="Q771" s="242"/>
      <c r="R771" s="242"/>
      <c r="S771" s="242"/>
      <c r="T771" s="24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4" t="s">
        <v>187</v>
      </c>
      <c r="AU771" s="244" t="s">
        <v>86</v>
      </c>
      <c r="AV771" s="13" t="s">
        <v>86</v>
      </c>
      <c r="AW771" s="13" t="s">
        <v>37</v>
      </c>
      <c r="AX771" s="13" t="s">
        <v>77</v>
      </c>
      <c r="AY771" s="244" t="s">
        <v>177</v>
      </c>
    </row>
    <row r="772" s="13" customFormat="1">
      <c r="A772" s="13"/>
      <c r="B772" s="234"/>
      <c r="C772" s="235"/>
      <c r="D772" s="229" t="s">
        <v>187</v>
      </c>
      <c r="E772" s="236" t="s">
        <v>19</v>
      </c>
      <c r="F772" s="237" t="s">
        <v>1164</v>
      </c>
      <c r="G772" s="235"/>
      <c r="H772" s="238">
        <v>1.133</v>
      </c>
      <c r="I772" s="239"/>
      <c r="J772" s="235"/>
      <c r="K772" s="235"/>
      <c r="L772" s="240"/>
      <c r="M772" s="241"/>
      <c r="N772" s="242"/>
      <c r="O772" s="242"/>
      <c r="P772" s="242"/>
      <c r="Q772" s="242"/>
      <c r="R772" s="242"/>
      <c r="S772" s="242"/>
      <c r="T772" s="24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4" t="s">
        <v>187</v>
      </c>
      <c r="AU772" s="244" t="s">
        <v>86</v>
      </c>
      <c r="AV772" s="13" t="s">
        <v>86</v>
      </c>
      <c r="AW772" s="13" t="s">
        <v>37</v>
      </c>
      <c r="AX772" s="13" t="s">
        <v>77</v>
      </c>
      <c r="AY772" s="244" t="s">
        <v>177</v>
      </c>
    </row>
    <row r="773" s="13" customFormat="1">
      <c r="A773" s="13"/>
      <c r="B773" s="234"/>
      <c r="C773" s="235"/>
      <c r="D773" s="229" t="s">
        <v>187</v>
      </c>
      <c r="E773" s="236" t="s">
        <v>19</v>
      </c>
      <c r="F773" s="237" t="s">
        <v>1165</v>
      </c>
      <c r="G773" s="235"/>
      <c r="H773" s="238">
        <v>20.957000000000001</v>
      </c>
      <c r="I773" s="239"/>
      <c r="J773" s="235"/>
      <c r="K773" s="235"/>
      <c r="L773" s="240"/>
      <c r="M773" s="241"/>
      <c r="N773" s="242"/>
      <c r="O773" s="242"/>
      <c r="P773" s="242"/>
      <c r="Q773" s="242"/>
      <c r="R773" s="242"/>
      <c r="S773" s="242"/>
      <c r="T773" s="24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4" t="s">
        <v>187</v>
      </c>
      <c r="AU773" s="244" t="s">
        <v>86</v>
      </c>
      <c r="AV773" s="13" t="s">
        <v>86</v>
      </c>
      <c r="AW773" s="13" t="s">
        <v>37</v>
      </c>
      <c r="AX773" s="13" t="s">
        <v>77</v>
      </c>
      <c r="AY773" s="244" t="s">
        <v>177</v>
      </c>
    </row>
    <row r="774" s="13" customFormat="1">
      <c r="A774" s="13"/>
      <c r="B774" s="234"/>
      <c r="C774" s="235"/>
      <c r="D774" s="229" t="s">
        <v>187</v>
      </c>
      <c r="E774" s="236" t="s">
        <v>19</v>
      </c>
      <c r="F774" s="237" t="s">
        <v>1166</v>
      </c>
      <c r="G774" s="235"/>
      <c r="H774" s="238">
        <v>12.672000000000001</v>
      </c>
      <c r="I774" s="239"/>
      <c r="J774" s="235"/>
      <c r="K774" s="235"/>
      <c r="L774" s="240"/>
      <c r="M774" s="241"/>
      <c r="N774" s="242"/>
      <c r="O774" s="242"/>
      <c r="P774" s="242"/>
      <c r="Q774" s="242"/>
      <c r="R774" s="242"/>
      <c r="S774" s="242"/>
      <c r="T774" s="24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4" t="s">
        <v>187</v>
      </c>
      <c r="AU774" s="244" t="s">
        <v>86</v>
      </c>
      <c r="AV774" s="13" t="s">
        <v>86</v>
      </c>
      <c r="AW774" s="13" t="s">
        <v>37</v>
      </c>
      <c r="AX774" s="13" t="s">
        <v>77</v>
      </c>
      <c r="AY774" s="244" t="s">
        <v>177</v>
      </c>
    </row>
    <row r="775" s="13" customFormat="1">
      <c r="A775" s="13"/>
      <c r="B775" s="234"/>
      <c r="C775" s="235"/>
      <c r="D775" s="229" t="s">
        <v>187</v>
      </c>
      <c r="E775" s="236" t="s">
        <v>19</v>
      </c>
      <c r="F775" s="237" t="s">
        <v>1167</v>
      </c>
      <c r="G775" s="235"/>
      <c r="H775" s="238">
        <v>1.6539999999999999</v>
      </c>
      <c r="I775" s="239"/>
      <c r="J775" s="235"/>
      <c r="K775" s="235"/>
      <c r="L775" s="240"/>
      <c r="M775" s="241"/>
      <c r="N775" s="242"/>
      <c r="O775" s="242"/>
      <c r="P775" s="242"/>
      <c r="Q775" s="242"/>
      <c r="R775" s="242"/>
      <c r="S775" s="242"/>
      <c r="T775" s="24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4" t="s">
        <v>187</v>
      </c>
      <c r="AU775" s="244" t="s">
        <v>86</v>
      </c>
      <c r="AV775" s="13" t="s">
        <v>86</v>
      </c>
      <c r="AW775" s="13" t="s">
        <v>37</v>
      </c>
      <c r="AX775" s="13" t="s">
        <v>77</v>
      </c>
      <c r="AY775" s="244" t="s">
        <v>177</v>
      </c>
    </row>
    <row r="776" s="13" customFormat="1">
      <c r="A776" s="13"/>
      <c r="B776" s="234"/>
      <c r="C776" s="235"/>
      <c r="D776" s="229" t="s">
        <v>187</v>
      </c>
      <c r="E776" s="236" t="s">
        <v>19</v>
      </c>
      <c r="F776" s="237" t="s">
        <v>1168</v>
      </c>
      <c r="G776" s="235"/>
      <c r="H776" s="238">
        <v>27.827000000000002</v>
      </c>
      <c r="I776" s="239"/>
      <c r="J776" s="235"/>
      <c r="K776" s="235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187</v>
      </c>
      <c r="AU776" s="244" t="s">
        <v>86</v>
      </c>
      <c r="AV776" s="13" t="s">
        <v>86</v>
      </c>
      <c r="AW776" s="13" t="s">
        <v>37</v>
      </c>
      <c r="AX776" s="13" t="s">
        <v>77</v>
      </c>
      <c r="AY776" s="244" t="s">
        <v>177</v>
      </c>
    </row>
    <row r="777" s="13" customFormat="1">
      <c r="A777" s="13"/>
      <c r="B777" s="234"/>
      <c r="C777" s="235"/>
      <c r="D777" s="229" t="s">
        <v>187</v>
      </c>
      <c r="E777" s="236" t="s">
        <v>19</v>
      </c>
      <c r="F777" s="237" t="s">
        <v>1169</v>
      </c>
      <c r="G777" s="235"/>
      <c r="H777" s="238">
        <v>8.4600000000000009</v>
      </c>
      <c r="I777" s="239"/>
      <c r="J777" s="235"/>
      <c r="K777" s="235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187</v>
      </c>
      <c r="AU777" s="244" t="s">
        <v>86</v>
      </c>
      <c r="AV777" s="13" t="s">
        <v>86</v>
      </c>
      <c r="AW777" s="13" t="s">
        <v>37</v>
      </c>
      <c r="AX777" s="13" t="s">
        <v>77</v>
      </c>
      <c r="AY777" s="244" t="s">
        <v>177</v>
      </c>
    </row>
    <row r="778" s="13" customFormat="1">
      <c r="A778" s="13"/>
      <c r="B778" s="234"/>
      <c r="C778" s="235"/>
      <c r="D778" s="229" t="s">
        <v>187</v>
      </c>
      <c r="E778" s="236" t="s">
        <v>19</v>
      </c>
      <c r="F778" s="237" t="s">
        <v>1170</v>
      </c>
      <c r="G778" s="235"/>
      <c r="H778" s="238">
        <v>8.0640000000000001</v>
      </c>
      <c r="I778" s="239"/>
      <c r="J778" s="235"/>
      <c r="K778" s="235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187</v>
      </c>
      <c r="AU778" s="244" t="s">
        <v>86</v>
      </c>
      <c r="AV778" s="13" t="s">
        <v>86</v>
      </c>
      <c r="AW778" s="13" t="s">
        <v>37</v>
      </c>
      <c r="AX778" s="13" t="s">
        <v>77</v>
      </c>
      <c r="AY778" s="244" t="s">
        <v>177</v>
      </c>
    </row>
    <row r="779" s="13" customFormat="1">
      <c r="A779" s="13"/>
      <c r="B779" s="234"/>
      <c r="C779" s="235"/>
      <c r="D779" s="229" t="s">
        <v>187</v>
      </c>
      <c r="E779" s="236" t="s">
        <v>19</v>
      </c>
      <c r="F779" s="237" t="s">
        <v>1171</v>
      </c>
      <c r="G779" s="235"/>
      <c r="H779" s="238">
        <v>9.9529999999999994</v>
      </c>
      <c r="I779" s="239"/>
      <c r="J779" s="235"/>
      <c r="K779" s="235"/>
      <c r="L779" s="240"/>
      <c r="M779" s="241"/>
      <c r="N779" s="242"/>
      <c r="O779" s="242"/>
      <c r="P779" s="242"/>
      <c r="Q779" s="242"/>
      <c r="R779" s="242"/>
      <c r="S779" s="242"/>
      <c r="T779" s="24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44" t="s">
        <v>187</v>
      </c>
      <c r="AU779" s="244" t="s">
        <v>86</v>
      </c>
      <c r="AV779" s="13" t="s">
        <v>86</v>
      </c>
      <c r="AW779" s="13" t="s">
        <v>37</v>
      </c>
      <c r="AX779" s="13" t="s">
        <v>77</v>
      </c>
      <c r="AY779" s="244" t="s">
        <v>177</v>
      </c>
    </row>
    <row r="780" s="13" customFormat="1">
      <c r="A780" s="13"/>
      <c r="B780" s="234"/>
      <c r="C780" s="235"/>
      <c r="D780" s="229" t="s">
        <v>187</v>
      </c>
      <c r="E780" s="236" t="s">
        <v>19</v>
      </c>
      <c r="F780" s="237" t="s">
        <v>1172</v>
      </c>
      <c r="G780" s="235"/>
      <c r="H780" s="238">
        <v>0.82199999999999995</v>
      </c>
      <c r="I780" s="239"/>
      <c r="J780" s="235"/>
      <c r="K780" s="235"/>
      <c r="L780" s="240"/>
      <c r="M780" s="241"/>
      <c r="N780" s="242"/>
      <c r="O780" s="242"/>
      <c r="P780" s="242"/>
      <c r="Q780" s="242"/>
      <c r="R780" s="242"/>
      <c r="S780" s="242"/>
      <c r="T780" s="24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4" t="s">
        <v>187</v>
      </c>
      <c r="AU780" s="244" t="s">
        <v>86</v>
      </c>
      <c r="AV780" s="13" t="s">
        <v>86</v>
      </c>
      <c r="AW780" s="13" t="s">
        <v>37</v>
      </c>
      <c r="AX780" s="13" t="s">
        <v>77</v>
      </c>
      <c r="AY780" s="244" t="s">
        <v>177</v>
      </c>
    </row>
    <row r="781" s="16" customFormat="1">
      <c r="A781" s="16"/>
      <c r="B781" s="266"/>
      <c r="C781" s="267"/>
      <c r="D781" s="229" t="s">
        <v>187</v>
      </c>
      <c r="E781" s="268" t="s">
        <v>19</v>
      </c>
      <c r="F781" s="269" t="s">
        <v>1139</v>
      </c>
      <c r="G781" s="267"/>
      <c r="H781" s="270">
        <v>93.960999999999984</v>
      </c>
      <c r="I781" s="271"/>
      <c r="J781" s="267"/>
      <c r="K781" s="267"/>
      <c r="L781" s="272"/>
      <c r="M781" s="273"/>
      <c r="N781" s="274"/>
      <c r="O781" s="274"/>
      <c r="P781" s="274"/>
      <c r="Q781" s="274"/>
      <c r="R781" s="274"/>
      <c r="S781" s="274"/>
      <c r="T781" s="275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T781" s="276" t="s">
        <v>187</v>
      </c>
      <c r="AU781" s="276" t="s">
        <v>86</v>
      </c>
      <c r="AV781" s="16" t="s">
        <v>92</v>
      </c>
      <c r="AW781" s="16" t="s">
        <v>37</v>
      </c>
      <c r="AX781" s="16" t="s">
        <v>77</v>
      </c>
      <c r="AY781" s="276" t="s">
        <v>177</v>
      </c>
    </row>
    <row r="782" s="14" customFormat="1">
      <c r="A782" s="14"/>
      <c r="B782" s="245"/>
      <c r="C782" s="246"/>
      <c r="D782" s="229" t="s">
        <v>187</v>
      </c>
      <c r="E782" s="247" t="s">
        <v>19</v>
      </c>
      <c r="F782" s="248" t="s">
        <v>755</v>
      </c>
      <c r="G782" s="246"/>
      <c r="H782" s="247" t="s">
        <v>19</v>
      </c>
      <c r="I782" s="249"/>
      <c r="J782" s="246"/>
      <c r="K782" s="246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187</v>
      </c>
      <c r="AU782" s="254" t="s">
        <v>86</v>
      </c>
      <c r="AV782" s="14" t="s">
        <v>84</v>
      </c>
      <c r="AW782" s="14" t="s">
        <v>37</v>
      </c>
      <c r="AX782" s="14" t="s">
        <v>77</v>
      </c>
      <c r="AY782" s="254" t="s">
        <v>177</v>
      </c>
    </row>
    <row r="783" s="13" customFormat="1">
      <c r="A783" s="13"/>
      <c r="B783" s="234"/>
      <c r="C783" s="235"/>
      <c r="D783" s="229" t="s">
        <v>187</v>
      </c>
      <c r="E783" s="236" t="s">
        <v>19</v>
      </c>
      <c r="F783" s="237" t="s">
        <v>1173</v>
      </c>
      <c r="G783" s="235"/>
      <c r="H783" s="238">
        <v>1.6200000000000001</v>
      </c>
      <c r="I783" s="239"/>
      <c r="J783" s="235"/>
      <c r="K783" s="235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187</v>
      </c>
      <c r="AU783" s="244" t="s">
        <v>86</v>
      </c>
      <c r="AV783" s="13" t="s">
        <v>86</v>
      </c>
      <c r="AW783" s="13" t="s">
        <v>37</v>
      </c>
      <c r="AX783" s="13" t="s">
        <v>77</v>
      </c>
      <c r="AY783" s="244" t="s">
        <v>177</v>
      </c>
    </row>
    <row r="784" s="13" customFormat="1">
      <c r="A784" s="13"/>
      <c r="B784" s="234"/>
      <c r="C784" s="235"/>
      <c r="D784" s="229" t="s">
        <v>187</v>
      </c>
      <c r="E784" s="236" t="s">
        <v>19</v>
      </c>
      <c r="F784" s="237" t="s">
        <v>1174</v>
      </c>
      <c r="G784" s="235"/>
      <c r="H784" s="238">
        <v>1.514</v>
      </c>
      <c r="I784" s="239"/>
      <c r="J784" s="235"/>
      <c r="K784" s="235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187</v>
      </c>
      <c r="AU784" s="244" t="s">
        <v>86</v>
      </c>
      <c r="AV784" s="13" t="s">
        <v>86</v>
      </c>
      <c r="AW784" s="13" t="s">
        <v>37</v>
      </c>
      <c r="AX784" s="13" t="s">
        <v>77</v>
      </c>
      <c r="AY784" s="244" t="s">
        <v>177</v>
      </c>
    </row>
    <row r="785" s="13" customFormat="1">
      <c r="A785" s="13"/>
      <c r="B785" s="234"/>
      <c r="C785" s="235"/>
      <c r="D785" s="229" t="s">
        <v>187</v>
      </c>
      <c r="E785" s="236" t="s">
        <v>19</v>
      </c>
      <c r="F785" s="237" t="s">
        <v>1175</v>
      </c>
      <c r="G785" s="235"/>
      <c r="H785" s="238">
        <v>6.9119999999999999</v>
      </c>
      <c r="I785" s="239"/>
      <c r="J785" s="235"/>
      <c r="K785" s="235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187</v>
      </c>
      <c r="AU785" s="244" t="s">
        <v>86</v>
      </c>
      <c r="AV785" s="13" t="s">
        <v>86</v>
      </c>
      <c r="AW785" s="13" t="s">
        <v>37</v>
      </c>
      <c r="AX785" s="13" t="s">
        <v>77</v>
      </c>
      <c r="AY785" s="244" t="s">
        <v>177</v>
      </c>
    </row>
    <row r="786" s="13" customFormat="1">
      <c r="A786" s="13"/>
      <c r="B786" s="234"/>
      <c r="C786" s="235"/>
      <c r="D786" s="229" t="s">
        <v>187</v>
      </c>
      <c r="E786" s="236" t="s">
        <v>19</v>
      </c>
      <c r="F786" s="237" t="s">
        <v>1176</v>
      </c>
      <c r="G786" s="235"/>
      <c r="H786" s="238">
        <v>7.9199999999999999</v>
      </c>
      <c r="I786" s="239"/>
      <c r="J786" s="235"/>
      <c r="K786" s="235"/>
      <c r="L786" s="240"/>
      <c r="M786" s="241"/>
      <c r="N786" s="242"/>
      <c r="O786" s="242"/>
      <c r="P786" s="242"/>
      <c r="Q786" s="242"/>
      <c r="R786" s="242"/>
      <c r="S786" s="242"/>
      <c r="T786" s="24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4" t="s">
        <v>187</v>
      </c>
      <c r="AU786" s="244" t="s">
        <v>86</v>
      </c>
      <c r="AV786" s="13" t="s">
        <v>86</v>
      </c>
      <c r="AW786" s="13" t="s">
        <v>37</v>
      </c>
      <c r="AX786" s="13" t="s">
        <v>77</v>
      </c>
      <c r="AY786" s="244" t="s">
        <v>177</v>
      </c>
    </row>
    <row r="787" s="13" customFormat="1">
      <c r="A787" s="13"/>
      <c r="B787" s="234"/>
      <c r="C787" s="235"/>
      <c r="D787" s="229" t="s">
        <v>187</v>
      </c>
      <c r="E787" s="236" t="s">
        <v>19</v>
      </c>
      <c r="F787" s="237" t="s">
        <v>1177</v>
      </c>
      <c r="G787" s="235"/>
      <c r="H787" s="238">
        <v>8.9629999999999992</v>
      </c>
      <c r="I787" s="239"/>
      <c r="J787" s="235"/>
      <c r="K787" s="235"/>
      <c r="L787" s="240"/>
      <c r="M787" s="241"/>
      <c r="N787" s="242"/>
      <c r="O787" s="242"/>
      <c r="P787" s="242"/>
      <c r="Q787" s="242"/>
      <c r="R787" s="242"/>
      <c r="S787" s="242"/>
      <c r="T787" s="24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4" t="s">
        <v>187</v>
      </c>
      <c r="AU787" s="244" t="s">
        <v>86</v>
      </c>
      <c r="AV787" s="13" t="s">
        <v>86</v>
      </c>
      <c r="AW787" s="13" t="s">
        <v>37</v>
      </c>
      <c r="AX787" s="13" t="s">
        <v>77</v>
      </c>
      <c r="AY787" s="244" t="s">
        <v>177</v>
      </c>
    </row>
    <row r="788" s="13" customFormat="1">
      <c r="A788" s="13"/>
      <c r="B788" s="234"/>
      <c r="C788" s="235"/>
      <c r="D788" s="229" t="s">
        <v>187</v>
      </c>
      <c r="E788" s="236" t="s">
        <v>19</v>
      </c>
      <c r="F788" s="237" t="s">
        <v>1178</v>
      </c>
      <c r="G788" s="235"/>
      <c r="H788" s="238">
        <v>10.997999999999999</v>
      </c>
      <c r="I788" s="239"/>
      <c r="J788" s="235"/>
      <c r="K788" s="235"/>
      <c r="L788" s="240"/>
      <c r="M788" s="241"/>
      <c r="N788" s="242"/>
      <c r="O788" s="242"/>
      <c r="P788" s="242"/>
      <c r="Q788" s="242"/>
      <c r="R788" s="242"/>
      <c r="S788" s="242"/>
      <c r="T788" s="24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4" t="s">
        <v>187</v>
      </c>
      <c r="AU788" s="244" t="s">
        <v>86</v>
      </c>
      <c r="AV788" s="13" t="s">
        <v>86</v>
      </c>
      <c r="AW788" s="13" t="s">
        <v>37</v>
      </c>
      <c r="AX788" s="13" t="s">
        <v>77</v>
      </c>
      <c r="AY788" s="244" t="s">
        <v>177</v>
      </c>
    </row>
    <row r="789" s="13" customFormat="1">
      <c r="A789" s="13"/>
      <c r="B789" s="234"/>
      <c r="C789" s="235"/>
      <c r="D789" s="229" t="s">
        <v>187</v>
      </c>
      <c r="E789" s="236" t="s">
        <v>19</v>
      </c>
      <c r="F789" s="237" t="s">
        <v>1179</v>
      </c>
      <c r="G789" s="235"/>
      <c r="H789" s="238">
        <v>14.247</v>
      </c>
      <c r="I789" s="239"/>
      <c r="J789" s="235"/>
      <c r="K789" s="235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187</v>
      </c>
      <c r="AU789" s="244" t="s">
        <v>86</v>
      </c>
      <c r="AV789" s="13" t="s">
        <v>86</v>
      </c>
      <c r="AW789" s="13" t="s">
        <v>37</v>
      </c>
      <c r="AX789" s="13" t="s">
        <v>77</v>
      </c>
      <c r="AY789" s="244" t="s">
        <v>177</v>
      </c>
    </row>
    <row r="790" s="13" customFormat="1">
      <c r="A790" s="13"/>
      <c r="B790" s="234"/>
      <c r="C790" s="235"/>
      <c r="D790" s="229" t="s">
        <v>187</v>
      </c>
      <c r="E790" s="236" t="s">
        <v>19</v>
      </c>
      <c r="F790" s="237" t="s">
        <v>1180</v>
      </c>
      <c r="G790" s="235"/>
      <c r="H790" s="238">
        <v>15.997999999999999</v>
      </c>
      <c r="I790" s="239"/>
      <c r="J790" s="235"/>
      <c r="K790" s="235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187</v>
      </c>
      <c r="AU790" s="244" t="s">
        <v>86</v>
      </c>
      <c r="AV790" s="13" t="s">
        <v>86</v>
      </c>
      <c r="AW790" s="13" t="s">
        <v>37</v>
      </c>
      <c r="AX790" s="13" t="s">
        <v>77</v>
      </c>
      <c r="AY790" s="244" t="s">
        <v>177</v>
      </c>
    </row>
    <row r="791" s="13" customFormat="1">
      <c r="A791" s="13"/>
      <c r="B791" s="234"/>
      <c r="C791" s="235"/>
      <c r="D791" s="229" t="s">
        <v>187</v>
      </c>
      <c r="E791" s="236" t="s">
        <v>19</v>
      </c>
      <c r="F791" s="237" t="s">
        <v>1181</v>
      </c>
      <c r="G791" s="235"/>
      <c r="H791" s="238">
        <v>13.058999999999999</v>
      </c>
      <c r="I791" s="239"/>
      <c r="J791" s="235"/>
      <c r="K791" s="235"/>
      <c r="L791" s="240"/>
      <c r="M791" s="241"/>
      <c r="N791" s="242"/>
      <c r="O791" s="242"/>
      <c r="P791" s="242"/>
      <c r="Q791" s="242"/>
      <c r="R791" s="242"/>
      <c r="S791" s="242"/>
      <c r="T791" s="24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4" t="s">
        <v>187</v>
      </c>
      <c r="AU791" s="244" t="s">
        <v>86</v>
      </c>
      <c r="AV791" s="13" t="s">
        <v>86</v>
      </c>
      <c r="AW791" s="13" t="s">
        <v>37</v>
      </c>
      <c r="AX791" s="13" t="s">
        <v>77</v>
      </c>
      <c r="AY791" s="244" t="s">
        <v>177</v>
      </c>
    </row>
    <row r="792" s="13" customFormat="1">
      <c r="A792" s="13"/>
      <c r="B792" s="234"/>
      <c r="C792" s="235"/>
      <c r="D792" s="229" t="s">
        <v>187</v>
      </c>
      <c r="E792" s="236" t="s">
        <v>19</v>
      </c>
      <c r="F792" s="237" t="s">
        <v>1182</v>
      </c>
      <c r="G792" s="235"/>
      <c r="H792" s="238">
        <v>10.676</v>
      </c>
      <c r="I792" s="239"/>
      <c r="J792" s="235"/>
      <c r="K792" s="235"/>
      <c r="L792" s="240"/>
      <c r="M792" s="241"/>
      <c r="N792" s="242"/>
      <c r="O792" s="242"/>
      <c r="P792" s="242"/>
      <c r="Q792" s="242"/>
      <c r="R792" s="242"/>
      <c r="S792" s="242"/>
      <c r="T792" s="24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4" t="s">
        <v>187</v>
      </c>
      <c r="AU792" s="244" t="s">
        <v>86</v>
      </c>
      <c r="AV792" s="13" t="s">
        <v>86</v>
      </c>
      <c r="AW792" s="13" t="s">
        <v>37</v>
      </c>
      <c r="AX792" s="13" t="s">
        <v>77</v>
      </c>
      <c r="AY792" s="244" t="s">
        <v>177</v>
      </c>
    </row>
    <row r="793" s="13" customFormat="1">
      <c r="A793" s="13"/>
      <c r="B793" s="234"/>
      <c r="C793" s="235"/>
      <c r="D793" s="229" t="s">
        <v>187</v>
      </c>
      <c r="E793" s="236" t="s">
        <v>19</v>
      </c>
      <c r="F793" s="237" t="s">
        <v>1183</v>
      </c>
      <c r="G793" s="235"/>
      <c r="H793" s="238">
        <v>8.3480000000000008</v>
      </c>
      <c r="I793" s="239"/>
      <c r="J793" s="235"/>
      <c r="K793" s="235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187</v>
      </c>
      <c r="AU793" s="244" t="s">
        <v>86</v>
      </c>
      <c r="AV793" s="13" t="s">
        <v>86</v>
      </c>
      <c r="AW793" s="13" t="s">
        <v>37</v>
      </c>
      <c r="AX793" s="13" t="s">
        <v>77</v>
      </c>
      <c r="AY793" s="244" t="s">
        <v>177</v>
      </c>
    </row>
    <row r="794" s="13" customFormat="1">
      <c r="A794" s="13"/>
      <c r="B794" s="234"/>
      <c r="C794" s="235"/>
      <c r="D794" s="229" t="s">
        <v>187</v>
      </c>
      <c r="E794" s="236" t="s">
        <v>19</v>
      </c>
      <c r="F794" s="237" t="s">
        <v>1184</v>
      </c>
      <c r="G794" s="235"/>
      <c r="H794" s="238">
        <v>2.25</v>
      </c>
      <c r="I794" s="239"/>
      <c r="J794" s="235"/>
      <c r="K794" s="235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187</v>
      </c>
      <c r="AU794" s="244" t="s">
        <v>86</v>
      </c>
      <c r="AV794" s="13" t="s">
        <v>86</v>
      </c>
      <c r="AW794" s="13" t="s">
        <v>37</v>
      </c>
      <c r="AX794" s="13" t="s">
        <v>77</v>
      </c>
      <c r="AY794" s="244" t="s">
        <v>177</v>
      </c>
    </row>
    <row r="795" s="13" customFormat="1">
      <c r="A795" s="13"/>
      <c r="B795" s="234"/>
      <c r="C795" s="235"/>
      <c r="D795" s="229" t="s">
        <v>187</v>
      </c>
      <c r="E795" s="236" t="s">
        <v>19</v>
      </c>
      <c r="F795" s="237" t="s">
        <v>1185</v>
      </c>
      <c r="G795" s="235"/>
      <c r="H795" s="238">
        <v>2.25</v>
      </c>
      <c r="I795" s="239"/>
      <c r="J795" s="235"/>
      <c r="K795" s="235"/>
      <c r="L795" s="240"/>
      <c r="M795" s="241"/>
      <c r="N795" s="242"/>
      <c r="O795" s="242"/>
      <c r="P795" s="242"/>
      <c r="Q795" s="242"/>
      <c r="R795" s="242"/>
      <c r="S795" s="242"/>
      <c r="T795" s="24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4" t="s">
        <v>187</v>
      </c>
      <c r="AU795" s="244" t="s">
        <v>86</v>
      </c>
      <c r="AV795" s="13" t="s">
        <v>86</v>
      </c>
      <c r="AW795" s="13" t="s">
        <v>37</v>
      </c>
      <c r="AX795" s="13" t="s">
        <v>77</v>
      </c>
      <c r="AY795" s="244" t="s">
        <v>177</v>
      </c>
    </row>
    <row r="796" s="16" customFormat="1">
      <c r="A796" s="16"/>
      <c r="B796" s="266"/>
      <c r="C796" s="267"/>
      <c r="D796" s="229" t="s">
        <v>187</v>
      </c>
      <c r="E796" s="268" t="s">
        <v>19</v>
      </c>
      <c r="F796" s="269" t="s">
        <v>1155</v>
      </c>
      <c r="G796" s="267"/>
      <c r="H796" s="270">
        <v>104.755</v>
      </c>
      <c r="I796" s="271"/>
      <c r="J796" s="267"/>
      <c r="K796" s="267"/>
      <c r="L796" s="272"/>
      <c r="M796" s="273"/>
      <c r="N796" s="274"/>
      <c r="O796" s="274"/>
      <c r="P796" s="274"/>
      <c r="Q796" s="274"/>
      <c r="R796" s="274"/>
      <c r="S796" s="274"/>
      <c r="T796" s="275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T796" s="276" t="s">
        <v>187</v>
      </c>
      <c r="AU796" s="276" t="s">
        <v>86</v>
      </c>
      <c r="AV796" s="16" t="s">
        <v>92</v>
      </c>
      <c r="AW796" s="16" t="s">
        <v>37</v>
      </c>
      <c r="AX796" s="16" t="s">
        <v>77</v>
      </c>
      <c r="AY796" s="276" t="s">
        <v>177</v>
      </c>
    </row>
    <row r="797" s="15" customFormat="1">
      <c r="A797" s="15"/>
      <c r="B797" s="255"/>
      <c r="C797" s="256"/>
      <c r="D797" s="229" t="s">
        <v>187</v>
      </c>
      <c r="E797" s="257" t="s">
        <v>19</v>
      </c>
      <c r="F797" s="258" t="s">
        <v>222</v>
      </c>
      <c r="G797" s="256"/>
      <c r="H797" s="259">
        <v>198.71599999999998</v>
      </c>
      <c r="I797" s="260"/>
      <c r="J797" s="256"/>
      <c r="K797" s="256"/>
      <c r="L797" s="261"/>
      <c r="M797" s="262"/>
      <c r="N797" s="263"/>
      <c r="O797" s="263"/>
      <c r="P797" s="263"/>
      <c r="Q797" s="263"/>
      <c r="R797" s="263"/>
      <c r="S797" s="263"/>
      <c r="T797" s="264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65" t="s">
        <v>187</v>
      </c>
      <c r="AU797" s="265" t="s">
        <v>86</v>
      </c>
      <c r="AV797" s="15" t="s">
        <v>99</v>
      </c>
      <c r="AW797" s="15" t="s">
        <v>37</v>
      </c>
      <c r="AX797" s="15" t="s">
        <v>84</v>
      </c>
      <c r="AY797" s="265" t="s">
        <v>177</v>
      </c>
    </row>
    <row r="798" s="2" customFormat="1" ht="16.5" customHeight="1">
      <c r="A798" s="41"/>
      <c r="B798" s="42"/>
      <c r="C798" s="216" t="s">
        <v>1186</v>
      </c>
      <c r="D798" s="216" t="s">
        <v>179</v>
      </c>
      <c r="E798" s="217" t="s">
        <v>1187</v>
      </c>
      <c r="F798" s="218" t="s">
        <v>1188</v>
      </c>
      <c r="G798" s="219" t="s">
        <v>251</v>
      </c>
      <c r="H798" s="220">
        <v>30.588999999999999</v>
      </c>
      <c r="I798" s="221"/>
      <c r="J798" s="222">
        <f>ROUND(I798*H798,2)</f>
        <v>0</v>
      </c>
      <c r="K798" s="218" t="s">
        <v>244</v>
      </c>
      <c r="L798" s="47"/>
      <c r="M798" s="223" t="s">
        <v>19</v>
      </c>
      <c r="N798" s="224" t="s">
        <v>48</v>
      </c>
      <c r="O798" s="87"/>
      <c r="P798" s="225">
        <f>O798*H798</f>
        <v>0</v>
      </c>
      <c r="Q798" s="225">
        <v>0.047399999999999998</v>
      </c>
      <c r="R798" s="225">
        <f>Q798*H798</f>
        <v>1.4499186</v>
      </c>
      <c r="S798" s="225">
        <v>0</v>
      </c>
      <c r="T798" s="226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7" t="s">
        <v>99</v>
      </c>
      <c r="AT798" s="227" t="s">
        <v>179</v>
      </c>
      <c r="AU798" s="227" t="s">
        <v>86</v>
      </c>
      <c r="AY798" s="20" t="s">
        <v>177</v>
      </c>
      <c r="BE798" s="228">
        <f>IF(N798="základní",J798,0)</f>
        <v>0</v>
      </c>
      <c r="BF798" s="228">
        <f>IF(N798="snížená",J798,0)</f>
        <v>0</v>
      </c>
      <c r="BG798" s="228">
        <f>IF(N798="zákl. přenesená",J798,0)</f>
        <v>0</v>
      </c>
      <c r="BH798" s="228">
        <f>IF(N798="sníž. přenesená",J798,0)</f>
        <v>0</v>
      </c>
      <c r="BI798" s="228">
        <f>IF(N798="nulová",J798,0)</f>
        <v>0</v>
      </c>
      <c r="BJ798" s="20" t="s">
        <v>84</v>
      </c>
      <c r="BK798" s="228">
        <f>ROUND(I798*H798,2)</f>
        <v>0</v>
      </c>
      <c r="BL798" s="20" t="s">
        <v>99</v>
      </c>
      <c r="BM798" s="227" t="s">
        <v>1189</v>
      </c>
    </row>
    <row r="799" s="2" customFormat="1">
      <c r="A799" s="41"/>
      <c r="B799" s="42"/>
      <c r="C799" s="43"/>
      <c r="D799" s="229" t="s">
        <v>185</v>
      </c>
      <c r="E799" s="43"/>
      <c r="F799" s="230" t="s">
        <v>1190</v>
      </c>
      <c r="G799" s="43"/>
      <c r="H799" s="43"/>
      <c r="I799" s="231"/>
      <c r="J799" s="43"/>
      <c r="K799" s="43"/>
      <c r="L799" s="47"/>
      <c r="M799" s="232"/>
      <c r="N799" s="233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185</v>
      </c>
      <c r="AU799" s="20" t="s">
        <v>86</v>
      </c>
    </row>
    <row r="800" s="13" customFormat="1">
      <c r="A800" s="13"/>
      <c r="B800" s="234"/>
      <c r="C800" s="235"/>
      <c r="D800" s="229" t="s">
        <v>187</v>
      </c>
      <c r="E800" s="236" t="s">
        <v>19</v>
      </c>
      <c r="F800" s="237" t="s">
        <v>1191</v>
      </c>
      <c r="G800" s="235"/>
      <c r="H800" s="238">
        <v>10.5</v>
      </c>
      <c r="I800" s="239"/>
      <c r="J800" s="235"/>
      <c r="K800" s="235"/>
      <c r="L800" s="240"/>
      <c r="M800" s="241"/>
      <c r="N800" s="242"/>
      <c r="O800" s="242"/>
      <c r="P800" s="242"/>
      <c r="Q800" s="242"/>
      <c r="R800" s="242"/>
      <c r="S800" s="242"/>
      <c r="T800" s="24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4" t="s">
        <v>187</v>
      </c>
      <c r="AU800" s="244" t="s">
        <v>86</v>
      </c>
      <c r="AV800" s="13" t="s">
        <v>86</v>
      </c>
      <c r="AW800" s="13" t="s">
        <v>37</v>
      </c>
      <c r="AX800" s="13" t="s">
        <v>77</v>
      </c>
      <c r="AY800" s="244" t="s">
        <v>177</v>
      </c>
    </row>
    <row r="801" s="13" customFormat="1">
      <c r="A801" s="13"/>
      <c r="B801" s="234"/>
      <c r="C801" s="235"/>
      <c r="D801" s="229" t="s">
        <v>187</v>
      </c>
      <c r="E801" s="236" t="s">
        <v>19</v>
      </c>
      <c r="F801" s="237" t="s">
        <v>1192</v>
      </c>
      <c r="G801" s="235"/>
      <c r="H801" s="238">
        <v>19.795000000000002</v>
      </c>
      <c r="I801" s="239"/>
      <c r="J801" s="235"/>
      <c r="K801" s="235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187</v>
      </c>
      <c r="AU801" s="244" t="s">
        <v>86</v>
      </c>
      <c r="AV801" s="13" t="s">
        <v>86</v>
      </c>
      <c r="AW801" s="13" t="s">
        <v>37</v>
      </c>
      <c r="AX801" s="13" t="s">
        <v>77</v>
      </c>
      <c r="AY801" s="244" t="s">
        <v>177</v>
      </c>
    </row>
    <row r="802" s="13" customFormat="1">
      <c r="A802" s="13"/>
      <c r="B802" s="234"/>
      <c r="C802" s="235"/>
      <c r="D802" s="229" t="s">
        <v>187</v>
      </c>
      <c r="E802" s="236" t="s">
        <v>19</v>
      </c>
      <c r="F802" s="237" t="s">
        <v>1193</v>
      </c>
      <c r="G802" s="235"/>
      <c r="H802" s="238">
        <v>0.29399999999999998</v>
      </c>
      <c r="I802" s="239"/>
      <c r="J802" s="235"/>
      <c r="K802" s="235"/>
      <c r="L802" s="240"/>
      <c r="M802" s="241"/>
      <c r="N802" s="242"/>
      <c r="O802" s="242"/>
      <c r="P802" s="242"/>
      <c r="Q802" s="242"/>
      <c r="R802" s="242"/>
      <c r="S802" s="242"/>
      <c r="T802" s="24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4" t="s">
        <v>187</v>
      </c>
      <c r="AU802" s="244" t="s">
        <v>86</v>
      </c>
      <c r="AV802" s="13" t="s">
        <v>86</v>
      </c>
      <c r="AW802" s="13" t="s">
        <v>37</v>
      </c>
      <c r="AX802" s="13" t="s">
        <v>77</v>
      </c>
      <c r="AY802" s="244" t="s">
        <v>177</v>
      </c>
    </row>
    <row r="803" s="15" customFormat="1">
      <c r="A803" s="15"/>
      <c r="B803" s="255"/>
      <c r="C803" s="256"/>
      <c r="D803" s="229" t="s">
        <v>187</v>
      </c>
      <c r="E803" s="257" t="s">
        <v>19</v>
      </c>
      <c r="F803" s="258" t="s">
        <v>222</v>
      </c>
      <c r="G803" s="256"/>
      <c r="H803" s="259">
        <v>30.589000000000002</v>
      </c>
      <c r="I803" s="260"/>
      <c r="J803" s="256"/>
      <c r="K803" s="256"/>
      <c r="L803" s="261"/>
      <c r="M803" s="262"/>
      <c r="N803" s="263"/>
      <c r="O803" s="263"/>
      <c r="P803" s="263"/>
      <c r="Q803" s="263"/>
      <c r="R803" s="263"/>
      <c r="S803" s="263"/>
      <c r="T803" s="264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65" t="s">
        <v>187</v>
      </c>
      <c r="AU803" s="265" t="s">
        <v>86</v>
      </c>
      <c r="AV803" s="15" t="s">
        <v>99</v>
      </c>
      <c r="AW803" s="15" t="s">
        <v>37</v>
      </c>
      <c r="AX803" s="15" t="s">
        <v>84</v>
      </c>
      <c r="AY803" s="265" t="s">
        <v>177</v>
      </c>
    </row>
    <row r="804" s="2" customFormat="1" ht="16.5" customHeight="1">
      <c r="A804" s="41"/>
      <c r="B804" s="42"/>
      <c r="C804" s="216" t="s">
        <v>1194</v>
      </c>
      <c r="D804" s="216" t="s">
        <v>179</v>
      </c>
      <c r="E804" s="217" t="s">
        <v>1195</v>
      </c>
      <c r="F804" s="218" t="s">
        <v>1196</v>
      </c>
      <c r="G804" s="219" t="s">
        <v>251</v>
      </c>
      <c r="H804" s="220">
        <v>72.355000000000004</v>
      </c>
      <c r="I804" s="221"/>
      <c r="J804" s="222">
        <f>ROUND(I804*H804,2)</f>
        <v>0</v>
      </c>
      <c r="K804" s="218" t="s">
        <v>244</v>
      </c>
      <c r="L804" s="47"/>
      <c r="M804" s="223" t="s">
        <v>19</v>
      </c>
      <c r="N804" s="224" t="s">
        <v>48</v>
      </c>
      <c r="O804" s="87"/>
      <c r="P804" s="225">
        <f>O804*H804</f>
        <v>0</v>
      </c>
      <c r="Q804" s="225">
        <v>0.018380000000000001</v>
      </c>
      <c r="R804" s="225">
        <f>Q804*H804</f>
        <v>1.3298849000000002</v>
      </c>
      <c r="S804" s="225">
        <v>0</v>
      </c>
      <c r="T804" s="226">
        <f>S804*H804</f>
        <v>0</v>
      </c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R804" s="227" t="s">
        <v>99</v>
      </c>
      <c r="AT804" s="227" t="s">
        <v>179</v>
      </c>
      <c r="AU804" s="227" t="s">
        <v>86</v>
      </c>
      <c r="AY804" s="20" t="s">
        <v>177</v>
      </c>
      <c r="BE804" s="228">
        <f>IF(N804="základní",J804,0)</f>
        <v>0</v>
      </c>
      <c r="BF804" s="228">
        <f>IF(N804="snížená",J804,0)</f>
        <v>0</v>
      </c>
      <c r="BG804" s="228">
        <f>IF(N804="zákl. přenesená",J804,0)</f>
        <v>0</v>
      </c>
      <c r="BH804" s="228">
        <f>IF(N804="sníž. přenesená",J804,0)</f>
        <v>0</v>
      </c>
      <c r="BI804" s="228">
        <f>IF(N804="nulová",J804,0)</f>
        <v>0</v>
      </c>
      <c r="BJ804" s="20" t="s">
        <v>84</v>
      </c>
      <c r="BK804" s="228">
        <f>ROUND(I804*H804,2)</f>
        <v>0</v>
      </c>
      <c r="BL804" s="20" t="s">
        <v>99</v>
      </c>
      <c r="BM804" s="227" t="s">
        <v>1197</v>
      </c>
    </row>
    <row r="805" s="2" customFormat="1">
      <c r="A805" s="41"/>
      <c r="B805" s="42"/>
      <c r="C805" s="43"/>
      <c r="D805" s="229" t="s">
        <v>185</v>
      </c>
      <c r="E805" s="43"/>
      <c r="F805" s="230" t="s">
        <v>1198</v>
      </c>
      <c r="G805" s="43"/>
      <c r="H805" s="43"/>
      <c r="I805" s="231"/>
      <c r="J805" s="43"/>
      <c r="K805" s="43"/>
      <c r="L805" s="47"/>
      <c r="M805" s="232"/>
      <c r="N805" s="233"/>
      <c r="O805" s="87"/>
      <c r="P805" s="87"/>
      <c r="Q805" s="87"/>
      <c r="R805" s="87"/>
      <c r="S805" s="87"/>
      <c r="T805" s="88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T805" s="20" t="s">
        <v>185</v>
      </c>
      <c r="AU805" s="20" t="s">
        <v>86</v>
      </c>
    </row>
    <row r="806" s="13" customFormat="1">
      <c r="A806" s="13"/>
      <c r="B806" s="234"/>
      <c r="C806" s="235"/>
      <c r="D806" s="229" t="s">
        <v>187</v>
      </c>
      <c r="E806" s="236" t="s">
        <v>19</v>
      </c>
      <c r="F806" s="237" t="s">
        <v>1199</v>
      </c>
      <c r="G806" s="235"/>
      <c r="H806" s="238">
        <v>72.355000000000004</v>
      </c>
      <c r="I806" s="239"/>
      <c r="J806" s="235"/>
      <c r="K806" s="235"/>
      <c r="L806" s="240"/>
      <c r="M806" s="241"/>
      <c r="N806" s="242"/>
      <c r="O806" s="242"/>
      <c r="P806" s="242"/>
      <c r="Q806" s="242"/>
      <c r="R806" s="242"/>
      <c r="S806" s="242"/>
      <c r="T806" s="24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4" t="s">
        <v>187</v>
      </c>
      <c r="AU806" s="244" t="s">
        <v>86</v>
      </c>
      <c r="AV806" s="13" t="s">
        <v>86</v>
      </c>
      <c r="AW806" s="13" t="s">
        <v>37</v>
      </c>
      <c r="AX806" s="13" t="s">
        <v>84</v>
      </c>
      <c r="AY806" s="244" t="s">
        <v>177</v>
      </c>
    </row>
    <row r="807" s="2" customFormat="1" ht="16.5" customHeight="1">
      <c r="A807" s="41"/>
      <c r="B807" s="42"/>
      <c r="C807" s="216" t="s">
        <v>1200</v>
      </c>
      <c r="D807" s="216" t="s">
        <v>179</v>
      </c>
      <c r="E807" s="217" t="s">
        <v>1201</v>
      </c>
      <c r="F807" s="218" t="s">
        <v>1202</v>
      </c>
      <c r="G807" s="219" t="s">
        <v>251</v>
      </c>
      <c r="H807" s="220">
        <v>154.30699999999999</v>
      </c>
      <c r="I807" s="221"/>
      <c r="J807" s="222">
        <f>ROUND(I807*H807,2)</f>
        <v>0</v>
      </c>
      <c r="K807" s="218" t="s">
        <v>244</v>
      </c>
      <c r="L807" s="47"/>
      <c r="M807" s="223" t="s">
        <v>19</v>
      </c>
      <c r="N807" s="224" t="s">
        <v>48</v>
      </c>
      <c r="O807" s="87"/>
      <c r="P807" s="225">
        <f>O807*H807</f>
        <v>0</v>
      </c>
      <c r="Q807" s="225">
        <v>0</v>
      </c>
      <c r="R807" s="225">
        <f>Q807*H807</f>
        <v>0</v>
      </c>
      <c r="S807" s="225">
        <v>0</v>
      </c>
      <c r="T807" s="226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7" t="s">
        <v>99</v>
      </c>
      <c r="AT807" s="227" t="s">
        <v>179</v>
      </c>
      <c r="AU807" s="227" t="s">
        <v>86</v>
      </c>
      <c r="AY807" s="20" t="s">
        <v>177</v>
      </c>
      <c r="BE807" s="228">
        <f>IF(N807="základní",J807,0)</f>
        <v>0</v>
      </c>
      <c r="BF807" s="228">
        <f>IF(N807="snížená",J807,0)</f>
        <v>0</v>
      </c>
      <c r="BG807" s="228">
        <f>IF(N807="zákl. přenesená",J807,0)</f>
        <v>0</v>
      </c>
      <c r="BH807" s="228">
        <f>IF(N807="sníž. přenesená",J807,0)</f>
        <v>0</v>
      </c>
      <c r="BI807" s="228">
        <f>IF(N807="nulová",J807,0)</f>
        <v>0</v>
      </c>
      <c r="BJ807" s="20" t="s">
        <v>84</v>
      </c>
      <c r="BK807" s="228">
        <f>ROUND(I807*H807,2)</f>
        <v>0</v>
      </c>
      <c r="BL807" s="20" t="s">
        <v>99</v>
      </c>
      <c r="BM807" s="227" t="s">
        <v>1203</v>
      </c>
    </row>
    <row r="808" s="2" customFormat="1">
      <c r="A808" s="41"/>
      <c r="B808" s="42"/>
      <c r="C808" s="43"/>
      <c r="D808" s="229" t="s">
        <v>185</v>
      </c>
      <c r="E808" s="43"/>
      <c r="F808" s="230" t="s">
        <v>1204</v>
      </c>
      <c r="G808" s="43"/>
      <c r="H808" s="43"/>
      <c r="I808" s="231"/>
      <c r="J808" s="43"/>
      <c r="K808" s="43"/>
      <c r="L808" s="47"/>
      <c r="M808" s="232"/>
      <c r="N808" s="233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185</v>
      </c>
      <c r="AU808" s="20" t="s">
        <v>86</v>
      </c>
    </row>
    <row r="809" s="14" customFormat="1">
      <c r="A809" s="14"/>
      <c r="B809" s="245"/>
      <c r="C809" s="246"/>
      <c r="D809" s="229" t="s">
        <v>187</v>
      </c>
      <c r="E809" s="247" t="s">
        <v>19</v>
      </c>
      <c r="F809" s="248" t="s">
        <v>1205</v>
      </c>
      <c r="G809" s="246"/>
      <c r="H809" s="247" t="s">
        <v>19</v>
      </c>
      <c r="I809" s="249"/>
      <c r="J809" s="246"/>
      <c r="K809" s="246"/>
      <c r="L809" s="250"/>
      <c r="M809" s="251"/>
      <c r="N809" s="252"/>
      <c r="O809" s="252"/>
      <c r="P809" s="252"/>
      <c r="Q809" s="252"/>
      <c r="R809" s="252"/>
      <c r="S809" s="252"/>
      <c r="T809" s="25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4" t="s">
        <v>187</v>
      </c>
      <c r="AU809" s="254" t="s">
        <v>86</v>
      </c>
      <c r="AV809" s="14" t="s">
        <v>84</v>
      </c>
      <c r="AW809" s="14" t="s">
        <v>37</v>
      </c>
      <c r="AX809" s="14" t="s">
        <v>77</v>
      </c>
      <c r="AY809" s="254" t="s">
        <v>177</v>
      </c>
    </row>
    <row r="810" s="13" customFormat="1">
      <c r="A810" s="13"/>
      <c r="B810" s="234"/>
      <c r="C810" s="235"/>
      <c r="D810" s="229" t="s">
        <v>187</v>
      </c>
      <c r="E810" s="236" t="s">
        <v>19</v>
      </c>
      <c r="F810" s="237" t="s">
        <v>1206</v>
      </c>
      <c r="G810" s="235"/>
      <c r="H810" s="238">
        <v>92.400000000000006</v>
      </c>
      <c r="I810" s="239"/>
      <c r="J810" s="235"/>
      <c r="K810" s="235"/>
      <c r="L810" s="240"/>
      <c r="M810" s="241"/>
      <c r="N810" s="242"/>
      <c r="O810" s="242"/>
      <c r="P810" s="242"/>
      <c r="Q810" s="242"/>
      <c r="R810" s="242"/>
      <c r="S810" s="242"/>
      <c r="T810" s="24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4" t="s">
        <v>187</v>
      </c>
      <c r="AU810" s="244" t="s">
        <v>86</v>
      </c>
      <c r="AV810" s="13" t="s">
        <v>86</v>
      </c>
      <c r="AW810" s="13" t="s">
        <v>37</v>
      </c>
      <c r="AX810" s="13" t="s">
        <v>77</v>
      </c>
      <c r="AY810" s="244" t="s">
        <v>177</v>
      </c>
    </row>
    <row r="811" s="13" customFormat="1">
      <c r="A811" s="13"/>
      <c r="B811" s="234"/>
      <c r="C811" s="235"/>
      <c r="D811" s="229" t="s">
        <v>187</v>
      </c>
      <c r="E811" s="236" t="s">
        <v>19</v>
      </c>
      <c r="F811" s="237" t="s">
        <v>1207</v>
      </c>
      <c r="G811" s="235"/>
      <c r="H811" s="238">
        <v>9.4499999999999993</v>
      </c>
      <c r="I811" s="239"/>
      <c r="J811" s="235"/>
      <c r="K811" s="235"/>
      <c r="L811" s="240"/>
      <c r="M811" s="241"/>
      <c r="N811" s="242"/>
      <c r="O811" s="242"/>
      <c r="P811" s="242"/>
      <c r="Q811" s="242"/>
      <c r="R811" s="242"/>
      <c r="S811" s="242"/>
      <c r="T811" s="24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4" t="s">
        <v>187</v>
      </c>
      <c r="AU811" s="244" t="s">
        <v>86</v>
      </c>
      <c r="AV811" s="13" t="s">
        <v>86</v>
      </c>
      <c r="AW811" s="13" t="s">
        <v>37</v>
      </c>
      <c r="AX811" s="13" t="s">
        <v>77</v>
      </c>
      <c r="AY811" s="244" t="s">
        <v>177</v>
      </c>
    </row>
    <row r="812" s="13" customFormat="1">
      <c r="A812" s="13"/>
      <c r="B812" s="234"/>
      <c r="C812" s="235"/>
      <c r="D812" s="229" t="s">
        <v>187</v>
      </c>
      <c r="E812" s="236" t="s">
        <v>19</v>
      </c>
      <c r="F812" s="237" t="s">
        <v>1208</v>
      </c>
      <c r="G812" s="235"/>
      <c r="H812" s="238">
        <v>12</v>
      </c>
      <c r="I812" s="239"/>
      <c r="J812" s="235"/>
      <c r="K812" s="235"/>
      <c r="L812" s="240"/>
      <c r="M812" s="241"/>
      <c r="N812" s="242"/>
      <c r="O812" s="242"/>
      <c r="P812" s="242"/>
      <c r="Q812" s="242"/>
      <c r="R812" s="242"/>
      <c r="S812" s="242"/>
      <c r="T812" s="24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4" t="s">
        <v>187</v>
      </c>
      <c r="AU812" s="244" t="s">
        <v>86</v>
      </c>
      <c r="AV812" s="13" t="s">
        <v>86</v>
      </c>
      <c r="AW812" s="13" t="s">
        <v>37</v>
      </c>
      <c r="AX812" s="13" t="s">
        <v>77</v>
      </c>
      <c r="AY812" s="244" t="s">
        <v>177</v>
      </c>
    </row>
    <row r="813" s="13" customFormat="1">
      <c r="A813" s="13"/>
      <c r="B813" s="234"/>
      <c r="C813" s="235"/>
      <c r="D813" s="229" t="s">
        <v>187</v>
      </c>
      <c r="E813" s="236" t="s">
        <v>19</v>
      </c>
      <c r="F813" s="237" t="s">
        <v>1209</v>
      </c>
      <c r="G813" s="235"/>
      <c r="H813" s="238">
        <v>10</v>
      </c>
      <c r="I813" s="239"/>
      <c r="J813" s="235"/>
      <c r="K813" s="235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187</v>
      </c>
      <c r="AU813" s="244" t="s">
        <v>86</v>
      </c>
      <c r="AV813" s="13" t="s">
        <v>86</v>
      </c>
      <c r="AW813" s="13" t="s">
        <v>37</v>
      </c>
      <c r="AX813" s="13" t="s">
        <v>77</v>
      </c>
      <c r="AY813" s="244" t="s">
        <v>177</v>
      </c>
    </row>
    <row r="814" s="13" customFormat="1">
      <c r="A814" s="13"/>
      <c r="B814" s="234"/>
      <c r="C814" s="235"/>
      <c r="D814" s="229" t="s">
        <v>187</v>
      </c>
      <c r="E814" s="236" t="s">
        <v>19</v>
      </c>
      <c r="F814" s="237" t="s">
        <v>1210</v>
      </c>
      <c r="G814" s="235"/>
      <c r="H814" s="238">
        <v>1.0429999999999999</v>
      </c>
      <c r="I814" s="239"/>
      <c r="J814" s="235"/>
      <c r="K814" s="235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187</v>
      </c>
      <c r="AU814" s="244" t="s">
        <v>86</v>
      </c>
      <c r="AV814" s="13" t="s">
        <v>86</v>
      </c>
      <c r="AW814" s="13" t="s">
        <v>37</v>
      </c>
      <c r="AX814" s="13" t="s">
        <v>77</v>
      </c>
      <c r="AY814" s="244" t="s">
        <v>177</v>
      </c>
    </row>
    <row r="815" s="13" customFormat="1">
      <c r="A815" s="13"/>
      <c r="B815" s="234"/>
      <c r="C815" s="235"/>
      <c r="D815" s="229" t="s">
        <v>187</v>
      </c>
      <c r="E815" s="236" t="s">
        <v>19</v>
      </c>
      <c r="F815" s="237" t="s">
        <v>1211</v>
      </c>
      <c r="G815" s="235"/>
      <c r="H815" s="238">
        <v>6.0259999999999998</v>
      </c>
      <c r="I815" s="239"/>
      <c r="J815" s="235"/>
      <c r="K815" s="235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187</v>
      </c>
      <c r="AU815" s="244" t="s">
        <v>86</v>
      </c>
      <c r="AV815" s="13" t="s">
        <v>86</v>
      </c>
      <c r="AW815" s="13" t="s">
        <v>37</v>
      </c>
      <c r="AX815" s="13" t="s">
        <v>77</v>
      </c>
      <c r="AY815" s="244" t="s">
        <v>177</v>
      </c>
    </row>
    <row r="816" s="13" customFormat="1">
      <c r="A816" s="13"/>
      <c r="B816" s="234"/>
      <c r="C816" s="235"/>
      <c r="D816" s="229" t="s">
        <v>187</v>
      </c>
      <c r="E816" s="236" t="s">
        <v>19</v>
      </c>
      <c r="F816" s="237" t="s">
        <v>1212</v>
      </c>
      <c r="G816" s="235"/>
      <c r="H816" s="238">
        <v>1.6679999999999999</v>
      </c>
      <c r="I816" s="239"/>
      <c r="J816" s="235"/>
      <c r="K816" s="235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187</v>
      </c>
      <c r="AU816" s="244" t="s">
        <v>86</v>
      </c>
      <c r="AV816" s="13" t="s">
        <v>86</v>
      </c>
      <c r="AW816" s="13" t="s">
        <v>37</v>
      </c>
      <c r="AX816" s="13" t="s">
        <v>77</v>
      </c>
      <c r="AY816" s="244" t="s">
        <v>177</v>
      </c>
    </row>
    <row r="817" s="13" customFormat="1">
      <c r="A817" s="13"/>
      <c r="B817" s="234"/>
      <c r="C817" s="235"/>
      <c r="D817" s="229" t="s">
        <v>187</v>
      </c>
      <c r="E817" s="236" t="s">
        <v>19</v>
      </c>
      <c r="F817" s="237" t="s">
        <v>1213</v>
      </c>
      <c r="G817" s="235"/>
      <c r="H817" s="238">
        <v>10.286</v>
      </c>
      <c r="I817" s="239"/>
      <c r="J817" s="235"/>
      <c r="K817" s="235"/>
      <c r="L817" s="240"/>
      <c r="M817" s="241"/>
      <c r="N817" s="242"/>
      <c r="O817" s="242"/>
      <c r="P817" s="242"/>
      <c r="Q817" s="242"/>
      <c r="R817" s="242"/>
      <c r="S817" s="242"/>
      <c r="T817" s="24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4" t="s">
        <v>187</v>
      </c>
      <c r="AU817" s="244" t="s">
        <v>86</v>
      </c>
      <c r="AV817" s="13" t="s">
        <v>86</v>
      </c>
      <c r="AW817" s="13" t="s">
        <v>37</v>
      </c>
      <c r="AX817" s="13" t="s">
        <v>77</v>
      </c>
      <c r="AY817" s="244" t="s">
        <v>177</v>
      </c>
    </row>
    <row r="818" s="13" customFormat="1">
      <c r="A818" s="13"/>
      <c r="B818" s="234"/>
      <c r="C818" s="235"/>
      <c r="D818" s="229" t="s">
        <v>187</v>
      </c>
      <c r="E818" s="236" t="s">
        <v>19</v>
      </c>
      <c r="F818" s="237" t="s">
        <v>1214</v>
      </c>
      <c r="G818" s="235"/>
      <c r="H818" s="238">
        <v>1.9039999999999999</v>
      </c>
      <c r="I818" s="239"/>
      <c r="J818" s="235"/>
      <c r="K818" s="235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187</v>
      </c>
      <c r="AU818" s="244" t="s">
        <v>86</v>
      </c>
      <c r="AV818" s="13" t="s">
        <v>86</v>
      </c>
      <c r="AW818" s="13" t="s">
        <v>37</v>
      </c>
      <c r="AX818" s="13" t="s">
        <v>77</v>
      </c>
      <c r="AY818" s="244" t="s">
        <v>177</v>
      </c>
    </row>
    <row r="819" s="13" customFormat="1">
      <c r="A819" s="13"/>
      <c r="B819" s="234"/>
      <c r="C819" s="235"/>
      <c r="D819" s="229" t="s">
        <v>187</v>
      </c>
      <c r="E819" s="236" t="s">
        <v>19</v>
      </c>
      <c r="F819" s="237" t="s">
        <v>1215</v>
      </c>
      <c r="G819" s="235"/>
      <c r="H819" s="238">
        <v>3.7799999999999998</v>
      </c>
      <c r="I819" s="239"/>
      <c r="J819" s="235"/>
      <c r="K819" s="235"/>
      <c r="L819" s="240"/>
      <c r="M819" s="241"/>
      <c r="N819" s="242"/>
      <c r="O819" s="242"/>
      <c r="P819" s="242"/>
      <c r="Q819" s="242"/>
      <c r="R819" s="242"/>
      <c r="S819" s="242"/>
      <c r="T819" s="24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4" t="s">
        <v>187</v>
      </c>
      <c r="AU819" s="244" t="s">
        <v>86</v>
      </c>
      <c r="AV819" s="13" t="s">
        <v>86</v>
      </c>
      <c r="AW819" s="13" t="s">
        <v>37</v>
      </c>
      <c r="AX819" s="13" t="s">
        <v>77</v>
      </c>
      <c r="AY819" s="244" t="s">
        <v>177</v>
      </c>
    </row>
    <row r="820" s="13" customFormat="1">
      <c r="A820" s="13"/>
      <c r="B820" s="234"/>
      <c r="C820" s="235"/>
      <c r="D820" s="229" t="s">
        <v>187</v>
      </c>
      <c r="E820" s="236" t="s">
        <v>19</v>
      </c>
      <c r="F820" s="237" t="s">
        <v>1216</v>
      </c>
      <c r="G820" s="235"/>
      <c r="H820" s="238">
        <v>5.75</v>
      </c>
      <c r="I820" s="239"/>
      <c r="J820" s="235"/>
      <c r="K820" s="235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187</v>
      </c>
      <c r="AU820" s="244" t="s">
        <v>86</v>
      </c>
      <c r="AV820" s="13" t="s">
        <v>86</v>
      </c>
      <c r="AW820" s="13" t="s">
        <v>37</v>
      </c>
      <c r="AX820" s="13" t="s">
        <v>77</v>
      </c>
      <c r="AY820" s="244" t="s">
        <v>177</v>
      </c>
    </row>
    <row r="821" s="15" customFormat="1">
      <c r="A821" s="15"/>
      <c r="B821" s="255"/>
      <c r="C821" s="256"/>
      <c r="D821" s="229" t="s">
        <v>187</v>
      </c>
      <c r="E821" s="257" t="s">
        <v>19</v>
      </c>
      <c r="F821" s="258" t="s">
        <v>222</v>
      </c>
      <c r="G821" s="256"/>
      <c r="H821" s="259">
        <v>154.30700000000002</v>
      </c>
      <c r="I821" s="260"/>
      <c r="J821" s="256"/>
      <c r="K821" s="256"/>
      <c r="L821" s="261"/>
      <c r="M821" s="262"/>
      <c r="N821" s="263"/>
      <c r="O821" s="263"/>
      <c r="P821" s="263"/>
      <c r="Q821" s="263"/>
      <c r="R821" s="263"/>
      <c r="S821" s="263"/>
      <c r="T821" s="264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T821" s="265" t="s">
        <v>187</v>
      </c>
      <c r="AU821" s="265" t="s">
        <v>86</v>
      </c>
      <c r="AV821" s="15" t="s">
        <v>99</v>
      </c>
      <c r="AW821" s="15" t="s">
        <v>37</v>
      </c>
      <c r="AX821" s="15" t="s">
        <v>84</v>
      </c>
      <c r="AY821" s="265" t="s">
        <v>177</v>
      </c>
    </row>
    <row r="822" s="2" customFormat="1" ht="16.5" customHeight="1">
      <c r="A822" s="41"/>
      <c r="B822" s="42"/>
      <c r="C822" s="216" t="s">
        <v>1217</v>
      </c>
      <c r="D822" s="216" t="s">
        <v>179</v>
      </c>
      <c r="E822" s="217" t="s">
        <v>1218</v>
      </c>
      <c r="F822" s="218" t="s">
        <v>1219</v>
      </c>
      <c r="G822" s="219" t="s">
        <v>251</v>
      </c>
      <c r="H822" s="220">
        <v>207.27099999999999</v>
      </c>
      <c r="I822" s="221"/>
      <c r="J822" s="222">
        <f>ROUND(I822*H822,2)</f>
        <v>0</v>
      </c>
      <c r="K822" s="218" t="s">
        <v>244</v>
      </c>
      <c r="L822" s="47"/>
      <c r="M822" s="223" t="s">
        <v>19</v>
      </c>
      <c r="N822" s="224" t="s">
        <v>48</v>
      </c>
      <c r="O822" s="87"/>
      <c r="P822" s="225">
        <f>O822*H822</f>
        <v>0</v>
      </c>
      <c r="Q822" s="225">
        <v>0</v>
      </c>
      <c r="R822" s="225">
        <f>Q822*H822</f>
        <v>0</v>
      </c>
      <c r="S822" s="225">
        <v>0</v>
      </c>
      <c r="T822" s="226">
        <f>S822*H822</f>
        <v>0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27" t="s">
        <v>99</v>
      </c>
      <c r="AT822" s="227" t="s">
        <v>179</v>
      </c>
      <c r="AU822" s="227" t="s">
        <v>86</v>
      </c>
      <c r="AY822" s="20" t="s">
        <v>177</v>
      </c>
      <c r="BE822" s="228">
        <f>IF(N822="základní",J822,0)</f>
        <v>0</v>
      </c>
      <c r="BF822" s="228">
        <f>IF(N822="snížená",J822,0)</f>
        <v>0</v>
      </c>
      <c r="BG822" s="228">
        <f>IF(N822="zákl. přenesená",J822,0)</f>
        <v>0</v>
      </c>
      <c r="BH822" s="228">
        <f>IF(N822="sníž. přenesená",J822,0)</f>
        <v>0</v>
      </c>
      <c r="BI822" s="228">
        <f>IF(N822="nulová",J822,0)</f>
        <v>0</v>
      </c>
      <c r="BJ822" s="20" t="s">
        <v>84</v>
      </c>
      <c r="BK822" s="228">
        <f>ROUND(I822*H822,2)</f>
        <v>0</v>
      </c>
      <c r="BL822" s="20" t="s">
        <v>99</v>
      </c>
      <c r="BM822" s="227" t="s">
        <v>1220</v>
      </c>
    </row>
    <row r="823" s="2" customFormat="1">
      <c r="A823" s="41"/>
      <c r="B823" s="42"/>
      <c r="C823" s="43"/>
      <c r="D823" s="229" t="s">
        <v>185</v>
      </c>
      <c r="E823" s="43"/>
      <c r="F823" s="230" t="s">
        <v>1221</v>
      </c>
      <c r="G823" s="43"/>
      <c r="H823" s="43"/>
      <c r="I823" s="231"/>
      <c r="J823" s="43"/>
      <c r="K823" s="43"/>
      <c r="L823" s="47"/>
      <c r="M823" s="232"/>
      <c r="N823" s="233"/>
      <c r="O823" s="87"/>
      <c r="P823" s="87"/>
      <c r="Q823" s="87"/>
      <c r="R823" s="87"/>
      <c r="S823" s="87"/>
      <c r="T823" s="88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T823" s="20" t="s">
        <v>185</v>
      </c>
      <c r="AU823" s="20" t="s">
        <v>86</v>
      </c>
    </row>
    <row r="824" s="14" customFormat="1">
      <c r="A824" s="14"/>
      <c r="B824" s="245"/>
      <c r="C824" s="246"/>
      <c r="D824" s="229" t="s">
        <v>187</v>
      </c>
      <c r="E824" s="247" t="s">
        <v>19</v>
      </c>
      <c r="F824" s="248" t="s">
        <v>753</v>
      </c>
      <c r="G824" s="246"/>
      <c r="H824" s="247" t="s">
        <v>19</v>
      </c>
      <c r="I824" s="249"/>
      <c r="J824" s="246"/>
      <c r="K824" s="246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187</v>
      </c>
      <c r="AU824" s="254" t="s">
        <v>86</v>
      </c>
      <c r="AV824" s="14" t="s">
        <v>84</v>
      </c>
      <c r="AW824" s="14" t="s">
        <v>37</v>
      </c>
      <c r="AX824" s="14" t="s">
        <v>77</v>
      </c>
      <c r="AY824" s="254" t="s">
        <v>177</v>
      </c>
    </row>
    <row r="825" s="13" customFormat="1">
      <c r="A825" s="13"/>
      <c r="B825" s="234"/>
      <c r="C825" s="235"/>
      <c r="D825" s="229" t="s">
        <v>187</v>
      </c>
      <c r="E825" s="236" t="s">
        <v>19</v>
      </c>
      <c r="F825" s="237" t="s">
        <v>1126</v>
      </c>
      <c r="G825" s="235"/>
      <c r="H825" s="238">
        <v>16.623999999999999</v>
      </c>
      <c r="I825" s="239"/>
      <c r="J825" s="235"/>
      <c r="K825" s="235"/>
      <c r="L825" s="240"/>
      <c r="M825" s="241"/>
      <c r="N825" s="242"/>
      <c r="O825" s="242"/>
      <c r="P825" s="242"/>
      <c r="Q825" s="242"/>
      <c r="R825" s="242"/>
      <c r="S825" s="242"/>
      <c r="T825" s="24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4" t="s">
        <v>187</v>
      </c>
      <c r="AU825" s="244" t="s">
        <v>86</v>
      </c>
      <c r="AV825" s="13" t="s">
        <v>86</v>
      </c>
      <c r="AW825" s="13" t="s">
        <v>37</v>
      </c>
      <c r="AX825" s="13" t="s">
        <v>77</v>
      </c>
      <c r="AY825" s="244" t="s">
        <v>177</v>
      </c>
    </row>
    <row r="826" s="13" customFormat="1">
      <c r="A826" s="13"/>
      <c r="B826" s="234"/>
      <c r="C826" s="235"/>
      <c r="D826" s="229" t="s">
        <v>187</v>
      </c>
      <c r="E826" s="236" t="s">
        <v>19</v>
      </c>
      <c r="F826" s="237" t="s">
        <v>1129</v>
      </c>
      <c r="G826" s="235"/>
      <c r="H826" s="238">
        <v>16.495000000000001</v>
      </c>
      <c r="I826" s="239"/>
      <c r="J826" s="235"/>
      <c r="K826" s="235"/>
      <c r="L826" s="240"/>
      <c r="M826" s="241"/>
      <c r="N826" s="242"/>
      <c r="O826" s="242"/>
      <c r="P826" s="242"/>
      <c r="Q826" s="242"/>
      <c r="R826" s="242"/>
      <c r="S826" s="242"/>
      <c r="T826" s="24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4" t="s">
        <v>187</v>
      </c>
      <c r="AU826" s="244" t="s">
        <v>86</v>
      </c>
      <c r="AV826" s="13" t="s">
        <v>86</v>
      </c>
      <c r="AW826" s="13" t="s">
        <v>37</v>
      </c>
      <c r="AX826" s="13" t="s">
        <v>77</v>
      </c>
      <c r="AY826" s="244" t="s">
        <v>177</v>
      </c>
    </row>
    <row r="827" s="13" customFormat="1">
      <c r="A827" s="13"/>
      <c r="B827" s="234"/>
      <c r="C827" s="235"/>
      <c r="D827" s="229" t="s">
        <v>187</v>
      </c>
      <c r="E827" s="236" t="s">
        <v>19</v>
      </c>
      <c r="F827" s="237" t="s">
        <v>1130</v>
      </c>
      <c r="G827" s="235"/>
      <c r="H827" s="238">
        <v>16.704999999999998</v>
      </c>
      <c r="I827" s="239"/>
      <c r="J827" s="235"/>
      <c r="K827" s="235"/>
      <c r="L827" s="240"/>
      <c r="M827" s="241"/>
      <c r="N827" s="242"/>
      <c r="O827" s="242"/>
      <c r="P827" s="242"/>
      <c r="Q827" s="242"/>
      <c r="R827" s="242"/>
      <c r="S827" s="242"/>
      <c r="T827" s="24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4" t="s">
        <v>187</v>
      </c>
      <c r="AU827" s="244" t="s">
        <v>86</v>
      </c>
      <c r="AV827" s="13" t="s">
        <v>86</v>
      </c>
      <c r="AW827" s="13" t="s">
        <v>37</v>
      </c>
      <c r="AX827" s="13" t="s">
        <v>77</v>
      </c>
      <c r="AY827" s="244" t="s">
        <v>177</v>
      </c>
    </row>
    <row r="828" s="13" customFormat="1">
      <c r="A828" s="13"/>
      <c r="B828" s="234"/>
      <c r="C828" s="235"/>
      <c r="D828" s="229" t="s">
        <v>187</v>
      </c>
      <c r="E828" s="236" t="s">
        <v>19</v>
      </c>
      <c r="F828" s="237" t="s">
        <v>1131</v>
      </c>
      <c r="G828" s="235"/>
      <c r="H828" s="238">
        <v>18.468</v>
      </c>
      <c r="I828" s="239"/>
      <c r="J828" s="235"/>
      <c r="K828" s="235"/>
      <c r="L828" s="240"/>
      <c r="M828" s="241"/>
      <c r="N828" s="242"/>
      <c r="O828" s="242"/>
      <c r="P828" s="242"/>
      <c r="Q828" s="242"/>
      <c r="R828" s="242"/>
      <c r="S828" s="242"/>
      <c r="T828" s="24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4" t="s">
        <v>187</v>
      </c>
      <c r="AU828" s="244" t="s">
        <v>86</v>
      </c>
      <c r="AV828" s="13" t="s">
        <v>86</v>
      </c>
      <c r="AW828" s="13" t="s">
        <v>37</v>
      </c>
      <c r="AX828" s="13" t="s">
        <v>77</v>
      </c>
      <c r="AY828" s="244" t="s">
        <v>177</v>
      </c>
    </row>
    <row r="829" s="16" customFormat="1">
      <c r="A829" s="16"/>
      <c r="B829" s="266"/>
      <c r="C829" s="267"/>
      <c r="D829" s="229" t="s">
        <v>187</v>
      </c>
      <c r="E829" s="268" t="s">
        <v>19</v>
      </c>
      <c r="F829" s="269" t="s">
        <v>1139</v>
      </c>
      <c r="G829" s="267"/>
      <c r="H829" s="270">
        <v>68.292000000000002</v>
      </c>
      <c r="I829" s="271"/>
      <c r="J829" s="267"/>
      <c r="K829" s="267"/>
      <c r="L829" s="272"/>
      <c r="M829" s="273"/>
      <c r="N829" s="274"/>
      <c r="O829" s="274"/>
      <c r="P829" s="274"/>
      <c r="Q829" s="274"/>
      <c r="R829" s="274"/>
      <c r="S829" s="274"/>
      <c r="T829" s="275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T829" s="276" t="s">
        <v>187</v>
      </c>
      <c r="AU829" s="276" t="s">
        <v>86</v>
      </c>
      <c r="AV829" s="16" t="s">
        <v>92</v>
      </c>
      <c r="AW829" s="16" t="s">
        <v>37</v>
      </c>
      <c r="AX829" s="16" t="s">
        <v>77</v>
      </c>
      <c r="AY829" s="276" t="s">
        <v>177</v>
      </c>
    </row>
    <row r="830" s="14" customFormat="1">
      <c r="A830" s="14"/>
      <c r="B830" s="245"/>
      <c r="C830" s="246"/>
      <c r="D830" s="229" t="s">
        <v>187</v>
      </c>
      <c r="E830" s="247" t="s">
        <v>19</v>
      </c>
      <c r="F830" s="248" t="s">
        <v>755</v>
      </c>
      <c r="G830" s="246"/>
      <c r="H830" s="247" t="s">
        <v>19</v>
      </c>
      <c r="I830" s="249"/>
      <c r="J830" s="246"/>
      <c r="K830" s="246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187</v>
      </c>
      <c r="AU830" s="254" t="s">
        <v>86</v>
      </c>
      <c r="AV830" s="14" t="s">
        <v>84</v>
      </c>
      <c r="AW830" s="14" t="s">
        <v>37</v>
      </c>
      <c r="AX830" s="14" t="s">
        <v>77</v>
      </c>
      <c r="AY830" s="254" t="s">
        <v>177</v>
      </c>
    </row>
    <row r="831" s="13" customFormat="1">
      <c r="A831" s="13"/>
      <c r="B831" s="234"/>
      <c r="C831" s="235"/>
      <c r="D831" s="229" t="s">
        <v>187</v>
      </c>
      <c r="E831" s="236" t="s">
        <v>19</v>
      </c>
      <c r="F831" s="237" t="s">
        <v>1142</v>
      </c>
      <c r="G831" s="235"/>
      <c r="H831" s="238">
        <v>15.006</v>
      </c>
      <c r="I831" s="239"/>
      <c r="J831" s="235"/>
      <c r="K831" s="235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187</v>
      </c>
      <c r="AU831" s="244" t="s">
        <v>86</v>
      </c>
      <c r="AV831" s="13" t="s">
        <v>86</v>
      </c>
      <c r="AW831" s="13" t="s">
        <v>37</v>
      </c>
      <c r="AX831" s="13" t="s">
        <v>77</v>
      </c>
      <c r="AY831" s="244" t="s">
        <v>177</v>
      </c>
    </row>
    <row r="832" s="13" customFormat="1">
      <c r="A832" s="13"/>
      <c r="B832" s="234"/>
      <c r="C832" s="235"/>
      <c r="D832" s="229" t="s">
        <v>187</v>
      </c>
      <c r="E832" s="236" t="s">
        <v>19</v>
      </c>
      <c r="F832" s="237" t="s">
        <v>1143</v>
      </c>
      <c r="G832" s="235"/>
      <c r="H832" s="238">
        <v>15.91</v>
      </c>
      <c r="I832" s="239"/>
      <c r="J832" s="235"/>
      <c r="K832" s="235"/>
      <c r="L832" s="240"/>
      <c r="M832" s="241"/>
      <c r="N832" s="242"/>
      <c r="O832" s="242"/>
      <c r="P832" s="242"/>
      <c r="Q832" s="242"/>
      <c r="R832" s="242"/>
      <c r="S832" s="242"/>
      <c r="T832" s="24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4" t="s">
        <v>187</v>
      </c>
      <c r="AU832" s="244" t="s">
        <v>86</v>
      </c>
      <c r="AV832" s="13" t="s">
        <v>86</v>
      </c>
      <c r="AW832" s="13" t="s">
        <v>37</v>
      </c>
      <c r="AX832" s="13" t="s">
        <v>77</v>
      </c>
      <c r="AY832" s="244" t="s">
        <v>177</v>
      </c>
    </row>
    <row r="833" s="13" customFormat="1">
      <c r="A833" s="13"/>
      <c r="B833" s="234"/>
      <c r="C833" s="235"/>
      <c r="D833" s="229" t="s">
        <v>187</v>
      </c>
      <c r="E833" s="236" t="s">
        <v>19</v>
      </c>
      <c r="F833" s="237" t="s">
        <v>1144</v>
      </c>
      <c r="G833" s="235"/>
      <c r="H833" s="238">
        <v>17.605</v>
      </c>
      <c r="I833" s="239"/>
      <c r="J833" s="235"/>
      <c r="K833" s="235"/>
      <c r="L833" s="240"/>
      <c r="M833" s="241"/>
      <c r="N833" s="242"/>
      <c r="O833" s="242"/>
      <c r="P833" s="242"/>
      <c r="Q833" s="242"/>
      <c r="R833" s="242"/>
      <c r="S833" s="242"/>
      <c r="T833" s="24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4" t="s">
        <v>187</v>
      </c>
      <c r="AU833" s="244" t="s">
        <v>86</v>
      </c>
      <c r="AV833" s="13" t="s">
        <v>86</v>
      </c>
      <c r="AW833" s="13" t="s">
        <v>37</v>
      </c>
      <c r="AX833" s="13" t="s">
        <v>77</v>
      </c>
      <c r="AY833" s="244" t="s">
        <v>177</v>
      </c>
    </row>
    <row r="834" s="13" customFormat="1">
      <c r="A834" s="13"/>
      <c r="B834" s="234"/>
      <c r="C834" s="235"/>
      <c r="D834" s="229" t="s">
        <v>187</v>
      </c>
      <c r="E834" s="236" t="s">
        <v>19</v>
      </c>
      <c r="F834" s="237" t="s">
        <v>1145</v>
      </c>
      <c r="G834" s="235"/>
      <c r="H834" s="238">
        <v>22.843</v>
      </c>
      <c r="I834" s="239"/>
      <c r="J834" s="235"/>
      <c r="K834" s="235"/>
      <c r="L834" s="240"/>
      <c r="M834" s="241"/>
      <c r="N834" s="242"/>
      <c r="O834" s="242"/>
      <c r="P834" s="242"/>
      <c r="Q834" s="242"/>
      <c r="R834" s="242"/>
      <c r="S834" s="242"/>
      <c r="T834" s="24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4" t="s">
        <v>187</v>
      </c>
      <c r="AU834" s="244" t="s">
        <v>86</v>
      </c>
      <c r="AV834" s="13" t="s">
        <v>86</v>
      </c>
      <c r="AW834" s="13" t="s">
        <v>37</v>
      </c>
      <c r="AX834" s="13" t="s">
        <v>77</v>
      </c>
      <c r="AY834" s="244" t="s">
        <v>177</v>
      </c>
    </row>
    <row r="835" s="13" customFormat="1">
      <c r="A835" s="13"/>
      <c r="B835" s="234"/>
      <c r="C835" s="235"/>
      <c r="D835" s="229" t="s">
        <v>187</v>
      </c>
      <c r="E835" s="236" t="s">
        <v>19</v>
      </c>
      <c r="F835" s="237" t="s">
        <v>1147</v>
      </c>
      <c r="G835" s="235"/>
      <c r="H835" s="238">
        <v>31.145</v>
      </c>
      <c r="I835" s="239"/>
      <c r="J835" s="235"/>
      <c r="K835" s="235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187</v>
      </c>
      <c r="AU835" s="244" t="s">
        <v>86</v>
      </c>
      <c r="AV835" s="13" t="s">
        <v>86</v>
      </c>
      <c r="AW835" s="13" t="s">
        <v>37</v>
      </c>
      <c r="AX835" s="13" t="s">
        <v>77</v>
      </c>
      <c r="AY835" s="244" t="s">
        <v>177</v>
      </c>
    </row>
    <row r="836" s="13" customFormat="1">
      <c r="A836" s="13"/>
      <c r="B836" s="234"/>
      <c r="C836" s="235"/>
      <c r="D836" s="229" t="s">
        <v>187</v>
      </c>
      <c r="E836" s="236" t="s">
        <v>19</v>
      </c>
      <c r="F836" s="237" t="s">
        <v>1149</v>
      </c>
      <c r="G836" s="235"/>
      <c r="H836" s="238">
        <v>20.218</v>
      </c>
      <c r="I836" s="239"/>
      <c r="J836" s="235"/>
      <c r="K836" s="235"/>
      <c r="L836" s="240"/>
      <c r="M836" s="241"/>
      <c r="N836" s="242"/>
      <c r="O836" s="242"/>
      <c r="P836" s="242"/>
      <c r="Q836" s="242"/>
      <c r="R836" s="242"/>
      <c r="S836" s="242"/>
      <c r="T836" s="24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4" t="s">
        <v>187</v>
      </c>
      <c r="AU836" s="244" t="s">
        <v>86</v>
      </c>
      <c r="AV836" s="13" t="s">
        <v>86</v>
      </c>
      <c r="AW836" s="13" t="s">
        <v>37</v>
      </c>
      <c r="AX836" s="13" t="s">
        <v>77</v>
      </c>
      <c r="AY836" s="244" t="s">
        <v>177</v>
      </c>
    </row>
    <row r="837" s="13" customFormat="1">
      <c r="A837" s="13"/>
      <c r="B837" s="234"/>
      <c r="C837" s="235"/>
      <c r="D837" s="229" t="s">
        <v>187</v>
      </c>
      <c r="E837" s="236" t="s">
        <v>19</v>
      </c>
      <c r="F837" s="237" t="s">
        <v>1150</v>
      </c>
      <c r="G837" s="235"/>
      <c r="H837" s="238">
        <v>16.251999999999999</v>
      </c>
      <c r="I837" s="239"/>
      <c r="J837" s="235"/>
      <c r="K837" s="235"/>
      <c r="L837" s="240"/>
      <c r="M837" s="241"/>
      <c r="N837" s="242"/>
      <c r="O837" s="242"/>
      <c r="P837" s="242"/>
      <c r="Q837" s="242"/>
      <c r="R837" s="242"/>
      <c r="S837" s="242"/>
      <c r="T837" s="24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4" t="s">
        <v>187</v>
      </c>
      <c r="AU837" s="244" t="s">
        <v>86</v>
      </c>
      <c r="AV837" s="13" t="s">
        <v>86</v>
      </c>
      <c r="AW837" s="13" t="s">
        <v>37</v>
      </c>
      <c r="AX837" s="13" t="s">
        <v>77</v>
      </c>
      <c r="AY837" s="244" t="s">
        <v>177</v>
      </c>
    </row>
    <row r="838" s="16" customFormat="1">
      <c r="A838" s="16"/>
      <c r="B838" s="266"/>
      <c r="C838" s="267"/>
      <c r="D838" s="229" t="s">
        <v>187</v>
      </c>
      <c r="E838" s="268" t="s">
        <v>19</v>
      </c>
      <c r="F838" s="269" t="s">
        <v>1155</v>
      </c>
      <c r="G838" s="267"/>
      <c r="H838" s="270">
        <v>138.97900000000001</v>
      </c>
      <c r="I838" s="271"/>
      <c r="J838" s="267"/>
      <c r="K838" s="267"/>
      <c r="L838" s="272"/>
      <c r="M838" s="273"/>
      <c r="N838" s="274"/>
      <c r="O838" s="274"/>
      <c r="P838" s="274"/>
      <c r="Q838" s="274"/>
      <c r="R838" s="274"/>
      <c r="S838" s="274"/>
      <c r="T838" s="275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T838" s="276" t="s">
        <v>187</v>
      </c>
      <c r="AU838" s="276" t="s">
        <v>86</v>
      </c>
      <c r="AV838" s="16" t="s">
        <v>92</v>
      </c>
      <c r="AW838" s="16" t="s">
        <v>37</v>
      </c>
      <c r="AX838" s="16" t="s">
        <v>77</v>
      </c>
      <c r="AY838" s="276" t="s">
        <v>177</v>
      </c>
    </row>
    <row r="839" s="15" customFormat="1">
      <c r="A839" s="15"/>
      <c r="B839" s="255"/>
      <c r="C839" s="256"/>
      <c r="D839" s="229" t="s">
        <v>187</v>
      </c>
      <c r="E839" s="257" t="s">
        <v>19</v>
      </c>
      <c r="F839" s="258" t="s">
        <v>222</v>
      </c>
      <c r="G839" s="256"/>
      <c r="H839" s="259">
        <v>207.27100000000002</v>
      </c>
      <c r="I839" s="260"/>
      <c r="J839" s="256"/>
      <c r="K839" s="256"/>
      <c r="L839" s="261"/>
      <c r="M839" s="262"/>
      <c r="N839" s="263"/>
      <c r="O839" s="263"/>
      <c r="P839" s="263"/>
      <c r="Q839" s="263"/>
      <c r="R839" s="263"/>
      <c r="S839" s="263"/>
      <c r="T839" s="264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5" t="s">
        <v>187</v>
      </c>
      <c r="AU839" s="265" t="s">
        <v>86</v>
      </c>
      <c r="AV839" s="15" t="s">
        <v>99</v>
      </c>
      <c r="AW839" s="15" t="s">
        <v>37</v>
      </c>
      <c r="AX839" s="15" t="s">
        <v>84</v>
      </c>
      <c r="AY839" s="265" t="s">
        <v>177</v>
      </c>
    </row>
    <row r="840" s="2" customFormat="1" ht="16.5" customHeight="1">
      <c r="A840" s="41"/>
      <c r="B840" s="42"/>
      <c r="C840" s="216" t="s">
        <v>1222</v>
      </c>
      <c r="D840" s="216" t="s">
        <v>179</v>
      </c>
      <c r="E840" s="217" t="s">
        <v>1223</v>
      </c>
      <c r="F840" s="218" t="s">
        <v>1224</v>
      </c>
      <c r="G840" s="219" t="s">
        <v>251</v>
      </c>
      <c r="H840" s="220">
        <v>514.65499999999997</v>
      </c>
      <c r="I840" s="221"/>
      <c r="J840" s="222">
        <f>ROUND(I840*H840,2)</f>
        <v>0</v>
      </c>
      <c r="K840" s="218" t="s">
        <v>244</v>
      </c>
      <c r="L840" s="47"/>
      <c r="M840" s="223" t="s">
        <v>19</v>
      </c>
      <c r="N840" s="224" t="s">
        <v>48</v>
      </c>
      <c r="O840" s="87"/>
      <c r="P840" s="225">
        <f>O840*H840</f>
        <v>0</v>
      </c>
      <c r="Q840" s="225">
        <v>0.0011999999999999999</v>
      </c>
      <c r="R840" s="225">
        <f>Q840*H840</f>
        <v>0.61758599999999997</v>
      </c>
      <c r="S840" s="225">
        <v>0</v>
      </c>
      <c r="T840" s="226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27" t="s">
        <v>99</v>
      </c>
      <c r="AT840" s="227" t="s">
        <v>179</v>
      </c>
      <c r="AU840" s="227" t="s">
        <v>86</v>
      </c>
      <c r="AY840" s="20" t="s">
        <v>177</v>
      </c>
      <c r="BE840" s="228">
        <f>IF(N840="základní",J840,0)</f>
        <v>0</v>
      </c>
      <c r="BF840" s="228">
        <f>IF(N840="snížená",J840,0)</f>
        <v>0</v>
      </c>
      <c r="BG840" s="228">
        <f>IF(N840="zákl. přenesená",J840,0)</f>
        <v>0</v>
      </c>
      <c r="BH840" s="228">
        <f>IF(N840="sníž. přenesená",J840,0)</f>
        <v>0</v>
      </c>
      <c r="BI840" s="228">
        <f>IF(N840="nulová",J840,0)</f>
        <v>0</v>
      </c>
      <c r="BJ840" s="20" t="s">
        <v>84</v>
      </c>
      <c r="BK840" s="228">
        <f>ROUND(I840*H840,2)</f>
        <v>0</v>
      </c>
      <c r="BL840" s="20" t="s">
        <v>99</v>
      </c>
      <c r="BM840" s="227" t="s">
        <v>1225</v>
      </c>
    </row>
    <row r="841" s="2" customFormat="1">
      <c r="A841" s="41"/>
      <c r="B841" s="42"/>
      <c r="C841" s="43"/>
      <c r="D841" s="229" t="s">
        <v>185</v>
      </c>
      <c r="E841" s="43"/>
      <c r="F841" s="230" t="s">
        <v>1226</v>
      </c>
      <c r="G841" s="43"/>
      <c r="H841" s="43"/>
      <c r="I841" s="231"/>
      <c r="J841" s="43"/>
      <c r="K841" s="43"/>
      <c r="L841" s="47"/>
      <c r="M841" s="232"/>
      <c r="N841" s="233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20" t="s">
        <v>185</v>
      </c>
      <c r="AU841" s="20" t="s">
        <v>86</v>
      </c>
    </row>
    <row r="842" s="2" customFormat="1" ht="16.5" customHeight="1">
      <c r="A842" s="41"/>
      <c r="B842" s="42"/>
      <c r="C842" s="216" t="s">
        <v>1227</v>
      </c>
      <c r="D842" s="216" t="s">
        <v>179</v>
      </c>
      <c r="E842" s="217" t="s">
        <v>1228</v>
      </c>
      <c r="F842" s="218" t="s">
        <v>1229</v>
      </c>
      <c r="G842" s="219" t="s">
        <v>251</v>
      </c>
      <c r="H842" s="220">
        <v>514.65499999999997</v>
      </c>
      <c r="I842" s="221"/>
      <c r="J842" s="222">
        <f>ROUND(I842*H842,2)</f>
        <v>0</v>
      </c>
      <c r="K842" s="218" t="s">
        <v>244</v>
      </c>
      <c r="L842" s="47"/>
      <c r="M842" s="223" t="s">
        <v>19</v>
      </c>
      <c r="N842" s="224" t="s">
        <v>48</v>
      </c>
      <c r="O842" s="87"/>
      <c r="P842" s="225">
        <f>O842*H842</f>
        <v>0</v>
      </c>
      <c r="Q842" s="225">
        <v>0.00025999999999999998</v>
      </c>
      <c r="R842" s="225">
        <f>Q842*H842</f>
        <v>0.13381029999999999</v>
      </c>
      <c r="S842" s="225">
        <v>0</v>
      </c>
      <c r="T842" s="226">
        <f>S842*H842</f>
        <v>0</v>
      </c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R842" s="227" t="s">
        <v>99</v>
      </c>
      <c r="AT842" s="227" t="s">
        <v>179</v>
      </c>
      <c r="AU842" s="227" t="s">
        <v>86</v>
      </c>
      <c r="AY842" s="20" t="s">
        <v>177</v>
      </c>
      <c r="BE842" s="228">
        <f>IF(N842="základní",J842,0)</f>
        <v>0</v>
      </c>
      <c r="BF842" s="228">
        <f>IF(N842="snížená",J842,0)</f>
        <v>0</v>
      </c>
      <c r="BG842" s="228">
        <f>IF(N842="zákl. přenesená",J842,0)</f>
        <v>0</v>
      </c>
      <c r="BH842" s="228">
        <f>IF(N842="sníž. přenesená",J842,0)</f>
        <v>0</v>
      </c>
      <c r="BI842" s="228">
        <f>IF(N842="nulová",J842,0)</f>
        <v>0</v>
      </c>
      <c r="BJ842" s="20" t="s">
        <v>84</v>
      </c>
      <c r="BK842" s="228">
        <f>ROUND(I842*H842,2)</f>
        <v>0</v>
      </c>
      <c r="BL842" s="20" t="s">
        <v>99</v>
      </c>
      <c r="BM842" s="227" t="s">
        <v>1230</v>
      </c>
    </row>
    <row r="843" s="2" customFormat="1">
      <c r="A843" s="41"/>
      <c r="B843" s="42"/>
      <c r="C843" s="43"/>
      <c r="D843" s="229" t="s">
        <v>185</v>
      </c>
      <c r="E843" s="43"/>
      <c r="F843" s="230" t="s">
        <v>1231</v>
      </c>
      <c r="G843" s="43"/>
      <c r="H843" s="43"/>
      <c r="I843" s="231"/>
      <c r="J843" s="43"/>
      <c r="K843" s="43"/>
      <c r="L843" s="47"/>
      <c r="M843" s="232"/>
      <c r="N843" s="233"/>
      <c r="O843" s="87"/>
      <c r="P843" s="87"/>
      <c r="Q843" s="87"/>
      <c r="R843" s="87"/>
      <c r="S843" s="87"/>
      <c r="T843" s="88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T843" s="20" t="s">
        <v>185</v>
      </c>
      <c r="AU843" s="20" t="s">
        <v>86</v>
      </c>
    </row>
    <row r="844" s="14" customFormat="1">
      <c r="A844" s="14"/>
      <c r="B844" s="245"/>
      <c r="C844" s="246"/>
      <c r="D844" s="229" t="s">
        <v>187</v>
      </c>
      <c r="E844" s="247" t="s">
        <v>19</v>
      </c>
      <c r="F844" s="248" t="s">
        <v>1232</v>
      </c>
      <c r="G844" s="246"/>
      <c r="H844" s="247" t="s">
        <v>19</v>
      </c>
      <c r="I844" s="249"/>
      <c r="J844" s="246"/>
      <c r="K844" s="246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187</v>
      </c>
      <c r="AU844" s="254" t="s">
        <v>86</v>
      </c>
      <c r="AV844" s="14" t="s">
        <v>84</v>
      </c>
      <c r="AW844" s="14" t="s">
        <v>37</v>
      </c>
      <c r="AX844" s="14" t="s">
        <v>77</v>
      </c>
      <c r="AY844" s="254" t="s">
        <v>177</v>
      </c>
    </row>
    <row r="845" s="13" customFormat="1">
      <c r="A845" s="13"/>
      <c r="B845" s="234"/>
      <c r="C845" s="235"/>
      <c r="D845" s="229" t="s">
        <v>187</v>
      </c>
      <c r="E845" s="236" t="s">
        <v>19</v>
      </c>
      <c r="F845" s="237" t="s">
        <v>1233</v>
      </c>
      <c r="G845" s="235"/>
      <c r="H845" s="238">
        <v>163.55099999999999</v>
      </c>
      <c r="I845" s="239"/>
      <c r="J845" s="235"/>
      <c r="K845" s="235"/>
      <c r="L845" s="240"/>
      <c r="M845" s="241"/>
      <c r="N845" s="242"/>
      <c r="O845" s="242"/>
      <c r="P845" s="242"/>
      <c r="Q845" s="242"/>
      <c r="R845" s="242"/>
      <c r="S845" s="242"/>
      <c r="T845" s="24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4" t="s">
        <v>187</v>
      </c>
      <c r="AU845" s="244" t="s">
        <v>86</v>
      </c>
      <c r="AV845" s="13" t="s">
        <v>86</v>
      </c>
      <c r="AW845" s="13" t="s">
        <v>37</v>
      </c>
      <c r="AX845" s="13" t="s">
        <v>77</v>
      </c>
      <c r="AY845" s="244" t="s">
        <v>177</v>
      </c>
    </row>
    <row r="846" s="13" customFormat="1">
      <c r="A846" s="13"/>
      <c r="B846" s="234"/>
      <c r="C846" s="235"/>
      <c r="D846" s="229" t="s">
        <v>187</v>
      </c>
      <c r="E846" s="236" t="s">
        <v>19</v>
      </c>
      <c r="F846" s="237" t="s">
        <v>1234</v>
      </c>
      <c r="G846" s="235"/>
      <c r="H846" s="238">
        <v>82.444999999999993</v>
      </c>
      <c r="I846" s="239"/>
      <c r="J846" s="235"/>
      <c r="K846" s="235"/>
      <c r="L846" s="240"/>
      <c r="M846" s="241"/>
      <c r="N846" s="242"/>
      <c r="O846" s="242"/>
      <c r="P846" s="242"/>
      <c r="Q846" s="242"/>
      <c r="R846" s="242"/>
      <c r="S846" s="242"/>
      <c r="T846" s="24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4" t="s">
        <v>187</v>
      </c>
      <c r="AU846" s="244" t="s">
        <v>86</v>
      </c>
      <c r="AV846" s="13" t="s">
        <v>86</v>
      </c>
      <c r="AW846" s="13" t="s">
        <v>37</v>
      </c>
      <c r="AX846" s="13" t="s">
        <v>77</v>
      </c>
      <c r="AY846" s="244" t="s">
        <v>177</v>
      </c>
    </row>
    <row r="847" s="13" customFormat="1">
      <c r="A847" s="13"/>
      <c r="B847" s="234"/>
      <c r="C847" s="235"/>
      <c r="D847" s="229" t="s">
        <v>187</v>
      </c>
      <c r="E847" s="236" t="s">
        <v>19</v>
      </c>
      <c r="F847" s="237" t="s">
        <v>1235</v>
      </c>
      <c r="G847" s="235"/>
      <c r="H847" s="238">
        <v>171.87799999999999</v>
      </c>
      <c r="I847" s="239"/>
      <c r="J847" s="235"/>
      <c r="K847" s="235"/>
      <c r="L847" s="240"/>
      <c r="M847" s="241"/>
      <c r="N847" s="242"/>
      <c r="O847" s="242"/>
      <c r="P847" s="242"/>
      <c r="Q847" s="242"/>
      <c r="R847" s="242"/>
      <c r="S847" s="242"/>
      <c r="T847" s="24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4" t="s">
        <v>187</v>
      </c>
      <c r="AU847" s="244" t="s">
        <v>86</v>
      </c>
      <c r="AV847" s="13" t="s">
        <v>86</v>
      </c>
      <c r="AW847" s="13" t="s">
        <v>37</v>
      </c>
      <c r="AX847" s="13" t="s">
        <v>77</v>
      </c>
      <c r="AY847" s="244" t="s">
        <v>177</v>
      </c>
    </row>
    <row r="848" s="13" customFormat="1">
      <c r="A848" s="13"/>
      <c r="B848" s="234"/>
      <c r="C848" s="235"/>
      <c r="D848" s="229" t="s">
        <v>187</v>
      </c>
      <c r="E848" s="236" t="s">
        <v>19</v>
      </c>
      <c r="F848" s="237" t="s">
        <v>1236</v>
      </c>
      <c r="G848" s="235"/>
      <c r="H848" s="238">
        <v>96.781000000000006</v>
      </c>
      <c r="I848" s="239"/>
      <c r="J848" s="235"/>
      <c r="K848" s="235"/>
      <c r="L848" s="240"/>
      <c r="M848" s="241"/>
      <c r="N848" s="242"/>
      <c r="O848" s="242"/>
      <c r="P848" s="242"/>
      <c r="Q848" s="242"/>
      <c r="R848" s="242"/>
      <c r="S848" s="242"/>
      <c r="T848" s="24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4" t="s">
        <v>187</v>
      </c>
      <c r="AU848" s="244" t="s">
        <v>86</v>
      </c>
      <c r="AV848" s="13" t="s">
        <v>86</v>
      </c>
      <c r="AW848" s="13" t="s">
        <v>37</v>
      </c>
      <c r="AX848" s="13" t="s">
        <v>77</v>
      </c>
      <c r="AY848" s="244" t="s">
        <v>177</v>
      </c>
    </row>
    <row r="849" s="15" customFormat="1">
      <c r="A849" s="15"/>
      <c r="B849" s="255"/>
      <c r="C849" s="256"/>
      <c r="D849" s="229" t="s">
        <v>187</v>
      </c>
      <c r="E849" s="257" t="s">
        <v>19</v>
      </c>
      <c r="F849" s="258" t="s">
        <v>222</v>
      </c>
      <c r="G849" s="256"/>
      <c r="H849" s="259">
        <v>514.65499999999997</v>
      </c>
      <c r="I849" s="260"/>
      <c r="J849" s="256"/>
      <c r="K849" s="256"/>
      <c r="L849" s="261"/>
      <c r="M849" s="262"/>
      <c r="N849" s="263"/>
      <c r="O849" s="263"/>
      <c r="P849" s="263"/>
      <c r="Q849" s="263"/>
      <c r="R849" s="263"/>
      <c r="S849" s="263"/>
      <c r="T849" s="264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5" t="s">
        <v>187</v>
      </c>
      <c r="AU849" s="265" t="s">
        <v>86</v>
      </c>
      <c r="AV849" s="15" t="s">
        <v>99</v>
      </c>
      <c r="AW849" s="15" t="s">
        <v>37</v>
      </c>
      <c r="AX849" s="15" t="s">
        <v>84</v>
      </c>
      <c r="AY849" s="265" t="s">
        <v>177</v>
      </c>
    </row>
    <row r="850" s="2" customFormat="1" ht="16.5" customHeight="1">
      <c r="A850" s="41"/>
      <c r="B850" s="42"/>
      <c r="C850" s="216" t="s">
        <v>1237</v>
      </c>
      <c r="D850" s="216" t="s">
        <v>179</v>
      </c>
      <c r="E850" s="217" t="s">
        <v>1238</v>
      </c>
      <c r="F850" s="218" t="s">
        <v>1239</v>
      </c>
      <c r="G850" s="219" t="s">
        <v>251</v>
      </c>
      <c r="H850" s="220">
        <v>38.415999999999997</v>
      </c>
      <c r="I850" s="221"/>
      <c r="J850" s="222">
        <f>ROUND(I850*H850,2)</f>
        <v>0</v>
      </c>
      <c r="K850" s="218" t="s">
        <v>244</v>
      </c>
      <c r="L850" s="47"/>
      <c r="M850" s="223" t="s">
        <v>19</v>
      </c>
      <c r="N850" s="224" t="s">
        <v>48</v>
      </c>
      <c r="O850" s="87"/>
      <c r="P850" s="225">
        <f>O850*H850</f>
        <v>0</v>
      </c>
      <c r="Q850" s="225">
        <v>0.0043800000000000002</v>
      </c>
      <c r="R850" s="225">
        <f>Q850*H850</f>
        <v>0.16826207999999998</v>
      </c>
      <c r="S850" s="225">
        <v>0</v>
      </c>
      <c r="T850" s="226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27" t="s">
        <v>99</v>
      </c>
      <c r="AT850" s="227" t="s">
        <v>179</v>
      </c>
      <c r="AU850" s="227" t="s">
        <v>86</v>
      </c>
      <c r="AY850" s="20" t="s">
        <v>177</v>
      </c>
      <c r="BE850" s="228">
        <f>IF(N850="základní",J850,0)</f>
        <v>0</v>
      </c>
      <c r="BF850" s="228">
        <f>IF(N850="snížená",J850,0)</f>
        <v>0</v>
      </c>
      <c r="BG850" s="228">
        <f>IF(N850="zákl. přenesená",J850,0)</f>
        <v>0</v>
      </c>
      <c r="BH850" s="228">
        <f>IF(N850="sníž. přenesená",J850,0)</f>
        <v>0</v>
      </c>
      <c r="BI850" s="228">
        <f>IF(N850="nulová",J850,0)</f>
        <v>0</v>
      </c>
      <c r="BJ850" s="20" t="s">
        <v>84</v>
      </c>
      <c r="BK850" s="228">
        <f>ROUND(I850*H850,2)</f>
        <v>0</v>
      </c>
      <c r="BL850" s="20" t="s">
        <v>99</v>
      </c>
      <c r="BM850" s="227" t="s">
        <v>1240</v>
      </c>
    </row>
    <row r="851" s="2" customFormat="1">
      <c r="A851" s="41"/>
      <c r="B851" s="42"/>
      <c r="C851" s="43"/>
      <c r="D851" s="229" t="s">
        <v>185</v>
      </c>
      <c r="E851" s="43"/>
      <c r="F851" s="230" t="s">
        <v>1241</v>
      </c>
      <c r="G851" s="43"/>
      <c r="H851" s="43"/>
      <c r="I851" s="231"/>
      <c r="J851" s="43"/>
      <c r="K851" s="43"/>
      <c r="L851" s="47"/>
      <c r="M851" s="232"/>
      <c r="N851" s="233"/>
      <c r="O851" s="87"/>
      <c r="P851" s="87"/>
      <c r="Q851" s="87"/>
      <c r="R851" s="87"/>
      <c r="S851" s="87"/>
      <c r="T851" s="88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T851" s="20" t="s">
        <v>185</v>
      </c>
      <c r="AU851" s="20" t="s">
        <v>86</v>
      </c>
    </row>
    <row r="852" s="2" customFormat="1">
      <c r="A852" s="41"/>
      <c r="B852" s="42"/>
      <c r="C852" s="43"/>
      <c r="D852" s="229" t="s">
        <v>486</v>
      </c>
      <c r="E852" s="43"/>
      <c r="F852" s="287" t="s">
        <v>1242</v>
      </c>
      <c r="G852" s="43"/>
      <c r="H852" s="43"/>
      <c r="I852" s="231"/>
      <c r="J852" s="43"/>
      <c r="K852" s="43"/>
      <c r="L852" s="47"/>
      <c r="M852" s="232"/>
      <c r="N852" s="233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20" t="s">
        <v>486</v>
      </c>
      <c r="AU852" s="20" t="s">
        <v>86</v>
      </c>
    </row>
    <row r="853" s="2" customFormat="1" ht="16.5" customHeight="1">
      <c r="A853" s="41"/>
      <c r="B853" s="42"/>
      <c r="C853" s="216" t="s">
        <v>1243</v>
      </c>
      <c r="D853" s="216" t="s">
        <v>179</v>
      </c>
      <c r="E853" s="217" t="s">
        <v>1244</v>
      </c>
      <c r="F853" s="218" t="s">
        <v>1245</v>
      </c>
      <c r="G853" s="219" t="s">
        <v>465</v>
      </c>
      <c r="H853" s="220">
        <v>457.94499999999999</v>
      </c>
      <c r="I853" s="221"/>
      <c r="J853" s="222">
        <f>ROUND(I853*H853,2)</f>
        <v>0</v>
      </c>
      <c r="K853" s="218" t="s">
        <v>244</v>
      </c>
      <c r="L853" s="47"/>
      <c r="M853" s="223" t="s">
        <v>19</v>
      </c>
      <c r="N853" s="224" t="s">
        <v>48</v>
      </c>
      <c r="O853" s="87"/>
      <c r="P853" s="225">
        <f>O853*H853</f>
        <v>0</v>
      </c>
      <c r="Q853" s="225">
        <v>0</v>
      </c>
      <c r="R853" s="225">
        <f>Q853*H853</f>
        <v>0</v>
      </c>
      <c r="S853" s="225">
        <v>0</v>
      </c>
      <c r="T853" s="226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27" t="s">
        <v>99</v>
      </c>
      <c r="AT853" s="227" t="s">
        <v>179</v>
      </c>
      <c r="AU853" s="227" t="s">
        <v>86</v>
      </c>
      <c r="AY853" s="20" t="s">
        <v>177</v>
      </c>
      <c r="BE853" s="228">
        <f>IF(N853="základní",J853,0)</f>
        <v>0</v>
      </c>
      <c r="BF853" s="228">
        <f>IF(N853="snížená",J853,0)</f>
        <v>0</v>
      </c>
      <c r="BG853" s="228">
        <f>IF(N853="zákl. přenesená",J853,0)</f>
        <v>0</v>
      </c>
      <c r="BH853" s="228">
        <f>IF(N853="sníž. přenesená",J853,0)</f>
        <v>0</v>
      </c>
      <c r="BI853" s="228">
        <f>IF(N853="nulová",J853,0)</f>
        <v>0</v>
      </c>
      <c r="BJ853" s="20" t="s">
        <v>84</v>
      </c>
      <c r="BK853" s="228">
        <f>ROUND(I853*H853,2)</f>
        <v>0</v>
      </c>
      <c r="BL853" s="20" t="s">
        <v>99</v>
      </c>
      <c r="BM853" s="227" t="s">
        <v>1246</v>
      </c>
    </row>
    <row r="854" s="2" customFormat="1">
      <c r="A854" s="41"/>
      <c r="B854" s="42"/>
      <c r="C854" s="43"/>
      <c r="D854" s="229" t="s">
        <v>185</v>
      </c>
      <c r="E854" s="43"/>
      <c r="F854" s="230" t="s">
        <v>1247</v>
      </c>
      <c r="G854" s="43"/>
      <c r="H854" s="43"/>
      <c r="I854" s="231"/>
      <c r="J854" s="43"/>
      <c r="K854" s="43"/>
      <c r="L854" s="47"/>
      <c r="M854" s="232"/>
      <c r="N854" s="233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185</v>
      </c>
      <c r="AU854" s="20" t="s">
        <v>86</v>
      </c>
    </row>
    <row r="855" s="14" customFormat="1">
      <c r="A855" s="14"/>
      <c r="B855" s="245"/>
      <c r="C855" s="246"/>
      <c r="D855" s="229" t="s">
        <v>187</v>
      </c>
      <c r="E855" s="247" t="s">
        <v>19</v>
      </c>
      <c r="F855" s="248" t="s">
        <v>1248</v>
      </c>
      <c r="G855" s="246"/>
      <c r="H855" s="247" t="s">
        <v>19</v>
      </c>
      <c r="I855" s="249"/>
      <c r="J855" s="246"/>
      <c r="K855" s="246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187</v>
      </c>
      <c r="AU855" s="254" t="s">
        <v>86</v>
      </c>
      <c r="AV855" s="14" t="s">
        <v>84</v>
      </c>
      <c r="AW855" s="14" t="s">
        <v>37</v>
      </c>
      <c r="AX855" s="14" t="s">
        <v>77</v>
      </c>
      <c r="AY855" s="254" t="s">
        <v>177</v>
      </c>
    </row>
    <row r="856" s="14" customFormat="1">
      <c r="A856" s="14"/>
      <c r="B856" s="245"/>
      <c r="C856" s="246"/>
      <c r="D856" s="229" t="s">
        <v>187</v>
      </c>
      <c r="E856" s="247" t="s">
        <v>19</v>
      </c>
      <c r="F856" s="248" t="s">
        <v>753</v>
      </c>
      <c r="G856" s="246"/>
      <c r="H856" s="247" t="s">
        <v>19</v>
      </c>
      <c r="I856" s="249"/>
      <c r="J856" s="246"/>
      <c r="K856" s="246"/>
      <c r="L856" s="250"/>
      <c r="M856" s="251"/>
      <c r="N856" s="252"/>
      <c r="O856" s="252"/>
      <c r="P856" s="252"/>
      <c r="Q856" s="252"/>
      <c r="R856" s="252"/>
      <c r="S856" s="252"/>
      <c r="T856" s="25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4" t="s">
        <v>187</v>
      </c>
      <c r="AU856" s="254" t="s">
        <v>86</v>
      </c>
      <c r="AV856" s="14" t="s">
        <v>84</v>
      </c>
      <c r="AW856" s="14" t="s">
        <v>37</v>
      </c>
      <c r="AX856" s="14" t="s">
        <v>77</v>
      </c>
      <c r="AY856" s="254" t="s">
        <v>177</v>
      </c>
    </row>
    <row r="857" s="13" customFormat="1">
      <c r="A857" s="13"/>
      <c r="B857" s="234"/>
      <c r="C857" s="235"/>
      <c r="D857" s="229" t="s">
        <v>187</v>
      </c>
      <c r="E857" s="236" t="s">
        <v>19</v>
      </c>
      <c r="F857" s="237" t="s">
        <v>1249</v>
      </c>
      <c r="G857" s="235"/>
      <c r="H857" s="238">
        <v>74.599999999999994</v>
      </c>
      <c r="I857" s="239"/>
      <c r="J857" s="235"/>
      <c r="K857" s="235"/>
      <c r="L857" s="240"/>
      <c r="M857" s="241"/>
      <c r="N857" s="242"/>
      <c r="O857" s="242"/>
      <c r="P857" s="242"/>
      <c r="Q857" s="242"/>
      <c r="R857" s="242"/>
      <c r="S857" s="242"/>
      <c r="T857" s="24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4" t="s">
        <v>187</v>
      </c>
      <c r="AU857" s="244" t="s">
        <v>86</v>
      </c>
      <c r="AV857" s="13" t="s">
        <v>86</v>
      </c>
      <c r="AW857" s="13" t="s">
        <v>37</v>
      </c>
      <c r="AX857" s="13" t="s">
        <v>77</v>
      </c>
      <c r="AY857" s="244" t="s">
        <v>177</v>
      </c>
    </row>
    <row r="858" s="14" customFormat="1">
      <c r="A858" s="14"/>
      <c r="B858" s="245"/>
      <c r="C858" s="246"/>
      <c r="D858" s="229" t="s">
        <v>187</v>
      </c>
      <c r="E858" s="247" t="s">
        <v>19</v>
      </c>
      <c r="F858" s="248" t="s">
        <v>755</v>
      </c>
      <c r="G858" s="246"/>
      <c r="H858" s="247" t="s">
        <v>19</v>
      </c>
      <c r="I858" s="249"/>
      <c r="J858" s="246"/>
      <c r="K858" s="246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187</v>
      </c>
      <c r="AU858" s="254" t="s">
        <v>86</v>
      </c>
      <c r="AV858" s="14" t="s">
        <v>84</v>
      </c>
      <c r="AW858" s="14" t="s">
        <v>37</v>
      </c>
      <c r="AX858" s="14" t="s">
        <v>77</v>
      </c>
      <c r="AY858" s="254" t="s">
        <v>177</v>
      </c>
    </row>
    <row r="859" s="13" customFormat="1">
      <c r="A859" s="13"/>
      <c r="B859" s="234"/>
      <c r="C859" s="235"/>
      <c r="D859" s="229" t="s">
        <v>187</v>
      </c>
      <c r="E859" s="236" t="s">
        <v>19</v>
      </c>
      <c r="F859" s="237" t="s">
        <v>1250</v>
      </c>
      <c r="G859" s="235"/>
      <c r="H859" s="238">
        <v>23.535</v>
      </c>
      <c r="I859" s="239"/>
      <c r="J859" s="235"/>
      <c r="K859" s="235"/>
      <c r="L859" s="240"/>
      <c r="M859" s="241"/>
      <c r="N859" s="242"/>
      <c r="O859" s="242"/>
      <c r="P859" s="242"/>
      <c r="Q859" s="242"/>
      <c r="R859" s="242"/>
      <c r="S859" s="242"/>
      <c r="T859" s="24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4" t="s">
        <v>187</v>
      </c>
      <c r="AU859" s="244" t="s">
        <v>86</v>
      </c>
      <c r="AV859" s="13" t="s">
        <v>86</v>
      </c>
      <c r="AW859" s="13" t="s">
        <v>37</v>
      </c>
      <c r="AX859" s="13" t="s">
        <v>77</v>
      </c>
      <c r="AY859" s="244" t="s">
        <v>177</v>
      </c>
    </row>
    <row r="860" s="14" customFormat="1">
      <c r="A860" s="14"/>
      <c r="B860" s="245"/>
      <c r="C860" s="246"/>
      <c r="D860" s="229" t="s">
        <v>187</v>
      </c>
      <c r="E860" s="247" t="s">
        <v>19</v>
      </c>
      <c r="F860" s="248" t="s">
        <v>1251</v>
      </c>
      <c r="G860" s="246"/>
      <c r="H860" s="247" t="s">
        <v>19</v>
      </c>
      <c r="I860" s="249"/>
      <c r="J860" s="246"/>
      <c r="K860" s="246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187</v>
      </c>
      <c r="AU860" s="254" t="s">
        <v>86</v>
      </c>
      <c r="AV860" s="14" t="s">
        <v>84</v>
      </c>
      <c r="AW860" s="14" t="s">
        <v>37</v>
      </c>
      <c r="AX860" s="14" t="s">
        <v>77</v>
      </c>
      <c r="AY860" s="254" t="s">
        <v>177</v>
      </c>
    </row>
    <row r="861" s="13" customFormat="1">
      <c r="A861" s="13"/>
      <c r="B861" s="234"/>
      <c r="C861" s="235"/>
      <c r="D861" s="229" t="s">
        <v>187</v>
      </c>
      <c r="E861" s="236" t="s">
        <v>19</v>
      </c>
      <c r="F861" s="237" t="s">
        <v>1252</v>
      </c>
      <c r="G861" s="235"/>
      <c r="H861" s="238">
        <v>217.59999999999999</v>
      </c>
      <c r="I861" s="239"/>
      <c r="J861" s="235"/>
      <c r="K861" s="235"/>
      <c r="L861" s="240"/>
      <c r="M861" s="241"/>
      <c r="N861" s="242"/>
      <c r="O861" s="242"/>
      <c r="P861" s="242"/>
      <c r="Q861" s="242"/>
      <c r="R861" s="242"/>
      <c r="S861" s="242"/>
      <c r="T861" s="24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4" t="s">
        <v>187</v>
      </c>
      <c r="AU861" s="244" t="s">
        <v>86</v>
      </c>
      <c r="AV861" s="13" t="s">
        <v>86</v>
      </c>
      <c r="AW861" s="13" t="s">
        <v>37</v>
      </c>
      <c r="AX861" s="13" t="s">
        <v>77</v>
      </c>
      <c r="AY861" s="244" t="s">
        <v>177</v>
      </c>
    </row>
    <row r="862" s="13" customFormat="1">
      <c r="A862" s="13"/>
      <c r="B862" s="234"/>
      <c r="C862" s="235"/>
      <c r="D862" s="229" t="s">
        <v>187</v>
      </c>
      <c r="E862" s="236" t="s">
        <v>19</v>
      </c>
      <c r="F862" s="237" t="s">
        <v>1253</v>
      </c>
      <c r="G862" s="235"/>
      <c r="H862" s="238">
        <v>46.200000000000003</v>
      </c>
      <c r="I862" s="239"/>
      <c r="J862" s="235"/>
      <c r="K862" s="235"/>
      <c r="L862" s="240"/>
      <c r="M862" s="241"/>
      <c r="N862" s="242"/>
      <c r="O862" s="242"/>
      <c r="P862" s="242"/>
      <c r="Q862" s="242"/>
      <c r="R862" s="242"/>
      <c r="S862" s="242"/>
      <c r="T862" s="24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4" t="s">
        <v>187</v>
      </c>
      <c r="AU862" s="244" t="s">
        <v>86</v>
      </c>
      <c r="AV862" s="13" t="s">
        <v>86</v>
      </c>
      <c r="AW862" s="13" t="s">
        <v>37</v>
      </c>
      <c r="AX862" s="13" t="s">
        <v>77</v>
      </c>
      <c r="AY862" s="244" t="s">
        <v>177</v>
      </c>
    </row>
    <row r="863" s="13" customFormat="1">
      <c r="A863" s="13"/>
      <c r="B863" s="234"/>
      <c r="C863" s="235"/>
      <c r="D863" s="229" t="s">
        <v>187</v>
      </c>
      <c r="E863" s="236" t="s">
        <v>19</v>
      </c>
      <c r="F863" s="237" t="s">
        <v>1254</v>
      </c>
      <c r="G863" s="235"/>
      <c r="H863" s="238">
        <v>14</v>
      </c>
      <c r="I863" s="239"/>
      <c r="J863" s="235"/>
      <c r="K863" s="235"/>
      <c r="L863" s="240"/>
      <c r="M863" s="241"/>
      <c r="N863" s="242"/>
      <c r="O863" s="242"/>
      <c r="P863" s="242"/>
      <c r="Q863" s="242"/>
      <c r="R863" s="242"/>
      <c r="S863" s="242"/>
      <c r="T863" s="24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4" t="s">
        <v>187</v>
      </c>
      <c r="AU863" s="244" t="s">
        <v>86</v>
      </c>
      <c r="AV863" s="13" t="s">
        <v>86</v>
      </c>
      <c r="AW863" s="13" t="s">
        <v>37</v>
      </c>
      <c r="AX863" s="13" t="s">
        <v>77</v>
      </c>
      <c r="AY863" s="244" t="s">
        <v>177</v>
      </c>
    </row>
    <row r="864" s="13" customFormat="1">
      <c r="A864" s="13"/>
      <c r="B864" s="234"/>
      <c r="C864" s="235"/>
      <c r="D864" s="229" t="s">
        <v>187</v>
      </c>
      <c r="E864" s="236" t="s">
        <v>19</v>
      </c>
      <c r="F864" s="237" t="s">
        <v>1255</v>
      </c>
      <c r="G864" s="235"/>
      <c r="H864" s="238">
        <v>8</v>
      </c>
      <c r="I864" s="239"/>
      <c r="J864" s="235"/>
      <c r="K864" s="235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187</v>
      </c>
      <c r="AU864" s="244" t="s">
        <v>86</v>
      </c>
      <c r="AV864" s="13" t="s">
        <v>86</v>
      </c>
      <c r="AW864" s="13" t="s">
        <v>37</v>
      </c>
      <c r="AX864" s="13" t="s">
        <v>77</v>
      </c>
      <c r="AY864" s="244" t="s">
        <v>177</v>
      </c>
    </row>
    <row r="865" s="13" customFormat="1">
      <c r="A865" s="13"/>
      <c r="B865" s="234"/>
      <c r="C865" s="235"/>
      <c r="D865" s="229" t="s">
        <v>187</v>
      </c>
      <c r="E865" s="236" t="s">
        <v>19</v>
      </c>
      <c r="F865" s="237" t="s">
        <v>1256</v>
      </c>
      <c r="G865" s="235"/>
      <c r="H865" s="238">
        <v>6.3099999999999996</v>
      </c>
      <c r="I865" s="239"/>
      <c r="J865" s="235"/>
      <c r="K865" s="235"/>
      <c r="L865" s="240"/>
      <c r="M865" s="241"/>
      <c r="N865" s="242"/>
      <c r="O865" s="242"/>
      <c r="P865" s="242"/>
      <c r="Q865" s="242"/>
      <c r="R865" s="242"/>
      <c r="S865" s="242"/>
      <c r="T865" s="24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4" t="s">
        <v>187</v>
      </c>
      <c r="AU865" s="244" t="s">
        <v>86</v>
      </c>
      <c r="AV865" s="13" t="s">
        <v>86</v>
      </c>
      <c r="AW865" s="13" t="s">
        <v>37</v>
      </c>
      <c r="AX865" s="13" t="s">
        <v>77</v>
      </c>
      <c r="AY865" s="244" t="s">
        <v>177</v>
      </c>
    </row>
    <row r="866" s="13" customFormat="1">
      <c r="A866" s="13"/>
      <c r="B866" s="234"/>
      <c r="C866" s="235"/>
      <c r="D866" s="229" t="s">
        <v>187</v>
      </c>
      <c r="E866" s="236" t="s">
        <v>19</v>
      </c>
      <c r="F866" s="237" t="s">
        <v>1257</v>
      </c>
      <c r="G866" s="235"/>
      <c r="H866" s="238">
        <v>15.6</v>
      </c>
      <c r="I866" s="239"/>
      <c r="J866" s="235"/>
      <c r="K866" s="235"/>
      <c r="L866" s="240"/>
      <c r="M866" s="241"/>
      <c r="N866" s="242"/>
      <c r="O866" s="242"/>
      <c r="P866" s="242"/>
      <c r="Q866" s="242"/>
      <c r="R866" s="242"/>
      <c r="S866" s="242"/>
      <c r="T866" s="24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4" t="s">
        <v>187</v>
      </c>
      <c r="AU866" s="244" t="s">
        <v>86</v>
      </c>
      <c r="AV866" s="13" t="s">
        <v>86</v>
      </c>
      <c r="AW866" s="13" t="s">
        <v>37</v>
      </c>
      <c r="AX866" s="13" t="s">
        <v>77</v>
      </c>
      <c r="AY866" s="244" t="s">
        <v>177</v>
      </c>
    </row>
    <row r="867" s="13" customFormat="1">
      <c r="A867" s="13"/>
      <c r="B867" s="234"/>
      <c r="C867" s="235"/>
      <c r="D867" s="229" t="s">
        <v>187</v>
      </c>
      <c r="E867" s="236" t="s">
        <v>19</v>
      </c>
      <c r="F867" s="237" t="s">
        <v>1258</v>
      </c>
      <c r="G867" s="235"/>
      <c r="H867" s="238">
        <v>9.5999999999999996</v>
      </c>
      <c r="I867" s="239"/>
      <c r="J867" s="235"/>
      <c r="K867" s="235"/>
      <c r="L867" s="240"/>
      <c r="M867" s="241"/>
      <c r="N867" s="242"/>
      <c r="O867" s="242"/>
      <c r="P867" s="242"/>
      <c r="Q867" s="242"/>
      <c r="R867" s="242"/>
      <c r="S867" s="242"/>
      <c r="T867" s="24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4" t="s">
        <v>187</v>
      </c>
      <c r="AU867" s="244" t="s">
        <v>86</v>
      </c>
      <c r="AV867" s="13" t="s">
        <v>86</v>
      </c>
      <c r="AW867" s="13" t="s">
        <v>37</v>
      </c>
      <c r="AX867" s="13" t="s">
        <v>77</v>
      </c>
      <c r="AY867" s="244" t="s">
        <v>177</v>
      </c>
    </row>
    <row r="868" s="16" customFormat="1">
      <c r="A868" s="16"/>
      <c r="B868" s="266"/>
      <c r="C868" s="267"/>
      <c r="D868" s="229" t="s">
        <v>187</v>
      </c>
      <c r="E868" s="268" t="s">
        <v>19</v>
      </c>
      <c r="F868" s="269" t="s">
        <v>229</v>
      </c>
      <c r="G868" s="267"/>
      <c r="H868" s="270">
        <v>415.44500000000005</v>
      </c>
      <c r="I868" s="271"/>
      <c r="J868" s="267"/>
      <c r="K868" s="267"/>
      <c r="L868" s="272"/>
      <c r="M868" s="273"/>
      <c r="N868" s="274"/>
      <c r="O868" s="274"/>
      <c r="P868" s="274"/>
      <c r="Q868" s="274"/>
      <c r="R868" s="274"/>
      <c r="S868" s="274"/>
      <c r="T868" s="275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T868" s="276" t="s">
        <v>187</v>
      </c>
      <c r="AU868" s="276" t="s">
        <v>86</v>
      </c>
      <c r="AV868" s="16" t="s">
        <v>92</v>
      </c>
      <c r="AW868" s="16" t="s">
        <v>37</v>
      </c>
      <c r="AX868" s="16" t="s">
        <v>77</v>
      </c>
      <c r="AY868" s="276" t="s">
        <v>177</v>
      </c>
    </row>
    <row r="869" s="14" customFormat="1">
      <c r="A869" s="14"/>
      <c r="B869" s="245"/>
      <c r="C869" s="246"/>
      <c r="D869" s="229" t="s">
        <v>187</v>
      </c>
      <c r="E869" s="247" t="s">
        <v>19</v>
      </c>
      <c r="F869" s="248" t="s">
        <v>1259</v>
      </c>
      <c r="G869" s="246"/>
      <c r="H869" s="247" t="s">
        <v>19</v>
      </c>
      <c r="I869" s="249"/>
      <c r="J869" s="246"/>
      <c r="K869" s="246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187</v>
      </c>
      <c r="AU869" s="254" t="s">
        <v>86</v>
      </c>
      <c r="AV869" s="14" t="s">
        <v>84</v>
      </c>
      <c r="AW869" s="14" t="s">
        <v>37</v>
      </c>
      <c r="AX869" s="14" t="s">
        <v>77</v>
      </c>
      <c r="AY869" s="254" t="s">
        <v>177</v>
      </c>
    </row>
    <row r="870" s="13" customFormat="1">
      <c r="A870" s="13"/>
      <c r="B870" s="234"/>
      <c r="C870" s="235"/>
      <c r="D870" s="229" t="s">
        <v>187</v>
      </c>
      <c r="E870" s="236" t="s">
        <v>19</v>
      </c>
      <c r="F870" s="237" t="s">
        <v>1260</v>
      </c>
      <c r="G870" s="235"/>
      <c r="H870" s="238">
        <v>42.5</v>
      </c>
      <c r="I870" s="239"/>
      <c r="J870" s="235"/>
      <c r="K870" s="235"/>
      <c r="L870" s="240"/>
      <c r="M870" s="241"/>
      <c r="N870" s="242"/>
      <c r="O870" s="242"/>
      <c r="P870" s="242"/>
      <c r="Q870" s="242"/>
      <c r="R870" s="242"/>
      <c r="S870" s="242"/>
      <c r="T870" s="24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4" t="s">
        <v>187</v>
      </c>
      <c r="AU870" s="244" t="s">
        <v>86</v>
      </c>
      <c r="AV870" s="13" t="s">
        <v>86</v>
      </c>
      <c r="AW870" s="13" t="s">
        <v>37</v>
      </c>
      <c r="AX870" s="13" t="s">
        <v>77</v>
      </c>
      <c r="AY870" s="244" t="s">
        <v>177</v>
      </c>
    </row>
    <row r="871" s="16" customFormat="1">
      <c r="A871" s="16"/>
      <c r="B871" s="266"/>
      <c r="C871" s="267"/>
      <c r="D871" s="229" t="s">
        <v>187</v>
      </c>
      <c r="E871" s="268" t="s">
        <v>19</v>
      </c>
      <c r="F871" s="269" t="s">
        <v>229</v>
      </c>
      <c r="G871" s="267"/>
      <c r="H871" s="270">
        <v>42.5</v>
      </c>
      <c r="I871" s="271"/>
      <c r="J871" s="267"/>
      <c r="K871" s="267"/>
      <c r="L871" s="272"/>
      <c r="M871" s="273"/>
      <c r="N871" s="274"/>
      <c r="O871" s="274"/>
      <c r="P871" s="274"/>
      <c r="Q871" s="274"/>
      <c r="R871" s="274"/>
      <c r="S871" s="274"/>
      <c r="T871" s="275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T871" s="276" t="s">
        <v>187</v>
      </c>
      <c r="AU871" s="276" t="s">
        <v>86</v>
      </c>
      <c r="AV871" s="16" t="s">
        <v>92</v>
      </c>
      <c r="AW871" s="16" t="s">
        <v>37</v>
      </c>
      <c r="AX871" s="16" t="s">
        <v>77</v>
      </c>
      <c r="AY871" s="276" t="s">
        <v>177</v>
      </c>
    </row>
    <row r="872" s="15" customFormat="1">
      <c r="A872" s="15"/>
      <c r="B872" s="255"/>
      <c r="C872" s="256"/>
      <c r="D872" s="229" t="s">
        <v>187</v>
      </c>
      <c r="E872" s="257" t="s">
        <v>19</v>
      </c>
      <c r="F872" s="258" t="s">
        <v>222</v>
      </c>
      <c r="G872" s="256"/>
      <c r="H872" s="259">
        <v>457.94500000000005</v>
      </c>
      <c r="I872" s="260"/>
      <c r="J872" s="256"/>
      <c r="K872" s="256"/>
      <c r="L872" s="261"/>
      <c r="M872" s="262"/>
      <c r="N872" s="263"/>
      <c r="O872" s="263"/>
      <c r="P872" s="263"/>
      <c r="Q872" s="263"/>
      <c r="R872" s="263"/>
      <c r="S872" s="263"/>
      <c r="T872" s="264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5" t="s">
        <v>187</v>
      </c>
      <c r="AU872" s="265" t="s">
        <v>86</v>
      </c>
      <c r="AV872" s="15" t="s">
        <v>99</v>
      </c>
      <c r="AW872" s="15" t="s">
        <v>37</v>
      </c>
      <c r="AX872" s="15" t="s">
        <v>84</v>
      </c>
      <c r="AY872" s="265" t="s">
        <v>177</v>
      </c>
    </row>
    <row r="873" s="2" customFormat="1" ht="16.5" customHeight="1">
      <c r="A873" s="41"/>
      <c r="B873" s="42"/>
      <c r="C873" s="277" t="s">
        <v>1261</v>
      </c>
      <c r="D873" s="277" t="s">
        <v>314</v>
      </c>
      <c r="E873" s="278" t="s">
        <v>1262</v>
      </c>
      <c r="F873" s="279" t="s">
        <v>1263</v>
      </c>
      <c r="G873" s="280" t="s">
        <v>465</v>
      </c>
      <c r="H873" s="281">
        <v>480.84199999999998</v>
      </c>
      <c r="I873" s="282"/>
      <c r="J873" s="283">
        <f>ROUND(I873*H873,2)</f>
        <v>0</v>
      </c>
      <c r="K873" s="279" t="s">
        <v>183</v>
      </c>
      <c r="L873" s="284"/>
      <c r="M873" s="285" t="s">
        <v>19</v>
      </c>
      <c r="N873" s="286" t="s">
        <v>48</v>
      </c>
      <c r="O873" s="87"/>
      <c r="P873" s="225">
        <f>O873*H873</f>
        <v>0</v>
      </c>
      <c r="Q873" s="225">
        <v>3.0000000000000001E-05</v>
      </c>
      <c r="R873" s="225">
        <f>Q873*H873</f>
        <v>0.014425260000000001</v>
      </c>
      <c r="S873" s="225">
        <v>0</v>
      </c>
      <c r="T873" s="226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27" t="s">
        <v>241</v>
      </c>
      <c r="AT873" s="227" t="s">
        <v>314</v>
      </c>
      <c r="AU873" s="227" t="s">
        <v>86</v>
      </c>
      <c r="AY873" s="20" t="s">
        <v>177</v>
      </c>
      <c r="BE873" s="228">
        <f>IF(N873="základní",J873,0)</f>
        <v>0</v>
      </c>
      <c r="BF873" s="228">
        <f>IF(N873="snížená",J873,0)</f>
        <v>0</v>
      </c>
      <c r="BG873" s="228">
        <f>IF(N873="zákl. přenesená",J873,0)</f>
        <v>0</v>
      </c>
      <c r="BH873" s="228">
        <f>IF(N873="sníž. přenesená",J873,0)</f>
        <v>0</v>
      </c>
      <c r="BI873" s="228">
        <f>IF(N873="nulová",J873,0)</f>
        <v>0</v>
      </c>
      <c r="BJ873" s="20" t="s">
        <v>84</v>
      </c>
      <c r="BK873" s="228">
        <f>ROUND(I873*H873,2)</f>
        <v>0</v>
      </c>
      <c r="BL873" s="20" t="s">
        <v>99</v>
      </c>
      <c r="BM873" s="227" t="s">
        <v>1264</v>
      </c>
    </row>
    <row r="874" s="2" customFormat="1">
      <c r="A874" s="41"/>
      <c r="B874" s="42"/>
      <c r="C874" s="43"/>
      <c r="D874" s="229" t="s">
        <v>185</v>
      </c>
      <c r="E874" s="43"/>
      <c r="F874" s="230" t="s">
        <v>1263</v>
      </c>
      <c r="G874" s="43"/>
      <c r="H874" s="43"/>
      <c r="I874" s="231"/>
      <c r="J874" s="43"/>
      <c r="K874" s="43"/>
      <c r="L874" s="47"/>
      <c r="M874" s="232"/>
      <c r="N874" s="233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185</v>
      </c>
      <c r="AU874" s="20" t="s">
        <v>86</v>
      </c>
    </row>
    <row r="875" s="13" customFormat="1">
      <c r="A875" s="13"/>
      <c r="B875" s="234"/>
      <c r="C875" s="235"/>
      <c r="D875" s="229" t="s">
        <v>187</v>
      </c>
      <c r="E875" s="235"/>
      <c r="F875" s="237" t="s">
        <v>1265</v>
      </c>
      <c r="G875" s="235"/>
      <c r="H875" s="238">
        <v>480.84199999999998</v>
      </c>
      <c r="I875" s="239"/>
      <c r="J875" s="235"/>
      <c r="K875" s="235"/>
      <c r="L875" s="240"/>
      <c r="M875" s="241"/>
      <c r="N875" s="242"/>
      <c r="O875" s="242"/>
      <c r="P875" s="242"/>
      <c r="Q875" s="242"/>
      <c r="R875" s="242"/>
      <c r="S875" s="242"/>
      <c r="T875" s="24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4" t="s">
        <v>187</v>
      </c>
      <c r="AU875" s="244" t="s">
        <v>86</v>
      </c>
      <c r="AV875" s="13" t="s">
        <v>86</v>
      </c>
      <c r="AW875" s="13" t="s">
        <v>4</v>
      </c>
      <c r="AX875" s="13" t="s">
        <v>84</v>
      </c>
      <c r="AY875" s="244" t="s">
        <v>177</v>
      </c>
    </row>
    <row r="876" s="2" customFormat="1" ht="16.5" customHeight="1">
      <c r="A876" s="41"/>
      <c r="B876" s="42"/>
      <c r="C876" s="216" t="s">
        <v>1266</v>
      </c>
      <c r="D876" s="216" t="s">
        <v>179</v>
      </c>
      <c r="E876" s="217" t="s">
        <v>1267</v>
      </c>
      <c r="F876" s="218" t="s">
        <v>1268</v>
      </c>
      <c r="G876" s="219" t="s">
        <v>465</v>
      </c>
      <c r="H876" s="220">
        <v>539.60000000000002</v>
      </c>
      <c r="I876" s="221"/>
      <c r="J876" s="222">
        <f>ROUND(I876*H876,2)</f>
        <v>0</v>
      </c>
      <c r="K876" s="218" t="s">
        <v>244</v>
      </c>
      <c r="L876" s="47"/>
      <c r="M876" s="223" t="s">
        <v>19</v>
      </c>
      <c r="N876" s="224" t="s">
        <v>48</v>
      </c>
      <c r="O876" s="87"/>
      <c r="P876" s="225">
        <f>O876*H876</f>
        <v>0</v>
      </c>
      <c r="Q876" s="225">
        <v>0</v>
      </c>
      <c r="R876" s="225">
        <f>Q876*H876</f>
        <v>0</v>
      </c>
      <c r="S876" s="225">
        <v>0</v>
      </c>
      <c r="T876" s="226">
        <f>S876*H876</f>
        <v>0</v>
      </c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R876" s="227" t="s">
        <v>99</v>
      </c>
      <c r="AT876" s="227" t="s">
        <v>179</v>
      </c>
      <c r="AU876" s="227" t="s">
        <v>86</v>
      </c>
      <c r="AY876" s="20" t="s">
        <v>177</v>
      </c>
      <c r="BE876" s="228">
        <f>IF(N876="základní",J876,0)</f>
        <v>0</v>
      </c>
      <c r="BF876" s="228">
        <f>IF(N876="snížená",J876,0)</f>
        <v>0</v>
      </c>
      <c r="BG876" s="228">
        <f>IF(N876="zákl. přenesená",J876,0)</f>
        <v>0</v>
      </c>
      <c r="BH876" s="228">
        <f>IF(N876="sníž. přenesená",J876,0)</f>
        <v>0</v>
      </c>
      <c r="BI876" s="228">
        <f>IF(N876="nulová",J876,0)</f>
        <v>0</v>
      </c>
      <c r="BJ876" s="20" t="s">
        <v>84</v>
      </c>
      <c r="BK876" s="228">
        <f>ROUND(I876*H876,2)</f>
        <v>0</v>
      </c>
      <c r="BL876" s="20" t="s">
        <v>99</v>
      </c>
      <c r="BM876" s="227" t="s">
        <v>1269</v>
      </c>
    </row>
    <row r="877" s="2" customFormat="1">
      <c r="A877" s="41"/>
      <c r="B877" s="42"/>
      <c r="C877" s="43"/>
      <c r="D877" s="229" t="s">
        <v>185</v>
      </c>
      <c r="E877" s="43"/>
      <c r="F877" s="230" t="s">
        <v>1270</v>
      </c>
      <c r="G877" s="43"/>
      <c r="H877" s="43"/>
      <c r="I877" s="231"/>
      <c r="J877" s="43"/>
      <c r="K877" s="43"/>
      <c r="L877" s="47"/>
      <c r="M877" s="232"/>
      <c r="N877" s="233"/>
      <c r="O877" s="87"/>
      <c r="P877" s="87"/>
      <c r="Q877" s="87"/>
      <c r="R877" s="87"/>
      <c r="S877" s="87"/>
      <c r="T877" s="88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T877" s="20" t="s">
        <v>185</v>
      </c>
      <c r="AU877" s="20" t="s">
        <v>86</v>
      </c>
    </row>
    <row r="878" s="14" customFormat="1">
      <c r="A878" s="14"/>
      <c r="B878" s="245"/>
      <c r="C878" s="246"/>
      <c r="D878" s="229" t="s">
        <v>187</v>
      </c>
      <c r="E878" s="247" t="s">
        <v>19</v>
      </c>
      <c r="F878" s="248" t="s">
        <v>1271</v>
      </c>
      <c r="G878" s="246"/>
      <c r="H878" s="247" t="s">
        <v>19</v>
      </c>
      <c r="I878" s="249"/>
      <c r="J878" s="246"/>
      <c r="K878" s="246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187</v>
      </c>
      <c r="AU878" s="254" t="s">
        <v>86</v>
      </c>
      <c r="AV878" s="14" t="s">
        <v>84</v>
      </c>
      <c r="AW878" s="14" t="s">
        <v>37</v>
      </c>
      <c r="AX878" s="14" t="s">
        <v>77</v>
      </c>
      <c r="AY878" s="254" t="s">
        <v>177</v>
      </c>
    </row>
    <row r="879" s="13" customFormat="1">
      <c r="A879" s="13"/>
      <c r="B879" s="234"/>
      <c r="C879" s="235"/>
      <c r="D879" s="229" t="s">
        <v>187</v>
      </c>
      <c r="E879" s="236" t="s">
        <v>19</v>
      </c>
      <c r="F879" s="237" t="s">
        <v>1252</v>
      </c>
      <c r="G879" s="235"/>
      <c r="H879" s="238">
        <v>217.59999999999999</v>
      </c>
      <c r="I879" s="239"/>
      <c r="J879" s="235"/>
      <c r="K879" s="235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187</v>
      </c>
      <c r="AU879" s="244" t="s">
        <v>86</v>
      </c>
      <c r="AV879" s="13" t="s">
        <v>86</v>
      </c>
      <c r="AW879" s="13" t="s">
        <v>37</v>
      </c>
      <c r="AX879" s="13" t="s">
        <v>77</v>
      </c>
      <c r="AY879" s="244" t="s">
        <v>177</v>
      </c>
    </row>
    <row r="880" s="13" customFormat="1">
      <c r="A880" s="13"/>
      <c r="B880" s="234"/>
      <c r="C880" s="235"/>
      <c r="D880" s="229" t="s">
        <v>187</v>
      </c>
      <c r="E880" s="236" t="s">
        <v>19</v>
      </c>
      <c r="F880" s="237" t="s">
        <v>1253</v>
      </c>
      <c r="G880" s="235"/>
      <c r="H880" s="238">
        <v>46.200000000000003</v>
      </c>
      <c r="I880" s="239"/>
      <c r="J880" s="235"/>
      <c r="K880" s="235"/>
      <c r="L880" s="240"/>
      <c r="M880" s="241"/>
      <c r="N880" s="242"/>
      <c r="O880" s="242"/>
      <c r="P880" s="242"/>
      <c r="Q880" s="242"/>
      <c r="R880" s="242"/>
      <c r="S880" s="242"/>
      <c r="T880" s="24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4" t="s">
        <v>187</v>
      </c>
      <c r="AU880" s="244" t="s">
        <v>86</v>
      </c>
      <c r="AV880" s="13" t="s">
        <v>86</v>
      </c>
      <c r="AW880" s="13" t="s">
        <v>37</v>
      </c>
      <c r="AX880" s="13" t="s">
        <v>77</v>
      </c>
      <c r="AY880" s="244" t="s">
        <v>177</v>
      </c>
    </row>
    <row r="881" s="13" customFormat="1">
      <c r="A881" s="13"/>
      <c r="B881" s="234"/>
      <c r="C881" s="235"/>
      <c r="D881" s="229" t="s">
        <v>187</v>
      </c>
      <c r="E881" s="236" t="s">
        <v>19</v>
      </c>
      <c r="F881" s="237" t="s">
        <v>1272</v>
      </c>
      <c r="G881" s="235"/>
      <c r="H881" s="238">
        <v>12</v>
      </c>
      <c r="I881" s="239"/>
      <c r="J881" s="235"/>
      <c r="K881" s="235"/>
      <c r="L881" s="240"/>
      <c r="M881" s="241"/>
      <c r="N881" s="242"/>
      <c r="O881" s="242"/>
      <c r="P881" s="242"/>
      <c r="Q881" s="242"/>
      <c r="R881" s="242"/>
      <c r="S881" s="242"/>
      <c r="T881" s="24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4" t="s">
        <v>187</v>
      </c>
      <c r="AU881" s="244" t="s">
        <v>86</v>
      </c>
      <c r="AV881" s="13" t="s">
        <v>86</v>
      </c>
      <c r="AW881" s="13" t="s">
        <v>37</v>
      </c>
      <c r="AX881" s="13" t="s">
        <v>77</v>
      </c>
      <c r="AY881" s="244" t="s">
        <v>177</v>
      </c>
    </row>
    <row r="882" s="16" customFormat="1">
      <c r="A882" s="16"/>
      <c r="B882" s="266"/>
      <c r="C882" s="267"/>
      <c r="D882" s="229" t="s">
        <v>187</v>
      </c>
      <c r="E882" s="268" t="s">
        <v>19</v>
      </c>
      <c r="F882" s="269" t="s">
        <v>229</v>
      </c>
      <c r="G882" s="267"/>
      <c r="H882" s="270">
        <v>275.80000000000001</v>
      </c>
      <c r="I882" s="271"/>
      <c r="J882" s="267"/>
      <c r="K882" s="267"/>
      <c r="L882" s="272"/>
      <c r="M882" s="273"/>
      <c r="N882" s="274"/>
      <c r="O882" s="274"/>
      <c r="P882" s="274"/>
      <c r="Q882" s="274"/>
      <c r="R882" s="274"/>
      <c r="S882" s="274"/>
      <c r="T882" s="275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T882" s="276" t="s">
        <v>187</v>
      </c>
      <c r="AU882" s="276" t="s">
        <v>86</v>
      </c>
      <c r="AV882" s="16" t="s">
        <v>92</v>
      </c>
      <c r="AW882" s="16" t="s">
        <v>37</v>
      </c>
      <c r="AX882" s="16" t="s">
        <v>77</v>
      </c>
      <c r="AY882" s="276" t="s">
        <v>177</v>
      </c>
    </row>
    <row r="883" s="14" customFormat="1">
      <c r="A883" s="14"/>
      <c r="B883" s="245"/>
      <c r="C883" s="246"/>
      <c r="D883" s="229" t="s">
        <v>187</v>
      </c>
      <c r="E883" s="247" t="s">
        <v>19</v>
      </c>
      <c r="F883" s="248" t="s">
        <v>1273</v>
      </c>
      <c r="G883" s="246"/>
      <c r="H883" s="247" t="s">
        <v>19</v>
      </c>
      <c r="I883" s="249"/>
      <c r="J883" s="246"/>
      <c r="K883" s="246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187</v>
      </c>
      <c r="AU883" s="254" t="s">
        <v>86</v>
      </c>
      <c r="AV883" s="14" t="s">
        <v>84</v>
      </c>
      <c r="AW883" s="14" t="s">
        <v>37</v>
      </c>
      <c r="AX883" s="14" t="s">
        <v>77</v>
      </c>
      <c r="AY883" s="254" t="s">
        <v>177</v>
      </c>
    </row>
    <row r="884" s="13" customFormat="1">
      <c r="A884" s="13"/>
      <c r="B884" s="234"/>
      <c r="C884" s="235"/>
      <c r="D884" s="229" t="s">
        <v>187</v>
      </c>
      <c r="E884" s="236" t="s">
        <v>19</v>
      </c>
      <c r="F884" s="237" t="s">
        <v>1252</v>
      </c>
      <c r="G884" s="235"/>
      <c r="H884" s="238">
        <v>217.59999999999999</v>
      </c>
      <c r="I884" s="239"/>
      <c r="J884" s="235"/>
      <c r="K884" s="235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187</v>
      </c>
      <c r="AU884" s="244" t="s">
        <v>86</v>
      </c>
      <c r="AV884" s="13" t="s">
        <v>86</v>
      </c>
      <c r="AW884" s="13" t="s">
        <v>37</v>
      </c>
      <c r="AX884" s="13" t="s">
        <v>77</v>
      </c>
      <c r="AY884" s="244" t="s">
        <v>177</v>
      </c>
    </row>
    <row r="885" s="13" customFormat="1">
      <c r="A885" s="13"/>
      <c r="B885" s="234"/>
      <c r="C885" s="235"/>
      <c r="D885" s="229" t="s">
        <v>187</v>
      </c>
      <c r="E885" s="236" t="s">
        <v>19</v>
      </c>
      <c r="F885" s="237" t="s">
        <v>1274</v>
      </c>
      <c r="G885" s="235"/>
      <c r="H885" s="238">
        <v>46.200000000000003</v>
      </c>
      <c r="I885" s="239"/>
      <c r="J885" s="235"/>
      <c r="K885" s="235"/>
      <c r="L885" s="240"/>
      <c r="M885" s="241"/>
      <c r="N885" s="242"/>
      <c r="O885" s="242"/>
      <c r="P885" s="242"/>
      <c r="Q885" s="242"/>
      <c r="R885" s="242"/>
      <c r="S885" s="242"/>
      <c r="T885" s="24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4" t="s">
        <v>187</v>
      </c>
      <c r="AU885" s="244" t="s">
        <v>86</v>
      </c>
      <c r="AV885" s="13" t="s">
        <v>86</v>
      </c>
      <c r="AW885" s="13" t="s">
        <v>37</v>
      </c>
      <c r="AX885" s="13" t="s">
        <v>77</v>
      </c>
      <c r="AY885" s="244" t="s">
        <v>177</v>
      </c>
    </row>
    <row r="886" s="16" customFormat="1">
      <c r="A886" s="16"/>
      <c r="B886" s="266"/>
      <c r="C886" s="267"/>
      <c r="D886" s="229" t="s">
        <v>187</v>
      </c>
      <c r="E886" s="268" t="s">
        <v>19</v>
      </c>
      <c r="F886" s="269" t="s">
        <v>229</v>
      </c>
      <c r="G886" s="267"/>
      <c r="H886" s="270">
        <v>263.80000000000001</v>
      </c>
      <c r="I886" s="271"/>
      <c r="J886" s="267"/>
      <c r="K886" s="267"/>
      <c r="L886" s="272"/>
      <c r="M886" s="273"/>
      <c r="N886" s="274"/>
      <c r="O886" s="274"/>
      <c r="P886" s="274"/>
      <c r="Q886" s="274"/>
      <c r="R886" s="274"/>
      <c r="S886" s="274"/>
      <c r="T886" s="275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T886" s="276" t="s">
        <v>187</v>
      </c>
      <c r="AU886" s="276" t="s">
        <v>86</v>
      </c>
      <c r="AV886" s="16" t="s">
        <v>92</v>
      </c>
      <c r="AW886" s="16" t="s">
        <v>37</v>
      </c>
      <c r="AX886" s="16" t="s">
        <v>77</v>
      </c>
      <c r="AY886" s="276" t="s">
        <v>177</v>
      </c>
    </row>
    <row r="887" s="15" customFormat="1">
      <c r="A887" s="15"/>
      <c r="B887" s="255"/>
      <c r="C887" s="256"/>
      <c r="D887" s="229" t="s">
        <v>187</v>
      </c>
      <c r="E887" s="257" t="s">
        <v>19</v>
      </c>
      <c r="F887" s="258" t="s">
        <v>222</v>
      </c>
      <c r="G887" s="256"/>
      <c r="H887" s="259">
        <v>539.60000000000002</v>
      </c>
      <c r="I887" s="260"/>
      <c r="J887" s="256"/>
      <c r="K887" s="256"/>
      <c r="L887" s="261"/>
      <c r="M887" s="262"/>
      <c r="N887" s="263"/>
      <c r="O887" s="263"/>
      <c r="P887" s="263"/>
      <c r="Q887" s="263"/>
      <c r="R887" s="263"/>
      <c r="S887" s="263"/>
      <c r="T887" s="264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5" t="s">
        <v>187</v>
      </c>
      <c r="AU887" s="265" t="s">
        <v>86</v>
      </c>
      <c r="AV887" s="15" t="s">
        <v>99</v>
      </c>
      <c r="AW887" s="15" t="s">
        <v>37</v>
      </c>
      <c r="AX887" s="15" t="s">
        <v>84</v>
      </c>
      <c r="AY887" s="265" t="s">
        <v>177</v>
      </c>
    </row>
    <row r="888" s="2" customFormat="1" ht="16.5" customHeight="1">
      <c r="A888" s="41"/>
      <c r="B888" s="42"/>
      <c r="C888" s="277" t="s">
        <v>1275</v>
      </c>
      <c r="D888" s="277" t="s">
        <v>314</v>
      </c>
      <c r="E888" s="278" t="s">
        <v>1276</v>
      </c>
      <c r="F888" s="279" t="s">
        <v>1277</v>
      </c>
      <c r="G888" s="280" t="s">
        <v>465</v>
      </c>
      <c r="H888" s="281">
        <v>566.58000000000004</v>
      </c>
      <c r="I888" s="282"/>
      <c r="J888" s="283">
        <f>ROUND(I888*H888,2)</f>
        <v>0</v>
      </c>
      <c r="K888" s="279" t="s">
        <v>183</v>
      </c>
      <c r="L888" s="284"/>
      <c r="M888" s="285" t="s">
        <v>19</v>
      </c>
      <c r="N888" s="286" t="s">
        <v>48</v>
      </c>
      <c r="O888" s="87"/>
      <c r="P888" s="225">
        <f>O888*H888</f>
        <v>0</v>
      </c>
      <c r="Q888" s="225">
        <v>4.0000000000000003E-05</v>
      </c>
      <c r="R888" s="225">
        <f>Q888*H888</f>
        <v>0.022663200000000005</v>
      </c>
      <c r="S888" s="225">
        <v>0</v>
      </c>
      <c r="T888" s="226">
        <f>S888*H888</f>
        <v>0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27" t="s">
        <v>241</v>
      </c>
      <c r="AT888" s="227" t="s">
        <v>314</v>
      </c>
      <c r="AU888" s="227" t="s">
        <v>86</v>
      </c>
      <c r="AY888" s="20" t="s">
        <v>177</v>
      </c>
      <c r="BE888" s="228">
        <f>IF(N888="základní",J888,0)</f>
        <v>0</v>
      </c>
      <c r="BF888" s="228">
        <f>IF(N888="snížená",J888,0)</f>
        <v>0</v>
      </c>
      <c r="BG888" s="228">
        <f>IF(N888="zákl. přenesená",J888,0)</f>
        <v>0</v>
      </c>
      <c r="BH888" s="228">
        <f>IF(N888="sníž. přenesená",J888,0)</f>
        <v>0</v>
      </c>
      <c r="BI888" s="228">
        <f>IF(N888="nulová",J888,0)</f>
        <v>0</v>
      </c>
      <c r="BJ888" s="20" t="s">
        <v>84</v>
      </c>
      <c r="BK888" s="228">
        <f>ROUND(I888*H888,2)</f>
        <v>0</v>
      </c>
      <c r="BL888" s="20" t="s">
        <v>99</v>
      </c>
      <c r="BM888" s="227" t="s">
        <v>1278</v>
      </c>
    </row>
    <row r="889" s="2" customFormat="1">
      <c r="A889" s="41"/>
      <c r="B889" s="42"/>
      <c r="C889" s="43"/>
      <c r="D889" s="229" t="s">
        <v>185</v>
      </c>
      <c r="E889" s="43"/>
      <c r="F889" s="230" t="s">
        <v>1277</v>
      </c>
      <c r="G889" s="43"/>
      <c r="H889" s="43"/>
      <c r="I889" s="231"/>
      <c r="J889" s="43"/>
      <c r="K889" s="43"/>
      <c r="L889" s="47"/>
      <c r="M889" s="232"/>
      <c r="N889" s="233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185</v>
      </c>
      <c r="AU889" s="20" t="s">
        <v>86</v>
      </c>
    </row>
    <row r="890" s="2" customFormat="1">
      <c r="A890" s="41"/>
      <c r="B890" s="42"/>
      <c r="C890" s="43"/>
      <c r="D890" s="229" t="s">
        <v>486</v>
      </c>
      <c r="E890" s="43"/>
      <c r="F890" s="287" t="s">
        <v>1279</v>
      </c>
      <c r="G890" s="43"/>
      <c r="H890" s="43"/>
      <c r="I890" s="231"/>
      <c r="J890" s="43"/>
      <c r="K890" s="43"/>
      <c r="L890" s="47"/>
      <c r="M890" s="232"/>
      <c r="N890" s="233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486</v>
      </c>
      <c r="AU890" s="20" t="s">
        <v>86</v>
      </c>
    </row>
    <row r="891" s="13" customFormat="1">
      <c r="A891" s="13"/>
      <c r="B891" s="234"/>
      <c r="C891" s="235"/>
      <c r="D891" s="229" t="s">
        <v>187</v>
      </c>
      <c r="E891" s="235"/>
      <c r="F891" s="237" t="s">
        <v>1280</v>
      </c>
      <c r="G891" s="235"/>
      <c r="H891" s="238">
        <v>566.58000000000004</v>
      </c>
      <c r="I891" s="239"/>
      <c r="J891" s="235"/>
      <c r="K891" s="235"/>
      <c r="L891" s="240"/>
      <c r="M891" s="241"/>
      <c r="N891" s="242"/>
      <c r="O891" s="242"/>
      <c r="P891" s="242"/>
      <c r="Q891" s="242"/>
      <c r="R891" s="242"/>
      <c r="S891" s="242"/>
      <c r="T891" s="24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4" t="s">
        <v>187</v>
      </c>
      <c r="AU891" s="244" t="s">
        <v>86</v>
      </c>
      <c r="AV891" s="13" t="s">
        <v>86</v>
      </c>
      <c r="AW891" s="13" t="s">
        <v>4</v>
      </c>
      <c r="AX891" s="13" t="s">
        <v>84</v>
      </c>
      <c r="AY891" s="244" t="s">
        <v>177</v>
      </c>
    </row>
    <row r="892" s="2" customFormat="1">
      <c r="A892" s="41"/>
      <c r="B892" s="42"/>
      <c r="C892" s="216" t="s">
        <v>1281</v>
      </c>
      <c r="D892" s="216" t="s">
        <v>179</v>
      </c>
      <c r="E892" s="217" t="s">
        <v>1282</v>
      </c>
      <c r="F892" s="218" t="s">
        <v>1283</v>
      </c>
      <c r="G892" s="219" t="s">
        <v>251</v>
      </c>
      <c r="H892" s="220">
        <v>67.799999999999997</v>
      </c>
      <c r="I892" s="221"/>
      <c r="J892" s="222">
        <f>ROUND(I892*H892,2)</f>
        <v>0</v>
      </c>
      <c r="K892" s="218" t="s">
        <v>244</v>
      </c>
      <c r="L892" s="47"/>
      <c r="M892" s="223" t="s">
        <v>19</v>
      </c>
      <c r="N892" s="224" t="s">
        <v>48</v>
      </c>
      <c r="O892" s="87"/>
      <c r="P892" s="225">
        <f>O892*H892</f>
        <v>0</v>
      </c>
      <c r="Q892" s="225">
        <v>0.0083499999999999998</v>
      </c>
      <c r="R892" s="225">
        <f>Q892*H892</f>
        <v>0.56612999999999991</v>
      </c>
      <c r="S892" s="225">
        <v>0</v>
      </c>
      <c r="T892" s="226">
        <f>S892*H892</f>
        <v>0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27" t="s">
        <v>99</v>
      </c>
      <c r="AT892" s="227" t="s">
        <v>179</v>
      </c>
      <c r="AU892" s="227" t="s">
        <v>86</v>
      </c>
      <c r="AY892" s="20" t="s">
        <v>177</v>
      </c>
      <c r="BE892" s="228">
        <f>IF(N892="základní",J892,0)</f>
        <v>0</v>
      </c>
      <c r="BF892" s="228">
        <f>IF(N892="snížená",J892,0)</f>
        <v>0</v>
      </c>
      <c r="BG892" s="228">
        <f>IF(N892="zákl. přenesená",J892,0)</f>
        <v>0</v>
      </c>
      <c r="BH892" s="228">
        <f>IF(N892="sníž. přenesená",J892,0)</f>
        <v>0</v>
      </c>
      <c r="BI892" s="228">
        <f>IF(N892="nulová",J892,0)</f>
        <v>0</v>
      </c>
      <c r="BJ892" s="20" t="s">
        <v>84</v>
      </c>
      <c r="BK892" s="228">
        <f>ROUND(I892*H892,2)</f>
        <v>0</v>
      </c>
      <c r="BL892" s="20" t="s">
        <v>99</v>
      </c>
      <c r="BM892" s="227" t="s">
        <v>1284</v>
      </c>
    </row>
    <row r="893" s="2" customFormat="1">
      <c r="A893" s="41"/>
      <c r="B893" s="42"/>
      <c r="C893" s="43"/>
      <c r="D893" s="229" t="s">
        <v>185</v>
      </c>
      <c r="E893" s="43"/>
      <c r="F893" s="230" t="s">
        <v>1285</v>
      </c>
      <c r="G893" s="43"/>
      <c r="H893" s="43"/>
      <c r="I893" s="231"/>
      <c r="J893" s="43"/>
      <c r="K893" s="43"/>
      <c r="L893" s="47"/>
      <c r="M893" s="232"/>
      <c r="N893" s="233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185</v>
      </c>
      <c r="AU893" s="20" t="s">
        <v>86</v>
      </c>
    </row>
    <row r="894" s="2" customFormat="1">
      <c r="A894" s="41"/>
      <c r="B894" s="42"/>
      <c r="C894" s="43"/>
      <c r="D894" s="229" t="s">
        <v>486</v>
      </c>
      <c r="E894" s="43"/>
      <c r="F894" s="287" t="s">
        <v>1286</v>
      </c>
      <c r="G894" s="43"/>
      <c r="H894" s="43"/>
      <c r="I894" s="231"/>
      <c r="J894" s="43"/>
      <c r="K894" s="43"/>
      <c r="L894" s="47"/>
      <c r="M894" s="232"/>
      <c r="N894" s="233"/>
      <c r="O894" s="87"/>
      <c r="P894" s="87"/>
      <c r="Q894" s="87"/>
      <c r="R894" s="87"/>
      <c r="S894" s="87"/>
      <c r="T894" s="88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T894" s="20" t="s">
        <v>486</v>
      </c>
      <c r="AU894" s="20" t="s">
        <v>86</v>
      </c>
    </row>
    <row r="895" s="14" customFormat="1">
      <c r="A895" s="14"/>
      <c r="B895" s="245"/>
      <c r="C895" s="246"/>
      <c r="D895" s="229" t="s">
        <v>187</v>
      </c>
      <c r="E895" s="247" t="s">
        <v>19</v>
      </c>
      <c r="F895" s="248" t="s">
        <v>1287</v>
      </c>
      <c r="G895" s="246"/>
      <c r="H895" s="247" t="s">
        <v>19</v>
      </c>
      <c r="I895" s="249"/>
      <c r="J895" s="246"/>
      <c r="K895" s="246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187</v>
      </c>
      <c r="AU895" s="254" t="s">
        <v>86</v>
      </c>
      <c r="AV895" s="14" t="s">
        <v>84</v>
      </c>
      <c r="AW895" s="14" t="s">
        <v>37</v>
      </c>
      <c r="AX895" s="14" t="s">
        <v>77</v>
      </c>
      <c r="AY895" s="254" t="s">
        <v>177</v>
      </c>
    </row>
    <row r="896" s="13" customFormat="1">
      <c r="A896" s="13"/>
      <c r="B896" s="234"/>
      <c r="C896" s="235"/>
      <c r="D896" s="229" t="s">
        <v>187</v>
      </c>
      <c r="E896" s="236" t="s">
        <v>19</v>
      </c>
      <c r="F896" s="237" t="s">
        <v>1288</v>
      </c>
      <c r="G896" s="235"/>
      <c r="H896" s="238">
        <v>23.760000000000002</v>
      </c>
      <c r="I896" s="239"/>
      <c r="J896" s="235"/>
      <c r="K896" s="235"/>
      <c r="L896" s="240"/>
      <c r="M896" s="241"/>
      <c r="N896" s="242"/>
      <c r="O896" s="242"/>
      <c r="P896" s="242"/>
      <c r="Q896" s="242"/>
      <c r="R896" s="242"/>
      <c r="S896" s="242"/>
      <c r="T896" s="24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4" t="s">
        <v>187</v>
      </c>
      <c r="AU896" s="244" t="s">
        <v>86</v>
      </c>
      <c r="AV896" s="13" t="s">
        <v>86</v>
      </c>
      <c r="AW896" s="13" t="s">
        <v>37</v>
      </c>
      <c r="AX896" s="13" t="s">
        <v>77</v>
      </c>
      <c r="AY896" s="244" t="s">
        <v>177</v>
      </c>
    </row>
    <row r="897" s="13" customFormat="1">
      <c r="A897" s="13"/>
      <c r="B897" s="234"/>
      <c r="C897" s="235"/>
      <c r="D897" s="229" t="s">
        <v>187</v>
      </c>
      <c r="E897" s="236" t="s">
        <v>19</v>
      </c>
      <c r="F897" s="237" t="s">
        <v>1289</v>
      </c>
      <c r="G897" s="235"/>
      <c r="H897" s="238">
        <v>10.4</v>
      </c>
      <c r="I897" s="239"/>
      <c r="J897" s="235"/>
      <c r="K897" s="235"/>
      <c r="L897" s="240"/>
      <c r="M897" s="241"/>
      <c r="N897" s="242"/>
      <c r="O897" s="242"/>
      <c r="P897" s="242"/>
      <c r="Q897" s="242"/>
      <c r="R897" s="242"/>
      <c r="S897" s="242"/>
      <c r="T897" s="24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4" t="s">
        <v>187</v>
      </c>
      <c r="AU897" s="244" t="s">
        <v>86</v>
      </c>
      <c r="AV897" s="13" t="s">
        <v>86</v>
      </c>
      <c r="AW897" s="13" t="s">
        <v>37</v>
      </c>
      <c r="AX897" s="13" t="s">
        <v>77</v>
      </c>
      <c r="AY897" s="244" t="s">
        <v>177</v>
      </c>
    </row>
    <row r="898" s="13" customFormat="1">
      <c r="A898" s="13"/>
      <c r="B898" s="234"/>
      <c r="C898" s="235"/>
      <c r="D898" s="229" t="s">
        <v>187</v>
      </c>
      <c r="E898" s="236" t="s">
        <v>19</v>
      </c>
      <c r="F898" s="237" t="s">
        <v>1290</v>
      </c>
      <c r="G898" s="235"/>
      <c r="H898" s="238">
        <v>26.219999999999999</v>
      </c>
      <c r="I898" s="239"/>
      <c r="J898" s="235"/>
      <c r="K898" s="235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187</v>
      </c>
      <c r="AU898" s="244" t="s">
        <v>86</v>
      </c>
      <c r="AV898" s="13" t="s">
        <v>86</v>
      </c>
      <c r="AW898" s="13" t="s">
        <v>37</v>
      </c>
      <c r="AX898" s="13" t="s">
        <v>77</v>
      </c>
      <c r="AY898" s="244" t="s">
        <v>177</v>
      </c>
    </row>
    <row r="899" s="13" customFormat="1">
      <c r="A899" s="13"/>
      <c r="B899" s="234"/>
      <c r="C899" s="235"/>
      <c r="D899" s="229" t="s">
        <v>187</v>
      </c>
      <c r="E899" s="236" t="s">
        <v>19</v>
      </c>
      <c r="F899" s="237" t="s">
        <v>1291</v>
      </c>
      <c r="G899" s="235"/>
      <c r="H899" s="238">
        <v>7.4199999999999999</v>
      </c>
      <c r="I899" s="239"/>
      <c r="J899" s="235"/>
      <c r="K899" s="235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187</v>
      </c>
      <c r="AU899" s="244" t="s">
        <v>86</v>
      </c>
      <c r="AV899" s="13" t="s">
        <v>86</v>
      </c>
      <c r="AW899" s="13" t="s">
        <v>37</v>
      </c>
      <c r="AX899" s="13" t="s">
        <v>77</v>
      </c>
      <c r="AY899" s="244" t="s">
        <v>177</v>
      </c>
    </row>
    <row r="900" s="15" customFormat="1">
      <c r="A900" s="15"/>
      <c r="B900" s="255"/>
      <c r="C900" s="256"/>
      <c r="D900" s="229" t="s">
        <v>187</v>
      </c>
      <c r="E900" s="257" t="s">
        <v>19</v>
      </c>
      <c r="F900" s="258" t="s">
        <v>222</v>
      </c>
      <c r="G900" s="256"/>
      <c r="H900" s="259">
        <v>67.799999999999997</v>
      </c>
      <c r="I900" s="260"/>
      <c r="J900" s="256"/>
      <c r="K900" s="256"/>
      <c r="L900" s="261"/>
      <c r="M900" s="262"/>
      <c r="N900" s="263"/>
      <c r="O900" s="263"/>
      <c r="P900" s="263"/>
      <c r="Q900" s="263"/>
      <c r="R900" s="263"/>
      <c r="S900" s="263"/>
      <c r="T900" s="264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5" t="s">
        <v>187</v>
      </c>
      <c r="AU900" s="265" t="s">
        <v>86</v>
      </c>
      <c r="AV900" s="15" t="s">
        <v>99</v>
      </c>
      <c r="AW900" s="15" t="s">
        <v>37</v>
      </c>
      <c r="AX900" s="15" t="s">
        <v>84</v>
      </c>
      <c r="AY900" s="265" t="s">
        <v>177</v>
      </c>
    </row>
    <row r="901" s="2" customFormat="1" ht="16.5" customHeight="1">
      <c r="A901" s="41"/>
      <c r="B901" s="42"/>
      <c r="C901" s="277" t="s">
        <v>1292</v>
      </c>
      <c r="D901" s="277" t="s">
        <v>314</v>
      </c>
      <c r="E901" s="278" t="s">
        <v>1293</v>
      </c>
      <c r="F901" s="279" t="s">
        <v>1294</v>
      </c>
      <c r="G901" s="280" t="s">
        <v>251</v>
      </c>
      <c r="H901" s="281">
        <v>69.156000000000006</v>
      </c>
      <c r="I901" s="282"/>
      <c r="J901" s="283">
        <f>ROUND(I901*H901,2)</f>
        <v>0</v>
      </c>
      <c r="K901" s="279" t="s">
        <v>183</v>
      </c>
      <c r="L901" s="284"/>
      <c r="M901" s="285" t="s">
        <v>19</v>
      </c>
      <c r="N901" s="286" t="s">
        <v>48</v>
      </c>
      <c r="O901" s="87"/>
      <c r="P901" s="225">
        <f>O901*H901</f>
        <v>0</v>
      </c>
      <c r="Q901" s="225">
        <v>0.0020999999999999999</v>
      </c>
      <c r="R901" s="225">
        <f>Q901*H901</f>
        <v>0.14522760000000001</v>
      </c>
      <c r="S901" s="225">
        <v>0</v>
      </c>
      <c r="T901" s="226">
        <f>S901*H901</f>
        <v>0</v>
      </c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R901" s="227" t="s">
        <v>241</v>
      </c>
      <c r="AT901" s="227" t="s">
        <v>314</v>
      </c>
      <c r="AU901" s="227" t="s">
        <v>86</v>
      </c>
      <c r="AY901" s="20" t="s">
        <v>177</v>
      </c>
      <c r="BE901" s="228">
        <f>IF(N901="základní",J901,0)</f>
        <v>0</v>
      </c>
      <c r="BF901" s="228">
        <f>IF(N901="snížená",J901,0)</f>
        <v>0</v>
      </c>
      <c r="BG901" s="228">
        <f>IF(N901="zákl. přenesená",J901,0)</f>
        <v>0</v>
      </c>
      <c r="BH901" s="228">
        <f>IF(N901="sníž. přenesená",J901,0)</f>
        <v>0</v>
      </c>
      <c r="BI901" s="228">
        <f>IF(N901="nulová",J901,0)</f>
        <v>0</v>
      </c>
      <c r="BJ901" s="20" t="s">
        <v>84</v>
      </c>
      <c r="BK901" s="228">
        <f>ROUND(I901*H901,2)</f>
        <v>0</v>
      </c>
      <c r="BL901" s="20" t="s">
        <v>99</v>
      </c>
      <c r="BM901" s="227" t="s">
        <v>1295</v>
      </c>
    </row>
    <row r="902" s="2" customFormat="1">
      <c r="A902" s="41"/>
      <c r="B902" s="42"/>
      <c r="C902" s="43"/>
      <c r="D902" s="229" t="s">
        <v>185</v>
      </c>
      <c r="E902" s="43"/>
      <c r="F902" s="230" t="s">
        <v>1294</v>
      </c>
      <c r="G902" s="43"/>
      <c r="H902" s="43"/>
      <c r="I902" s="231"/>
      <c r="J902" s="43"/>
      <c r="K902" s="43"/>
      <c r="L902" s="47"/>
      <c r="M902" s="232"/>
      <c r="N902" s="233"/>
      <c r="O902" s="87"/>
      <c r="P902" s="87"/>
      <c r="Q902" s="87"/>
      <c r="R902" s="87"/>
      <c r="S902" s="87"/>
      <c r="T902" s="88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T902" s="20" t="s">
        <v>185</v>
      </c>
      <c r="AU902" s="20" t="s">
        <v>86</v>
      </c>
    </row>
    <row r="903" s="2" customFormat="1">
      <c r="A903" s="41"/>
      <c r="B903" s="42"/>
      <c r="C903" s="43"/>
      <c r="D903" s="229" t="s">
        <v>486</v>
      </c>
      <c r="E903" s="43"/>
      <c r="F903" s="287" t="s">
        <v>1296</v>
      </c>
      <c r="G903" s="43"/>
      <c r="H903" s="43"/>
      <c r="I903" s="231"/>
      <c r="J903" s="43"/>
      <c r="K903" s="43"/>
      <c r="L903" s="47"/>
      <c r="M903" s="232"/>
      <c r="N903" s="233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486</v>
      </c>
      <c r="AU903" s="20" t="s">
        <v>86</v>
      </c>
    </row>
    <row r="904" s="13" customFormat="1">
      <c r="A904" s="13"/>
      <c r="B904" s="234"/>
      <c r="C904" s="235"/>
      <c r="D904" s="229" t="s">
        <v>187</v>
      </c>
      <c r="E904" s="235"/>
      <c r="F904" s="237" t="s">
        <v>1297</v>
      </c>
      <c r="G904" s="235"/>
      <c r="H904" s="238">
        <v>69.156000000000006</v>
      </c>
      <c r="I904" s="239"/>
      <c r="J904" s="235"/>
      <c r="K904" s="235"/>
      <c r="L904" s="240"/>
      <c r="M904" s="241"/>
      <c r="N904" s="242"/>
      <c r="O904" s="242"/>
      <c r="P904" s="242"/>
      <c r="Q904" s="242"/>
      <c r="R904" s="242"/>
      <c r="S904" s="242"/>
      <c r="T904" s="24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4" t="s">
        <v>187</v>
      </c>
      <c r="AU904" s="244" t="s">
        <v>86</v>
      </c>
      <c r="AV904" s="13" t="s">
        <v>86</v>
      </c>
      <c r="AW904" s="13" t="s">
        <v>4</v>
      </c>
      <c r="AX904" s="13" t="s">
        <v>84</v>
      </c>
      <c r="AY904" s="244" t="s">
        <v>177</v>
      </c>
    </row>
    <row r="905" s="2" customFormat="1" ht="16.5" customHeight="1">
      <c r="A905" s="41"/>
      <c r="B905" s="42"/>
      <c r="C905" s="216" t="s">
        <v>1298</v>
      </c>
      <c r="D905" s="216" t="s">
        <v>179</v>
      </c>
      <c r="E905" s="217" t="s">
        <v>1299</v>
      </c>
      <c r="F905" s="218" t="s">
        <v>1300</v>
      </c>
      <c r="G905" s="219" t="s">
        <v>251</v>
      </c>
      <c r="H905" s="220">
        <v>514.65499999999997</v>
      </c>
      <c r="I905" s="221"/>
      <c r="J905" s="222">
        <f>ROUND(I905*H905,2)</f>
        <v>0</v>
      </c>
      <c r="K905" s="218" t="s">
        <v>244</v>
      </c>
      <c r="L905" s="47"/>
      <c r="M905" s="223" t="s">
        <v>19</v>
      </c>
      <c r="N905" s="224" t="s">
        <v>48</v>
      </c>
      <c r="O905" s="87"/>
      <c r="P905" s="225">
        <f>O905*H905</f>
        <v>0</v>
      </c>
      <c r="Q905" s="225">
        <v>0.023099999999999999</v>
      </c>
      <c r="R905" s="225">
        <f>Q905*H905</f>
        <v>11.888530499999998</v>
      </c>
      <c r="S905" s="225">
        <v>0</v>
      </c>
      <c r="T905" s="226">
        <f>S905*H905</f>
        <v>0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27" t="s">
        <v>99</v>
      </c>
      <c r="AT905" s="227" t="s">
        <v>179</v>
      </c>
      <c r="AU905" s="227" t="s">
        <v>86</v>
      </c>
      <c r="AY905" s="20" t="s">
        <v>177</v>
      </c>
      <c r="BE905" s="228">
        <f>IF(N905="základní",J905,0)</f>
        <v>0</v>
      </c>
      <c r="BF905" s="228">
        <f>IF(N905="snížená",J905,0)</f>
        <v>0</v>
      </c>
      <c r="BG905" s="228">
        <f>IF(N905="zákl. přenesená",J905,0)</f>
        <v>0</v>
      </c>
      <c r="BH905" s="228">
        <f>IF(N905="sníž. přenesená",J905,0)</f>
        <v>0</v>
      </c>
      <c r="BI905" s="228">
        <f>IF(N905="nulová",J905,0)</f>
        <v>0</v>
      </c>
      <c r="BJ905" s="20" t="s">
        <v>84</v>
      </c>
      <c r="BK905" s="228">
        <f>ROUND(I905*H905,2)</f>
        <v>0</v>
      </c>
      <c r="BL905" s="20" t="s">
        <v>99</v>
      </c>
      <c r="BM905" s="227" t="s">
        <v>1301</v>
      </c>
    </row>
    <row r="906" s="2" customFormat="1">
      <c r="A906" s="41"/>
      <c r="B906" s="42"/>
      <c r="C906" s="43"/>
      <c r="D906" s="229" t="s">
        <v>185</v>
      </c>
      <c r="E906" s="43"/>
      <c r="F906" s="230" t="s">
        <v>1302</v>
      </c>
      <c r="G906" s="43"/>
      <c r="H906" s="43"/>
      <c r="I906" s="231"/>
      <c r="J906" s="43"/>
      <c r="K906" s="43"/>
      <c r="L906" s="47"/>
      <c r="M906" s="232"/>
      <c r="N906" s="233"/>
      <c r="O906" s="87"/>
      <c r="P906" s="87"/>
      <c r="Q906" s="87"/>
      <c r="R906" s="87"/>
      <c r="S906" s="87"/>
      <c r="T906" s="88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T906" s="20" t="s">
        <v>185</v>
      </c>
      <c r="AU906" s="20" t="s">
        <v>86</v>
      </c>
    </row>
    <row r="907" s="2" customFormat="1">
      <c r="A907" s="41"/>
      <c r="B907" s="42"/>
      <c r="C907" s="43"/>
      <c r="D907" s="229" t="s">
        <v>486</v>
      </c>
      <c r="E907" s="43"/>
      <c r="F907" s="287" t="s">
        <v>1303</v>
      </c>
      <c r="G907" s="43"/>
      <c r="H907" s="43"/>
      <c r="I907" s="231"/>
      <c r="J907" s="43"/>
      <c r="K907" s="43"/>
      <c r="L907" s="47"/>
      <c r="M907" s="232"/>
      <c r="N907" s="233"/>
      <c r="O907" s="87"/>
      <c r="P907" s="87"/>
      <c r="Q907" s="87"/>
      <c r="R907" s="87"/>
      <c r="S907" s="87"/>
      <c r="T907" s="88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T907" s="20" t="s">
        <v>486</v>
      </c>
      <c r="AU907" s="20" t="s">
        <v>86</v>
      </c>
    </row>
    <row r="908" s="2" customFormat="1" ht="16.5" customHeight="1">
      <c r="A908" s="41"/>
      <c r="B908" s="42"/>
      <c r="C908" s="216" t="s">
        <v>1304</v>
      </c>
      <c r="D908" s="216" t="s">
        <v>179</v>
      </c>
      <c r="E908" s="217" t="s">
        <v>1305</v>
      </c>
      <c r="F908" s="218" t="s">
        <v>1306</v>
      </c>
      <c r="G908" s="219" t="s">
        <v>251</v>
      </c>
      <c r="H908" s="220">
        <v>38.415999999999997</v>
      </c>
      <c r="I908" s="221"/>
      <c r="J908" s="222">
        <f>ROUND(I908*H908,2)</f>
        <v>0</v>
      </c>
      <c r="K908" s="218" t="s">
        <v>244</v>
      </c>
      <c r="L908" s="47"/>
      <c r="M908" s="223" t="s">
        <v>19</v>
      </c>
      <c r="N908" s="224" t="s">
        <v>48</v>
      </c>
      <c r="O908" s="87"/>
      <c r="P908" s="225">
        <f>O908*H908</f>
        <v>0</v>
      </c>
      <c r="Q908" s="225">
        <v>0.0096799999999999994</v>
      </c>
      <c r="R908" s="225">
        <f>Q908*H908</f>
        <v>0.37186687999999996</v>
      </c>
      <c r="S908" s="225">
        <v>0</v>
      </c>
      <c r="T908" s="226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27" t="s">
        <v>99</v>
      </c>
      <c r="AT908" s="227" t="s">
        <v>179</v>
      </c>
      <c r="AU908" s="227" t="s">
        <v>86</v>
      </c>
      <c r="AY908" s="20" t="s">
        <v>177</v>
      </c>
      <c r="BE908" s="228">
        <f>IF(N908="základní",J908,0)</f>
        <v>0</v>
      </c>
      <c r="BF908" s="228">
        <f>IF(N908="snížená",J908,0)</f>
        <v>0</v>
      </c>
      <c r="BG908" s="228">
        <f>IF(N908="zákl. přenesená",J908,0)</f>
        <v>0</v>
      </c>
      <c r="BH908" s="228">
        <f>IF(N908="sníž. přenesená",J908,0)</f>
        <v>0</v>
      </c>
      <c r="BI908" s="228">
        <f>IF(N908="nulová",J908,0)</f>
        <v>0</v>
      </c>
      <c r="BJ908" s="20" t="s">
        <v>84</v>
      </c>
      <c r="BK908" s="228">
        <f>ROUND(I908*H908,2)</f>
        <v>0</v>
      </c>
      <c r="BL908" s="20" t="s">
        <v>99</v>
      </c>
      <c r="BM908" s="227" t="s">
        <v>1307</v>
      </c>
    </row>
    <row r="909" s="2" customFormat="1">
      <c r="A909" s="41"/>
      <c r="B909" s="42"/>
      <c r="C909" s="43"/>
      <c r="D909" s="229" t="s">
        <v>185</v>
      </c>
      <c r="E909" s="43"/>
      <c r="F909" s="230" t="s">
        <v>1308</v>
      </c>
      <c r="G909" s="43"/>
      <c r="H909" s="43"/>
      <c r="I909" s="231"/>
      <c r="J909" s="43"/>
      <c r="K909" s="43"/>
      <c r="L909" s="47"/>
      <c r="M909" s="232"/>
      <c r="N909" s="233"/>
      <c r="O909" s="87"/>
      <c r="P909" s="87"/>
      <c r="Q909" s="87"/>
      <c r="R909" s="87"/>
      <c r="S909" s="87"/>
      <c r="T909" s="88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T909" s="20" t="s">
        <v>185</v>
      </c>
      <c r="AU909" s="20" t="s">
        <v>86</v>
      </c>
    </row>
    <row r="910" s="13" customFormat="1">
      <c r="A910" s="13"/>
      <c r="B910" s="234"/>
      <c r="C910" s="235"/>
      <c r="D910" s="229" t="s">
        <v>187</v>
      </c>
      <c r="E910" s="236" t="s">
        <v>19</v>
      </c>
      <c r="F910" s="237" t="s">
        <v>1309</v>
      </c>
      <c r="G910" s="235"/>
      <c r="H910" s="238">
        <v>13.971</v>
      </c>
      <c r="I910" s="239"/>
      <c r="J910" s="235"/>
      <c r="K910" s="235"/>
      <c r="L910" s="240"/>
      <c r="M910" s="241"/>
      <c r="N910" s="242"/>
      <c r="O910" s="242"/>
      <c r="P910" s="242"/>
      <c r="Q910" s="242"/>
      <c r="R910" s="242"/>
      <c r="S910" s="242"/>
      <c r="T910" s="24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4" t="s">
        <v>187</v>
      </c>
      <c r="AU910" s="244" t="s">
        <v>86</v>
      </c>
      <c r="AV910" s="13" t="s">
        <v>86</v>
      </c>
      <c r="AW910" s="13" t="s">
        <v>37</v>
      </c>
      <c r="AX910" s="13" t="s">
        <v>77</v>
      </c>
      <c r="AY910" s="244" t="s">
        <v>177</v>
      </c>
    </row>
    <row r="911" s="13" customFormat="1">
      <c r="A911" s="13"/>
      <c r="B911" s="234"/>
      <c r="C911" s="235"/>
      <c r="D911" s="229" t="s">
        <v>187</v>
      </c>
      <c r="E911" s="236" t="s">
        <v>19</v>
      </c>
      <c r="F911" s="237" t="s">
        <v>1310</v>
      </c>
      <c r="G911" s="235"/>
      <c r="H911" s="238">
        <v>5.1029999999999998</v>
      </c>
      <c r="I911" s="239"/>
      <c r="J911" s="235"/>
      <c r="K911" s="235"/>
      <c r="L911" s="240"/>
      <c r="M911" s="241"/>
      <c r="N911" s="242"/>
      <c r="O911" s="242"/>
      <c r="P911" s="242"/>
      <c r="Q911" s="242"/>
      <c r="R911" s="242"/>
      <c r="S911" s="242"/>
      <c r="T911" s="24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4" t="s">
        <v>187</v>
      </c>
      <c r="AU911" s="244" t="s">
        <v>86</v>
      </c>
      <c r="AV911" s="13" t="s">
        <v>86</v>
      </c>
      <c r="AW911" s="13" t="s">
        <v>37</v>
      </c>
      <c r="AX911" s="13" t="s">
        <v>77</v>
      </c>
      <c r="AY911" s="244" t="s">
        <v>177</v>
      </c>
    </row>
    <row r="912" s="13" customFormat="1">
      <c r="A912" s="13"/>
      <c r="B912" s="234"/>
      <c r="C912" s="235"/>
      <c r="D912" s="229" t="s">
        <v>187</v>
      </c>
      <c r="E912" s="236" t="s">
        <v>19</v>
      </c>
      <c r="F912" s="237" t="s">
        <v>1311</v>
      </c>
      <c r="G912" s="235"/>
      <c r="H912" s="238">
        <v>14.810000000000001</v>
      </c>
      <c r="I912" s="239"/>
      <c r="J912" s="235"/>
      <c r="K912" s="235"/>
      <c r="L912" s="240"/>
      <c r="M912" s="241"/>
      <c r="N912" s="242"/>
      <c r="O912" s="242"/>
      <c r="P912" s="242"/>
      <c r="Q912" s="242"/>
      <c r="R912" s="242"/>
      <c r="S912" s="242"/>
      <c r="T912" s="24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4" t="s">
        <v>187</v>
      </c>
      <c r="AU912" s="244" t="s">
        <v>86</v>
      </c>
      <c r="AV912" s="13" t="s">
        <v>86</v>
      </c>
      <c r="AW912" s="13" t="s">
        <v>37</v>
      </c>
      <c r="AX912" s="13" t="s">
        <v>77</v>
      </c>
      <c r="AY912" s="244" t="s">
        <v>177</v>
      </c>
    </row>
    <row r="913" s="13" customFormat="1">
      <c r="A913" s="13"/>
      <c r="B913" s="234"/>
      <c r="C913" s="235"/>
      <c r="D913" s="229" t="s">
        <v>187</v>
      </c>
      <c r="E913" s="236" t="s">
        <v>19</v>
      </c>
      <c r="F913" s="237" t="s">
        <v>1312</v>
      </c>
      <c r="G913" s="235"/>
      <c r="H913" s="238">
        <v>4.532</v>
      </c>
      <c r="I913" s="239"/>
      <c r="J913" s="235"/>
      <c r="K913" s="235"/>
      <c r="L913" s="240"/>
      <c r="M913" s="241"/>
      <c r="N913" s="242"/>
      <c r="O913" s="242"/>
      <c r="P913" s="242"/>
      <c r="Q913" s="242"/>
      <c r="R913" s="242"/>
      <c r="S913" s="242"/>
      <c r="T913" s="24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4" t="s">
        <v>187</v>
      </c>
      <c r="AU913" s="244" t="s">
        <v>86</v>
      </c>
      <c r="AV913" s="13" t="s">
        <v>86</v>
      </c>
      <c r="AW913" s="13" t="s">
        <v>37</v>
      </c>
      <c r="AX913" s="13" t="s">
        <v>77</v>
      </c>
      <c r="AY913" s="244" t="s">
        <v>177</v>
      </c>
    </row>
    <row r="914" s="15" customFormat="1">
      <c r="A914" s="15"/>
      <c r="B914" s="255"/>
      <c r="C914" s="256"/>
      <c r="D914" s="229" t="s">
        <v>187</v>
      </c>
      <c r="E914" s="257" t="s">
        <v>19</v>
      </c>
      <c r="F914" s="258" t="s">
        <v>222</v>
      </c>
      <c r="G914" s="256"/>
      <c r="H914" s="259">
        <v>38.415999999999997</v>
      </c>
      <c r="I914" s="260"/>
      <c r="J914" s="256"/>
      <c r="K914" s="256"/>
      <c r="L914" s="261"/>
      <c r="M914" s="262"/>
      <c r="N914" s="263"/>
      <c r="O914" s="263"/>
      <c r="P914" s="263"/>
      <c r="Q914" s="263"/>
      <c r="R914" s="263"/>
      <c r="S914" s="263"/>
      <c r="T914" s="264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65" t="s">
        <v>187</v>
      </c>
      <c r="AU914" s="265" t="s">
        <v>86</v>
      </c>
      <c r="AV914" s="15" t="s">
        <v>99</v>
      </c>
      <c r="AW914" s="15" t="s">
        <v>37</v>
      </c>
      <c r="AX914" s="15" t="s">
        <v>84</v>
      </c>
      <c r="AY914" s="265" t="s">
        <v>177</v>
      </c>
    </row>
    <row r="915" s="2" customFormat="1" ht="16.5" customHeight="1">
      <c r="A915" s="41"/>
      <c r="B915" s="42"/>
      <c r="C915" s="216" t="s">
        <v>1313</v>
      </c>
      <c r="D915" s="216" t="s">
        <v>179</v>
      </c>
      <c r="E915" s="217" t="s">
        <v>1314</v>
      </c>
      <c r="F915" s="218" t="s">
        <v>1315</v>
      </c>
      <c r="G915" s="219" t="s">
        <v>251</v>
      </c>
      <c r="H915" s="220">
        <v>514.65499999999997</v>
      </c>
      <c r="I915" s="221"/>
      <c r="J915" s="222">
        <f>ROUND(I915*H915,2)</f>
        <v>0</v>
      </c>
      <c r="K915" s="218" t="s">
        <v>244</v>
      </c>
      <c r="L915" s="47"/>
      <c r="M915" s="223" t="s">
        <v>19</v>
      </c>
      <c r="N915" s="224" t="s">
        <v>48</v>
      </c>
      <c r="O915" s="87"/>
      <c r="P915" s="225">
        <f>O915*H915</f>
        <v>0</v>
      </c>
      <c r="Q915" s="225">
        <v>0.00348</v>
      </c>
      <c r="R915" s="225">
        <f>Q915*H915</f>
        <v>1.7909994</v>
      </c>
      <c r="S915" s="225">
        <v>0</v>
      </c>
      <c r="T915" s="226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27" t="s">
        <v>99</v>
      </c>
      <c r="AT915" s="227" t="s">
        <v>179</v>
      </c>
      <c r="AU915" s="227" t="s">
        <v>86</v>
      </c>
      <c r="AY915" s="20" t="s">
        <v>177</v>
      </c>
      <c r="BE915" s="228">
        <f>IF(N915="základní",J915,0)</f>
        <v>0</v>
      </c>
      <c r="BF915" s="228">
        <f>IF(N915="snížená",J915,0)</f>
        <v>0</v>
      </c>
      <c r="BG915" s="228">
        <f>IF(N915="zákl. přenesená",J915,0)</f>
        <v>0</v>
      </c>
      <c r="BH915" s="228">
        <f>IF(N915="sníž. přenesená",J915,0)</f>
        <v>0</v>
      </c>
      <c r="BI915" s="228">
        <f>IF(N915="nulová",J915,0)</f>
        <v>0</v>
      </c>
      <c r="BJ915" s="20" t="s">
        <v>84</v>
      </c>
      <c r="BK915" s="228">
        <f>ROUND(I915*H915,2)</f>
        <v>0</v>
      </c>
      <c r="BL915" s="20" t="s">
        <v>99</v>
      </c>
      <c r="BM915" s="227" t="s">
        <v>1316</v>
      </c>
    </row>
    <row r="916" s="2" customFormat="1">
      <c r="A916" s="41"/>
      <c r="B916" s="42"/>
      <c r="C916" s="43"/>
      <c r="D916" s="229" t="s">
        <v>185</v>
      </c>
      <c r="E916" s="43"/>
      <c r="F916" s="230" t="s">
        <v>1317</v>
      </c>
      <c r="G916" s="43"/>
      <c r="H916" s="43"/>
      <c r="I916" s="231"/>
      <c r="J916" s="43"/>
      <c r="K916" s="43"/>
      <c r="L916" s="47"/>
      <c r="M916" s="232"/>
      <c r="N916" s="233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185</v>
      </c>
      <c r="AU916" s="20" t="s">
        <v>86</v>
      </c>
    </row>
    <row r="917" s="2" customFormat="1">
      <c r="A917" s="41"/>
      <c r="B917" s="42"/>
      <c r="C917" s="43"/>
      <c r="D917" s="229" t="s">
        <v>486</v>
      </c>
      <c r="E917" s="43"/>
      <c r="F917" s="287" t="s">
        <v>1318</v>
      </c>
      <c r="G917" s="43"/>
      <c r="H917" s="43"/>
      <c r="I917" s="231"/>
      <c r="J917" s="43"/>
      <c r="K917" s="43"/>
      <c r="L917" s="47"/>
      <c r="M917" s="232"/>
      <c r="N917" s="233"/>
      <c r="O917" s="87"/>
      <c r="P917" s="87"/>
      <c r="Q917" s="87"/>
      <c r="R917" s="87"/>
      <c r="S917" s="87"/>
      <c r="T917" s="88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T917" s="20" t="s">
        <v>486</v>
      </c>
      <c r="AU917" s="20" t="s">
        <v>86</v>
      </c>
    </row>
    <row r="918" s="2" customFormat="1" ht="16.5" customHeight="1">
      <c r="A918" s="41"/>
      <c r="B918" s="42"/>
      <c r="C918" s="216" t="s">
        <v>1319</v>
      </c>
      <c r="D918" s="216" t="s">
        <v>179</v>
      </c>
      <c r="E918" s="217" t="s">
        <v>1320</v>
      </c>
      <c r="F918" s="218" t="s">
        <v>1321</v>
      </c>
      <c r="G918" s="219" t="s">
        <v>251</v>
      </c>
      <c r="H918" s="220">
        <v>128.52699999999999</v>
      </c>
      <c r="I918" s="221"/>
      <c r="J918" s="222">
        <f>ROUND(I918*H918,2)</f>
        <v>0</v>
      </c>
      <c r="K918" s="218" t="s">
        <v>244</v>
      </c>
      <c r="L918" s="47"/>
      <c r="M918" s="223" t="s">
        <v>19</v>
      </c>
      <c r="N918" s="224" t="s">
        <v>48</v>
      </c>
      <c r="O918" s="87"/>
      <c r="P918" s="225">
        <f>O918*H918</f>
        <v>0</v>
      </c>
      <c r="Q918" s="225">
        <v>0</v>
      </c>
      <c r="R918" s="225">
        <f>Q918*H918</f>
        <v>0</v>
      </c>
      <c r="S918" s="225">
        <v>0</v>
      </c>
      <c r="T918" s="226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27" t="s">
        <v>99</v>
      </c>
      <c r="AT918" s="227" t="s">
        <v>179</v>
      </c>
      <c r="AU918" s="227" t="s">
        <v>86</v>
      </c>
      <c r="AY918" s="20" t="s">
        <v>177</v>
      </c>
      <c r="BE918" s="228">
        <f>IF(N918="základní",J918,0)</f>
        <v>0</v>
      </c>
      <c r="BF918" s="228">
        <f>IF(N918="snížená",J918,0)</f>
        <v>0</v>
      </c>
      <c r="BG918" s="228">
        <f>IF(N918="zákl. přenesená",J918,0)</f>
        <v>0</v>
      </c>
      <c r="BH918" s="228">
        <f>IF(N918="sníž. přenesená",J918,0)</f>
        <v>0</v>
      </c>
      <c r="BI918" s="228">
        <f>IF(N918="nulová",J918,0)</f>
        <v>0</v>
      </c>
      <c r="BJ918" s="20" t="s">
        <v>84</v>
      </c>
      <c r="BK918" s="228">
        <f>ROUND(I918*H918,2)</f>
        <v>0</v>
      </c>
      <c r="BL918" s="20" t="s">
        <v>99</v>
      </c>
      <c r="BM918" s="227" t="s">
        <v>1322</v>
      </c>
    </row>
    <row r="919" s="2" customFormat="1">
      <c r="A919" s="41"/>
      <c r="B919" s="42"/>
      <c r="C919" s="43"/>
      <c r="D919" s="229" t="s">
        <v>185</v>
      </c>
      <c r="E919" s="43"/>
      <c r="F919" s="230" t="s">
        <v>1323</v>
      </c>
      <c r="G919" s="43"/>
      <c r="H919" s="43"/>
      <c r="I919" s="231"/>
      <c r="J919" s="43"/>
      <c r="K919" s="43"/>
      <c r="L919" s="47"/>
      <c r="M919" s="232"/>
      <c r="N919" s="233"/>
      <c r="O919" s="87"/>
      <c r="P919" s="87"/>
      <c r="Q919" s="87"/>
      <c r="R919" s="87"/>
      <c r="S919" s="87"/>
      <c r="T919" s="88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T919" s="20" t="s">
        <v>185</v>
      </c>
      <c r="AU919" s="20" t="s">
        <v>86</v>
      </c>
    </row>
    <row r="920" s="14" customFormat="1">
      <c r="A920" s="14"/>
      <c r="B920" s="245"/>
      <c r="C920" s="246"/>
      <c r="D920" s="229" t="s">
        <v>187</v>
      </c>
      <c r="E920" s="247" t="s">
        <v>19</v>
      </c>
      <c r="F920" s="248" t="s">
        <v>1205</v>
      </c>
      <c r="G920" s="246"/>
      <c r="H920" s="247" t="s">
        <v>19</v>
      </c>
      <c r="I920" s="249"/>
      <c r="J920" s="246"/>
      <c r="K920" s="246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187</v>
      </c>
      <c r="AU920" s="254" t="s">
        <v>86</v>
      </c>
      <c r="AV920" s="14" t="s">
        <v>84</v>
      </c>
      <c r="AW920" s="14" t="s">
        <v>37</v>
      </c>
      <c r="AX920" s="14" t="s">
        <v>77</v>
      </c>
      <c r="AY920" s="254" t="s">
        <v>177</v>
      </c>
    </row>
    <row r="921" s="13" customFormat="1">
      <c r="A921" s="13"/>
      <c r="B921" s="234"/>
      <c r="C921" s="235"/>
      <c r="D921" s="229" t="s">
        <v>187</v>
      </c>
      <c r="E921" s="236" t="s">
        <v>19</v>
      </c>
      <c r="F921" s="237" t="s">
        <v>1206</v>
      </c>
      <c r="G921" s="235"/>
      <c r="H921" s="238">
        <v>92.400000000000006</v>
      </c>
      <c r="I921" s="239"/>
      <c r="J921" s="235"/>
      <c r="K921" s="235"/>
      <c r="L921" s="240"/>
      <c r="M921" s="241"/>
      <c r="N921" s="242"/>
      <c r="O921" s="242"/>
      <c r="P921" s="242"/>
      <c r="Q921" s="242"/>
      <c r="R921" s="242"/>
      <c r="S921" s="242"/>
      <c r="T921" s="24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4" t="s">
        <v>187</v>
      </c>
      <c r="AU921" s="244" t="s">
        <v>86</v>
      </c>
      <c r="AV921" s="13" t="s">
        <v>86</v>
      </c>
      <c r="AW921" s="13" t="s">
        <v>37</v>
      </c>
      <c r="AX921" s="13" t="s">
        <v>77</v>
      </c>
      <c r="AY921" s="244" t="s">
        <v>177</v>
      </c>
    </row>
    <row r="922" s="13" customFormat="1">
      <c r="A922" s="13"/>
      <c r="B922" s="234"/>
      <c r="C922" s="235"/>
      <c r="D922" s="229" t="s">
        <v>187</v>
      </c>
      <c r="E922" s="236" t="s">
        <v>19</v>
      </c>
      <c r="F922" s="237" t="s">
        <v>1207</v>
      </c>
      <c r="G922" s="235"/>
      <c r="H922" s="238">
        <v>9.4499999999999993</v>
      </c>
      <c r="I922" s="239"/>
      <c r="J922" s="235"/>
      <c r="K922" s="235"/>
      <c r="L922" s="240"/>
      <c r="M922" s="241"/>
      <c r="N922" s="242"/>
      <c r="O922" s="242"/>
      <c r="P922" s="242"/>
      <c r="Q922" s="242"/>
      <c r="R922" s="242"/>
      <c r="S922" s="242"/>
      <c r="T922" s="24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4" t="s">
        <v>187</v>
      </c>
      <c r="AU922" s="244" t="s">
        <v>86</v>
      </c>
      <c r="AV922" s="13" t="s">
        <v>86</v>
      </c>
      <c r="AW922" s="13" t="s">
        <v>37</v>
      </c>
      <c r="AX922" s="13" t="s">
        <v>77</v>
      </c>
      <c r="AY922" s="244" t="s">
        <v>177</v>
      </c>
    </row>
    <row r="923" s="13" customFormat="1">
      <c r="A923" s="13"/>
      <c r="B923" s="234"/>
      <c r="C923" s="235"/>
      <c r="D923" s="229" t="s">
        <v>187</v>
      </c>
      <c r="E923" s="236" t="s">
        <v>19</v>
      </c>
      <c r="F923" s="237" t="s">
        <v>1210</v>
      </c>
      <c r="G923" s="235"/>
      <c r="H923" s="238">
        <v>1.0429999999999999</v>
      </c>
      <c r="I923" s="239"/>
      <c r="J923" s="235"/>
      <c r="K923" s="235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187</v>
      </c>
      <c r="AU923" s="244" t="s">
        <v>86</v>
      </c>
      <c r="AV923" s="13" t="s">
        <v>86</v>
      </c>
      <c r="AW923" s="13" t="s">
        <v>37</v>
      </c>
      <c r="AX923" s="13" t="s">
        <v>77</v>
      </c>
      <c r="AY923" s="244" t="s">
        <v>177</v>
      </c>
    </row>
    <row r="924" s="13" customFormat="1">
      <c r="A924" s="13"/>
      <c r="B924" s="234"/>
      <c r="C924" s="235"/>
      <c r="D924" s="229" t="s">
        <v>187</v>
      </c>
      <c r="E924" s="236" t="s">
        <v>19</v>
      </c>
      <c r="F924" s="237" t="s">
        <v>1211</v>
      </c>
      <c r="G924" s="235"/>
      <c r="H924" s="238">
        <v>6.0259999999999998</v>
      </c>
      <c r="I924" s="239"/>
      <c r="J924" s="235"/>
      <c r="K924" s="235"/>
      <c r="L924" s="240"/>
      <c r="M924" s="241"/>
      <c r="N924" s="242"/>
      <c r="O924" s="242"/>
      <c r="P924" s="242"/>
      <c r="Q924" s="242"/>
      <c r="R924" s="242"/>
      <c r="S924" s="242"/>
      <c r="T924" s="24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4" t="s">
        <v>187</v>
      </c>
      <c r="AU924" s="244" t="s">
        <v>86</v>
      </c>
      <c r="AV924" s="13" t="s">
        <v>86</v>
      </c>
      <c r="AW924" s="13" t="s">
        <v>37</v>
      </c>
      <c r="AX924" s="13" t="s">
        <v>77</v>
      </c>
      <c r="AY924" s="244" t="s">
        <v>177</v>
      </c>
    </row>
    <row r="925" s="13" customFormat="1">
      <c r="A925" s="13"/>
      <c r="B925" s="234"/>
      <c r="C925" s="235"/>
      <c r="D925" s="229" t="s">
        <v>187</v>
      </c>
      <c r="E925" s="236" t="s">
        <v>19</v>
      </c>
      <c r="F925" s="237" t="s">
        <v>1212</v>
      </c>
      <c r="G925" s="235"/>
      <c r="H925" s="238">
        <v>1.6679999999999999</v>
      </c>
      <c r="I925" s="239"/>
      <c r="J925" s="235"/>
      <c r="K925" s="235"/>
      <c r="L925" s="240"/>
      <c r="M925" s="241"/>
      <c r="N925" s="242"/>
      <c r="O925" s="242"/>
      <c r="P925" s="242"/>
      <c r="Q925" s="242"/>
      <c r="R925" s="242"/>
      <c r="S925" s="242"/>
      <c r="T925" s="24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4" t="s">
        <v>187</v>
      </c>
      <c r="AU925" s="244" t="s">
        <v>86</v>
      </c>
      <c r="AV925" s="13" t="s">
        <v>86</v>
      </c>
      <c r="AW925" s="13" t="s">
        <v>37</v>
      </c>
      <c r="AX925" s="13" t="s">
        <v>77</v>
      </c>
      <c r="AY925" s="244" t="s">
        <v>177</v>
      </c>
    </row>
    <row r="926" s="13" customFormat="1">
      <c r="A926" s="13"/>
      <c r="B926" s="234"/>
      <c r="C926" s="235"/>
      <c r="D926" s="229" t="s">
        <v>187</v>
      </c>
      <c r="E926" s="236" t="s">
        <v>19</v>
      </c>
      <c r="F926" s="237" t="s">
        <v>1213</v>
      </c>
      <c r="G926" s="235"/>
      <c r="H926" s="238">
        <v>10.286</v>
      </c>
      <c r="I926" s="239"/>
      <c r="J926" s="235"/>
      <c r="K926" s="235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187</v>
      </c>
      <c r="AU926" s="244" t="s">
        <v>86</v>
      </c>
      <c r="AV926" s="13" t="s">
        <v>86</v>
      </c>
      <c r="AW926" s="13" t="s">
        <v>37</v>
      </c>
      <c r="AX926" s="13" t="s">
        <v>77</v>
      </c>
      <c r="AY926" s="244" t="s">
        <v>177</v>
      </c>
    </row>
    <row r="927" s="13" customFormat="1">
      <c r="A927" s="13"/>
      <c r="B927" s="234"/>
      <c r="C927" s="235"/>
      <c r="D927" s="229" t="s">
        <v>187</v>
      </c>
      <c r="E927" s="236" t="s">
        <v>19</v>
      </c>
      <c r="F927" s="237" t="s">
        <v>1214</v>
      </c>
      <c r="G927" s="235"/>
      <c r="H927" s="238">
        <v>1.9039999999999999</v>
      </c>
      <c r="I927" s="239"/>
      <c r="J927" s="235"/>
      <c r="K927" s="235"/>
      <c r="L927" s="240"/>
      <c r="M927" s="241"/>
      <c r="N927" s="242"/>
      <c r="O927" s="242"/>
      <c r="P927" s="242"/>
      <c r="Q927" s="242"/>
      <c r="R927" s="242"/>
      <c r="S927" s="242"/>
      <c r="T927" s="24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4" t="s">
        <v>187</v>
      </c>
      <c r="AU927" s="244" t="s">
        <v>86</v>
      </c>
      <c r="AV927" s="13" t="s">
        <v>86</v>
      </c>
      <c r="AW927" s="13" t="s">
        <v>37</v>
      </c>
      <c r="AX927" s="13" t="s">
        <v>77</v>
      </c>
      <c r="AY927" s="244" t="s">
        <v>177</v>
      </c>
    </row>
    <row r="928" s="13" customFormat="1">
      <c r="A928" s="13"/>
      <c r="B928" s="234"/>
      <c r="C928" s="235"/>
      <c r="D928" s="229" t="s">
        <v>187</v>
      </c>
      <c r="E928" s="236" t="s">
        <v>19</v>
      </c>
      <c r="F928" s="237" t="s">
        <v>1216</v>
      </c>
      <c r="G928" s="235"/>
      <c r="H928" s="238">
        <v>5.75</v>
      </c>
      <c r="I928" s="239"/>
      <c r="J928" s="235"/>
      <c r="K928" s="235"/>
      <c r="L928" s="240"/>
      <c r="M928" s="241"/>
      <c r="N928" s="242"/>
      <c r="O928" s="242"/>
      <c r="P928" s="242"/>
      <c r="Q928" s="242"/>
      <c r="R928" s="242"/>
      <c r="S928" s="242"/>
      <c r="T928" s="24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4" t="s">
        <v>187</v>
      </c>
      <c r="AU928" s="244" t="s">
        <v>86</v>
      </c>
      <c r="AV928" s="13" t="s">
        <v>86</v>
      </c>
      <c r="AW928" s="13" t="s">
        <v>37</v>
      </c>
      <c r="AX928" s="13" t="s">
        <v>77</v>
      </c>
      <c r="AY928" s="244" t="s">
        <v>177</v>
      </c>
    </row>
    <row r="929" s="15" customFormat="1">
      <c r="A929" s="15"/>
      <c r="B929" s="255"/>
      <c r="C929" s="256"/>
      <c r="D929" s="229" t="s">
        <v>187</v>
      </c>
      <c r="E929" s="257" t="s">
        <v>19</v>
      </c>
      <c r="F929" s="258" t="s">
        <v>222</v>
      </c>
      <c r="G929" s="256"/>
      <c r="H929" s="259">
        <v>128.52700000000002</v>
      </c>
      <c r="I929" s="260"/>
      <c r="J929" s="256"/>
      <c r="K929" s="256"/>
      <c r="L929" s="261"/>
      <c r="M929" s="262"/>
      <c r="N929" s="263"/>
      <c r="O929" s="263"/>
      <c r="P929" s="263"/>
      <c r="Q929" s="263"/>
      <c r="R929" s="263"/>
      <c r="S929" s="263"/>
      <c r="T929" s="264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5" t="s">
        <v>187</v>
      </c>
      <c r="AU929" s="265" t="s">
        <v>86</v>
      </c>
      <c r="AV929" s="15" t="s">
        <v>99</v>
      </c>
      <c r="AW929" s="15" t="s">
        <v>37</v>
      </c>
      <c r="AX929" s="15" t="s">
        <v>84</v>
      </c>
      <c r="AY929" s="265" t="s">
        <v>177</v>
      </c>
    </row>
    <row r="930" s="2" customFormat="1" ht="16.5" customHeight="1">
      <c r="A930" s="41"/>
      <c r="B930" s="42"/>
      <c r="C930" s="216" t="s">
        <v>1324</v>
      </c>
      <c r="D930" s="216" t="s">
        <v>179</v>
      </c>
      <c r="E930" s="217" t="s">
        <v>1325</v>
      </c>
      <c r="F930" s="218" t="s">
        <v>1326</v>
      </c>
      <c r="G930" s="219" t="s">
        <v>182</v>
      </c>
      <c r="H930" s="220">
        <v>42.331000000000003</v>
      </c>
      <c r="I930" s="221"/>
      <c r="J930" s="222">
        <f>ROUND(I930*H930,2)</f>
        <v>0</v>
      </c>
      <c r="K930" s="218" t="s">
        <v>244</v>
      </c>
      <c r="L930" s="47"/>
      <c r="M930" s="223" t="s">
        <v>19</v>
      </c>
      <c r="N930" s="224" t="s">
        <v>48</v>
      </c>
      <c r="O930" s="87"/>
      <c r="P930" s="225">
        <f>O930*H930</f>
        <v>0</v>
      </c>
      <c r="Q930" s="225">
        <v>2.45329</v>
      </c>
      <c r="R930" s="225">
        <f>Q930*H930</f>
        <v>103.85021899</v>
      </c>
      <c r="S930" s="225">
        <v>0</v>
      </c>
      <c r="T930" s="226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27" t="s">
        <v>99</v>
      </c>
      <c r="AT930" s="227" t="s">
        <v>179</v>
      </c>
      <c r="AU930" s="227" t="s">
        <v>86</v>
      </c>
      <c r="AY930" s="20" t="s">
        <v>177</v>
      </c>
      <c r="BE930" s="228">
        <f>IF(N930="základní",J930,0)</f>
        <v>0</v>
      </c>
      <c r="BF930" s="228">
        <f>IF(N930="snížená",J930,0)</f>
        <v>0</v>
      </c>
      <c r="BG930" s="228">
        <f>IF(N930="zákl. přenesená",J930,0)</f>
        <v>0</v>
      </c>
      <c r="BH930" s="228">
        <f>IF(N930="sníž. přenesená",J930,0)</f>
        <v>0</v>
      </c>
      <c r="BI930" s="228">
        <f>IF(N930="nulová",J930,0)</f>
        <v>0</v>
      </c>
      <c r="BJ930" s="20" t="s">
        <v>84</v>
      </c>
      <c r="BK930" s="228">
        <f>ROUND(I930*H930,2)</f>
        <v>0</v>
      </c>
      <c r="BL930" s="20" t="s">
        <v>99</v>
      </c>
      <c r="BM930" s="227" t="s">
        <v>1327</v>
      </c>
    </row>
    <row r="931" s="2" customFormat="1">
      <c r="A931" s="41"/>
      <c r="B931" s="42"/>
      <c r="C931" s="43"/>
      <c r="D931" s="229" t="s">
        <v>185</v>
      </c>
      <c r="E931" s="43"/>
      <c r="F931" s="230" t="s">
        <v>1328</v>
      </c>
      <c r="G931" s="43"/>
      <c r="H931" s="43"/>
      <c r="I931" s="231"/>
      <c r="J931" s="43"/>
      <c r="K931" s="43"/>
      <c r="L931" s="47"/>
      <c r="M931" s="232"/>
      <c r="N931" s="233"/>
      <c r="O931" s="87"/>
      <c r="P931" s="87"/>
      <c r="Q931" s="87"/>
      <c r="R931" s="87"/>
      <c r="S931" s="87"/>
      <c r="T931" s="88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T931" s="20" t="s">
        <v>185</v>
      </c>
      <c r="AU931" s="20" t="s">
        <v>86</v>
      </c>
    </row>
    <row r="932" s="13" customFormat="1">
      <c r="A932" s="13"/>
      <c r="B932" s="234"/>
      <c r="C932" s="235"/>
      <c r="D932" s="229" t="s">
        <v>187</v>
      </c>
      <c r="E932" s="236" t="s">
        <v>19</v>
      </c>
      <c r="F932" s="237" t="s">
        <v>1329</v>
      </c>
      <c r="G932" s="235"/>
      <c r="H932" s="238">
        <v>42.331000000000003</v>
      </c>
      <c r="I932" s="239"/>
      <c r="J932" s="235"/>
      <c r="K932" s="235"/>
      <c r="L932" s="240"/>
      <c r="M932" s="241"/>
      <c r="N932" s="242"/>
      <c r="O932" s="242"/>
      <c r="P932" s="242"/>
      <c r="Q932" s="242"/>
      <c r="R932" s="242"/>
      <c r="S932" s="242"/>
      <c r="T932" s="24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4" t="s">
        <v>187</v>
      </c>
      <c r="AU932" s="244" t="s">
        <v>86</v>
      </c>
      <c r="AV932" s="13" t="s">
        <v>86</v>
      </c>
      <c r="AW932" s="13" t="s">
        <v>37</v>
      </c>
      <c r="AX932" s="13" t="s">
        <v>84</v>
      </c>
      <c r="AY932" s="244" t="s">
        <v>177</v>
      </c>
    </row>
    <row r="933" s="2" customFormat="1" ht="16.5" customHeight="1">
      <c r="A933" s="41"/>
      <c r="B933" s="42"/>
      <c r="C933" s="216" t="s">
        <v>1330</v>
      </c>
      <c r="D933" s="216" t="s">
        <v>179</v>
      </c>
      <c r="E933" s="217" t="s">
        <v>1331</v>
      </c>
      <c r="F933" s="218" t="s">
        <v>1332</v>
      </c>
      <c r="G933" s="219" t="s">
        <v>182</v>
      </c>
      <c r="H933" s="220">
        <v>42.710000000000001</v>
      </c>
      <c r="I933" s="221"/>
      <c r="J933" s="222">
        <f>ROUND(I933*H933,2)</f>
        <v>0</v>
      </c>
      <c r="K933" s="218" t="s">
        <v>244</v>
      </c>
      <c r="L933" s="47"/>
      <c r="M933" s="223" t="s">
        <v>19</v>
      </c>
      <c r="N933" s="224" t="s">
        <v>48</v>
      </c>
      <c r="O933" s="87"/>
      <c r="P933" s="225">
        <f>O933*H933</f>
        <v>0</v>
      </c>
      <c r="Q933" s="225">
        <v>0</v>
      </c>
      <c r="R933" s="225">
        <f>Q933*H933</f>
        <v>0</v>
      </c>
      <c r="S933" s="225">
        <v>0</v>
      </c>
      <c r="T933" s="226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27" t="s">
        <v>99</v>
      </c>
      <c r="AT933" s="227" t="s">
        <v>179</v>
      </c>
      <c r="AU933" s="227" t="s">
        <v>86</v>
      </c>
      <c r="AY933" s="20" t="s">
        <v>177</v>
      </c>
      <c r="BE933" s="228">
        <f>IF(N933="základní",J933,0)</f>
        <v>0</v>
      </c>
      <c r="BF933" s="228">
        <f>IF(N933="snížená",J933,0)</f>
        <v>0</v>
      </c>
      <c r="BG933" s="228">
        <f>IF(N933="zákl. přenesená",J933,0)</f>
        <v>0</v>
      </c>
      <c r="BH933" s="228">
        <f>IF(N933="sníž. přenesená",J933,0)</f>
        <v>0</v>
      </c>
      <c r="BI933" s="228">
        <f>IF(N933="nulová",J933,0)</f>
        <v>0</v>
      </c>
      <c r="BJ933" s="20" t="s">
        <v>84</v>
      </c>
      <c r="BK933" s="228">
        <f>ROUND(I933*H933,2)</f>
        <v>0</v>
      </c>
      <c r="BL933" s="20" t="s">
        <v>99</v>
      </c>
      <c r="BM933" s="227" t="s">
        <v>1333</v>
      </c>
    </row>
    <row r="934" s="2" customFormat="1">
      <c r="A934" s="41"/>
      <c r="B934" s="42"/>
      <c r="C934" s="43"/>
      <c r="D934" s="229" t="s">
        <v>185</v>
      </c>
      <c r="E934" s="43"/>
      <c r="F934" s="230" t="s">
        <v>1334</v>
      </c>
      <c r="G934" s="43"/>
      <c r="H934" s="43"/>
      <c r="I934" s="231"/>
      <c r="J934" s="43"/>
      <c r="K934" s="43"/>
      <c r="L934" s="47"/>
      <c r="M934" s="232"/>
      <c r="N934" s="233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185</v>
      </c>
      <c r="AU934" s="20" t="s">
        <v>86</v>
      </c>
    </row>
    <row r="935" s="2" customFormat="1" ht="16.5" customHeight="1">
      <c r="A935" s="41"/>
      <c r="B935" s="42"/>
      <c r="C935" s="216" t="s">
        <v>1335</v>
      </c>
      <c r="D935" s="216" t="s">
        <v>179</v>
      </c>
      <c r="E935" s="217" t="s">
        <v>1336</v>
      </c>
      <c r="F935" s="218" t="s">
        <v>1337</v>
      </c>
      <c r="G935" s="219" t="s">
        <v>182</v>
      </c>
      <c r="H935" s="220">
        <v>42.710000000000001</v>
      </c>
      <c r="I935" s="221"/>
      <c r="J935" s="222">
        <f>ROUND(I935*H935,2)</f>
        <v>0</v>
      </c>
      <c r="K935" s="218" t="s">
        <v>244</v>
      </c>
      <c r="L935" s="47"/>
      <c r="M935" s="223" t="s">
        <v>19</v>
      </c>
      <c r="N935" s="224" t="s">
        <v>48</v>
      </c>
      <c r="O935" s="87"/>
      <c r="P935" s="225">
        <f>O935*H935</f>
        <v>0</v>
      </c>
      <c r="Q935" s="225">
        <v>0</v>
      </c>
      <c r="R935" s="225">
        <f>Q935*H935</f>
        <v>0</v>
      </c>
      <c r="S935" s="225">
        <v>0</v>
      </c>
      <c r="T935" s="226">
        <f>S935*H935</f>
        <v>0</v>
      </c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R935" s="227" t="s">
        <v>99</v>
      </c>
      <c r="AT935" s="227" t="s">
        <v>179</v>
      </c>
      <c r="AU935" s="227" t="s">
        <v>86</v>
      </c>
      <c r="AY935" s="20" t="s">
        <v>177</v>
      </c>
      <c r="BE935" s="228">
        <f>IF(N935="základní",J935,0)</f>
        <v>0</v>
      </c>
      <c r="BF935" s="228">
        <f>IF(N935="snížená",J935,0)</f>
        <v>0</v>
      </c>
      <c r="BG935" s="228">
        <f>IF(N935="zákl. přenesená",J935,0)</f>
        <v>0</v>
      </c>
      <c r="BH935" s="228">
        <f>IF(N935="sníž. přenesená",J935,0)</f>
        <v>0</v>
      </c>
      <c r="BI935" s="228">
        <f>IF(N935="nulová",J935,0)</f>
        <v>0</v>
      </c>
      <c r="BJ935" s="20" t="s">
        <v>84</v>
      </c>
      <c r="BK935" s="228">
        <f>ROUND(I935*H935,2)</f>
        <v>0</v>
      </c>
      <c r="BL935" s="20" t="s">
        <v>99</v>
      </c>
      <c r="BM935" s="227" t="s">
        <v>1338</v>
      </c>
    </row>
    <row r="936" s="2" customFormat="1">
      <c r="A936" s="41"/>
      <c r="B936" s="42"/>
      <c r="C936" s="43"/>
      <c r="D936" s="229" t="s">
        <v>185</v>
      </c>
      <c r="E936" s="43"/>
      <c r="F936" s="230" t="s">
        <v>1339</v>
      </c>
      <c r="G936" s="43"/>
      <c r="H936" s="43"/>
      <c r="I936" s="231"/>
      <c r="J936" s="43"/>
      <c r="K936" s="43"/>
      <c r="L936" s="47"/>
      <c r="M936" s="232"/>
      <c r="N936" s="233"/>
      <c r="O936" s="87"/>
      <c r="P936" s="87"/>
      <c r="Q936" s="87"/>
      <c r="R936" s="87"/>
      <c r="S936" s="87"/>
      <c r="T936" s="88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T936" s="20" t="s">
        <v>185</v>
      </c>
      <c r="AU936" s="20" t="s">
        <v>86</v>
      </c>
    </row>
    <row r="937" s="2" customFormat="1" ht="16.5" customHeight="1">
      <c r="A937" s="41"/>
      <c r="B937" s="42"/>
      <c r="C937" s="216" t="s">
        <v>1340</v>
      </c>
      <c r="D937" s="216" t="s">
        <v>179</v>
      </c>
      <c r="E937" s="217" t="s">
        <v>1341</v>
      </c>
      <c r="F937" s="218" t="s">
        <v>1342</v>
      </c>
      <c r="G937" s="219" t="s">
        <v>182</v>
      </c>
      <c r="H937" s="220">
        <v>3.0550000000000002</v>
      </c>
      <c r="I937" s="221"/>
      <c r="J937" s="222">
        <f>ROUND(I937*H937,2)</f>
        <v>0</v>
      </c>
      <c r="K937" s="218" t="s">
        <v>244</v>
      </c>
      <c r="L937" s="47"/>
      <c r="M937" s="223" t="s">
        <v>19</v>
      </c>
      <c r="N937" s="224" t="s">
        <v>48</v>
      </c>
      <c r="O937" s="87"/>
      <c r="P937" s="225">
        <f>O937*H937</f>
        <v>0</v>
      </c>
      <c r="Q937" s="225">
        <v>0</v>
      </c>
      <c r="R937" s="225">
        <f>Q937*H937</f>
        <v>0</v>
      </c>
      <c r="S937" s="225">
        <v>0</v>
      </c>
      <c r="T937" s="226">
        <f>S937*H937</f>
        <v>0</v>
      </c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R937" s="227" t="s">
        <v>99</v>
      </c>
      <c r="AT937" s="227" t="s">
        <v>179</v>
      </c>
      <c r="AU937" s="227" t="s">
        <v>86</v>
      </c>
      <c r="AY937" s="20" t="s">
        <v>177</v>
      </c>
      <c r="BE937" s="228">
        <f>IF(N937="základní",J937,0)</f>
        <v>0</v>
      </c>
      <c r="BF937" s="228">
        <f>IF(N937="snížená",J937,0)</f>
        <v>0</v>
      </c>
      <c r="BG937" s="228">
        <f>IF(N937="zákl. přenesená",J937,0)</f>
        <v>0</v>
      </c>
      <c r="BH937" s="228">
        <f>IF(N937="sníž. přenesená",J937,0)</f>
        <v>0</v>
      </c>
      <c r="BI937" s="228">
        <f>IF(N937="nulová",J937,0)</f>
        <v>0</v>
      </c>
      <c r="BJ937" s="20" t="s">
        <v>84</v>
      </c>
      <c r="BK937" s="228">
        <f>ROUND(I937*H937,2)</f>
        <v>0</v>
      </c>
      <c r="BL937" s="20" t="s">
        <v>99</v>
      </c>
      <c r="BM937" s="227" t="s">
        <v>1343</v>
      </c>
    </row>
    <row r="938" s="2" customFormat="1">
      <c r="A938" s="41"/>
      <c r="B938" s="42"/>
      <c r="C938" s="43"/>
      <c r="D938" s="229" t="s">
        <v>185</v>
      </c>
      <c r="E938" s="43"/>
      <c r="F938" s="230" t="s">
        <v>1344</v>
      </c>
      <c r="G938" s="43"/>
      <c r="H938" s="43"/>
      <c r="I938" s="231"/>
      <c r="J938" s="43"/>
      <c r="K938" s="43"/>
      <c r="L938" s="47"/>
      <c r="M938" s="232"/>
      <c r="N938" s="233"/>
      <c r="O938" s="87"/>
      <c r="P938" s="87"/>
      <c r="Q938" s="87"/>
      <c r="R938" s="87"/>
      <c r="S938" s="87"/>
      <c r="T938" s="88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T938" s="20" t="s">
        <v>185</v>
      </c>
      <c r="AU938" s="20" t="s">
        <v>86</v>
      </c>
    </row>
    <row r="939" s="13" customFormat="1">
      <c r="A939" s="13"/>
      <c r="B939" s="234"/>
      <c r="C939" s="235"/>
      <c r="D939" s="229" t="s">
        <v>187</v>
      </c>
      <c r="E939" s="236" t="s">
        <v>19</v>
      </c>
      <c r="F939" s="237" t="s">
        <v>1345</v>
      </c>
      <c r="G939" s="235"/>
      <c r="H939" s="238">
        <v>3.0550000000000002</v>
      </c>
      <c r="I939" s="239"/>
      <c r="J939" s="235"/>
      <c r="K939" s="235"/>
      <c r="L939" s="240"/>
      <c r="M939" s="241"/>
      <c r="N939" s="242"/>
      <c r="O939" s="242"/>
      <c r="P939" s="242"/>
      <c r="Q939" s="242"/>
      <c r="R939" s="242"/>
      <c r="S939" s="242"/>
      <c r="T939" s="24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4" t="s">
        <v>187</v>
      </c>
      <c r="AU939" s="244" t="s">
        <v>86</v>
      </c>
      <c r="AV939" s="13" t="s">
        <v>86</v>
      </c>
      <c r="AW939" s="13" t="s">
        <v>37</v>
      </c>
      <c r="AX939" s="13" t="s">
        <v>84</v>
      </c>
      <c r="AY939" s="244" t="s">
        <v>177</v>
      </c>
    </row>
    <row r="940" s="2" customFormat="1" ht="16.5" customHeight="1">
      <c r="A940" s="41"/>
      <c r="B940" s="42"/>
      <c r="C940" s="216" t="s">
        <v>1346</v>
      </c>
      <c r="D940" s="216" t="s">
        <v>179</v>
      </c>
      <c r="E940" s="217" t="s">
        <v>1347</v>
      </c>
      <c r="F940" s="218" t="s">
        <v>1348</v>
      </c>
      <c r="G940" s="219" t="s">
        <v>287</v>
      </c>
      <c r="H940" s="220">
        <v>1.401</v>
      </c>
      <c r="I940" s="221"/>
      <c r="J940" s="222">
        <f>ROUND(I940*H940,2)</f>
        <v>0</v>
      </c>
      <c r="K940" s="218" t="s">
        <v>244</v>
      </c>
      <c r="L940" s="47"/>
      <c r="M940" s="223" t="s">
        <v>19</v>
      </c>
      <c r="N940" s="224" t="s">
        <v>48</v>
      </c>
      <c r="O940" s="87"/>
      <c r="P940" s="225">
        <f>O940*H940</f>
        <v>0</v>
      </c>
      <c r="Q940" s="225">
        <v>1.06277</v>
      </c>
      <c r="R940" s="225">
        <f>Q940*H940</f>
        <v>1.4889407699999999</v>
      </c>
      <c r="S940" s="225">
        <v>0</v>
      </c>
      <c r="T940" s="226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27" t="s">
        <v>99</v>
      </c>
      <c r="AT940" s="227" t="s">
        <v>179</v>
      </c>
      <c r="AU940" s="227" t="s">
        <v>86</v>
      </c>
      <c r="AY940" s="20" t="s">
        <v>177</v>
      </c>
      <c r="BE940" s="228">
        <f>IF(N940="základní",J940,0)</f>
        <v>0</v>
      </c>
      <c r="BF940" s="228">
        <f>IF(N940="snížená",J940,0)</f>
        <v>0</v>
      </c>
      <c r="BG940" s="228">
        <f>IF(N940="zákl. přenesená",J940,0)</f>
        <v>0</v>
      </c>
      <c r="BH940" s="228">
        <f>IF(N940="sníž. přenesená",J940,0)</f>
        <v>0</v>
      </c>
      <c r="BI940" s="228">
        <f>IF(N940="nulová",J940,0)</f>
        <v>0</v>
      </c>
      <c r="BJ940" s="20" t="s">
        <v>84</v>
      </c>
      <c r="BK940" s="228">
        <f>ROUND(I940*H940,2)</f>
        <v>0</v>
      </c>
      <c r="BL940" s="20" t="s">
        <v>99</v>
      </c>
      <c r="BM940" s="227" t="s">
        <v>1349</v>
      </c>
    </row>
    <row r="941" s="2" customFormat="1">
      <c r="A941" s="41"/>
      <c r="B941" s="42"/>
      <c r="C941" s="43"/>
      <c r="D941" s="229" t="s">
        <v>185</v>
      </c>
      <c r="E941" s="43"/>
      <c r="F941" s="230" t="s">
        <v>1350</v>
      </c>
      <c r="G941" s="43"/>
      <c r="H941" s="43"/>
      <c r="I941" s="231"/>
      <c r="J941" s="43"/>
      <c r="K941" s="43"/>
      <c r="L941" s="47"/>
      <c r="M941" s="232"/>
      <c r="N941" s="233"/>
      <c r="O941" s="87"/>
      <c r="P941" s="87"/>
      <c r="Q941" s="87"/>
      <c r="R941" s="87"/>
      <c r="S941" s="87"/>
      <c r="T941" s="88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T941" s="20" t="s">
        <v>185</v>
      </c>
      <c r="AU941" s="20" t="s">
        <v>86</v>
      </c>
    </row>
    <row r="942" s="14" customFormat="1">
      <c r="A942" s="14"/>
      <c r="B942" s="245"/>
      <c r="C942" s="246"/>
      <c r="D942" s="229" t="s">
        <v>187</v>
      </c>
      <c r="E942" s="247" t="s">
        <v>19</v>
      </c>
      <c r="F942" s="248" t="s">
        <v>1351</v>
      </c>
      <c r="G942" s="246"/>
      <c r="H942" s="247" t="s">
        <v>19</v>
      </c>
      <c r="I942" s="249"/>
      <c r="J942" s="246"/>
      <c r="K942" s="246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187</v>
      </c>
      <c r="AU942" s="254" t="s">
        <v>86</v>
      </c>
      <c r="AV942" s="14" t="s">
        <v>84</v>
      </c>
      <c r="AW942" s="14" t="s">
        <v>37</v>
      </c>
      <c r="AX942" s="14" t="s">
        <v>77</v>
      </c>
      <c r="AY942" s="254" t="s">
        <v>177</v>
      </c>
    </row>
    <row r="943" s="13" customFormat="1">
      <c r="A943" s="13"/>
      <c r="B943" s="234"/>
      <c r="C943" s="235"/>
      <c r="D943" s="229" t="s">
        <v>187</v>
      </c>
      <c r="E943" s="236" t="s">
        <v>19</v>
      </c>
      <c r="F943" s="237" t="s">
        <v>1352</v>
      </c>
      <c r="G943" s="235"/>
      <c r="H943" s="238">
        <v>1.401</v>
      </c>
      <c r="I943" s="239"/>
      <c r="J943" s="235"/>
      <c r="K943" s="235"/>
      <c r="L943" s="240"/>
      <c r="M943" s="241"/>
      <c r="N943" s="242"/>
      <c r="O943" s="242"/>
      <c r="P943" s="242"/>
      <c r="Q943" s="242"/>
      <c r="R943" s="242"/>
      <c r="S943" s="242"/>
      <c r="T943" s="24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4" t="s">
        <v>187</v>
      </c>
      <c r="AU943" s="244" t="s">
        <v>86</v>
      </c>
      <c r="AV943" s="13" t="s">
        <v>86</v>
      </c>
      <c r="AW943" s="13" t="s">
        <v>37</v>
      </c>
      <c r="AX943" s="13" t="s">
        <v>84</v>
      </c>
      <c r="AY943" s="244" t="s">
        <v>177</v>
      </c>
    </row>
    <row r="944" s="2" customFormat="1" ht="16.5" customHeight="1">
      <c r="A944" s="41"/>
      <c r="B944" s="42"/>
      <c r="C944" s="216" t="s">
        <v>1353</v>
      </c>
      <c r="D944" s="216" t="s">
        <v>179</v>
      </c>
      <c r="E944" s="217" t="s">
        <v>1354</v>
      </c>
      <c r="F944" s="218" t="s">
        <v>1355</v>
      </c>
      <c r="G944" s="219" t="s">
        <v>251</v>
      </c>
      <c r="H944" s="220">
        <v>225.12000000000001</v>
      </c>
      <c r="I944" s="221"/>
      <c r="J944" s="222">
        <f>ROUND(I944*H944,2)</f>
        <v>0</v>
      </c>
      <c r="K944" s="218" t="s">
        <v>317</v>
      </c>
      <c r="L944" s="47"/>
      <c r="M944" s="223" t="s">
        <v>19</v>
      </c>
      <c r="N944" s="224" t="s">
        <v>48</v>
      </c>
      <c r="O944" s="87"/>
      <c r="P944" s="225">
        <f>O944*H944</f>
        <v>0</v>
      </c>
      <c r="Q944" s="225">
        <v>0.10199999999999999</v>
      </c>
      <c r="R944" s="225">
        <f>Q944*H944</f>
        <v>22.962239999999998</v>
      </c>
      <c r="S944" s="225">
        <v>0</v>
      </c>
      <c r="T944" s="226">
        <f>S944*H944</f>
        <v>0</v>
      </c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R944" s="227" t="s">
        <v>99</v>
      </c>
      <c r="AT944" s="227" t="s">
        <v>179</v>
      </c>
      <c r="AU944" s="227" t="s">
        <v>86</v>
      </c>
      <c r="AY944" s="20" t="s">
        <v>177</v>
      </c>
      <c r="BE944" s="228">
        <f>IF(N944="základní",J944,0)</f>
        <v>0</v>
      </c>
      <c r="BF944" s="228">
        <f>IF(N944="snížená",J944,0)</f>
        <v>0</v>
      </c>
      <c r="BG944" s="228">
        <f>IF(N944="zákl. přenesená",J944,0)</f>
        <v>0</v>
      </c>
      <c r="BH944" s="228">
        <f>IF(N944="sníž. přenesená",J944,0)</f>
        <v>0</v>
      </c>
      <c r="BI944" s="228">
        <f>IF(N944="nulová",J944,0)</f>
        <v>0</v>
      </c>
      <c r="BJ944" s="20" t="s">
        <v>84</v>
      </c>
      <c r="BK944" s="228">
        <f>ROUND(I944*H944,2)</f>
        <v>0</v>
      </c>
      <c r="BL944" s="20" t="s">
        <v>99</v>
      </c>
      <c r="BM944" s="227" t="s">
        <v>1356</v>
      </c>
    </row>
    <row r="945" s="2" customFormat="1">
      <c r="A945" s="41"/>
      <c r="B945" s="42"/>
      <c r="C945" s="43"/>
      <c r="D945" s="229" t="s">
        <v>185</v>
      </c>
      <c r="E945" s="43"/>
      <c r="F945" s="230" t="s">
        <v>1357</v>
      </c>
      <c r="G945" s="43"/>
      <c r="H945" s="43"/>
      <c r="I945" s="231"/>
      <c r="J945" s="43"/>
      <c r="K945" s="43"/>
      <c r="L945" s="47"/>
      <c r="M945" s="232"/>
      <c r="N945" s="233"/>
      <c r="O945" s="87"/>
      <c r="P945" s="87"/>
      <c r="Q945" s="87"/>
      <c r="R945" s="87"/>
      <c r="S945" s="87"/>
      <c r="T945" s="88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T945" s="20" t="s">
        <v>185</v>
      </c>
      <c r="AU945" s="20" t="s">
        <v>86</v>
      </c>
    </row>
    <row r="946" s="14" customFormat="1">
      <c r="A946" s="14"/>
      <c r="B946" s="245"/>
      <c r="C946" s="246"/>
      <c r="D946" s="229" t="s">
        <v>187</v>
      </c>
      <c r="E946" s="247" t="s">
        <v>19</v>
      </c>
      <c r="F946" s="248" t="s">
        <v>1358</v>
      </c>
      <c r="G946" s="246"/>
      <c r="H946" s="247" t="s">
        <v>19</v>
      </c>
      <c r="I946" s="249"/>
      <c r="J946" s="246"/>
      <c r="K946" s="246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187</v>
      </c>
      <c r="AU946" s="254" t="s">
        <v>86</v>
      </c>
      <c r="AV946" s="14" t="s">
        <v>84</v>
      </c>
      <c r="AW946" s="14" t="s">
        <v>37</v>
      </c>
      <c r="AX946" s="14" t="s">
        <v>77</v>
      </c>
      <c r="AY946" s="254" t="s">
        <v>177</v>
      </c>
    </row>
    <row r="947" s="13" customFormat="1">
      <c r="A947" s="13"/>
      <c r="B947" s="234"/>
      <c r="C947" s="235"/>
      <c r="D947" s="229" t="s">
        <v>187</v>
      </c>
      <c r="E947" s="236" t="s">
        <v>19</v>
      </c>
      <c r="F947" s="237" t="s">
        <v>1359</v>
      </c>
      <c r="G947" s="235"/>
      <c r="H947" s="238">
        <v>225.12000000000001</v>
      </c>
      <c r="I947" s="239"/>
      <c r="J947" s="235"/>
      <c r="K947" s="235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187</v>
      </c>
      <c r="AU947" s="244" t="s">
        <v>86</v>
      </c>
      <c r="AV947" s="13" t="s">
        <v>86</v>
      </c>
      <c r="AW947" s="13" t="s">
        <v>37</v>
      </c>
      <c r="AX947" s="13" t="s">
        <v>84</v>
      </c>
      <c r="AY947" s="244" t="s">
        <v>177</v>
      </c>
    </row>
    <row r="948" s="2" customFormat="1" ht="16.5" customHeight="1">
      <c r="A948" s="41"/>
      <c r="B948" s="42"/>
      <c r="C948" s="216" t="s">
        <v>1360</v>
      </c>
      <c r="D948" s="216" t="s">
        <v>179</v>
      </c>
      <c r="E948" s="217" t="s">
        <v>1361</v>
      </c>
      <c r="F948" s="218" t="s">
        <v>1362</v>
      </c>
      <c r="G948" s="219" t="s">
        <v>344</v>
      </c>
      <c r="H948" s="220">
        <v>27</v>
      </c>
      <c r="I948" s="221"/>
      <c r="J948" s="222">
        <f>ROUND(I948*H948,2)</f>
        <v>0</v>
      </c>
      <c r="K948" s="218" t="s">
        <v>244</v>
      </c>
      <c r="L948" s="47"/>
      <c r="M948" s="223" t="s">
        <v>19</v>
      </c>
      <c r="N948" s="224" t="s">
        <v>48</v>
      </c>
      <c r="O948" s="87"/>
      <c r="P948" s="225">
        <f>O948*H948</f>
        <v>0</v>
      </c>
      <c r="Q948" s="225">
        <v>0.00048000000000000001</v>
      </c>
      <c r="R948" s="225">
        <f>Q948*H948</f>
        <v>0.012960000000000001</v>
      </c>
      <c r="S948" s="225">
        <v>0</v>
      </c>
      <c r="T948" s="226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27" t="s">
        <v>99</v>
      </c>
      <c r="AT948" s="227" t="s">
        <v>179</v>
      </c>
      <c r="AU948" s="227" t="s">
        <v>86</v>
      </c>
      <c r="AY948" s="20" t="s">
        <v>177</v>
      </c>
      <c r="BE948" s="228">
        <f>IF(N948="základní",J948,0)</f>
        <v>0</v>
      </c>
      <c r="BF948" s="228">
        <f>IF(N948="snížená",J948,0)</f>
        <v>0</v>
      </c>
      <c r="BG948" s="228">
        <f>IF(N948="zákl. přenesená",J948,0)</f>
        <v>0</v>
      </c>
      <c r="BH948" s="228">
        <f>IF(N948="sníž. přenesená",J948,0)</f>
        <v>0</v>
      </c>
      <c r="BI948" s="228">
        <f>IF(N948="nulová",J948,0)</f>
        <v>0</v>
      </c>
      <c r="BJ948" s="20" t="s">
        <v>84</v>
      </c>
      <c r="BK948" s="228">
        <f>ROUND(I948*H948,2)</f>
        <v>0</v>
      </c>
      <c r="BL948" s="20" t="s">
        <v>99</v>
      </c>
      <c r="BM948" s="227" t="s">
        <v>1363</v>
      </c>
    </row>
    <row r="949" s="2" customFormat="1">
      <c r="A949" s="41"/>
      <c r="B949" s="42"/>
      <c r="C949" s="43"/>
      <c r="D949" s="229" t="s">
        <v>185</v>
      </c>
      <c r="E949" s="43"/>
      <c r="F949" s="230" t="s">
        <v>1364</v>
      </c>
      <c r="G949" s="43"/>
      <c r="H949" s="43"/>
      <c r="I949" s="231"/>
      <c r="J949" s="43"/>
      <c r="K949" s="43"/>
      <c r="L949" s="47"/>
      <c r="M949" s="232"/>
      <c r="N949" s="233"/>
      <c r="O949" s="87"/>
      <c r="P949" s="87"/>
      <c r="Q949" s="87"/>
      <c r="R949" s="87"/>
      <c r="S949" s="87"/>
      <c r="T949" s="88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T949" s="20" t="s">
        <v>185</v>
      </c>
      <c r="AU949" s="20" t="s">
        <v>86</v>
      </c>
    </row>
    <row r="950" s="2" customFormat="1" ht="16.5" customHeight="1">
      <c r="A950" s="41"/>
      <c r="B950" s="42"/>
      <c r="C950" s="277" t="s">
        <v>1365</v>
      </c>
      <c r="D950" s="277" t="s">
        <v>314</v>
      </c>
      <c r="E950" s="278" t="s">
        <v>1366</v>
      </c>
      <c r="F950" s="279" t="s">
        <v>1367</v>
      </c>
      <c r="G950" s="280" t="s">
        <v>344</v>
      </c>
      <c r="H950" s="281">
        <v>7</v>
      </c>
      <c r="I950" s="282"/>
      <c r="J950" s="283">
        <f>ROUND(I950*H950,2)</f>
        <v>0</v>
      </c>
      <c r="K950" s="279" t="s">
        <v>183</v>
      </c>
      <c r="L950" s="284"/>
      <c r="M950" s="285" t="s">
        <v>19</v>
      </c>
      <c r="N950" s="286" t="s">
        <v>48</v>
      </c>
      <c r="O950" s="87"/>
      <c r="P950" s="225">
        <f>O950*H950</f>
        <v>0</v>
      </c>
      <c r="Q950" s="225">
        <v>0.022329999999999999</v>
      </c>
      <c r="R950" s="225">
        <f>Q950*H950</f>
        <v>0.15631</v>
      </c>
      <c r="S950" s="225">
        <v>0</v>
      </c>
      <c r="T950" s="226">
        <f>S950*H950</f>
        <v>0</v>
      </c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R950" s="227" t="s">
        <v>241</v>
      </c>
      <c r="AT950" s="227" t="s">
        <v>314</v>
      </c>
      <c r="AU950" s="227" t="s">
        <v>86</v>
      </c>
      <c r="AY950" s="20" t="s">
        <v>177</v>
      </c>
      <c r="BE950" s="228">
        <f>IF(N950="základní",J950,0)</f>
        <v>0</v>
      </c>
      <c r="BF950" s="228">
        <f>IF(N950="snížená",J950,0)</f>
        <v>0</v>
      </c>
      <c r="BG950" s="228">
        <f>IF(N950="zákl. přenesená",J950,0)</f>
        <v>0</v>
      </c>
      <c r="BH950" s="228">
        <f>IF(N950="sníž. přenesená",J950,0)</f>
        <v>0</v>
      </c>
      <c r="BI950" s="228">
        <f>IF(N950="nulová",J950,0)</f>
        <v>0</v>
      </c>
      <c r="BJ950" s="20" t="s">
        <v>84</v>
      </c>
      <c r="BK950" s="228">
        <f>ROUND(I950*H950,2)</f>
        <v>0</v>
      </c>
      <c r="BL950" s="20" t="s">
        <v>99</v>
      </c>
      <c r="BM950" s="227" t="s">
        <v>1368</v>
      </c>
    </row>
    <row r="951" s="2" customFormat="1">
      <c r="A951" s="41"/>
      <c r="B951" s="42"/>
      <c r="C951" s="43"/>
      <c r="D951" s="229" t="s">
        <v>185</v>
      </c>
      <c r="E951" s="43"/>
      <c r="F951" s="230" t="s">
        <v>1367</v>
      </c>
      <c r="G951" s="43"/>
      <c r="H951" s="43"/>
      <c r="I951" s="231"/>
      <c r="J951" s="43"/>
      <c r="K951" s="43"/>
      <c r="L951" s="47"/>
      <c r="M951" s="232"/>
      <c r="N951" s="233"/>
      <c r="O951" s="87"/>
      <c r="P951" s="87"/>
      <c r="Q951" s="87"/>
      <c r="R951" s="87"/>
      <c r="S951" s="87"/>
      <c r="T951" s="88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T951" s="20" t="s">
        <v>185</v>
      </c>
      <c r="AU951" s="20" t="s">
        <v>86</v>
      </c>
    </row>
    <row r="952" s="13" customFormat="1">
      <c r="A952" s="13"/>
      <c r="B952" s="234"/>
      <c r="C952" s="235"/>
      <c r="D952" s="229" t="s">
        <v>187</v>
      </c>
      <c r="E952" s="236" t="s">
        <v>19</v>
      </c>
      <c r="F952" s="237" t="s">
        <v>1369</v>
      </c>
      <c r="G952" s="235"/>
      <c r="H952" s="238">
        <v>7</v>
      </c>
      <c r="I952" s="239"/>
      <c r="J952" s="235"/>
      <c r="K952" s="235"/>
      <c r="L952" s="240"/>
      <c r="M952" s="241"/>
      <c r="N952" s="242"/>
      <c r="O952" s="242"/>
      <c r="P952" s="242"/>
      <c r="Q952" s="242"/>
      <c r="R952" s="242"/>
      <c r="S952" s="242"/>
      <c r="T952" s="24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4" t="s">
        <v>187</v>
      </c>
      <c r="AU952" s="244" t="s">
        <v>86</v>
      </c>
      <c r="AV952" s="13" t="s">
        <v>86</v>
      </c>
      <c r="AW952" s="13" t="s">
        <v>37</v>
      </c>
      <c r="AX952" s="13" t="s">
        <v>84</v>
      </c>
      <c r="AY952" s="244" t="s">
        <v>177</v>
      </c>
    </row>
    <row r="953" s="2" customFormat="1" ht="16.5" customHeight="1">
      <c r="A953" s="41"/>
      <c r="B953" s="42"/>
      <c r="C953" s="277" t="s">
        <v>1370</v>
      </c>
      <c r="D953" s="277" t="s">
        <v>314</v>
      </c>
      <c r="E953" s="278" t="s">
        <v>1371</v>
      </c>
      <c r="F953" s="279" t="s">
        <v>1372</v>
      </c>
      <c r="G953" s="280" t="s">
        <v>344</v>
      </c>
      <c r="H953" s="281">
        <v>7</v>
      </c>
      <c r="I953" s="282"/>
      <c r="J953" s="283">
        <f>ROUND(I953*H953,2)</f>
        <v>0</v>
      </c>
      <c r="K953" s="279" t="s">
        <v>183</v>
      </c>
      <c r="L953" s="284"/>
      <c r="M953" s="285" t="s">
        <v>19</v>
      </c>
      <c r="N953" s="286" t="s">
        <v>48</v>
      </c>
      <c r="O953" s="87"/>
      <c r="P953" s="225">
        <f>O953*H953</f>
        <v>0</v>
      </c>
      <c r="Q953" s="225">
        <v>0.02188</v>
      </c>
      <c r="R953" s="225">
        <f>Q953*H953</f>
        <v>0.15315999999999999</v>
      </c>
      <c r="S953" s="225">
        <v>0</v>
      </c>
      <c r="T953" s="226">
        <f>S953*H953</f>
        <v>0</v>
      </c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R953" s="227" t="s">
        <v>241</v>
      </c>
      <c r="AT953" s="227" t="s">
        <v>314</v>
      </c>
      <c r="AU953" s="227" t="s">
        <v>86</v>
      </c>
      <c r="AY953" s="20" t="s">
        <v>177</v>
      </c>
      <c r="BE953" s="228">
        <f>IF(N953="základní",J953,0)</f>
        <v>0</v>
      </c>
      <c r="BF953" s="228">
        <f>IF(N953="snížená",J953,0)</f>
        <v>0</v>
      </c>
      <c r="BG953" s="228">
        <f>IF(N953="zákl. přenesená",J953,0)</f>
        <v>0</v>
      </c>
      <c r="BH953" s="228">
        <f>IF(N953="sníž. přenesená",J953,0)</f>
        <v>0</v>
      </c>
      <c r="BI953" s="228">
        <f>IF(N953="nulová",J953,0)</f>
        <v>0</v>
      </c>
      <c r="BJ953" s="20" t="s">
        <v>84</v>
      </c>
      <c r="BK953" s="228">
        <f>ROUND(I953*H953,2)</f>
        <v>0</v>
      </c>
      <c r="BL953" s="20" t="s">
        <v>99</v>
      </c>
      <c r="BM953" s="227" t="s">
        <v>1373</v>
      </c>
    </row>
    <row r="954" s="2" customFormat="1">
      <c r="A954" s="41"/>
      <c r="B954" s="42"/>
      <c r="C954" s="43"/>
      <c r="D954" s="229" t="s">
        <v>185</v>
      </c>
      <c r="E954" s="43"/>
      <c r="F954" s="230" t="s">
        <v>1372</v>
      </c>
      <c r="G954" s="43"/>
      <c r="H954" s="43"/>
      <c r="I954" s="231"/>
      <c r="J954" s="43"/>
      <c r="K954" s="43"/>
      <c r="L954" s="47"/>
      <c r="M954" s="232"/>
      <c r="N954" s="233"/>
      <c r="O954" s="87"/>
      <c r="P954" s="87"/>
      <c r="Q954" s="87"/>
      <c r="R954" s="87"/>
      <c r="S954" s="87"/>
      <c r="T954" s="88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T954" s="20" t="s">
        <v>185</v>
      </c>
      <c r="AU954" s="20" t="s">
        <v>86</v>
      </c>
    </row>
    <row r="955" s="13" customFormat="1">
      <c r="A955" s="13"/>
      <c r="B955" s="234"/>
      <c r="C955" s="235"/>
      <c r="D955" s="229" t="s">
        <v>187</v>
      </c>
      <c r="E955" s="236" t="s">
        <v>19</v>
      </c>
      <c r="F955" s="237" t="s">
        <v>1374</v>
      </c>
      <c r="G955" s="235"/>
      <c r="H955" s="238">
        <v>7</v>
      </c>
      <c r="I955" s="239"/>
      <c r="J955" s="235"/>
      <c r="K955" s="235"/>
      <c r="L955" s="240"/>
      <c r="M955" s="241"/>
      <c r="N955" s="242"/>
      <c r="O955" s="242"/>
      <c r="P955" s="242"/>
      <c r="Q955" s="242"/>
      <c r="R955" s="242"/>
      <c r="S955" s="242"/>
      <c r="T955" s="24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4" t="s">
        <v>187</v>
      </c>
      <c r="AU955" s="244" t="s">
        <v>86</v>
      </c>
      <c r="AV955" s="13" t="s">
        <v>86</v>
      </c>
      <c r="AW955" s="13" t="s">
        <v>37</v>
      </c>
      <c r="AX955" s="13" t="s">
        <v>84</v>
      </c>
      <c r="AY955" s="244" t="s">
        <v>177</v>
      </c>
    </row>
    <row r="956" s="2" customFormat="1" ht="16.5" customHeight="1">
      <c r="A956" s="41"/>
      <c r="B956" s="42"/>
      <c r="C956" s="277" t="s">
        <v>1375</v>
      </c>
      <c r="D956" s="277" t="s">
        <v>314</v>
      </c>
      <c r="E956" s="278" t="s">
        <v>1376</v>
      </c>
      <c r="F956" s="279" t="s">
        <v>1377</v>
      </c>
      <c r="G956" s="280" t="s">
        <v>344</v>
      </c>
      <c r="H956" s="281">
        <v>13</v>
      </c>
      <c r="I956" s="282"/>
      <c r="J956" s="283">
        <f>ROUND(I956*H956,2)</f>
        <v>0</v>
      </c>
      <c r="K956" s="279" t="s">
        <v>183</v>
      </c>
      <c r="L956" s="284"/>
      <c r="M956" s="285" t="s">
        <v>19</v>
      </c>
      <c r="N956" s="286" t="s">
        <v>48</v>
      </c>
      <c r="O956" s="87"/>
      <c r="P956" s="225">
        <f>O956*H956</f>
        <v>0</v>
      </c>
      <c r="Q956" s="225">
        <v>0.02146</v>
      </c>
      <c r="R956" s="225">
        <f>Q956*H956</f>
        <v>0.27898000000000001</v>
      </c>
      <c r="S956" s="225">
        <v>0</v>
      </c>
      <c r="T956" s="226">
        <f>S956*H956</f>
        <v>0</v>
      </c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R956" s="227" t="s">
        <v>241</v>
      </c>
      <c r="AT956" s="227" t="s">
        <v>314</v>
      </c>
      <c r="AU956" s="227" t="s">
        <v>86</v>
      </c>
      <c r="AY956" s="20" t="s">
        <v>177</v>
      </c>
      <c r="BE956" s="228">
        <f>IF(N956="základní",J956,0)</f>
        <v>0</v>
      </c>
      <c r="BF956" s="228">
        <f>IF(N956="snížená",J956,0)</f>
        <v>0</v>
      </c>
      <c r="BG956" s="228">
        <f>IF(N956="zákl. přenesená",J956,0)</f>
        <v>0</v>
      </c>
      <c r="BH956" s="228">
        <f>IF(N956="sníž. přenesená",J956,0)</f>
        <v>0</v>
      </c>
      <c r="BI956" s="228">
        <f>IF(N956="nulová",J956,0)</f>
        <v>0</v>
      </c>
      <c r="BJ956" s="20" t="s">
        <v>84</v>
      </c>
      <c r="BK956" s="228">
        <f>ROUND(I956*H956,2)</f>
        <v>0</v>
      </c>
      <c r="BL956" s="20" t="s">
        <v>99</v>
      </c>
      <c r="BM956" s="227" t="s">
        <v>1378</v>
      </c>
    </row>
    <row r="957" s="2" customFormat="1">
      <c r="A957" s="41"/>
      <c r="B957" s="42"/>
      <c r="C957" s="43"/>
      <c r="D957" s="229" t="s">
        <v>185</v>
      </c>
      <c r="E957" s="43"/>
      <c r="F957" s="230" t="s">
        <v>1377</v>
      </c>
      <c r="G957" s="43"/>
      <c r="H957" s="43"/>
      <c r="I957" s="231"/>
      <c r="J957" s="43"/>
      <c r="K957" s="43"/>
      <c r="L957" s="47"/>
      <c r="M957" s="232"/>
      <c r="N957" s="233"/>
      <c r="O957" s="87"/>
      <c r="P957" s="87"/>
      <c r="Q957" s="87"/>
      <c r="R957" s="87"/>
      <c r="S957" s="87"/>
      <c r="T957" s="88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T957" s="20" t="s">
        <v>185</v>
      </c>
      <c r="AU957" s="20" t="s">
        <v>86</v>
      </c>
    </row>
    <row r="958" s="13" customFormat="1">
      <c r="A958" s="13"/>
      <c r="B958" s="234"/>
      <c r="C958" s="235"/>
      <c r="D958" s="229" t="s">
        <v>187</v>
      </c>
      <c r="E958" s="236" t="s">
        <v>19</v>
      </c>
      <c r="F958" s="237" t="s">
        <v>1379</v>
      </c>
      <c r="G958" s="235"/>
      <c r="H958" s="238">
        <v>13</v>
      </c>
      <c r="I958" s="239"/>
      <c r="J958" s="235"/>
      <c r="K958" s="235"/>
      <c r="L958" s="240"/>
      <c r="M958" s="241"/>
      <c r="N958" s="242"/>
      <c r="O958" s="242"/>
      <c r="P958" s="242"/>
      <c r="Q958" s="242"/>
      <c r="R958" s="242"/>
      <c r="S958" s="242"/>
      <c r="T958" s="24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4" t="s">
        <v>187</v>
      </c>
      <c r="AU958" s="244" t="s">
        <v>86</v>
      </c>
      <c r="AV958" s="13" t="s">
        <v>86</v>
      </c>
      <c r="AW958" s="13" t="s">
        <v>37</v>
      </c>
      <c r="AX958" s="13" t="s">
        <v>84</v>
      </c>
      <c r="AY958" s="244" t="s">
        <v>177</v>
      </c>
    </row>
    <row r="959" s="2" customFormat="1" ht="16.5" customHeight="1">
      <c r="A959" s="41"/>
      <c r="B959" s="42"/>
      <c r="C959" s="216" t="s">
        <v>1380</v>
      </c>
      <c r="D959" s="216" t="s">
        <v>179</v>
      </c>
      <c r="E959" s="217" t="s">
        <v>1381</v>
      </c>
      <c r="F959" s="218" t="s">
        <v>1382</v>
      </c>
      <c r="G959" s="219" t="s">
        <v>344</v>
      </c>
      <c r="H959" s="220">
        <v>1</v>
      </c>
      <c r="I959" s="221"/>
      <c r="J959" s="222">
        <f>ROUND(I959*H959,2)</f>
        <v>0</v>
      </c>
      <c r="K959" s="218" t="s">
        <v>244</v>
      </c>
      <c r="L959" s="47"/>
      <c r="M959" s="223" t="s">
        <v>19</v>
      </c>
      <c r="N959" s="224" t="s">
        <v>48</v>
      </c>
      <c r="O959" s="87"/>
      <c r="P959" s="225">
        <f>O959*H959</f>
        <v>0</v>
      </c>
      <c r="Q959" s="225">
        <v>0.00096000000000000002</v>
      </c>
      <c r="R959" s="225">
        <f>Q959*H959</f>
        <v>0.00096000000000000002</v>
      </c>
      <c r="S959" s="225">
        <v>0</v>
      </c>
      <c r="T959" s="226">
        <f>S959*H959</f>
        <v>0</v>
      </c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R959" s="227" t="s">
        <v>99</v>
      </c>
      <c r="AT959" s="227" t="s">
        <v>179</v>
      </c>
      <c r="AU959" s="227" t="s">
        <v>86</v>
      </c>
      <c r="AY959" s="20" t="s">
        <v>177</v>
      </c>
      <c r="BE959" s="228">
        <f>IF(N959="základní",J959,0)</f>
        <v>0</v>
      </c>
      <c r="BF959" s="228">
        <f>IF(N959="snížená",J959,0)</f>
        <v>0</v>
      </c>
      <c r="BG959" s="228">
        <f>IF(N959="zákl. přenesená",J959,0)</f>
        <v>0</v>
      </c>
      <c r="BH959" s="228">
        <f>IF(N959="sníž. přenesená",J959,0)</f>
        <v>0</v>
      </c>
      <c r="BI959" s="228">
        <f>IF(N959="nulová",J959,0)</f>
        <v>0</v>
      </c>
      <c r="BJ959" s="20" t="s">
        <v>84</v>
      </c>
      <c r="BK959" s="228">
        <f>ROUND(I959*H959,2)</f>
        <v>0</v>
      </c>
      <c r="BL959" s="20" t="s">
        <v>99</v>
      </c>
      <c r="BM959" s="227" t="s">
        <v>1383</v>
      </c>
    </row>
    <row r="960" s="2" customFormat="1">
      <c r="A960" s="41"/>
      <c r="B960" s="42"/>
      <c r="C960" s="43"/>
      <c r="D960" s="229" t="s">
        <v>185</v>
      </c>
      <c r="E960" s="43"/>
      <c r="F960" s="230" t="s">
        <v>1384</v>
      </c>
      <c r="G960" s="43"/>
      <c r="H960" s="43"/>
      <c r="I960" s="231"/>
      <c r="J960" s="43"/>
      <c r="K960" s="43"/>
      <c r="L960" s="47"/>
      <c r="M960" s="232"/>
      <c r="N960" s="233"/>
      <c r="O960" s="87"/>
      <c r="P960" s="87"/>
      <c r="Q960" s="87"/>
      <c r="R960" s="87"/>
      <c r="S960" s="87"/>
      <c r="T960" s="88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T960" s="20" t="s">
        <v>185</v>
      </c>
      <c r="AU960" s="20" t="s">
        <v>86</v>
      </c>
    </row>
    <row r="961" s="2" customFormat="1" ht="16.5" customHeight="1">
      <c r="A961" s="41"/>
      <c r="B961" s="42"/>
      <c r="C961" s="277" t="s">
        <v>1385</v>
      </c>
      <c r="D961" s="277" t="s">
        <v>314</v>
      </c>
      <c r="E961" s="278" t="s">
        <v>1386</v>
      </c>
      <c r="F961" s="279" t="s">
        <v>1387</v>
      </c>
      <c r="G961" s="280" t="s">
        <v>344</v>
      </c>
      <c r="H961" s="281">
        <v>1</v>
      </c>
      <c r="I961" s="282"/>
      <c r="J961" s="283">
        <f>ROUND(I961*H961,2)</f>
        <v>0</v>
      </c>
      <c r="K961" s="279" t="s">
        <v>317</v>
      </c>
      <c r="L961" s="284"/>
      <c r="M961" s="285" t="s">
        <v>19</v>
      </c>
      <c r="N961" s="286" t="s">
        <v>48</v>
      </c>
      <c r="O961" s="87"/>
      <c r="P961" s="225">
        <f>O961*H961</f>
        <v>0</v>
      </c>
      <c r="Q961" s="225">
        <v>0.03024</v>
      </c>
      <c r="R961" s="225">
        <f>Q961*H961</f>
        <v>0.03024</v>
      </c>
      <c r="S961" s="225">
        <v>0</v>
      </c>
      <c r="T961" s="226">
        <f>S961*H961</f>
        <v>0</v>
      </c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R961" s="227" t="s">
        <v>241</v>
      </c>
      <c r="AT961" s="227" t="s">
        <v>314</v>
      </c>
      <c r="AU961" s="227" t="s">
        <v>86</v>
      </c>
      <c r="AY961" s="20" t="s">
        <v>177</v>
      </c>
      <c r="BE961" s="228">
        <f>IF(N961="základní",J961,0)</f>
        <v>0</v>
      </c>
      <c r="BF961" s="228">
        <f>IF(N961="snížená",J961,0)</f>
        <v>0</v>
      </c>
      <c r="BG961" s="228">
        <f>IF(N961="zákl. přenesená",J961,0)</f>
        <v>0</v>
      </c>
      <c r="BH961" s="228">
        <f>IF(N961="sníž. přenesená",J961,0)</f>
        <v>0</v>
      </c>
      <c r="BI961" s="228">
        <f>IF(N961="nulová",J961,0)</f>
        <v>0</v>
      </c>
      <c r="BJ961" s="20" t="s">
        <v>84</v>
      </c>
      <c r="BK961" s="228">
        <f>ROUND(I961*H961,2)</f>
        <v>0</v>
      </c>
      <c r="BL961" s="20" t="s">
        <v>99</v>
      </c>
      <c r="BM961" s="227" t="s">
        <v>1388</v>
      </c>
    </row>
    <row r="962" s="2" customFormat="1">
      <c r="A962" s="41"/>
      <c r="B962" s="42"/>
      <c r="C962" s="43"/>
      <c r="D962" s="229" t="s">
        <v>185</v>
      </c>
      <c r="E962" s="43"/>
      <c r="F962" s="230" t="s">
        <v>1389</v>
      </c>
      <c r="G962" s="43"/>
      <c r="H962" s="43"/>
      <c r="I962" s="231"/>
      <c r="J962" s="43"/>
      <c r="K962" s="43"/>
      <c r="L962" s="47"/>
      <c r="M962" s="232"/>
      <c r="N962" s="233"/>
      <c r="O962" s="87"/>
      <c r="P962" s="87"/>
      <c r="Q962" s="87"/>
      <c r="R962" s="87"/>
      <c r="S962" s="87"/>
      <c r="T962" s="88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T962" s="20" t="s">
        <v>185</v>
      </c>
      <c r="AU962" s="20" t="s">
        <v>86</v>
      </c>
    </row>
    <row r="963" s="13" customFormat="1">
      <c r="A963" s="13"/>
      <c r="B963" s="234"/>
      <c r="C963" s="235"/>
      <c r="D963" s="229" t="s">
        <v>187</v>
      </c>
      <c r="E963" s="236" t="s">
        <v>19</v>
      </c>
      <c r="F963" s="237" t="s">
        <v>1390</v>
      </c>
      <c r="G963" s="235"/>
      <c r="H963" s="238">
        <v>1</v>
      </c>
      <c r="I963" s="239"/>
      <c r="J963" s="235"/>
      <c r="K963" s="235"/>
      <c r="L963" s="240"/>
      <c r="M963" s="241"/>
      <c r="N963" s="242"/>
      <c r="O963" s="242"/>
      <c r="P963" s="242"/>
      <c r="Q963" s="242"/>
      <c r="R963" s="242"/>
      <c r="S963" s="242"/>
      <c r="T963" s="24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4" t="s">
        <v>187</v>
      </c>
      <c r="AU963" s="244" t="s">
        <v>86</v>
      </c>
      <c r="AV963" s="13" t="s">
        <v>86</v>
      </c>
      <c r="AW963" s="13" t="s">
        <v>37</v>
      </c>
      <c r="AX963" s="13" t="s">
        <v>84</v>
      </c>
      <c r="AY963" s="244" t="s">
        <v>177</v>
      </c>
    </row>
    <row r="964" s="2" customFormat="1" ht="16.5" customHeight="1">
      <c r="A964" s="41"/>
      <c r="B964" s="42"/>
      <c r="C964" s="216" t="s">
        <v>1391</v>
      </c>
      <c r="D964" s="216" t="s">
        <v>179</v>
      </c>
      <c r="E964" s="217" t="s">
        <v>1392</v>
      </c>
      <c r="F964" s="218" t="s">
        <v>1393</v>
      </c>
      <c r="G964" s="219" t="s">
        <v>344</v>
      </c>
      <c r="H964" s="220">
        <v>1</v>
      </c>
      <c r="I964" s="221"/>
      <c r="J964" s="222">
        <f>ROUND(I964*H964,2)</f>
        <v>0</v>
      </c>
      <c r="K964" s="218" t="s">
        <v>244</v>
      </c>
      <c r="L964" s="47"/>
      <c r="M964" s="223" t="s">
        <v>19</v>
      </c>
      <c r="N964" s="224" t="s">
        <v>48</v>
      </c>
      <c r="O964" s="87"/>
      <c r="P964" s="225">
        <f>O964*H964</f>
        <v>0</v>
      </c>
      <c r="Q964" s="225">
        <v>0.44169999999999998</v>
      </c>
      <c r="R964" s="225">
        <f>Q964*H964</f>
        <v>0.44169999999999998</v>
      </c>
      <c r="S964" s="225">
        <v>0</v>
      </c>
      <c r="T964" s="226">
        <f>S964*H964</f>
        <v>0</v>
      </c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R964" s="227" t="s">
        <v>99</v>
      </c>
      <c r="AT964" s="227" t="s">
        <v>179</v>
      </c>
      <c r="AU964" s="227" t="s">
        <v>86</v>
      </c>
      <c r="AY964" s="20" t="s">
        <v>177</v>
      </c>
      <c r="BE964" s="228">
        <f>IF(N964="základní",J964,0)</f>
        <v>0</v>
      </c>
      <c r="BF964" s="228">
        <f>IF(N964="snížená",J964,0)</f>
        <v>0</v>
      </c>
      <c r="BG964" s="228">
        <f>IF(N964="zákl. přenesená",J964,0)</f>
        <v>0</v>
      </c>
      <c r="BH964" s="228">
        <f>IF(N964="sníž. přenesená",J964,0)</f>
        <v>0</v>
      </c>
      <c r="BI964" s="228">
        <f>IF(N964="nulová",J964,0)</f>
        <v>0</v>
      </c>
      <c r="BJ964" s="20" t="s">
        <v>84</v>
      </c>
      <c r="BK964" s="228">
        <f>ROUND(I964*H964,2)</f>
        <v>0</v>
      </c>
      <c r="BL964" s="20" t="s">
        <v>99</v>
      </c>
      <c r="BM964" s="227" t="s">
        <v>1394</v>
      </c>
    </row>
    <row r="965" s="2" customFormat="1">
      <c r="A965" s="41"/>
      <c r="B965" s="42"/>
      <c r="C965" s="43"/>
      <c r="D965" s="229" t="s">
        <v>185</v>
      </c>
      <c r="E965" s="43"/>
      <c r="F965" s="230" t="s">
        <v>1395</v>
      </c>
      <c r="G965" s="43"/>
      <c r="H965" s="43"/>
      <c r="I965" s="231"/>
      <c r="J965" s="43"/>
      <c r="K965" s="43"/>
      <c r="L965" s="47"/>
      <c r="M965" s="232"/>
      <c r="N965" s="233"/>
      <c r="O965" s="87"/>
      <c r="P965" s="87"/>
      <c r="Q965" s="87"/>
      <c r="R965" s="87"/>
      <c r="S965" s="87"/>
      <c r="T965" s="88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T965" s="20" t="s">
        <v>185</v>
      </c>
      <c r="AU965" s="20" t="s">
        <v>86</v>
      </c>
    </row>
    <row r="966" s="2" customFormat="1" ht="16.5" customHeight="1">
      <c r="A966" s="41"/>
      <c r="B966" s="42"/>
      <c r="C966" s="277" t="s">
        <v>1396</v>
      </c>
      <c r="D966" s="277" t="s">
        <v>314</v>
      </c>
      <c r="E966" s="278" t="s">
        <v>1397</v>
      </c>
      <c r="F966" s="279" t="s">
        <v>1398</v>
      </c>
      <c r="G966" s="280" t="s">
        <v>344</v>
      </c>
      <c r="H966" s="281">
        <v>1</v>
      </c>
      <c r="I966" s="282"/>
      <c r="J966" s="283">
        <f>ROUND(I966*H966,2)</f>
        <v>0</v>
      </c>
      <c r="K966" s="279" t="s">
        <v>317</v>
      </c>
      <c r="L966" s="284"/>
      <c r="M966" s="285" t="s">
        <v>19</v>
      </c>
      <c r="N966" s="286" t="s">
        <v>48</v>
      </c>
      <c r="O966" s="87"/>
      <c r="P966" s="225">
        <f>O966*H966</f>
        <v>0</v>
      </c>
      <c r="Q966" s="225">
        <v>0.023810000000000001</v>
      </c>
      <c r="R966" s="225">
        <f>Q966*H966</f>
        <v>0.023810000000000001</v>
      </c>
      <c r="S966" s="225">
        <v>0</v>
      </c>
      <c r="T966" s="226">
        <f>S966*H966</f>
        <v>0</v>
      </c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R966" s="227" t="s">
        <v>241</v>
      </c>
      <c r="AT966" s="227" t="s">
        <v>314</v>
      </c>
      <c r="AU966" s="227" t="s">
        <v>86</v>
      </c>
      <c r="AY966" s="20" t="s">
        <v>177</v>
      </c>
      <c r="BE966" s="228">
        <f>IF(N966="základní",J966,0)</f>
        <v>0</v>
      </c>
      <c r="BF966" s="228">
        <f>IF(N966="snížená",J966,0)</f>
        <v>0</v>
      </c>
      <c r="BG966" s="228">
        <f>IF(N966="zákl. přenesená",J966,0)</f>
        <v>0</v>
      </c>
      <c r="BH966" s="228">
        <f>IF(N966="sníž. přenesená",J966,0)</f>
        <v>0</v>
      </c>
      <c r="BI966" s="228">
        <f>IF(N966="nulová",J966,0)</f>
        <v>0</v>
      </c>
      <c r="BJ966" s="20" t="s">
        <v>84</v>
      </c>
      <c r="BK966" s="228">
        <f>ROUND(I966*H966,2)</f>
        <v>0</v>
      </c>
      <c r="BL966" s="20" t="s">
        <v>99</v>
      </c>
      <c r="BM966" s="227" t="s">
        <v>1399</v>
      </c>
    </row>
    <row r="967" s="2" customFormat="1">
      <c r="A967" s="41"/>
      <c r="B967" s="42"/>
      <c r="C967" s="43"/>
      <c r="D967" s="229" t="s">
        <v>185</v>
      </c>
      <c r="E967" s="43"/>
      <c r="F967" s="230" t="s">
        <v>1398</v>
      </c>
      <c r="G967" s="43"/>
      <c r="H967" s="43"/>
      <c r="I967" s="231"/>
      <c r="J967" s="43"/>
      <c r="K967" s="43"/>
      <c r="L967" s="47"/>
      <c r="M967" s="232"/>
      <c r="N967" s="233"/>
      <c r="O967" s="87"/>
      <c r="P967" s="87"/>
      <c r="Q967" s="87"/>
      <c r="R967" s="87"/>
      <c r="S967" s="87"/>
      <c r="T967" s="88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T967" s="20" t="s">
        <v>185</v>
      </c>
      <c r="AU967" s="20" t="s">
        <v>86</v>
      </c>
    </row>
    <row r="968" s="12" customFormat="1" ht="22.8" customHeight="1">
      <c r="A968" s="12"/>
      <c r="B968" s="200"/>
      <c r="C968" s="201"/>
      <c r="D968" s="202" t="s">
        <v>76</v>
      </c>
      <c r="E968" s="214" t="s">
        <v>241</v>
      </c>
      <c r="F968" s="214" t="s">
        <v>1400</v>
      </c>
      <c r="G968" s="201"/>
      <c r="H968" s="201"/>
      <c r="I968" s="204"/>
      <c r="J968" s="215">
        <f>BK968</f>
        <v>0</v>
      </c>
      <c r="K968" s="201"/>
      <c r="L968" s="206"/>
      <c r="M968" s="207"/>
      <c r="N968" s="208"/>
      <c r="O968" s="208"/>
      <c r="P968" s="209">
        <f>SUM(P969:P1085)</f>
        <v>0</v>
      </c>
      <c r="Q968" s="208"/>
      <c r="R968" s="209">
        <f>SUM(R969:R1085)</f>
        <v>2.5497531599999999</v>
      </c>
      <c r="S968" s="208"/>
      <c r="T968" s="210">
        <f>SUM(T969:T1085)</f>
        <v>0</v>
      </c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R968" s="211" t="s">
        <v>84</v>
      </c>
      <c r="AT968" s="212" t="s">
        <v>76</v>
      </c>
      <c r="AU968" s="212" t="s">
        <v>84</v>
      </c>
      <c r="AY968" s="211" t="s">
        <v>177</v>
      </c>
      <c r="BK968" s="213">
        <f>SUM(BK969:BK1085)</f>
        <v>0</v>
      </c>
    </row>
    <row r="969" s="2" customFormat="1" ht="21.75" customHeight="1">
      <c r="A969" s="41"/>
      <c r="B969" s="42"/>
      <c r="C969" s="216" t="s">
        <v>1401</v>
      </c>
      <c r="D969" s="216" t="s">
        <v>179</v>
      </c>
      <c r="E969" s="217" t="s">
        <v>1402</v>
      </c>
      <c r="F969" s="218" t="s">
        <v>1403</v>
      </c>
      <c r="G969" s="219" t="s">
        <v>1404</v>
      </c>
      <c r="H969" s="220">
        <v>1</v>
      </c>
      <c r="I969" s="221"/>
      <c r="J969" s="222">
        <f>ROUND(I969*H969,2)</f>
        <v>0</v>
      </c>
      <c r="K969" s="218" t="s">
        <v>317</v>
      </c>
      <c r="L969" s="47"/>
      <c r="M969" s="223" t="s">
        <v>19</v>
      </c>
      <c r="N969" s="224" t="s">
        <v>48</v>
      </c>
      <c r="O969" s="87"/>
      <c r="P969" s="225">
        <f>O969*H969</f>
        <v>0</v>
      </c>
      <c r="Q969" s="225">
        <v>0</v>
      </c>
      <c r="R969" s="225">
        <f>Q969*H969</f>
        <v>0</v>
      </c>
      <c r="S969" s="225">
        <v>0</v>
      </c>
      <c r="T969" s="226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27" t="s">
        <v>99</v>
      </c>
      <c r="AT969" s="227" t="s">
        <v>179</v>
      </c>
      <c r="AU969" s="227" t="s">
        <v>86</v>
      </c>
      <c r="AY969" s="20" t="s">
        <v>177</v>
      </c>
      <c r="BE969" s="228">
        <f>IF(N969="základní",J969,0)</f>
        <v>0</v>
      </c>
      <c r="BF969" s="228">
        <f>IF(N969="snížená",J969,0)</f>
        <v>0</v>
      </c>
      <c r="BG969" s="228">
        <f>IF(N969="zákl. přenesená",J969,0)</f>
        <v>0</v>
      </c>
      <c r="BH969" s="228">
        <f>IF(N969="sníž. přenesená",J969,0)</f>
        <v>0</v>
      </c>
      <c r="BI969" s="228">
        <f>IF(N969="nulová",J969,0)</f>
        <v>0</v>
      </c>
      <c r="BJ969" s="20" t="s">
        <v>84</v>
      </c>
      <c r="BK969" s="228">
        <f>ROUND(I969*H969,2)</f>
        <v>0</v>
      </c>
      <c r="BL969" s="20" t="s">
        <v>99</v>
      </c>
      <c r="BM969" s="227" t="s">
        <v>1405</v>
      </c>
    </row>
    <row r="970" s="2" customFormat="1">
      <c r="A970" s="41"/>
      <c r="B970" s="42"/>
      <c r="C970" s="43"/>
      <c r="D970" s="229" t="s">
        <v>185</v>
      </c>
      <c r="E970" s="43"/>
      <c r="F970" s="230" t="s">
        <v>1406</v>
      </c>
      <c r="G970" s="43"/>
      <c r="H970" s="43"/>
      <c r="I970" s="231"/>
      <c r="J970" s="43"/>
      <c r="K970" s="43"/>
      <c r="L970" s="47"/>
      <c r="M970" s="232"/>
      <c r="N970" s="233"/>
      <c r="O970" s="87"/>
      <c r="P970" s="87"/>
      <c r="Q970" s="87"/>
      <c r="R970" s="87"/>
      <c r="S970" s="87"/>
      <c r="T970" s="88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T970" s="20" t="s">
        <v>185</v>
      </c>
      <c r="AU970" s="20" t="s">
        <v>86</v>
      </c>
    </row>
    <row r="971" s="2" customFormat="1" ht="16.5" customHeight="1">
      <c r="A971" s="41"/>
      <c r="B971" s="42"/>
      <c r="C971" s="216" t="s">
        <v>1407</v>
      </c>
      <c r="D971" s="216" t="s">
        <v>179</v>
      </c>
      <c r="E971" s="217" t="s">
        <v>1408</v>
      </c>
      <c r="F971" s="218" t="s">
        <v>1409</v>
      </c>
      <c r="G971" s="219" t="s">
        <v>1404</v>
      </c>
      <c r="H971" s="220">
        <v>3</v>
      </c>
      <c r="I971" s="221"/>
      <c r="J971" s="222">
        <f>ROUND(I971*H971,2)</f>
        <v>0</v>
      </c>
      <c r="K971" s="218" t="s">
        <v>317</v>
      </c>
      <c r="L971" s="47"/>
      <c r="M971" s="223" t="s">
        <v>19</v>
      </c>
      <c r="N971" s="224" t="s">
        <v>48</v>
      </c>
      <c r="O971" s="87"/>
      <c r="P971" s="225">
        <f>O971*H971</f>
        <v>0</v>
      </c>
      <c r="Q971" s="225">
        <v>0</v>
      </c>
      <c r="R971" s="225">
        <f>Q971*H971</f>
        <v>0</v>
      </c>
      <c r="S971" s="225">
        <v>0</v>
      </c>
      <c r="T971" s="226">
        <f>S971*H971</f>
        <v>0</v>
      </c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R971" s="227" t="s">
        <v>99</v>
      </c>
      <c r="AT971" s="227" t="s">
        <v>179</v>
      </c>
      <c r="AU971" s="227" t="s">
        <v>86</v>
      </c>
      <c r="AY971" s="20" t="s">
        <v>177</v>
      </c>
      <c r="BE971" s="228">
        <f>IF(N971="základní",J971,0)</f>
        <v>0</v>
      </c>
      <c r="BF971" s="228">
        <f>IF(N971="snížená",J971,0)</f>
        <v>0</v>
      </c>
      <c r="BG971" s="228">
        <f>IF(N971="zákl. přenesená",J971,0)</f>
        <v>0</v>
      </c>
      <c r="BH971" s="228">
        <f>IF(N971="sníž. přenesená",J971,0)</f>
        <v>0</v>
      </c>
      <c r="BI971" s="228">
        <f>IF(N971="nulová",J971,0)</f>
        <v>0</v>
      </c>
      <c r="BJ971" s="20" t="s">
        <v>84</v>
      </c>
      <c r="BK971" s="228">
        <f>ROUND(I971*H971,2)</f>
        <v>0</v>
      </c>
      <c r="BL971" s="20" t="s">
        <v>99</v>
      </c>
      <c r="BM971" s="227" t="s">
        <v>1410</v>
      </c>
    </row>
    <row r="972" s="2" customFormat="1">
      <c r="A972" s="41"/>
      <c r="B972" s="42"/>
      <c r="C972" s="43"/>
      <c r="D972" s="229" t="s">
        <v>185</v>
      </c>
      <c r="E972" s="43"/>
      <c r="F972" s="230" t="s">
        <v>1409</v>
      </c>
      <c r="G972" s="43"/>
      <c r="H972" s="43"/>
      <c r="I972" s="231"/>
      <c r="J972" s="43"/>
      <c r="K972" s="43"/>
      <c r="L972" s="47"/>
      <c r="M972" s="232"/>
      <c r="N972" s="233"/>
      <c r="O972" s="87"/>
      <c r="P972" s="87"/>
      <c r="Q972" s="87"/>
      <c r="R972" s="87"/>
      <c r="S972" s="87"/>
      <c r="T972" s="88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T972" s="20" t="s">
        <v>185</v>
      </c>
      <c r="AU972" s="20" t="s">
        <v>86</v>
      </c>
    </row>
    <row r="973" s="2" customFormat="1" ht="21.75" customHeight="1">
      <c r="A973" s="41"/>
      <c r="B973" s="42"/>
      <c r="C973" s="277" t="s">
        <v>1411</v>
      </c>
      <c r="D973" s="277" t="s">
        <v>314</v>
      </c>
      <c r="E973" s="278" t="s">
        <v>1412</v>
      </c>
      <c r="F973" s="279" t="s">
        <v>1413</v>
      </c>
      <c r="G973" s="280" t="s">
        <v>344</v>
      </c>
      <c r="H973" s="281">
        <v>3</v>
      </c>
      <c r="I973" s="282"/>
      <c r="J973" s="283">
        <f>ROUND(I973*H973,2)</f>
        <v>0</v>
      </c>
      <c r="K973" s="279" t="s">
        <v>317</v>
      </c>
      <c r="L973" s="284"/>
      <c r="M973" s="285" t="s">
        <v>19</v>
      </c>
      <c r="N973" s="286" t="s">
        <v>48</v>
      </c>
      <c r="O973" s="87"/>
      <c r="P973" s="225">
        <f>O973*H973</f>
        <v>0</v>
      </c>
      <c r="Q973" s="225">
        <v>0</v>
      </c>
      <c r="R973" s="225">
        <f>Q973*H973</f>
        <v>0</v>
      </c>
      <c r="S973" s="225">
        <v>0</v>
      </c>
      <c r="T973" s="226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27" t="s">
        <v>241</v>
      </c>
      <c r="AT973" s="227" t="s">
        <v>314</v>
      </c>
      <c r="AU973" s="227" t="s">
        <v>86</v>
      </c>
      <c r="AY973" s="20" t="s">
        <v>177</v>
      </c>
      <c r="BE973" s="228">
        <f>IF(N973="základní",J973,0)</f>
        <v>0</v>
      </c>
      <c r="BF973" s="228">
        <f>IF(N973="snížená",J973,0)</f>
        <v>0</v>
      </c>
      <c r="BG973" s="228">
        <f>IF(N973="zákl. přenesená",J973,0)</f>
        <v>0</v>
      </c>
      <c r="BH973" s="228">
        <f>IF(N973="sníž. přenesená",J973,0)</f>
        <v>0</v>
      </c>
      <c r="BI973" s="228">
        <f>IF(N973="nulová",J973,0)</f>
        <v>0</v>
      </c>
      <c r="BJ973" s="20" t="s">
        <v>84</v>
      </c>
      <c r="BK973" s="228">
        <f>ROUND(I973*H973,2)</f>
        <v>0</v>
      </c>
      <c r="BL973" s="20" t="s">
        <v>99</v>
      </c>
      <c r="BM973" s="227" t="s">
        <v>1414</v>
      </c>
    </row>
    <row r="974" s="2" customFormat="1">
      <c r="A974" s="41"/>
      <c r="B974" s="42"/>
      <c r="C974" s="43"/>
      <c r="D974" s="229" t="s">
        <v>185</v>
      </c>
      <c r="E974" s="43"/>
      <c r="F974" s="230" t="s">
        <v>1413</v>
      </c>
      <c r="G974" s="43"/>
      <c r="H974" s="43"/>
      <c r="I974" s="231"/>
      <c r="J974" s="43"/>
      <c r="K974" s="43"/>
      <c r="L974" s="47"/>
      <c r="M974" s="232"/>
      <c r="N974" s="233"/>
      <c r="O974" s="87"/>
      <c r="P974" s="87"/>
      <c r="Q974" s="87"/>
      <c r="R974" s="87"/>
      <c r="S974" s="87"/>
      <c r="T974" s="88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20" t="s">
        <v>185</v>
      </c>
      <c r="AU974" s="20" t="s">
        <v>86</v>
      </c>
    </row>
    <row r="975" s="2" customFormat="1">
      <c r="A975" s="41"/>
      <c r="B975" s="42"/>
      <c r="C975" s="43"/>
      <c r="D975" s="229" t="s">
        <v>486</v>
      </c>
      <c r="E975" s="43"/>
      <c r="F975" s="287" t="s">
        <v>1415</v>
      </c>
      <c r="G975" s="43"/>
      <c r="H975" s="43"/>
      <c r="I975" s="231"/>
      <c r="J975" s="43"/>
      <c r="K975" s="43"/>
      <c r="L975" s="47"/>
      <c r="M975" s="232"/>
      <c r="N975" s="233"/>
      <c r="O975" s="87"/>
      <c r="P975" s="87"/>
      <c r="Q975" s="87"/>
      <c r="R975" s="87"/>
      <c r="S975" s="87"/>
      <c r="T975" s="88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T975" s="20" t="s">
        <v>486</v>
      </c>
      <c r="AU975" s="20" t="s">
        <v>86</v>
      </c>
    </row>
    <row r="976" s="2" customFormat="1">
      <c r="A976" s="41"/>
      <c r="B976" s="42"/>
      <c r="C976" s="216" t="s">
        <v>1416</v>
      </c>
      <c r="D976" s="216" t="s">
        <v>179</v>
      </c>
      <c r="E976" s="217" t="s">
        <v>1417</v>
      </c>
      <c r="F976" s="218" t="s">
        <v>1418</v>
      </c>
      <c r="G976" s="219" t="s">
        <v>1404</v>
      </c>
      <c r="H976" s="220">
        <v>1</v>
      </c>
      <c r="I976" s="221"/>
      <c r="J976" s="222">
        <f>ROUND(I976*H976,2)</f>
        <v>0</v>
      </c>
      <c r="K976" s="218" t="s">
        <v>317</v>
      </c>
      <c r="L976" s="47"/>
      <c r="M976" s="223" t="s">
        <v>19</v>
      </c>
      <c r="N976" s="224" t="s">
        <v>48</v>
      </c>
      <c r="O976" s="87"/>
      <c r="P976" s="225">
        <f>O976*H976</f>
        <v>0</v>
      </c>
      <c r="Q976" s="225">
        <v>0</v>
      </c>
      <c r="R976" s="225">
        <f>Q976*H976</f>
        <v>0</v>
      </c>
      <c r="S976" s="225">
        <v>0</v>
      </c>
      <c r="T976" s="226">
        <f>S976*H976</f>
        <v>0</v>
      </c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R976" s="227" t="s">
        <v>99</v>
      </c>
      <c r="AT976" s="227" t="s">
        <v>179</v>
      </c>
      <c r="AU976" s="227" t="s">
        <v>86</v>
      </c>
      <c r="AY976" s="20" t="s">
        <v>177</v>
      </c>
      <c r="BE976" s="228">
        <f>IF(N976="základní",J976,0)</f>
        <v>0</v>
      </c>
      <c r="BF976" s="228">
        <f>IF(N976="snížená",J976,0)</f>
        <v>0</v>
      </c>
      <c r="BG976" s="228">
        <f>IF(N976="zákl. přenesená",J976,0)</f>
        <v>0</v>
      </c>
      <c r="BH976" s="228">
        <f>IF(N976="sníž. přenesená",J976,0)</f>
        <v>0</v>
      </c>
      <c r="BI976" s="228">
        <f>IF(N976="nulová",J976,0)</f>
        <v>0</v>
      </c>
      <c r="BJ976" s="20" t="s">
        <v>84</v>
      </c>
      <c r="BK976" s="228">
        <f>ROUND(I976*H976,2)</f>
        <v>0</v>
      </c>
      <c r="BL976" s="20" t="s">
        <v>99</v>
      </c>
      <c r="BM976" s="227" t="s">
        <v>1419</v>
      </c>
    </row>
    <row r="977" s="2" customFormat="1">
      <c r="A977" s="41"/>
      <c r="B977" s="42"/>
      <c r="C977" s="43"/>
      <c r="D977" s="229" t="s">
        <v>185</v>
      </c>
      <c r="E977" s="43"/>
      <c r="F977" s="230" t="s">
        <v>1418</v>
      </c>
      <c r="G977" s="43"/>
      <c r="H977" s="43"/>
      <c r="I977" s="231"/>
      <c r="J977" s="43"/>
      <c r="K977" s="43"/>
      <c r="L977" s="47"/>
      <c r="M977" s="232"/>
      <c r="N977" s="233"/>
      <c r="O977" s="87"/>
      <c r="P977" s="87"/>
      <c r="Q977" s="87"/>
      <c r="R977" s="87"/>
      <c r="S977" s="87"/>
      <c r="T977" s="88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T977" s="20" t="s">
        <v>185</v>
      </c>
      <c r="AU977" s="20" t="s">
        <v>86</v>
      </c>
    </row>
    <row r="978" s="2" customFormat="1">
      <c r="A978" s="41"/>
      <c r="B978" s="42"/>
      <c r="C978" s="277" t="s">
        <v>1420</v>
      </c>
      <c r="D978" s="277" t="s">
        <v>314</v>
      </c>
      <c r="E978" s="278" t="s">
        <v>1421</v>
      </c>
      <c r="F978" s="279" t="s">
        <v>1422</v>
      </c>
      <c r="G978" s="280" t="s">
        <v>344</v>
      </c>
      <c r="H978" s="281">
        <v>1</v>
      </c>
      <c r="I978" s="282"/>
      <c r="J978" s="283">
        <f>ROUND(I978*H978,2)</f>
        <v>0</v>
      </c>
      <c r="K978" s="279" t="s">
        <v>317</v>
      </c>
      <c r="L978" s="284"/>
      <c r="M978" s="285" t="s">
        <v>19</v>
      </c>
      <c r="N978" s="286" t="s">
        <v>48</v>
      </c>
      <c r="O978" s="87"/>
      <c r="P978" s="225">
        <f>O978*H978</f>
        <v>0</v>
      </c>
      <c r="Q978" s="225">
        <v>0</v>
      </c>
      <c r="R978" s="225">
        <f>Q978*H978</f>
        <v>0</v>
      </c>
      <c r="S978" s="225">
        <v>0</v>
      </c>
      <c r="T978" s="226">
        <f>S978*H978</f>
        <v>0</v>
      </c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R978" s="227" t="s">
        <v>241</v>
      </c>
      <c r="AT978" s="227" t="s">
        <v>314</v>
      </c>
      <c r="AU978" s="227" t="s">
        <v>86</v>
      </c>
      <c r="AY978" s="20" t="s">
        <v>177</v>
      </c>
      <c r="BE978" s="228">
        <f>IF(N978="základní",J978,0)</f>
        <v>0</v>
      </c>
      <c r="BF978" s="228">
        <f>IF(N978="snížená",J978,0)</f>
        <v>0</v>
      </c>
      <c r="BG978" s="228">
        <f>IF(N978="zákl. přenesená",J978,0)</f>
        <v>0</v>
      </c>
      <c r="BH978" s="228">
        <f>IF(N978="sníž. přenesená",J978,0)</f>
        <v>0</v>
      </c>
      <c r="BI978" s="228">
        <f>IF(N978="nulová",J978,0)</f>
        <v>0</v>
      </c>
      <c r="BJ978" s="20" t="s">
        <v>84</v>
      </c>
      <c r="BK978" s="228">
        <f>ROUND(I978*H978,2)</f>
        <v>0</v>
      </c>
      <c r="BL978" s="20" t="s">
        <v>99</v>
      </c>
      <c r="BM978" s="227" t="s">
        <v>1423</v>
      </c>
    </row>
    <row r="979" s="2" customFormat="1">
      <c r="A979" s="41"/>
      <c r="B979" s="42"/>
      <c r="C979" s="43"/>
      <c r="D979" s="229" t="s">
        <v>185</v>
      </c>
      <c r="E979" s="43"/>
      <c r="F979" s="230" t="s">
        <v>1422</v>
      </c>
      <c r="G979" s="43"/>
      <c r="H979" s="43"/>
      <c r="I979" s="231"/>
      <c r="J979" s="43"/>
      <c r="K979" s="43"/>
      <c r="L979" s="47"/>
      <c r="M979" s="232"/>
      <c r="N979" s="233"/>
      <c r="O979" s="87"/>
      <c r="P979" s="87"/>
      <c r="Q979" s="87"/>
      <c r="R979" s="87"/>
      <c r="S979" s="87"/>
      <c r="T979" s="88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T979" s="20" t="s">
        <v>185</v>
      </c>
      <c r="AU979" s="20" t="s">
        <v>86</v>
      </c>
    </row>
    <row r="980" s="2" customFormat="1" ht="16.5" customHeight="1">
      <c r="A980" s="41"/>
      <c r="B980" s="42"/>
      <c r="C980" s="216" t="s">
        <v>1424</v>
      </c>
      <c r="D980" s="216" t="s">
        <v>179</v>
      </c>
      <c r="E980" s="217" t="s">
        <v>1425</v>
      </c>
      <c r="F980" s="218" t="s">
        <v>1426</v>
      </c>
      <c r="G980" s="219" t="s">
        <v>465</v>
      </c>
      <c r="H980" s="220">
        <v>46</v>
      </c>
      <c r="I980" s="221"/>
      <c r="J980" s="222">
        <f>ROUND(I980*H980,2)</f>
        <v>0</v>
      </c>
      <c r="K980" s="218" t="s">
        <v>244</v>
      </c>
      <c r="L980" s="47"/>
      <c r="M980" s="223" t="s">
        <v>19</v>
      </c>
      <c r="N980" s="224" t="s">
        <v>48</v>
      </c>
      <c r="O980" s="87"/>
      <c r="P980" s="225">
        <f>O980*H980</f>
        <v>0</v>
      </c>
      <c r="Q980" s="225">
        <v>0</v>
      </c>
      <c r="R980" s="225">
        <f>Q980*H980</f>
        <v>0</v>
      </c>
      <c r="S980" s="225">
        <v>0</v>
      </c>
      <c r="T980" s="226">
        <f>S980*H980</f>
        <v>0</v>
      </c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R980" s="227" t="s">
        <v>99</v>
      </c>
      <c r="AT980" s="227" t="s">
        <v>179</v>
      </c>
      <c r="AU980" s="227" t="s">
        <v>86</v>
      </c>
      <c r="AY980" s="20" t="s">
        <v>177</v>
      </c>
      <c r="BE980" s="228">
        <f>IF(N980="základní",J980,0)</f>
        <v>0</v>
      </c>
      <c r="BF980" s="228">
        <f>IF(N980="snížená",J980,0)</f>
        <v>0</v>
      </c>
      <c r="BG980" s="228">
        <f>IF(N980="zákl. přenesená",J980,0)</f>
        <v>0</v>
      </c>
      <c r="BH980" s="228">
        <f>IF(N980="sníž. přenesená",J980,0)</f>
        <v>0</v>
      </c>
      <c r="BI980" s="228">
        <f>IF(N980="nulová",J980,0)</f>
        <v>0</v>
      </c>
      <c r="BJ980" s="20" t="s">
        <v>84</v>
      </c>
      <c r="BK980" s="228">
        <f>ROUND(I980*H980,2)</f>
        <v>0</v>
      </c>
      <c r="BL980" s="20" t="s">
        <v>99</v>
      </c>
      <c r="BM980" s="227" t="s">
        <v>1427</v>
      </c>
    </row>
    <row r="981" s="2" customFormat="1">
      <c r="A981" s="41"/>
      <c r="B981" s="42"/>
      <c r="C981" s="43"/>
      <c r="D981" s="229" t="s">
        <v>185</v>
      </c>
      <c r="E981" s="43"/>
      <c r="F981" s="230" t="s">
        <v>1428</v>
      </c>
      <c r="G981" s="43"/>
      <c r="H981" s="43"/>
      <c r="I981" s="231"/>
      <c r="J981" s="43"/>
      <c r="K981" s="43"/>
      <c r="L981" s="47"/>
      <c r="M981" s="232"/>
      <c r="N981" s="233"/>
      <c r="O981" s="87"/>
      <c r="P981" s="87"/>
      <c r="Q981" s="87"/>
      <c r="R981" s="87"/>
      <c r="S981" s="87"/>
      <c r="T981" s="88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T981" s="20" t="s">
        <v>185</v>
      </c>
      <c r="AU981" s="20" t="s">
        <v>86</v>
      </c>
    </row>
    <row r="982" s="2" customFormat="1" ht="16.5" customHeight="1">
      <c r="A982" s="41"/>
      <c r="B982" s="42"/>
      <c r="C982" s="277" t="s">
        <v>1429</v>
      </c>
      <c r="D982" s="277" t="s">
        <v>314</v>
      </c>
      <c r="E982" s="278" t="s">
        <v>1430</v>
      </c>
      <c r="F982" s="279" t="s">
        <v>1431</v>
      </c>
      <c r="G982" s="280" t="s">
        <v>465</v>
      </c>
      <c r="H982" s="281">
        <v>46</v>
      </c>
      <c r="I982" s="282"/>
      <c r="J982" s="283">
        <f>ROUND(I982*H982,2)</f>
        <v>0</v>
      </c>
      <c r="K982" s="279" t="s">
        <v>183</v>
      </c>
      <c r="L982" s="284"/>
      <c r="M982" s="285" t="s">
        <v>19</v>
      </c>
      <c r="N982" s="286" t="s">
        <v>48</v>
      </c>
      <c r="O982" s="87"/>
      <c r="P982" s="225">
        <f>O982*H982</f>
        <v>0</v>
      </c>
      <c r="Q982" s="225">
        <v>0.00027999999999999998</v>
      </c>
      <c r="R982" s="225">
        <f>Q982*H982</f>
        <v>0.012879999999999999</v>
      </c>
      <c r="S982" s="225">
        <v>0</v>
      </c>
      <c r="T982" s="226">
        <f>S982*H982</f>
        <v>0</v>
      </c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R982" s="227" t="s">
        <v>241</v>
      </c>
      <c r="AT982" s="227" t="s">
        <v>314</v>
      </c>
      <c r="AU982" s="227" t="s">
        <v>86</v>
      </c>
      <c r="AY982" s="20" t="s">
        <v>177</v>
      </c>
      <c r="BE982" s="228">
        <f>IF(N982="základní",J982,0)</f>
        <v>0</v>
      </c>
      <c r="BF982" s="228">
        <f>IF(N982="snížená",J982,0)</f>
        <v>0</v>
      </c>
      <c r="BG982" s="228">
        <f>IF(N982="zákl. přenesená",J982,0)</f>
        <v>0</v>
      </c>
      <c r="BH982" s="228">
        <f>IF(N982="sníž. přenesená",J982,0)</f>
        <v>0</v>
      </c>
      <c r="BI982" s="228">
        <f>IF(N982="nulová",J982,0)</f>
        <v>0</v>
      </c>
      <c r="BJ982" s="20" t="s">
        <v>84</v>
      </c>
      <c r="BK982" s="228">
        <f>ROUND(I982*H982,2)</f>
        <v>0</v>
      </c>
      <c r="BL982" s="20" t="s">
        <v>99</v>
      </c>
      <c r="BM982" s="227" t="s">
        <v>1432</v>
      </c>
    </row>
    <row r="983" s="2" customFormat="1">
      <c r="A983" s="41"/>
      <c r="B983" s="42"/>
      <c r="C983" s="43"/>
      <c r="D983" s="229" t="s">
        <v>185</v>
      </c>
      <c r="E983" s="43"/>
      <c r="F983" s="230" t="s">
        <v>1431</v>
      </c>
      <c r="G983" s="43"/>
      <c r="H983" s="43"/>
      <c r="I983" s="231"/>
      <c r="J983" s="43"/>
      <c r="K983" s="43"/>
      <c r="L983" s="47"/>
      <c r="M983" s="232"/>
      <c r="N983" s="233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T983" s="20" t="s">
        <v>185</v>
      </c>
      <c r="AU983" s="20" t="s">
        <v>86</v>
      </c>
    </row>
    <row r="984" s="2" customFormat="1" ht="16.5" customHeight="1">
      <c r="A984" s="41"/>
      <c r="B984" s="42"/>
      <c r="C984" s="277" t="s">
        <v>1433</v>
      </c>
      <c r="D984" s="277" t="s">
        <v>314</v>
      </c>
      <c r="E984" s="278" t="s">
        <v>1434</v>
      </c>
      <c r="F984" s="279" t="s">
        <v>1435</v>
      </c>
      <c r="G984" s="280" t="s">
        <v>465</v>
      </c>
      <c r="H984" s="281">
        <v>1.7</v>
      </c>
      <c r="I984" s="282"/>
      <c r="J984" s="283">
        <f>ROUND(I984*H984,2)</f>
        <v>0</v>
      </c>
      <c r="K984" s="279" t="s">
        <v>183</v>
      </c>
      <c r="L984" s="284"/>
      <c r="M984" s="285" t="s">
        <v>19</v>
      </c>
      <c r="N984" s="286" t="s">
        <v>48</v>
      </c>
      <c r="O984" s="87"/>
      <c r="P984" s="225">
        <f>O984*H984</f>
        <v>0</v>
      </c>
      <c r="Q984" s="225">
        <v>0.0042500000000000003</v>
      </c>
      <c r="R984" s="225">
        <f>Q984*H984</f>
        <v>0.0072250000000000005</v>
      </c>
      <c r="S984" s="225">
        <v>0</v>
      </c>
      <c r="T984" s="226">
        <f>S984*H984</f>
        <v>0</v>
      </c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R984" s="227" t="s">
        <v>241</v>
      </c>
      <c r="AT984" s="227" t="s">
        <v>314</v>
      </c>
      <c r="AU984" s="227" t="s">
        <v>86</v>
      </c>
      <c r="AY984" s="20" t="s">
        <v>177</v>
      </c>
      <c r="BE984" s="228">
        <f>IF(N984="základní",J984,0)</f>
        <v>0</v>
      </c>
      <c r="BF984" s="228">
        <f>IF(N984="snížená",J984,0)</f>
        <v>0</v>
      </c>
      <c r="BG984" s="228">
        <f>IF(N984="zákl. přenesená",J984,0)</f>
        <v>0</v>
      </c>
      <c r="BH984" s="228">
        <f>IF(N984="sníž. přenesená",J984,0)</f>
        <v>0</v>
      </c>
      <c r="BI984" s="228">
        <f>IF(N984="nulová",J984,0)</f>
        <v>0</v>
      </c>
      <c r="BJ984" s="20" t="s">
        <v>84</v>
      </c>
      <c r="BK984" s="228">
        <f>ROUND(I984*H984,2)</f>
        <v>0</v>
      </c>
      <c r="BL984" s="20" t="s">
        <v>99</v>
      </c>
      <c r="BM984" s="227" t="s">
        <v>1436</v>
      </c>
    </row>
    <row r="985" s="2" customFormat="1">
      <c r="A985" s="41"/>
      <c r="B985" s="42"/>
      <c r="C985" s="43"/>
      <c r="D985" s="229" t="s">
        <v>185</v>
      </c>
      <c r="E985" s="43"/>
      <c r="F985" s="230" t="s">
        <v>1435</v>
      </c>
      <c r="G985" s="43"/>
      <c r="H985" s="43"/>
      <c r="I985" s="231"/>
      <c r="J985" s="43"/>
      <c r="K985" s="43"/>
      <c r="L985" s="47"/>
      <c r="M985" s="232"/>
      <c r="N985" s="233"/>
      <c r="O985" s="87"/>
      <c r="P985" s="87"/>
      <c r="Q985" s="87"/>
      <c r="R985" s="87"/>
      <c r="S985" s="87"/>
      <c r="T985" s="88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T985" s="20" t="s">
        <v>185</v>
      </c>
      <c r="AU985" s="20" t="s">
        <v>86</v>
      </c>
    </row>
    <row r="986" s="13" customFormat="1">
      <c r="A986" s="13"/>
      <c r="B986" s="234"/>
      <c r="C986" s="235"/>
      <c r="D986" s="229" t="s">
        <v>187</v>
      </c>
      <c r="E986" s="236" t="s">
        <v>19</v>
      </c>
      <c r="F986" s="237" t="s">
        <v>1437</v>
      </c>
      <c r="G986" s="235"/>
      <c r="H986" s="238">
        <v>1.7</v>
      </c>
      <c r="I986" s="239"/>
      <c r="J986" s="235"/>
      <c r="K986" s="235"/>
      <c r="L986" s="240"/>
      <c r="M986" s="241"/>
      <c r="N986" s="242"/>
      <c r="O986" s="242"/>
      <c r="P986" s="242"/>
      <c r="Q986" s="242"/>
      <c r="R986" s="242"/>
      <c r="S986" s="242"/>
      <c r="T986" s="24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4" t="s">
        <v>187</v>
      </c>
      <c r="AU986" s="244" t="s">
        <v>86</v>
      </c>
      <c r="AV986" s="13" t="s">
        <v>86</v>
      </c>
      <c r="AW986" s="13" t="s">
        <v>37</v>
      </c>
      <c r="AX986" s="13" t="s">
        <v>84</v>
      </c>
      <c r="AY986" s="244" t="s">
        <v>177</v>
      </c>
    </row>
    <row r="987" s="2" customFormat="1" ht="16.5" customHeight="1">
      <c r="A987" s="41"/>
      <c r="B987" s="42"/>
      <c r="C987" s="216" t="s">
        <v>1438</v>
      </c>
      <c r="D987" s="216" t="s">
        <v>179</v>
      </c>
      <c r="E987" s="217" t="s">
        <v>1439</v>
      </c>
      <c r="F987" s="218" t="s">
        <v>1440</v>
      </c>
      <c r="G987" s="219" t="s">
        <v>465</v>
      </c>
      <c r="H987" s="220">
        <v>69.599999999999994</v>
      </c>
      <c r="I987" s="221"/>
      <c r="J987" s="222">
        <f>ROUND(I987*H987,2)</f>
        <v>0</v>
      </c>
      <c r="K987" s="218" t="s">
        <v>244</v>
      </c>
      <c r="L987" s="47"/>
      <c r="M987" s="223" t="s">
        <v>19</v>
      </c>
      <c r="N987" s="224" t="s">
        <v>48</v>
      </c>
      <c r="O987" s="87"/>
      <c r="P987" s="225">
        <f>O987*H987</f>
        <v>0</v>
      </c>
      <c r="Q987" s="225">
        <v>0.00131</v>
      </c>
      <c r="R987" s="225">
        <f>Q987*H987</f>
        <v>0.091175999999999993</v>
      </c>
      <c r="S987" s="225">
        <v>0</v>
      </c>
      <c r="T987" s="226">
        <f>S987*H987</f>
        <v>0</v>
      </c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R987" s="227" t="s">
        <v>99</v>
      </c>
      <c r="AT987" s="227" t="s">
        <v>179</v>
      </c>
      <c r="AU987" s="227" t="s">
        <v>86</v>
      </c>
      <c r="AY987" s="20" t="s">
        <v>177</v>
      </c>
      <c r="BE987" s="228">
        <f>IF(N987="základní",J987,0)</f>
        <v>0</v>
      </c>
      <c r="BF987" s="228">
        <f>IF(N987="snížená",J987,0)</f>
        <v>0</v>
      </c>
      <c r="BG987" s="228">
        <f>IF(N987="zákl. přenesená",J987,0)</f>
        <v>0</v>
      </c>
      <c r="BH987" s="228">
        <f>IF(N987="sníž. přenesená",J987,0)</f>
        <v>0</v>
      </c>
      <c r="BI987" s="228">
        <f>IF(N987="nulová",J987,0)</f>
        <v>0</v>
      </c>
      <c r="BJ987" s="20" t="s">
        <v>84</v>
      </c>
      <c r="BK987" s="228">
        <f>ROUND(I987*H987,2)</f>
        <v>0</v>
      </c>
      <c r="BL987" s="20" t="s">
        <v>99</v>
      </c>
      <c r="BM987" s="227" t="s">
        <v>1441</v>
      </c>
    </row>
    <row r="988" s="2" customFormat="1">
      <c r="A988" s="41"/>
      <c r="B988" s="42"/>
      <c r="C988" s="43"/>
      <c r="D988" s="229" t="s">
        <v>185</v>
      </c>
      <c r="E988" s="43"/>
      <c r="F988" s="230" t="s">
        <v>1442</v>
      </c>
      <c r="G988" s="43"/>
      <c r="H988" s="43"/>
      <c r="I988" s="231"/>
      <c r="J988" s="43"/>
      <c r="K988" s="43"/>
      <c r="L988" s="47"/>
      <c r="M988" s="232"/>
      <c r="N988" s="233"/>
      <c r="O988" s="87"/>
      <c r="P988" s="87"/>
      <c r="Q988" s="87"/>
      <c r="R988" s="87"/>
      <c r="S988" s="87"/>
      <c r="T988" s="88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T988" s="20" t="s">
        <v>185</v>
      </c>
      <c r="AU988" s="20" t="s">
        <v>86</v>
      </c>
    </row>
    <row r="989" s="13" customFormat="1">
      <c r="A989" s="13"/>
      <c r="B989" s="234"/>
      <c r="C989" s="235"/>
      <c r="D989" s="229" t="s">
        <v>187</v>
      </c>
      <c r="E989" s="236" t="s">
        <v>19</v>
      </c>
      <c r="F989" s="237" t="s">
        <v>1443</v>
      </c>
      <c r="G989" s="235"/>
      <c r="H989" s="238">
        <v>11</v>
      </c>
      <c r="I989" s="239"/>
      <c r="J989" s="235"/>
      <c r="K989" s="235"/>
      <c r="L989" s="240"/>
      <c r="M989" s="241"/>
      <c r="N989" s="242"/>
      <c r="O989" s="242"/>
      <c r="P989" s="242"/>
      <c r="Q989" s="242"/>
      <c r="R989" s="242"/>
      <c r="S989" s="242"/>
      <c r="T989" s="24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4" t="s">
        <v>187</v>
      </c>
      <c r="AU989" s="244" t="s">
        <v>86</v>
      </c>
      <c r="AV989" s="13" t="s">
        <v>86</v>
      </c>
      <c r="AW989" s="13" t="s">
        <v>37</v>
      </c>
      <c r="AX989" s="13" t="s">
        <v>77</v>
      </c>
      <c r="AY989" s="244" t="s">
        <v>177</v>
      </c>
    </row>
    <row r="990" s="13" customFormat="1">
      <c r="A990" s="13"/>
      <c r="B990" s="234"/>
      <c r="C990" s="235"/>
      <c r="D990" s="229" t="s">
        <v>187</v>
      </c>
      <c r="E990" s="236" t="s">
        <v>19</v>
      </c>
      <c r="F990" s="237" t="s">
        <v>1444</v>
      </c>
      <c r="G990" s="235"/>
      <c r="H990" s="238">
        <v>58.600000000000001</v>
      </c>
      <c r="I990" s="239"/>
      <c r="J990" s="235"/>
      <c r="K990" s="235"/>
      <c r="L990" s="240"/>
      <c r="M990" s="241"/>
      <c r="N990" s="242"/>
      <c r="O990" s="242"/>
      <c r="P990" s="242"/>
      <c r="Q990" s="242"/>
      <c r="R990" s="242"/>
      <c r="S990" s="242"/>
      <c r="T990" s="24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4" t="s">
        <v>187</v>
      </c>
      <c r="AU990" s="244" t="s">
        <v>86</v>
      </c>
      <c r="AV990" s="13" t="s">
        <v>86</v>
      </c>
      <c r="AW990" s="13" t="s">
        <v>37</v>
      </c>
      <c r="AX990" s="13" t="s">
        <v>77</v>
      </c>
      <c r="AY990" s="244" t="s">
        <v>177</v>
      </c>
    </row>
    <row r="991" s="15" customFormat="1">
      <c r="A991" s="15"/>
      <c r="B991" s="255"/>
      <c r="C991" s="256"/>
      <c r="D991" s="229" t="s">
        <v>187</v>
      </c>
      <c r="E991" s="257" t="s">
        <v>19</v>
      </c>
      <c r="F991" s="258" t="s">
        <v>222</v>
      </c>
      <c r="G991" s="256"/>
      <c r="H991" s="259">
        <v>69.599999999999994</v>
      </c>
      <c r="I991" s="260"/>
      <c r="J991" s="256"/>
      <c r="K991" s="256"/>
      <c r="L991" s="261"/>
      <c r="M991" s="262"/>
      <c r="N991" s="263"/>
      <c r="O991" s="263"/>
      <c r="P991" s="263"/>
      <c r="Q991" s="263"/>
      <c r="R991" s="263"/>
      <c r="S991" s="263"/>
      <c r="T991" s="264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5" t="s">
        <v>187</v>
      </c>
      <c r="AU991" s="265" t="s">
        <v>86</v>
      </c>
      <c r="AV991" s="15" t="s">
        <v>99</v>
      </c>
      <c r="AW991" s="15" t="s">
        <v>37</v>
      </c>
      <c r="AX991" s="15" t="s">
        <v>84</v>
      </c>
      <c r="AY991" s="265" t="s">
        <v>177</v>
      </c>
    </row>
    <row r="992" s="2" customFormat="1" ht="16.5" customHeight="1">
      <c r="A992" s="41"/>
      <c r="B992" s="42"/>
      <c r="C992" s="277" t="s">
        <v>1445</v>
      </c>
      <c r="D992" s="277" t="s">
        <v>314</v>
      </c>
      <c r="E992" s="278" t="s">
        <v>1446</v>
      </c>
      <c r="F992" s="279" t="s">
        <v>1447</v>
      </c>
      <c r="G992" s="280" t="s">
        <v>465</v>
      </c>
      <c r="H992" s="281">
        <v>4.7999999999999998</v>
      </c>
      <c r="I992" s="282"/>
      <c r="J992" s="283">
        <f>ROUND(I992*H992,2)</f>
        <v>0</v>
      </c>
      <c r="K992" s="279" t="s">
        <v>183</v>
      </c>
      <c r="L992" s="284"/>
      <c r="M992" s="285" t="s">
        <v>19</v>
      </c>
      <c r="N992" s="286" t="s">
        <v>48</v>
      </c>
      <c r="O992" s="87"/>
      <c r="P992" s="225">
        <f>O992*H992</f>
        <v>0</v>
      </c>
      <c r="Q992" s="225">
        <v>0.033050000000000003</v>
      </c>
      <c r="R992" s="225">
        <f>Q992*H992</f>
        <v>0.15864</v>
      </c>
      <c r="S992" s="225">
        <v>0</v>
      </c>
      <c r="T992" s="226">
        <f>S992*H992</f>
        <v>0</v>
      </c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R992" s="227" t="s">
        <v>241</v>
      </c>
      <c r="AT992" s="227" t="s">
        <v>314</v>
      </c>
      <c r="AU992" s="227" t="s">
        <v>86</v>
      </c>
      <c r="AY992" s="20" t="s">
        <v>177</v>
      </c>
      <c r="BE992" s="228">
        <f>IF(N992="základní",J992,0)</f>
        <v>0</v>
      </c>
      <c r="BF992" s="228">
        <f>IF(N992="snížená",J992,0)</f>
        <v>0</v>
      </c>
      <c r="BG992" s="228">
        <f>IF(N992="zákl. přenesená",J992,0)</f>
        <v>0</v>
      </c>
      <c r="BH992" s="228">
        <f>IF(N992="sníž. přenesená",J992,0)</f>
        <v>0</v>
      </c>
      <c r="BI992" s="228">
        <f>IF(N992="nulová",J992,0)</f>
        <v>0</v>
      </c>
      <c r="BJ992" s="20" t="s">
        <v>84</v>
      </c>
      <c r="BK992" s="228">
        <f>ROUND(I992*H992,2)</f>
        <v>0</v>
      </c>
      <c r="BL992" s="20" t="s">
        <v>99</v>
      </c>
      <c r="BM992" s="227" t="s">
        <v>1448</v>
      </c>
    </row>
    <row r="993" s="2" customFormat="1">
      <c r="A993" s="41"/>
      <c r="B993" s="42"/>
      <c r="C993" s="43"/>
      <c r="D993" s="229" t="s">
        <v>185</v>
      </c>
      <c r="E993" s="43"/>
      <c r="F993" s="230" t="s">
        <v>1447</v>
      </c>
      <c r="G993" s="43"/>
      <c r="H993" s="43"/>
      <c r="I993" s="231"/>
      <c r="J993" s="43"/>
      <c r="K993" s="43"/>
      <c r="L993" s="47"/>
      <c r="M993" s="232"/>
      <c r="N993" s="233"/>
      <c r="O993" s="87"/>
      <c r="P993" s="87"/>
      <c r="Q993" s="87"/>
      <c r="R993" s="87"/>
      <c r="S993" s="87"/>
      <c r="T993" s="88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T993" s="20" t="s">
        <v>185</v>
      </c>
      <c r="AU993" s="20" t="s">
        <v>86</v>
      </c>
    </row>
    <row r="994" s="13" customFormat="1">
      <c r="A994" s="13"/>
      <c r="B994" s="234"/>
      <c r="C994" s="235"/>
      <c r="D994" s="229" t="s">
        <v>187</v>
      </c>
      <c r="E994" s="236" t="s">
        <v>19</v>
      </c>
      <c r="F994" s="237" t="s">
        <v>1449</v>
      </c>
      <c r="G994" s="235"/>
      <c r="H994" s="238">
        <v>4.7999999999999998</v>
      </c>
      <c r="I994" s="239"/>
      <c r="J994" s="235"/>
      <c r="K994" s="235"/>
      <c r="L994" s="240"/>
      <c r="M994" s="241"/>
      <c r="N994" s="242"/>
      <c r="O994" s="242"/>
      <c r="P994" s="242"/>
      <c r="Q994" s="242"/>
      <c r="R994" s="242"/>
      <c r="S994" s="242"/>
      <c r="T994" s="24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4" t="s">
        <v>187</v>
      </c>
      <c r="AU994" s="244" t="s">
        <v>86</v>
      </c>
      <c r="AV994" s="13" t="s">
        <v>86</v>
      </c>
      <c r="AW994" s="13" t="s">
        <v>37</v>
      </c>
      <c r="AX994" s="13" t="s">
        <v>84</v>
      </c>
      <c r="AY994" s="244" t="s">
        <v>177</v>
      </c>
    </row>
    <row r="995" s="2" customFormat="1" ht="16.5" customHeight="1">
      <c r="A995" s="41"/>
      <c r="B995" s="42"/>
      <c r="C995" s="216" t="s">
        <v>1450</v>
      </c>
      <c r="D995" s="216" t="s">
        <v>179</v>
      </c>
      <c r="E995" s="217" t="s">
        <v>1451</v>
      </c>
      <c r="F995" s="218" t="s">
        <v>1452</v>
      </c>
      <c r="G995" s="219" t="s">
        <v>465</v>
      </c>
      <c r="H995" s="220">
        <v>40</v>
      </c>
      <c r="I995" s="221"/>
      <c r="J995" s="222">
        <f>ROUND(I995*H995,2)</f>
        <v>0</v>
      </c>
      <c r="K995" s="218" t="s">
        <v>244</v>
      </c>
      <c r="L995" s="47"/>
      <c r="M995" s="223" t="s">
        <v>19</v>
      </c>
      <c r="N995" s="224" t="s">
        <v>48</v>
      </c>
      <c r="O995" s="87"/>
      <c r="P995" s="225">
        <f>O995*H995</f>
        <v>0</v>
      </c>
      <c r="Q995" s="225">
        <v>0.0074599999999999996</v>
      </c>
      <c r="R995" s="225">
        <f>Q995*H995</f>
        <v>0.2984</v>
      </c>
      <c r="S995" s="225">
        <v>0</v>
      </c>
      <c r="T995" s="226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27" t="s">
        <v>99</v>
      </c>
      <c r="AT995" s="227" t="s">
        <v>179</v>
      </c>
      <c r="AU995" s="227" t="s">
        <v>86</v>
      </c>
      <c r="AY995" s="20" t="s">
        <v>177</v>
      </c>
      <c r="BE995" s="228">
        <f>IF(N995="základní",J995,0)</f>
        <v>0</v>
      </c>
      <c r="BF995" s="228">
        <f>IF(N995="snížená",J995,0)</f>
        <v>0</v>
      </c>
      <c r="BG995" s="228">
        <f>IF(N995="zákl. přenesená",J995,0)</f>
        <v>0</v>
      </c>
      <c r="BH995" s="228">
        <f>IF(N995="sníž. přenesená",J995,0)</f>
        <v>0</v>
      </c>
      <c r="BI995" s="228">
        <f>IF(N995="nulová",J995,0)</f>
        <v>0</v>
      </c>
      <c r="BJ995" s="20" t="s">
        <v>84</v>
      </c>
      <c r="BK995" s="228">
        <f>ROUND(I995*H995,2)</f>
        <v>0</v>
      </c>
      <c r="BL995" s="20" t="s">
        <v>99</v>
      </c>
      <c r="BM995" s="227" t="s">
        <v>1453</v>
      </c>
    </row>
    <row r="996" s="2" customFormat="1">
      <c r="A996" s="41"/>
      <c r="B996" s="42"/>
      <c r="C996" s="43"/>
      <c r="D996" s="229" t="s">
        <v>185</v>
      </c>
      <c r="E996" s="43"/>
      <c r="F996" s="230" t="s">
        <v>1454</v>
      </c>
      <c r="G996" s="43"/>
      <c r="H996" s="43"/>
      <c r="I996" s="231"/>
      <c r="J996" s="43"/>
      <c r="K996" s="43"/>
      <c r="L996" s="47"/>
      <c r="M996" s="232"/>
      <c r="N996" s="233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T996" s="20" t="s">
        <v>185</v>
      </c>
      <c r="AU996" s="20" t="s">
        <v>86</v>
      </c>
    </row>
    <row r="997" s="13" customFormat="1">
      <c r="A997" s="13"/>
      <c r="B997" s="234"/>
      <c r="C997" s="235"/>
      <c r="D997" s="229" t="s">
        <v>187</v>
      </c>
      <c r="E997" s="236" t="s">
        <v>19</v>
      </c>
      <c r="F997" s="237" t="s">
        <v>1455</v>
      </c>
      <c r="G997" s="235"/>
      <c r="H997" s="238">
        <v>15</v>
      </c>
      <c r="I997" s="239"/>
      <c r="J997" s="235"/>
      <c r="K997" s="235"/>
      <c r="L997" s="240"/>
      <c r="M997" s="241"/>
      <c r="N997" s="242"/>
      <c r="O997" s="242"/>
      <c r="P997" s="242"/>
      <c r="Q997" s="242"/>
      <c r="R997" s="242"/>
      <c r="S997" s="242"/>
      <c r="T997" s="24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4" t="s">
        <v>187</v>
      </c>
      <c r="AU997" s="244" t="s">
        <v>86</v>
      </c>
      <c r="AV997" s="13" t="s">
        <v>86</v>
      </c>
      <c r="AW997" s="13" t="s">
        <v>37</v>
      </c>
      <c r="AX997" s="13" t="s">
        <v>77</v>
      </c>
      <c r="AY997" s="244" t="s">
        <v>177</v>
      </c>
    </row>
    <row r="998" s="13" customFormat="1">
      <c r="A998" s="13"/>
      <c r="B998" s="234"/>
      <c r="C998" s="235"/>
      <c r="D998" s="229" t="s">
        <v>187</v>
      </c>
      <c r="E998" s="236" t="s">
        <v>19</v>
      </c>
      <c r="F998" s="237" t="s">
        <v>1456</v>
      </c>
      <c r="G998" s="235"/>
      <c r="H998" s="238">
        <v>25</v>
      </c>
      <c r="I998" s="239"/>
      <c r="J998" s="235"/>
      <c r="K998" s="235"/>
      <c r="L998" s="240"/>
      <c r="M998" s="241"/>
      <c r="N998" s="242"/>
      <c r="O998" s="242"/>
      <c r="P998" s="242"/>
      <c r="Q998" s="242"/>
      <c r="R998" s="242"/>
      <c r="S998" s="242"/>
      <c r="T998" s="24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4" t="s">
        <v>187</v>
      </c>
      <c r="AU998" s="244" t="s">
        <v>86</v>
      </c>
      <c r="AV998" s="13" t="s">
        <v>86</v>
      </c>
      <c r="AW998" s="13" t="s">
        <v>37</v>
      </c>
      <c r="AX998" s="13" t="s">
        <v>77</v>
      </c>
      <c r="AY998" s="244" t="s">
        <v>177</v>
      </c>
    </row>
    <row r="999" s="15" customFormat="1">
      <c r="A999" s="15"/>
      <c r="B999" s="255"/>
      <c r="C999" s="256"/>
      <c r="D999" s="229" t="s">
        <v>187</v>
      </c>
      <c r="E999" s="257" t="s">
        <v>19</v>
      </c>
      <c r="F999" s="258" t="s">
        <v>222</v>
      </c>
      <c r="G999" s="256"/>
      <c r="H999" s="259">
        <v>40</v>
      </c>
      <c r="I999" s="260"/>
      <c r="J999" s="256"/>
      <c r="K999" s="256"/>
      <c r="L999" s="261"/>
      <c r="M999" s="262"/>
      <c r="N999" s="263"/>
      <c r="O999" s="263"/>
      <c r="P999" s="263"/>
      <c r="Q999" s="263"/>
      <c r="R999" s="263"/>
      <c r="S999" s="263"/>
      <c r="T999" s="264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265" t="s">
        <v>187</v>
      </c>
      <c r="AU999" s="265" t="s">
        <v>86</v>
      </c>
      <c r="AV999" s="15" t="s">
        <v>99</v>
      </c>
      <c r="AW999" s="15" t="s">
        <v>37</v>
      </c>
      <c r="AX999" s="15" t="s">
        <v>84</v>
      </c>
      <c r="AY999" s="265" t="s">
        <v>177</v>
      </c>
    </row>
    <row r="1000" s="2" customFormat="1" ht="16.5" customHeight="1">
      <c r="A1000" s="41"/>
      <c r="B1000" s="42"/>
      <c r="C1000" s="277" t="s">
        <v>1457</v>
      </c>
      <c r="D1000" s="277" t="s">
        <v>314</v>
      </c>
      <c r="E1000" s="278" t="s">
        <v>1446</v>
      </c>
      <c r="F1000" s="279" t="s">
        <v>1447</v>
      </c>
      <c r="G1000" s="280" t="s">
        <v>465</v>
      </c>
      <c r="H1000" s="281">
        <v>0.80000000000000004</v>
      </c>
      <c r="I1000" s="282"/>
      <c r="J1000" s="283">
        <f>ROUND(I1000*H1000,2)</f>
        <v>0</v>
      </c>
      <c r="K1000" s="279" t="s">
        <v>183</v>
      </c>
      <c r="L1000" s="284"/>
      <c r="M1000" s="285" t="s">
        <v>19</v>
      </c>
      <c r="N1000" s="286" t="s">
        <v>48</v>
      </c>
      <c r="O1000" s="87"/>
      <c r="P1000" s="225">
        <f>O1000*H1000</f>
        <v>0</v>
      </c>
      <c r="Q1000" s="225">
        <v>0.033050000000000003</v>
      </c>
      <c r="R1000" s="225">
        <f>Q1000*H1000</f>
        <v>0.026440000000000005</v>
      </c>
      <c r="S1000" s="225">
        <v>0</v>
      </c>
      <c r="T1000" s="226">
        <f>S1000*H1000</f>
        <v>0</v>
      </c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R1000" s="227" t="s">
        <v>241</v>
      </c>
      <c r="AT1000" s="227" t="s">
        <v>314</v>
      </c>
      <c r="AU1000" s="227" t="s">
        <v>86</v>
      </c>
      <c r="AY1000" s="20" t="s">
        <v>177</v>
      </c>
      <c r="BE1000" s="228">
        <f>IF(N1000="základní",J1000,0)</f>
        <v>0</v>
      </c>
      <c r="BF1000" s="228">
        <f>IF(N1000="snížená",J1000,0)</f>
        <v>0</v>
      </c>
      <c r="BG1000" s="228">
        <f>IF(N1000="zákl. přenesená",J1000,0)</f>
        <v>0</v>
      </c>
      <c r="BH1000" s="228">
        <f>IF(N1000="sníž. přenesená",J1000,0)</f>
        <v>0</v>
      </c>
      <c r="BI1000" s="228">
        <f>IF(N1000="nulová",J1000,0)</f>
        <v>0</v>
      </c>
      <c r="BJ1000" s="20" t="s">
        <v>84</v>
      </c>
      <c r="BK1000" s="228">
        <f>ROUND(I1000*H1000,2)</f>
        <v>0</v>
      </c>
      <c r="BL1000" s="20" t="s">
        <v>99</v>
      </c>
      <c r="BM1000" s="227" t="s">
        <v>1458</v>
      </c>
    </row>
    <row r="1001" s="2" customFormat="1">
      <c r="A1001" s="41"/>
      <c r="B1001" s="42"/>
      <c r="C1001" s="43"/>
      <c r="D1001" s="229" t="s">
        <v>185</v>
      </c>
      <c r="E1001" s="43"/>
      <c r="F1001" s="230" t="s">
        <v>1447</v>
      </c>
      <c r="G1001" s="43"/>
      <c r="H1001" s="43"/>
      <c r="I1001" s="231"/>
      <c r="J1001" s="43"/>
      <c r="K1001" s="43"/>
      <c r="L1001" s="47"/>
      <c r="M1001" s="232"/>
      <c r="N1001" s="233"/>
      <c r="O1001" s="87"/>
      <c r="P1001" s="87"/>
      <c r="Q1001" s="87"/>
      <c r="R1001" s="87"/>
      <c r="S1001" s="87"/>
      <c r="T1001" s="88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T1001" s="20" t="s">
        <v>185</v>
      </c>
      <c r="AU1001" s="20" t="s">
        <v>86</v>
      </c>
    </row>
    <row r="1002" s="13" customFormat="1">
      <c r="A1002" s="13"/>
      <c r="B1002" s="234"/>
      <c r="C1002" s="235"/>
      <c r="D1002" s="229" t="s">
        <v>187</v>
      </c>
      <c r="E1002" s="236" t="s">
        <v>19</v>
      </c>
      <c r="F1002" s="237" t="s">
        <v>1459</v>
      </c>
      <c r="G1002" s="235"/>
      <c r="H1002" s="238">
        <v>0.80000000000000004</v>
      </c>
      <c r="I1002" s="239"/>
      <c r="J1002" s="235"/>
      <c r="K1002" s="235"/>
      <c r="L1002" s="240"/>
      <c r="M1002" s="241"/>
      <c r="N1002" s="242"/>
      <c r="O1002" s="242"/>
      <c r="P1002" s="242"/>
      <c r="Q1002" s="242"/>
      <c r="R1002" s="242"/>
      <c r="S1002" s="242"/>
      <c r="T1002" s="24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4" t="s">
        <v>187</v>
      </c>
      <c r="AU1002" s="244" t="s">
        <v>86</v>
      </c>
      <c r="AV1002" s="13" t="s">
        <v>86</v>
      </c>
      <c r="AW1002" s="13" t="s">
        <v>37</v>
      </c>
      <c r="AX1002" s="13" t="s">
        <v>84</v>
      </c>
      <c r="AY1002" s="244" t="s">
        <v>177</v>
      </c>
    </row>
    <row r="1003" s="2" customFormat="1" ht="16.5" customHeight="1">
      <c r="A1003" s="41"/>
      <c r="B1003" s="42"/>
      <c r="C1003" s="216" t="s">
        <v>1460</v>
      </c>
      <c r="D1003" s="216" t="s">
        <v>179</v>
      </c>
      <c r="E1003" s="217" t="s">
        <v>1461</v>
      </c>
      <c r="F1003" s="218" t="s">
        <v>1462</v>
      </c>
      <c r="G1003" s="219" t="s">
        <v>465</v>
      </c>
      <c r="H1003" s="220">
        <v>40.799999999999997</v>
      </c>
      <c r="I1003" s="221"/>
      <c r="J1003" s="222">
        <f>ROUND(I1003*H1003,2)</f>
        <v>0</v>
      </c>
      <c r="K1003" s="218" t="s">
        <v>244</v>
      </c>
      <c r="L1003" s="47"/>
      <c r="M1003" s="223" t="s">
        <v>19</v>
      </c>
      <c r="N1003" s="224" t="s">
        <v>48</v>
      </c>
      <c r="O1003" s="87"/>
      <c r="P1003" s="225">
        <f>O1003*H1003</f>
        <v>0</v>
      </c>
      <c r="Q1003" s="225">
        <v>0.01235</v>
      </c>
      <c r="R1003" s="225">
        <f>Q1003*H1003</f>
        <v>0.50387999999999999</v>
      </c>
      <c r="S1003" s="225">
        <v>0</v>
      </c>
      <c r="T1003" s="226">
        <f>S1003*H1003</f>
        <v>0</v>
      </c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R1003" s="227" t="s">
        <v>99</v>
      </c>
      <c r="AT1003" s="227" t="s">
        <v>179</v>
      </c>
      <c r="AU1003" s="227" t="s">
        <v>86</v>
      </c>
      <c r="AY1003" s="20" t="s">
        <v>177</v>
      </c>
      <c r="BE1003" s="228">
        <f>IF(N1003="základní",J1003,0)</f>
        <v>0</v>
      </c>
      <c r="BF1003" s="228">
        <f>IF(N1003="snížená",J1003,0)</f>
        <v>0</v>
      </c>
      <c r="BG1003" s="228">
        <f>IF(N1003="zákl. přenesená",J1003,0)</f>
        <v>0</v>
      </c>
      <c r="BH1003" s="228">
        <f>IF(N1003="sníž. přenesená",J1003,0)</f>
        <v>0</v>
      </c>
      <c r="BI1003" s="228">
        <f>IF(N1003="nulová",J1003,0)</f>
        <v>0</v>
      </c>
      <c r="BJ1003" s="20" t="s">
        <v>84</v>
      </c>
      <c r="BK1003" s="228">
        <f>ROUND(I1003*H1003,2)</f>
        <v>0</v>
      </c>
      <c r="BL1003" s="20" t="s">
        <v>99</v>
      </c>
      <c r="BM1003" s="227" t="s">
        <v>1463</v>
      </c>
    </row>
    <row r="1004" s="2" customFormat="1">
      <c r="A1004" s="41"/>
      <c r="B1004" s="42"/>
      <c r="C1004" s="43"/>
      <c r="D1004" s="229" t="s">
        <v>185</v>
      </c>
      <c r="E1004" s="43"/>
      <c r="F1004" s="230" t="s">
        <v>1464</v>
      </c>
      <c r="G1004" s="43"/>
      <c r="H1004" s="43"/>
      <c r="I1004" s="231"/>
      <c r="J1004" s="43"/>
      <c r="K1004" s="43"/>
      <c r="L1004" s="47"/>
      <c r="M1004" s="232"/>
      <c r="N1004" s="233"/>
      <c r="O1004" s="87"/>
      <c r="P1004" s="87"/>
      <c r="Q1004" s="87"/>
      <c r="R1004" s="87"/>
      <c r="S1004" s="87"/>
      <c r="T1004" s="88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T1004" s="20" t="s">
        <v>185</v>
      </c>
      <c r="AU1004" s="20" t="s">
        <v>86</v>
      </c>
    </row>
    <row r="1005" s="13" customFormat="1">
      <c r="A1005" s="13"/>
      <c r="B1005" s="234"/>
      <c r="C1005" s="235"/>
      <c r="D1005" s="229" t="s">
        <v>187</v>
      </c>
      <c r="E1005" s="236" t="s">
        <v>19</v>
      </c>
      <c r="F1005" s="237" t="s">
        <v>1465</v>
      </c>
      <c r="G1005" s="235"/>
      <c r="H1005" s="238">
        <v>12.300000000000001</v>
      </c>
      <c r="I1005" s="239"/>
      <c r="J1005" s="235"/>
      <c r="K1005" s="235"/>
      <c r="L1005" s="240"/>
      <c r="M1005" s="241"/>
      <c r="N1005" s="242"/>
      <c r="O1005" s="242"/>
      <c r="P1005" s="242"/>
      <c r="Q1005" s="242"/>
      <c r="R1005" s="242"/>
      <c r="S1005" s="242"/>
      <c r="T1005" s="24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4" t="s">
        <v>187</v>
      </c>
      <c r="AU1005" s="244" t="s">
        <v>86</v>
      </c>
      <c r="AV1005" s="13" t="s">
        <v>86</v>
      </c>
      <c r="AW1005" s="13" t="s">
        <v>37</v>
      </c>
      <c r="AX1005" s="13" t="s">
        <v>77</v>
      </c>
      <c r="AY1005" s="244" t="s">
        <v>177</v>
      </c>
    </row>
    <row r="1006" s="13" customFormat="1">
      <c r="A1006" s="13"/>
      <c r="B1006" s="234"/>
      <c r="C1006" s="235"/>
      <c r="D1006" s="229" t="s">
        <v>187</v>
      </c>
      <c r="E1006" s="236" t="s">
        <v>19</v>
      </c>
      <c r="F1006" s="237" t="s">
        <v>1466</v>
      </c>
      <c r="G1006" s="235"/>
      <c r="H1006" s="238">
        <v>15</v>
      </c>
      <c r="I1006" s="239"/>
      <c r="J1006" s="235"/>
      <c r="K1006" s="235"/>
      <c r="L1006" s="240"/>
      <c r="M1006" s="241"/>
      <c r="N1006" s="242"/>
      <c r="O1006" s="242"/>
      <c r="P1006" s="242"/>
      <c r="Q1006" s="242"/>
      <c r="R1006" s="242"/>
      <c r="S1006" s="242"/>
      <c r="T1006" s="24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4" t="s">
        <v>187</v>
      </c>
      <c r="AU1006" s="244" t="s">
        <v>86</v>
      </c>
      <c r="AV1006" s="13" t="s">
        <v>86</v>
      </c>
      <c r="AW1006" s="13" t="s">
        <v>37</v>
      </c>
      <c r="AX1006" s="13" t="s">
        <v>77</v>
      </c>
      <c r="AY1006" s="244" t="s">
        <v>177</v>
      </c>
    </row>
    <row r="1007" s="13" customFormat="1">
      <c r="A1007" s="13"/>
      <c r="B1007" s="234"/>
      <c r="C1007" s="235"/>
      <c r="D1007" s="229" t="s">
        <v>187</v>
      </c>
      <c r="E1007" s="236" t="s">
        <v>19</v>
      </c>
      <c r="F1007" s="237" t="s">
        <v>1467</v>
      </c>
      <c r="G1007" s="235"/>
      <c r="H1007" s="238">
        <v>13.5</v>
      </c>
      <c r="I1007" s="239"/>
      <c r="J1007" s="235"/>
      <c r="K1007" s="235"/>
      <c r="L1007" s="240"/>
      <c r="M1007" s="241"/>
      <c r="N1007" s="242"/>
      <c r="O1007" s="242"/>
      <c r="P1007" s="242"/>
      <c r="Q1007" s="242"/>
      <c r="R1007" s="242"/>
      <c r="S1007" s="242"/>
      <c r="T1007" s="24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44" t="s">
        <v>187</v>
      </c>
      <c r="AU1007" s="244" t="s">
        <v>86</v>
      </c>
      <c r="AV1007" s="13" t="s">
        <v>86</v>
      </c>
      <c r="AW1007" s="13" t="s">
        <v>37</v>
      </c>
      <c r="AX1007" s="13" t="s">
        <v>77</v>
      </c>
      <c r="AY1007" s="244" t="s">
        <v>177</v>
      </c>
    </row>
    <row r="1008" s="15" customFormat="1">
      <c r="A1008" s="15"/>
      <c r="B1008" s="255"/>
      <c r="C1008" s="256"/>
      <c r="D1008" s="229" t="s">
        <v>187</v>
      </c>
      <c r="E1008" s="257" t="s">
        <v>19</v>
      </c>
      <c r="F1008" s="258" t="s">
        <v>222</v>
      </c>
      <c r="G1008" s="256"/>
      <c r="H1008" s="259">
        <v>40.799999999999997</v>
      </c>
      <c r="I1008" s="260"/>
      <c r="J1008" s="256"/>
      <c r="K1008" s="256"/>
      <c r="L1008" s="261"/>
      <c r="M1008" s="262"/>
      <c r="N1008" s="263"/>
      <c r="O1008" s="263"/>
      <c r="P1008" s="263"/>
      <c r="Q1008" s="263"/>
      <c r="R1008" s="263"/>
      <c r="S1008" s="263"/>
      <c r="T1008" s="264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65" t="s">
        <v>187</v>
      </c>
      <c r="AU1008" s="265" t="s">
        <v>86</v>
      </c>
      <c r="AV1008" s="15" t="s">
        <v>99</v>
      </c>
      <c r="AW1008" s="15" t="s">
        <v>37</v>
      </c>
      <c r="AX1008" s="15" t="s">
        <v>84</v>
      </c>
      <c r="AY1008" s="265" t="s">
        <v>177</v>
      </c>
    </row>
    <row r="1009" s="2" customFormat="1" ht="16.5" customHeight="1">
      <c r="A1009" s="41"/>
      <c r="B1009" s="42"/>
      <c r="C1009" s="216" t="s">
        <v>1468</v>
      </c>
      <c r="D1009" s="216" t="s">
        <v>179</v>
      </c>
      <c r="E1009" s="217" t="s">
        <v>1469</v>
      </c>
      <c r="F1009" s="218" t="s">
        <v>1470</v>
      </c>
      <c r="G1009" s="219" t="s">
        <v>344</v>
      </c>
      <c r="H1009" s="220">
        <v>2</v>
      </c>
      <c r="I1009" s="221"/>
      <c r="J1009" s="222">
        <f>ROUND(I1009*H1009,2)</f>
        <v>0</v>
      </c>
      <c r="K1009" s="218" t="s">
        <v>244</v>
      </c>
      <c r="L1009" s="47"/>
      <c r="M1009" s="223" t="s">
        <v>19</v>
      </c>
      <c r="N1009" s="224" t="s">
        <v>48</v>
      </c>
      <c r="O1009" s="87"/>
      <c r="P1009" s="225">
        <f>O1009*H1009</f>
        <v>0</v>
      </c>
      <c r="Q1009" s="225">
        <v>0</v>
      </c>
      <c r="R1009" s="225">
        <f>Q1009*H1009</f>
        <v>0</v>
      </c>
      <c r="S1009" s="225">
        <v>0</v>
      </c>
      <c r="T1009" s="226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27" t="s">
        <v>99</v>
      </c>
      <c r="AT1009" s="227" t="s">
        <v>179</v>
      </c>
      <c r="AU1009" s="227" t="s">
        <v>86</v>
      </c>
      <c r="AY1009" s="20" t="s">
        <v>177</v>
      </c>
      <c r="BE1009" s="228">
        <f>IF(N1009="základní",J1009,0)</f>
        <v>0</v>
      </c>
      <c r="BF1009" s="228">
        <f>IF(N1009="snížená",J1009,0)</f>
        <v>0</v>
      </c>
      <c r="BG1009" s="228">
        <f>IF(N1009="zákl. přenesená",J1009,0)</f>
        <v>0</v>
      </c>
      <c r="BH1009" s="228">
        <f>IF(N1009="sníž. přenesená",J1009,0)</f>
        <v>0</v>
      </c>
      <c r="BI1009" s="228">
        <f>IF(N1009="nulová",J1009,0)</f>
        <v>0</v>
      </c>
      <c r="BJ1009" s="20" t="s">
        <v>84</v>
      </c>
      <c r="BK1009" s="228">
        <f>ROUND(I1009*H1009,2)</f>
        <v>0</v>
      </c>
      <c r="BL1009" s="20" t="s">
        <v>99</v>
      </c>
      <c r="BM1009" s="227" t="s">
        <v>1471</v>
      </c>
    </row>
    <row r="1010" s="2" customFormat="1">
      <c r="A1010" s="41"/>
      <c r="B1010" s="42"/>
      <c r="C1010" s="43"/>
      <c r="D1010" s="229" t="s">
        <v>185</v>
      </c>
      <c r="E1010" s="43"/>
      <c r="F1010" s="230" t="s">
        <v>1472</v>
      </c>
      <c r="G1010" s="43"/>
      <c r="H1010" s="43"/>
      <c r="I1010" s="231"/>
      <c r="J1010" s="43"/>
      <c r="K1010" s="43"/>
      <c r="L1010" s="47"/>
      <c r="M1010" s="232"/>
      <c r="N1010" s="233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20" t="s">
        <v>185</v>
      </c>
      <c r="AU1010" s="20" t="s">
        <v>86</v>
      </c>
    </row>
    <row r="1011" s="2" customFormat="1" ht="16.5" customHeight="1">
      <c r="A1011" s="41"/>
      <c r="B1011" s="42"/>
      <c r="C1011" s="277" t="s">
        <v>1473</v>
      </c>
      <c r="D1011" s="277" t="s">
        <v>314</v>
      </c>
      <c r="E1011" s="278" t="s">
        <v>1474</v>
      </c>
      <c r="F1011" s="279" t="s">
        <v>1475</v>
      </c>
      <c r="G1011" s="280" t="s">
        <v>344</v>
      </c>
      <c r="H1011" s="281">
        <v>1</v>
      </c>
      <c r="I1011" s="282"/>
      <c r="J1011" s="283">
        <f>ROUND(I1011*H1011,2)</f>
        <v>0</v>
      </c>
      <c r="K1011" s="279" t="s">
        <v>183</v>
      </c>
      <c r="L1011" s="284"/>
      <c r="M1011" s="285" t="s">
        <v>19</v>
      </c>
      <c r="N1011" s="286" t="s">
        <v>48</v>
      </c>
      <c r="O1011" s="87"/>
      <c r="P1011" s="225">
        <f>O1011*H1011</f>
        <v>0</v>
      </c>
      <c r="Q1011" s="225">
        <v>8.0000000000000007E-05</v>
      </c>
      <c r="R1011" s="225">
        <f>Q1011*H1011</f>
        <v>8.0000000000000007E-05</v>
      </c>
      <c r="S1011" s="225">
        <v>0</v>
      </c>
      <c r="T1011" s="226">
        <f>S1011*H1011</f>
        <v>0</v>
      </c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R1011" s="227" t="s">
        <v>241</v>
      </c>
      <c r="AT1011" s="227" t="s">
        <v>314</v>
      </c>
      <c r="AU1011" s="227" t="s">
        <v>86</v>
      </c>
      <c r="AY1011" s="20" t="s">
        <v>177</v>
      </c>
      <c r="BE1011" s="228">
        <f>IF(N1011="základní",J1011,0)</f>
        <v>0</v>
      </c>
      <c r="BF1011" s="228">
        <f>IF(N1011="snížená",J1011,0)</f>
        <v>0</v>
      </c>
      <c r="BG1011" s="228">
        <f>IF(N1011="zákl. přenesená",J1011,0)</f>
        <v>0</v>
      </c>
      <c r="BH1011" s="228">
        <f>IF(N1011="sníž. přenesená",J1011,0)</f>
        <v>0</v>
      </c>
      <c r="BI1011" s="228">
        <f>IF(N1011="nulová",J1011,0)</f>
        <v>0</v>
      </c>
      <c r="BJ1011" s="20" t="s">
        <v>84</v>
      </c>
      <c r="BK1011" s="228">
        <f>ROUND(I1011*H1011,2)</f>
        <v>0</v>
      </c>
      <c r="BL1011" s="20" t="s">
        <v>99</v>
      </c>
      <c r="BM1011" s="227" t="s">
        <v>1476</v>
      </c>
    </row>
    <row r="1012" s="2" customFormat="1">
      <c r="A1012" s="41"/>
      <c r="B1012" s="42"/>
      <c r="C1012" s="43"/>
      <c r="D1012" s="229" t="s">
        <v>185</v>
      </c>
      <c r="E1012" s="43"/>
      <c r="F1012" s="230" t="s">
        <v>1475</v>
      </c>
      <c r="G1012" s="43"/>
      <c r="H1012" s="43"/>
      <c r="I1012" s="231"/>
      <c r="J1012" s="43"/>
      <c r="K1012" s="43"/>
      <c r="L1012" s="47"/>
      <c r="M1012" s="232"/>
      <c r="N1012" s="233"/>
      <c r="O1012" s="87"/>
      <c r="P1012" s="87"/>
      <c r="Q1012" s="87"/>
      <c r="R1012" s="87"/>
      <c r="S1012" s="87"/>
      <c r="T1012" s="88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T1012" s="20" t="s">
        <v>185</v>
      </c>
      <c r="AU1012" s="20" t="s">
        <v>86</v>
      </c>
    </row>
    <row r="1013" s="2" customFormat="1" ht="16.5" customHeight="1">
      <c r="A1013" s="41"/>
      <c r="B1013" s="42"/>
      <c r="C1013" s="277" t="s">
        <v>1477</v>
      </c>
      <c r="D1013" s="277" t="s">
        <v>314</v>
      </c>
      <c r="E1013" s="278" t="s">
        <v>1478</v>
      </c>
      <c r="F1013" s="279" t="s">
        <v>1479</v>
      </c>
      <c r="G1013" s="280" t="s">
        <v>344</v>
      </c>
      <c r="H1013" s="281">
        <v>1</v>
      </c>
      <c r="I1013" s="282"/>
      <c r="J1013" s="283">
        <f>ROUND(I1013*H1013,2)</f>
        <v>0</v>
      </c>
      <c r="K1013" s="279" t="s">
        <v>317</v>
      </c>
      <c r="L1013" s="284"/>
      <c r="M1013" s="285" t="s">
        <v>19</v>
      </c>
      <c r="N1013" s="286" t="s">
        <v>48</v>
      </c>
      <c r="O1013" s="87"/>
      <c r="P1013" s="225">
        <f>O1013*H1013</f>
        <v>0</v>
      </c>
      <c r="Q1013" s="225">
        <v>8.0000000000000007E-05</v>
      </c>
      <c r="R1013" s="225">
        <f>Q1013*H1013</f>
        <v>8.0000000000000007E-05</v>
      </c>
      <c r="S1013" s="225">
        <v>0</v>
      </c>
      <c r="T1013" s="226">
        <f>S1013*H1013</f>
        <v>0</v>
      </c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R1013" s="227" t="s">
        <v>241</v>
      </c>
      <c r="AT1013" s="227" t="s">
        <v>314</v>
      </c>
      <c r="AU1013" s="227" t="s">
        <v>86</v>
      </c>
      <c r="AY1013" s="20" t="s">
        <v>177</v>
      </c>
      <c r="BE1013" s="228">
        <f>IF(N1013="základní",J1013,0)</f>
        <v>0</v>
      </c>
      <c r="BF1013" s="228">
        <f>IF(N1013="snížená",J1013,0)</f>
        <v>0</v>
      </c>
      <c r="BG1013" s="228">
        <f>IF(N1013="zákl. přenesená",J1013,0)</f>
        <v>0</v>
      </c>
      <c r="BH1013" s="228">
        <f>IF(N1013="sníž. přenesená",J1013,0)</f>
        <v>0</v>
      </c>
      <c r="BI1013" s="228">
        <f>IF(N1013="nulová",J1013,0)</f>
        <v>0</v>
      </c>
      <c r="BJ1013" s="20" t="s">
        <v>84</v>
      </c>
      <c r="BK1013" s="228">
        <f>ROUND(I1013*H1013,2)</f>
        <v>0</v>
      </c>
      <c r="BL1013" s="20" t="s">
        <v>99</v>
      </c>
      <c r="BM1013" s="227" t="s">
        <v>1480</v>
      </c>
    </row>
    <row r="1014" s="2" customFormat="1">
      <c r="A1014" s="41"/>
      <c r="B1014" s="42"/>
      <c r="C1014" s="43"/>
      <c r="D1014" s="229" t="s">
        <v>185</v>
      </c>
      <c r="E1014" s="43"/>
      <c r="F1014" s="230" t="s">
        <v>1479</v>
      </c>
      <c r="G1014" s="43"/>
      <c r="H1014" s="43"/>
      <c r="I1014" s="231"/>
      <c r="J1014" s="43"/>
      <c r="K1014" s="43"/>
      <c r="L1014" s="47"/>
      <c r="M1014" s="232"/>
      <c r="N1014" s="233"/>
      <c r="O1014" s="87"/>
      <c r="P1014" s="87"/>
      <c r="Q1014" s="87"/>
      <c r="R1014" s="87"/>
      <c r="S1014" s="87"/>
      <c r="T1014" s="88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T1014" s="20" t="s">
        <v>185</v>
      </c>
      <c r="AU1014" s="20" t="s">
        <v>86</v>
      </c>
    </row>
    <row r="1015" s="2" customFormat="1" ht="16.5" customHeight="1">
      <c r="A1015" s="41"/>
      <c r="B1015" s="42"/>
      <c r="C1015" s="216" t="s">
        <v>1481</v>
      </c>
      <c r="D1015" s="216" t="s">
        <v>179</v>
      </c>
      <c r="E1015" s="217" t="s">
        <v>1482</v>
      </c>
      <c r="F1015" s="218" t="s">
        <v>1483</v>
      </c>
      <c r="G1015" s="219" t="s">
        <v>344</v>
      </c>
      <c r="H1015" s="220">
        <v>1</v>
      </c>
      <c r="I1015" s="221"/>
      <c r="J1015" s="222">
        <f>ROUND(I1015*H1015,2)</f>
        <v>0</v>
      </c>
      <c r="K1015" s="218" t="s">
        <v>244</v>
      </c>
      <c r="L1015" s="47"/>
      <c r="M1015" s="223" t="s">
        <v>19</v>
      </c>
      <c r="N1015" s="224" t="s">
        <v>48</v>
      </c>
      <c r="O1015" s="87"/>
      <c r="P1015" s="225">
        <f>O1015*H1015</f>
        <v>0</v>
      </c>
      <c r="Q1015" s="225">
        <v>0</v>
      </c>
      <c r="R1015" s="225">
        <f>Q1015*H1015</f>
        <v>0</v>
      </c>
      <c r="S1015" s="225">
        <v>0</v>
      </c>
      <c r="T1015" s="226">
        <f>S1015*H1015</f>
        <v>0</v>
      </c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R1015" s="227" t="s">
        <v>99</v>
      </c>
      <c r="AT1015" s="227" t="s">
        <v>179</v>
      </c>
      <c r="AU1015" s="227" t="s">
        <v>86</v>
      </c>
      <c r="AY1015" s="20" t="s">
        <v>177</v>
      </c>
      <c r="BE1015" s="228">
        <f>IF(N1015="základní",J1015,0)</f>
        <v>0</v>
      </c>
      <c r="BF1015" s="228">
        <f>IF(N1015="snížená",J1015,0)</f>
        <v>0</v>
      </c>
      <c r="BG1015" s="228">
        <f>IF(N1015="zákl. přenesená",J1015,0)</f>
        <v>0</v>
      </c>
      <c r="BH1015" s="228">
        <f>IF(N1015="sníž. přenesená",J1015,0)</f>
        <v>0</v>
      </c>
      <c r="BI1015" s="228">
        <f>IF(N1015="nulová",J1015,0)</f>
        <v>0</v>
      </c>
      <c r="BJ1015" s="20" t="s">
        <v>84</v>
      </c>
      <c r="BK1015" s="228">
        <f>ROUND(I1015*H1015,2)</f>
        <v>0</v>
      </c>
      <c r="BL1015" s="20" t="s">
        <v>99</v>
      </c>
      <c r="BM1015" s="227" t="s">
        <v>1484</v>
      </c>
    </row>
    <row r="1016" s="2" customFormat="1">
      <c r="A1016" s="41"/>
      <c r="B1016" s="42"/>
      <c r="C1016" s="43"/>
      <c r="D1016" s="229" t="s">
        <v>185</v>
      </c>
      <c r="E1016" s="43"/>
      <c r="F1016" s="230" t="s">
        <v>1485</v>
      </c>
      <c r="G1016" s="43"/>
      <c r="H1016" s="43"/>
      <c r="I1016" s="231"/>
      <c r="J1016" s="43"/>
      <c r="K1016" s="43"/>
      <c r="L1016" s="47"/>
      <c r="M1016" s="232"/>
      <c r="N1016" s="233"/>
      <c r="O1016" s="87"/>
      <c r="P1016" s="87"/>
      <c r="Q1016" s="87"/>
      <c r="R1016" s="87"/>
      <c r="S1016" s="87"/>
      <c r="T1016" s="88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T1016" s="20" t="s">
        <v>185</v>
      </c>
      <c r="AU1016" s="20" t="s">
        <v>86</v>
      </c>
    </row>
    <row r="1017" s="2" customFormat="1" ht="16.5" customHeight="1">
      <c r="A1017" s="41"/>
      <c r="B1017" s="42"/>
      <c r="C1017" s="277" t="s">
        <v>1486</v>
      </c>
      <c r="D1017" s="277" t="s">
        <v>314</v>
      </c>
      <c r="E1017" s="278" t="s">
        <v>1487</v>
      </c>
      <c r="F1017" s="279" t="s">
        <v>1488</v>
      </c>
      <c r="G1017" s="280" t="s">
        <v>344</v>
      </c>
      <c r="H1017" s="281">
        <v>1</v>
      </c>
      <c r="I1017" s="282"/>
      <c r="J1017" s="283">
        <f>ROUND(I1017*H1017,2)</f>
        <v>0</v>
      </c>
      <c r="K1017" s="279" t="s">
        <v>183</v>
      </c>
      <c r="L1017" s="284"/>
      <c r="M1017" s="285" t="s">
        <v>19</v>
      </c>
      <c r="N1017" s="286" t="s">
        <v>48</v>
      </c>
      <c r="O1017" s="87"/>
      <c r="P1017" s="225">
        <f>O1017*H1017</f>
        <v>0</v>
      </c>
      <c r="Q1017" s="225">
        <v>9.0000000000000006E-05</v>
      </c>
      <c r="R1017" s="225">
        <f>Q1017*H1017</f>
        <v>9.0000000000000006E-05</v>
      </c>
      <c r="S1017" s="225">
        <v>0</v>
      </c>
      <c r="T1017" s="226">
        <f>S1017*H1017</f>
        <v>0</v>
      </c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R1017" s="227" t="s">
        <v>241</v>
      </c>
      <c r="AT1017" s="227" t="s">
        <v>314</v>
      </c>
      <c r="AU1017" s="227" t="s">
        <v>86</v>
      </c>
      <c r="AY1017" s="20" t="s">
        <v>177</v>
      </c>
      <c r="BE1017" s="228">
        <f>IF(N1017="základní",J1017,0)</f>
        <v>0</v>
      </c>
      <c r="BF1017" s="228">
        <f>IF(N1017="snížená",J1017,0)</f>
        <v>0</v>
      </c>
      <c r="BG1017" s="228">
        <f>IF(N1017="zákl. přenesená",J1017,0)</f>
        <v>0</v>
      </c>
      <c r="BH1017" s="228">
        <f>IF(N1017="sníž. přenesená",J1017,0)</f>
        <v>0</v>
      </c>
      <c r="BI1017" s="228">
        <f>IF(N1017="nulová",J1017,0)</f>
        <v>0</v>
      </c>
      <c r="BJ1017" s="20" t="s">
        <v>84</v>
      </c>
      <c r="BK1017" s="228">
        <f>ROUND(I1017*H1017,2)</f>
        <v>0</v>
      </c>
      <c r="BL1017" s="20" t="s">
        <v>99</v>
      </c>
      <c r="BM1017" s="227" t="s">
        <v>1489</v>
      </c>
    </row>
    <row r="1018" s="2" customFormat="1">
      <c r="A1018" s="41"/>
      <c r="B1018" s="42"/>
      <c r="C1018" s="43"/>
      <c r="D1018" s="229" t="s">
        <v>185</v>
      </c>
      <c r="E1018" s="43"/>
      <c r="F1018" s="230" t="s">
        <v>1488</v>
      </c>
      <c r="G1018" s="43"/>
      <c r="H1018" s="43"/>
      <c r="I1018" s="231"/>
      <c r="J1018" s="43"/>
      <c r="K1018" s="43"/>
      <c r="L1018" s="47"/>
      <c r="M1018" s="232"/>
      <c r="N1018" s="233"/>
      <c r="O1018" s="87"/>
      <c r="P1018" s="87"/>
      <c r="Q1018" s="87"/>
      <c r="R1018" s="87"/>
      <c r="S1018" s="87"/>
      <c r="T1018" s="88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T1018" s="20" t="s">
        <v>185</v>
      </c>
      <c r="AU1018" s="20" t="s">
        <v>86</v>
      </c>
    </row>
    <row r="1019" s="2" customFormat="1" ht="21.75" customHeight="1">
      <c r="A1019" s="41"/>
      <c r="B1019" s="42"/>
      <c r="C1019" s="216" t="s">
        <v>1490</v>
      </c>
      <c r="D1019" s="216" t="s">
        <v>179</v>
      </c>
      <c r="E1019" s="217" t="s">
        <v>1491</v>
      </c>
      <c r="F1019" s="218" t="s">
        <v>1492</v>
      </c>
      <c r="G1019" s="219" t="s">
        <v>344</v>
      </c>
      <c r="H1019" s="220">
        <v>42</v>
      </c>
      <c r="I1019" s="221"/>
      <c r="J1019" s="222">
        <f>ROUND(I1019*H1019,2)</f>
        <v>0</v>
      </c>
      <c r="K1019" s="218" t="s">
        <v>244</v>
      </c>
      <c r="L1019" s="47"/>
      <c r="M1019" s="223" t="s">
        <v>19</v>
      </c>
      <c r="N1019" s="224" t="s">
        <v>48</v>
      </c>
      <c r="O1019" s="87"/>
      <c r="P1019" s="225">
        <f>O1019*H1019</f>
        <v>0</v>
      </c>
      <c r="Q1019" s="225">
        <v>0</v>
      </c>
      <c r="R1019" s="225">
        <f>Q1019*H1019</f>
        <v>0</v>
      </c>
      <c r="S1019" s="225">
        <v>0</v>
      </c>
      <c r="T1019" s="226">
        <f>S1019*H1019</f>
        <v>0</v>
      </c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R1019" s="227" t="s">
        <v>99</v>
      </c>
      <c r="AT1019" s="227" t="s">
        <v>179</v>
      </c>
      <c r="AU1019" s="227" t="s">
        <v>86</v>
      </c>
      <c r="AY1019" s="20" t="s">
        <v>177</v>
      </c>
      <c r="BE1019" s="228">
        <f>IF(N1019="základní",J1019,0)</f>
        <v>0</v>
      </c>
      <c r="BF1019" s="228">
        <f>IF(N1019="snížená",J1019,0)</f>
        <v>0</v>
      </c>
      <c r="BG1019" s="228">
        <f>IF(N1019="zákl. přenesená",J1019,0)</f>
        <v>0</v>
      </c>
      <c r="BH1019" s="228">
        <f>IF(N1019="sníž. přenesená",J1019,0)</f>
        <v>0</v>
      </c>
      <c r="BI1019" s="228">
        <f>IF(N1019="nulová",J1019,0)</f>
        <v>0</v>
      </c>
      <c r="BJ1019" s="20" t="s">
        <v>84</v>
      </c>
      <c r="BK1019" s="228">
        <f>ROUND(I1019*H1019,2)</f>
        <v>0</v>
      </c>
      <c r="BL1019" s="20" t="s">
        <v>99</v>
      </c>
      <c r="BM1019" s="227" t="s">
        <v>1493</v>
      </c>
    </row>
    <row r="1020" s="2" customFormat="1">
      <c r="A1020" s="41"/>
      <c r="B1020" s="42"/>
      <c r="C1020" s="43"/>
      <c r="D1020" s="229" t="s">
        <v>185</v>
      </c>
      <c r="E1020" s="43"/>
      <c r="F1020" s="230" t="s">
        <v>1494</v>
      </c>
      <c r="G1020" s="43"/>
      <c r="H1020" s="43"/>
      <c r="I1020" s="231"/>
      <c r="J1020" s="43"/>
      <c r="K1020" s="43"/>
      <c r="L1020" s="47"/>
      <c r="M1020" s="232"/>
      <c r="N1020" s="233"/>
      <c r="O1020" s="87"/>
      <c r="P1020" s="87"/>
      <c r="Q1020" s="87"/>
      <c r="R1020" s="87"/>
      <c r="S1020" s="87"/>
      <c r="T1020" s="88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T1020" s="20" t="s">
        <v>185</v>
      </c>
      <c r="AU1020" s="20" t="s">
        <v>86</v>
      </c>
    </row>
    <row r="1021" s="13" customFormat="1">
      <c r="A1021" s="13"/>
      <c r="B1021" s="234"/>
      <c r="C1021" s="235"/>
      <c r="D1021" s="229" t="s">
        <v>187</v>
      </c>
      <c r="E1021" s="236" t="s">
        <v>19</v>
      </c>
      <c r="F1021" s="237" t="s">
        <v>1495</v>
      </c>
      <c r="G1021" s="235"/>
      <c r="H1021" s="238">
        <v>10</v>
      </c>
      <c r="I1021" s="239"/>
      <c r="J1021" s="235"/>
      <c r="K1021" s="235"/>
      <c r="L1021" s="240"/>
      <c r="M1021" s="241"/>
      <c r="N1021" s="242"/>
      <c r="O1021" s="242"/>
      <c r="P1021" s="242"/>
      <c r="Q1021" s="242"/>
      <c r="R1021" s="242"/>
      <c r="S1021" s="242"/>
      <c r="T1021" s="24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44" t="s">
        <v>187</v>
      </c>
      <c r="AU1021" s="244" t="s">
        <v>86</v>
      </c>
      <c r="AV1021" s="13" t="s">
        <v>86</v>
      </c>
      <c r="AW1021" s="13" t="s">
        <v>37</v>
      </c>
      <c r="AX1021" s="13" t="s">
        <v>77</v>
      </c>
      <c r="AY1021" s="244" t="s">
        <v>177</v>
      </c>
    </row>
    <row r="1022" s="13" customFormat="1">
      <c r="A1022" s="13"/>
      <c r="B1022" s="234"/>
      <c r="C1022" s="235"/>
      <c r="D1022" s="229" t="s">
        <v>187</v>
      </c>
      <c r="E1022" s="236" t="s">
        <v>19</v>
      </c>
      <c r="F1022" s="237" t="s">
        <v>1496</v>
      </c>
      <c r="G1022" s="235"/>
      <c r="H1022" s="238">
        <v>32</v>
      </c>
      <c r="I1022" s="239"/>
      <c r="J1022" s="235"/>
      <c r="K1022" s="235"/>
      <c r="L1022" s="240"/>
      <c r="M1022" s="241"/>
      <c r="N1022" s="242"/>
      <c r="O1022" s="242"/>
      <c r="P1022" s="242"/>
      <c r="Q1022" s="242"/>
      <c r="R1022" s="242"/>
      <c r="S1022" s="242"/>
      <c r="T1022" s="24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4" t="s">
        <v>187</v>
      </c>
      <c r="AU1022" s="244" t="s">
        <v>86</v>
      </c>
      <c r="AV1022" s="13" t="s">
        <v>86</v>
      </c>
      <c r="AW1022" s="13" t="s">
        <v>37</v>
      </c>
      <c r="AX1022" s="13" t="s">
        <v>77</v>
      </c>
      <c r="AY1022" s="244" t="s">
        <v>177</v>
      </c>
    </row>
    <row r="1023" s="15" customFormat="1">
      <c r="A1023" s="15"/>
      <c r="B1023" s="255"/>
      <c r="C1023" s="256"/>
      <c r="D1023" s="229" t="s">
        <v>187</v>
      </c>
      <c r="E1023" s="257" t="s">
        <v>19</v>
      </c>
      <c r="F1023" s="258" t="s">
        <v>222</v>
      </c>
      <c r="G1023" s="256"/>
      <c r="H1023" s="259">
        <v>42</v>
      </c>
      <c r="I1023" s="260"/>
      <c r="J1023" s="256"/>
      <c r="K1023" s="256"/>
      <c r="L1023" s="261"/>
      <c r="M1023" s="262"/>
      <c r="N1023" s="263"/>
      <c r="O1023" s="263"/>
      <c r="P1023" s="263"/>
      <c r="Q1023" s="263"/>
      <c r="R1023" s="263"/>
      <c r="S1023" s="263"/>
      <c r="T1023" s="264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65" t="s">
        <v>187</v>
      </c>
      <c r="AU1023" s="265" t="s">
        <v>86</v>
      </c>
      <c r="AV1023" s="15" t="s">
        <v>99</v>
      </c>
      <c r="AW1023" s="15" t="s">
        <v>37</v>
      </c>
      <c r="AX1023" s="15" t="s">
        <v>84</v>
      </c>
      <c r="AY1023" s="265" t="s">
        <v>177</v>
      </c>
    </row>
    <row r="1024" s="2" customFormat="1" ht="16.5" customHeight="1">
      <c r="A1024" s="41"/>
      <c r="B1024" s="42"/>
      <c r="C1024" s="277" t="s">
        <v>1497</v>
      </c>
      <c r="D1024" s="277" t="s">
        <v>314</v>
      </c>
      <c r="E1024" s="278" t="s">
        <v>1498</v>
      </c>
      <c r="F1024" s="279" t="s">
        <v>1499</v>
      </c>
      <c r="G1024" s="280" t="s">
        <v>344</v>
      </c>
      <c r="H1024" s="281">
        <v>42</v>
      </c>
      <c r="I1024" s="282"/>
      <c r="J1024" s="283">
        <f>ROUND(I1024*H1024,2)</f>
        <v>0</v>
      </c>
      <c r="K1024" s="279" t="s">
        <v>183</v>
      </c>
      <c r="L1024" s="284"/>
      <c r="M1024" s="285" t="s">
        <v>19</v>
      </c>
      <c r="N1024" s="286" t="s">
        <v>48</v>
      </c>
      <c r="O1024" s="87"/>
      <c r="P1024" s="225">
        <f>O1024*H1024</f>
        <v>0</v>
      </c>
      <c r="Q1024" s="225">
        <v>0.00027999999999999998</v>
      </c>
      <c r="R1024" s="225">
        <f>Q1024*H1024</f>
        <v>0.01176</v>
      </c>
      <c r="S1024" s="225">
        <v>0</v>
      </c>
      <c r="T1024" s="226">
        <f>S1024*H1024</f>
        <v>0</v>
      </c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R1024" s="227" t="s">
        <v>241</v>
      </c>
      <c r="AT1024" s="227" t="s">
        <v>314</v>
      </c>
      <c r="AU1024" s="227" t="s">
        <v>86</v>
      </c>
      <c r="AY1024" s="20" t="s">
        <v>177</v>
      </c>
      <c r="BE1024" s="228">
        <f>IF(N1024="základní",J1024,0)</f>
        <v>0</v>
      </c>
      <c r="BF1024" s="228">
        <f>IF(N1024="snížená",J1024,0)</f>
        <v>0</v>
      </c>
      <c r="BG1024" s="228">
        <f>IF(N1024="zákl. přenesená",J1024,0)</f>
        <v>0</v>
      </c>
      <c r="BH1024" s="228">
        <f>IF(N1024="sníž. přenesená",J1024,0)</f>
        <v>0</v>
      </c>
      <c r="BI1024" s="228">
        <f>IF(N1024="nulová",J1024,0)</f>
        <v>0</v>
      </c>
      <c r="BJ1024" s="20" t="s">
        <v>84</v>
      </c>
      <c r="BK1024" s="228">
        <f>ROUND(I1024*H1024,2)</f>
        <v>0</v>
      </c>
      <c r="BL1024" s="20" t="s">
        <v>99</v>
      </c>
      <c r="BM1024" s="227" t="s">
        <v>1500</v>
      </c>
    </row>
    <row r="1025" s="2" customFormat="1">
      <c r="A1025" s="41"/>
      <c r="B1025" s="42"/>
      <c r="C1025" s="43"/>
      <c r="D1025" s="229" t="s">
        <v>185</v>
      </c>
      <c r="E1025" s="43"/>
      <c r="F1025" s="230" t="s">
        <v>1499</v>
      </c>
      <c r="G1025" s="43"/>
      <c r="H1025" s="43"/>
      <c r="I1025" s="231"/>
      <c r="J1025" s="43"/>
      <c r="K1025" s="43"/>
      <c r="L1025" s="47"/>
      <c r="M1025" s="232"/>
      <c r="N1025" s="233"/>
      <c r="O1025" s="87"/>
      <c r="P1025" s="87"/>
      <c r="Q1025" s="87"/>
      <c r="R1025" s="87"/>
      <c r="S1025" s="87"/>
      <c r="T1025" s="88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T1025" s="20" t="s">
        <v>185</v>
      </c>
      <c r="AU1025" s="20" t="s">
        <v>86</v>
      </c>
    </row>
    <row r="1026" s="2" customFormat="1" ht="21.75" customHeight="1">
      <c r="A1026" s="41"/>
      <c r="B1026" s="42"/>
      <c r="C1026" s="216" t="s">
        <v>1501</v>
      </c>
      <c r="D1026" s="216" t="s">
        <v>179</v>
      </c>
      <c r="E1026" s="217" t="s">
        <v>1502</v>
      </c>
      <c r="F1026" s="218" t="s">
        <v>1503</v>
      </c>
      <c r="G1026" s="219" t="s">
        <v>344</v>
      </c>
      <c r="H1026" s="220">
        <v>2</v>
      </c>
      <c r="I1026" s="221"/>
      <c r="J1026" s="222">
        <f>ROUND(I1026*H1026,2)</f>
        <v>0</v>
      </c>
      <c r="K1026" s="218" t="s">
        <v>244</v>
      </c>
      <c r="L1026" s="47"/>
      <c r="M1026" s="223" t="s">
        <v>19</v>
      </c>
      <c r="N1026" s="224" t="s">
        <v>48</v>
      </c>
      <c r="O1026" s="87"/>
      <c r="P1026" s="225">
        <f>O1026*H1026</f>
        <v>0</v>
      </c>
      <c r="Q1026" s="225">
        <v>0</v>
      </c>
      <c r="R1026" s="225">
        <f>Q1026*H1026</f>
        <v>0</v>
      </c>
      <c r="S1026" s="225">
        <v>0</v>
      </c>
      <c r="T1026" s="226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27" t="s">
        <v>99</v>
      </c>
      <c r="AT1026" s="227" t="s">
        <v>179</v>
      </c>
      <c r="AU1026" s="227" t="s">
        <v>86</v>
      </c>
      <c r="AY1026" s="20" t="s">
        <v>177</v>
      </c>
      <c r="BE1026" s="228">
        <f>IF(N1026="základní",J1026,0)</f>
        <v>0</v>
      </c>
      <c r="BF1026" s="228">
        <f>IF(N1026="snížená",J1026,0)</f>
        <v>0</v>
      </c>
      <c r="BG1026" s="228">
        <f>IF(N1026="zákl. přenesená",J1026,0)</f>
        <v>0</v>
      </c>
      <c r="BH1026" s="228">
        <f>IF(N1026="sníž. přenesená",J1026,0)</f>
        <v>0</v>
      </c>
      <c r="BI1026" s="228">
        <f>IF(N1026="nulová",J1026,0)</f>
        <v>0</v>
      </c>
      <c r="BJ1026" s="20" t="s">
        <v>84</v>
      </c>
      <c r="BK1026" s="228">
        <f>ROUND(I1026*H1026,2)</f>
        <v>0</v>
      </c>
      <c r="BL1026" s="20" t="s">
        <v>99</v>
      </c>
      <c r="BM1026" s="227" t="s">
        <v>1504</v>
      </c>
    </row>
    <row r="1027" s="2" customFormat="1">
      <c r="A1027" s="41"/>
      <c r="B1027" s="42"/>
      <c r="C1027" s="43"/>
      <c r="D1027" s="229" t="s">
        <v>185</v>
      </c>
      <c r="E1027" s="43"/>
      <c r="F1027" s="230" t="s">
        <v>1505</v>
      </c>
      <c r="G1027" s="43"/>
      <c r="H1027" s="43"/>
      <c r="I1027" s="231"/>
      <c r="J1027" s="43"/>
      <c r="K1027" s="43"/>
      <c r="L1027" s="47"/>
      <c r="M1027" s="232"/>
      <c r="N1027" s="233"/>
      <c r="O1027" s="87"/>
      <c r="P1027" s="87"/>
      <c r="Q1027" s="87"/>
      <c r="R1027" s="87"/>
      <c r="S1027" s="87"/>
      <c r="T1027" s="88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T1027" s="20" t="s">
        <v>185</v>
      </c>
      <c r="AU1027" s="20" t="s">
        <v>86</v>
      </c>
    </row>
    <row r="1028" s="13" customFormat="1">
      <c r="A1028" s="13"/>
      <c r="B1028" s="234"/>
      <c r="C1028" s="235"/>
      <c r="D1028" s="229" t="s">
        <v>187</v>
      </c>
      <c r="E1028" s="236" t="s">
        <v>19</v>
      </c>
      <c r="F1028" s="237" t="s">
        <v>1506</v>
      </c>
      <c r="G1028" s="235"/>
      <c r="H1028" s="238">
        <v>2</v>
      </c>
      <c r="I1028" s="239"/>
      <c r="J1028" s="235"/>
      <c r="K1028" s="235"/>
      <c r="L1028" s="240"/>
      <c r="M1028" s="241"/>
      <c r="N1028" s="242"/>
      <c r="O1028" s="242"/>
      <c r="P1028" s="242"/>
      <c r="Q1028" s="242"/>
      <c r="R1028" s="242"/>
      <c r="S1028" s="242"/>
      <c r="T1028" s="24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4" t="s">
        <v>187</v>
      </c>
      <c r="AU1028" s="244" t="s">
        <v>86</v>
      </c>
      <c r="AV1028" s="13" t="s">
        <v>86</v>
      </c>
      <c r="AW1028" s="13" t="s">
        <v>37</v>
      </c>
      <c r="AX1028" s="13" t="s">
        <v>84</v>
      </c>
      <c r="AY1028" s="244" t="s">
        <v>177</v>
      </c>
    </row>
    <row r="1029" s="2" customFormat="1" ht="16.5" customHeight="1">
      <c r="A1029" s="41"/>
      <c r="B1029" s="42"/>
      <c r="C1029" s="277" t="s">
        <v>1507</v>
      </c>
      <c r="D1029" s="277" t="s">
        <v>314</v>
      </c>
      <c r="E1029" s="278" t="s">
        <v>1508</v>
      </c>
      <c r="F1029" s="279" t="s">
        <v>1509</v>
      </c>
      <c r="G1029" s="280" t="s">
        <v>344</v>
      </c>
      <c r="H1029" s="281">
        <v>1</v>
      </c>
      <c r="I1029" s="282"/>
      <c r="J1029" s="283">
        <f>ROUND(I1029*H1029,2)</f>
        <v>0</v>
      </c>
      <c r="K1029" s="279" t="s">
        <v>183</v>
      </c>
      <c r="L1029" s="284"/>
      <c r="M1029" s="285" t="s">
        <v>19</v>
      </c>
      <c r="N1029" s="286" t="s">
        <v>48</v>
      </c>
      <c r="O1029" s="87"/>
      <c r="P1029" s="225">
        <f>O1029*H1029</f>
        <v>0</v>
      </c>
      <c r="Q1029" s="225">
        <v>0.00062</v>
      </c>
      <c r="R1029" s="225">
        <f>Q1029*H1029</f>
        <v>0.00062</v>
      </c>
      <c r="S1029" s="225">
        <v>0</v>
      </c>
      <c r="T1029" s="226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27" t="s">
        <v>241</v>
      </c>
      <c r="AT1029" s="227" t="s">
        <v>314</v>
      </c>
      <c r="AU1029" s="227" t="s">
        <v>86</v>
      </c>
      <c r="AY1029" s="20" t="s">
        <v>177</v>
      </c>
      <c r="BE1029" s="228">
        <f>IF(N1029="základní",J1029,0)</f>
        <v>0</v>
      </c>
      <c r="BF1029" s="228">
        <f>IF(N1029="snížená",J1029,0)</f>
        <v>0</v>
      </c>
      <c r="BG1029" s="228">
        <f>IF(N1029="zákl. přenesená",J1029,0)</f>
        <v>0</v>
      </c>
      <c r="BH1029" s="228">
        <f>IF(N1029="sníž. přenesená",J1029,0)</f>
        <v>0</v>
      </c>
      <c r="BI1029" s="228">
        <f>IF(N1029="nulová",J1029,0)</f>
        <v>0</v>
      </c>
      <c r="BJ1029" s="20" t="s">
        <v>84</v>
      </c>
      <c r="BK1029" s="228">
        <f>ROUND(I1029*H1029,2)</f>
        <v>0</v>
      </c>
      <c r="BL1029" s="20" t="s">
        <v>99</v>
      </c>
      <c r="BM1029" s="227" t="s">
        <v>1510</v>
      </c>
    </row>
    <row r="1030" s="2" customFormat="1">
      <c r="A1030" s="41"/>
      <c r="B1030" s="42"/>
      <c r="C1030" s="43"/>
      <c r="D1030" s="229" t="s">
        <v>185</v>
      </c>
      <c r="E1030" s="43"/>
      <c r="F1030" s="230" t="s">
        <v>1509</v>
      </c>
      <c r="G1030" s="43"/>
      <c r="H1030" s="43"/>
      <c r="I1030" s="231"/>
      <c r="J1030" s="43"/>
      <c r="K1030" s="43"/>
      <c r="L1030" s="47"/>
      <c r="M1030" s="232"/>
      <c r="N1030" s="233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20" t="s">
        <v>185</v>
      </c>
      <c r="AU1030" s="20" t="s">
        <v>86</v>
      </c>
    </row>
    <row r="1031" s="2" customFormat="1" ht="16.5" customHeight="1">
      <c r="A1031" s="41"/>
      <c r="B1031" s="42"/>
      <c r="C1031" s="277" t="s">
        <v>1511</v>
      </c>
      <c r="D1031" s="277" t="s">
        <v>314</v>
      </c>
      <c r="E1031" s="278" t="s">
        <v>1512</v>
      </c>
      <c r="F1031" s="279" t="s">
        <v>1513</v>
      </c>
      <c r="G1031" s="280" t="s">
        <v>344</v>
      </c>
      <c r="H1031" s="281">
        <v>1</v>
      </c>
      <c r="I1031" s="282"/>
      <c r="J1031" s="283">
        <f>ROUND(I1031*H1031,2)</f>
        <v>0</v>
      </c>
      <c r="K1031" s="279" t="s">
        <v>244</v>
      </c>
      <c r="L1031" s="284"/>
      <c r="M1031" s="285" t="s">
        <v>19</v>
      </c>
      <c r="N1031" s="286" t="s">
        <v>48</v>
      </c>
      <c r="O1031" s="87"/>
      <c r="P1031" s="225">
        <f>O1031*H1031</f>
        <v>0</v>
      </c>
      <c r="Q1031" s="225">
        <v>0.00050000000000000001</v>
      </c>
      <c r="R1031" s="225">
        <f>Q1031*H1031</f>
        <v>0.00050000000000000001</v>
      </c>
      <c r="S1031" s="225">
        <v>0</v>
      </c>
      <c r="T1031" s="226">
        <f>S1031*H1031</f>
        <v>0</v>
      </c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R1031" s="227" t="s">
        <v>241</v>
      </c>
      <c r="AT1031" s="227" t="s">
        <v>314</v>
      </c>
      <c r="AU1031" s="227" t="s">
        <v>86</v>
      </c>
      <c r="AY1031" s="20" t="s">
        <v>177</v>
      </c>
      <c r="BE1031" s="228">
        <f>IF(N1031="základní",J1031,0)</f>
        <v>0</v>
      </c>
      <c r="BF1031" s="228">
        <f>IF(N1031="snížená",J1031,0)</f>
        <v>0</v>
      </c>
      <c r="BG1031" s="228">
        <f>IF(N1031="zákl. přenesená",J1031,0)</f>
        <v>0</v>
      </c>
      <c r="BH1031" s="228">
        <f>IF(N1031="sníž. přenesená",J1031,0)</f>
        <v>0</v>
      </c>
      <c r="BI1031" s="228">
        <f>IF(N1031="nulová",J1031,0)</f>
        <v>0</v>
      </c>
      <c r="BJ1031" s="20" t="s">
        <v>84</v>
      </c>
      <c r="BK1031" s="228">
        <f>ROUND(I1031*H1031,2)</f>
        <v>0</v>
      </c>
      <c r="BL1031" s="20" t="s">
        <v>99</v>
      </c>
      <c r="BM1031" s="227" t="s">
        <v>1514</v>
      </c>
    </row>
    <row r="1032" s="2" customFormat="1">
      <c r="A1032" s="41"/>
      <c r="B1032" s="42"/>
      <c r="C1032" s="43"/>
      <c r="D1032" s="229" t="s">
        <v>185</v>
      </c>
      <c r="E1032" s="43"/>
      <c r="F1032" s="230" t="s">
        <v>1513</v>
      </c>
      <c r="G1032" s="43"/>
      <c r="H1032" s="43"/>
      <c r="I1032" s="231"/>
      <c r="J1032" s="43"/>
      <c r="K1032" s="43"/>
      <c r="L1032" s="47"/>
      <c r="M1032" s="232"/>
      <c r="N1032" s="233"/>
      <c r="O1032" s="87"/>
      <c r="P1032" s="87"/>
      <c r="Q1032" s="87"/>
      <c r="R1032" s="87"/>
      <c r="S1032" s="87"/>
      <c r="T1032" s="88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T1032" s="20" t="s">
        <v>185</v>
      </c>
      <c r="AU1032" s="20" t="s">
        <v>86</v>
      </c>
    </row>
    <row r="1033" s="2" customFormat="1" ht="21.75" customHeight="1">
      <c r="A1033" s="41"/>
      <c r="B1033" s="42"/>
      <c r="C1033" s="216" t="s">
        <v>1515</v>
      </c>
      <c r="D1033" s="216" t="s">
        <v>179</v>
      </c>
      <c r="E1033" s="217" t="s">
        <v>1516</v>
      </c>
      <c r="F1033" s="218" t="s">
        <v>1517</v>
      </c>
      <c r="G1033" s="219" t="s">
        <v>344</v>
      </c>
      <c r="H1033" s="220">
        <v>8</v>
      </c>
      <c r="I1033" s="221"/>
      <c r="J1033" s="222">
        <f>ROUND(I1033*H1033,2)</f>
        <v>0</v>
      </c>
      <c r="K1033" s="218" t="s">
        <v>244</v>
      </c>
      <c r="L1033" s="47"/>
      <c r="M1033" s="223" t="s">
        <v>19</v>
      </c>
      <c r="N1033" s="224" t="s">
        <v>48</v>
      </c>
      <c r="O1033" s="87"/>
      <c r="P1033" s="225">
        <f>O1033*H1033</f>
        <v>0</v>
      </c>
      <c r="Q1033" s="225">
        <v>0</v>
      </c>
      <c r="R1033" s="225">
        <f>Q1033*H1033</f>
        <v>0</v>
      </c>
      <c r="S1033" s="225">
        <v>0</v>
      </c>
      <c r="T1033" s="226">
        <f>S1033*H1033</f>
        <v>0</v>
      </c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R1033" s="227" t="s">
        <v>99</v>
      </c>
      <c r="AT1033" s="227" t="s">
        <v>179</v>
      </c>
      <c r="AU1033" s="227" t="s">
        <v>86</v>
      </c>
      <c r="AY1033" s="20" t="s">
        <v>177</v>
      </c>
      <c r="BE1033" s="228">
        <f>IF(N1033="základní",J1033,0)</f>
        <v>0</v>
      </c>
      <c r="BF1033" s="228">
        <f>IF(N1033="snížená",J1033,0)</f>
        <v>0</v>
      </c>
      <c r="BG1033" s="228">
        <f>IF(N1033="zákl. přenesená",J1033,0)</f>
        <v>0</v>
      </c>
      <c r="BH1033" s="228">
        <f>IF(N1033="sníž. přenesená",J1033,0)</f>
        <v>0</v>
      </c>
      <c r="BI1033" s="228">
        <f>IF(N1033="nulová",J1033,0)</f>
        <v>0</v>
      </c>
      <c r="BJ1033" s="20" t="s">
        <v>84</v>
      </c>
      <c r="BK1033" s="228">
        <f>ROUND(I1033*H1033,2)</f>
        <v>0</v>
      </c>
      <c r="BL1033" s="20" t="s">
        <v>99</v>
      </c>
      <c r="BM1033" s="227" t="s">
        <v>1518</v>
      </c>
    </row>
    <row r="1034" s="2" customFormat="1">
      <c r="A1034" s="41"/>
      <c r="B1034" s="42"/>
      <c r="C1034" s="43"/>
      <c r="D1034" s="229" t="s">
        <v>185</v>
      </c>
      <c r="E1034" s="43"/>
      <c r="F1034" s="230" t="s">
        <v>1519</v>
      </c>
      <c r="G1034" s="43"/>
      <c r="H1034" s="43"/>
      <c r="I1034" s="231"/>
      <c r="J1034" s="43"/>
      <c r="K1034" s="43"/>
      <c r="L1034" s="47"/>
      <c r="M1034" s="232"/>
      <c r="N1034" s="233"/>
      <c r="O1034" s="87"/>
      <c r="P1034" s="87"/>
      <c r="Q1034" s="87"/>
      <c r="R1034" s="87"/>
      <c r="S1034" s="87"/>
      <c r="T1034" s="88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T1034" s="20" t="s">
        <v>185</v>
      </c>
      <c r="AU1034" s="20" t="s">
        <v>86</v>
      </c>
    </row>
    <row r="1035" s="13" customFormat="1">
      <c r="A1035" s="13"/>
      <c r="B1035" s="234"/>
      <c r="C1035" s="235"/>
      <c r="D1035" s="229" t="s">
        <v>187</v>
      </c>
      <c r="E1035" s="236" t="s">
        <v>19</v>
      </c>
      <c r="F1035" s="237" t="s">
        <v>1520</v>
      </c>
      <c r="G1035" s="235"/>
      <c r="H1035" s="238">
        <v>7</v>
      </c>
      <c r="I1035" s="239"/>
      <c r="J1035" s="235"/>
      <c r="K1035" s="235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4" t="s">
        <v>187</v>
      </c>
      <c r="AU1035" s="244" t="s">
        <v>86</v>
      </c>
      <c r="AV1035" s="13" t="s">
        <v>86</v>
      </c>
      <c r="AW1035" s="13" t="s">
        <v>37</v>
      </c>
      <c r="AX1035" s="13" t="s">
        <v>77</v>
      </c>
      <c r="AY1035" s="244" t="s">
        <v>177</v>
      </c>
    </row>
    <row r="1036" s="13" customFormat="1">
      <c r="A1036" s="13"/>
      <c r="B1036" s="234"/>
      <c r="C1036" s="235"/>
      <c r="D1036" s="229" t="s">
        <v>187</v>
      </c>
      <c r="E1036" s="236" t="s">
        <v>19</v>
      </c>
      <c r="F1036" s="237" t="s">
        <v>1521</v>
      </c>
      <c r="G1036" s="235"/>
      <c r="H1036" s="238">
        <v>1</v>
      </c>
      <c r="I1036" s="239"/>
      <c r="J1036" s="235"/>
      <c r="K1036" s="235"/>
      <c r="L1036" s="240"/>
      <c r="M1036" s="241"/>
      <c r="N1036" s="242"/>
      <c r="O1036" s="242"/>
      <c r="P1036" s="242"/>
      <c r="Q1036" s="242"/>
      <c r="R1036" s="242"/>
      <c r="S1036" s="242"/>
      <c r="T1036" s="24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4" t="s">
        <v>187</v>
      </c>
      <c r="AU1036" s="244" t="s">
        <v>86</v>
      </c>
      <c r="AV1036" s="13" t="s">
        <v>86</v>
      </c>
      <c r="AW1036" s="13" t="s">
        <v>37</v>
      </c>
      <c r="AX1036" s="13" t="s">
        <v>77</v>
      </c>
      <c r="AY1036" s="244" t="s">
        <v>177</v>
      </c>
    </row>
    <row r="1037" s="15" customFormat="1">
      <c r="A1037" s="15"/>
      <c r="B1037" s="255"/>
      <c r="C1037" s="256"/>
      <c r="D1037" s="229" t="s">
        <v>187</v>
      </c>
      <c r="E1037" s="257" t="s">
        <v>19</v>
      </c>
      <c r="F1037" s="258" t="s">
        <v>222</v>
      </c>
      <c r="G1037" s="256"/>
      <c r="H1037" s="259">
        <v>8</v>
      </c>
      <c r="I1037" s="260"/>
      <c r="J1037" s="256"/>
      <c r="K1037" s="256"/>
      <c r="L1037" s="261"/>
      <c r="M1037" s="262"/>
      <c r="N1037" s="263"/>
      <c r="O1037" s="263"/>
      <c r="P1037" s="263"/>
      <c r="Q1037" s="263"/>
      <c r="R1037" s="263"/>
      <c r="S1037" s="263"/>
      <c r="T1037" s="264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65" t="s">
        <v>187</v>
      </c>
      <c r="AU1037" s="265" t="s">
        <v>86</v>
      </c>
      <c r="AV1037" s="15" t="s">
        <v>99</v>
      </c>
      <c r="AW1037" s="15" t="s">
        <v>37</v>
      </c>
      <c r="AX1037" s="15" t="s">
        <v>84</v>
      </c>
      <c r="AY1037" s="265" t="s">
        <v>177</v>
      </c>
    </row>
    <row r="1038" s="2" customFormat="1" ht="16.5" customHeight="1">
      <c r="A1038" s="41"/>
      <c r="B1038" s="42"/>
      <c r="C1038" s="277" t="s">
        <v>1522</v>
      </c>
      <c r="D1038" s="277" t="s">
        <v>314</v>
      </c>
      <c r="E1038" s="278" t="s">
        <v>1523</v>
      </c>
      <c r="F1038" s="279" t="s">
        <v>1524</v>
      </c>
      <c r="G1038" s="280" t="s">
        <v>344</v>
      </c>
      <c r="H1038" s="281">
        <v>7</v>
      </c>
      <c r="I1038" s="282"/>
      <c r="J1038" s="283">
        <f>ROUND(I1038*H1038,2)</f>
        <v>0</v>
      </c>
      <c r="K1038" s="279" t="s">
        <v>183</v>
      </c>
      <c r="L1038" s="284"/>
      <c r="M1038" s="285" t="s">
        <v>19</v>
      </c>
      <c r="N1038" s="286" t="s">
        <v>48</v>
      </c>
      <c r="O1038" s="87"/>
      <c r="P1038" s="225">
        <f>O1038*H1038</f>
        <v>0</v>
      </c>
      <c r="Q1038" s="225">
        <v>0.00035</v>
      </c>
      <c r="R1038" s="225">
        <f>Q1038*H1038</f>
        <v>0.0024499999999999999</v>
      </c>
      <c r="S1038" s="225">
        <v>0</v>
      </c>
      <c r="T1038" s="226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27" t="s">
        <v>241</v>
      </c>
      <c r="AT1038" s="227" t="s">
        <v>314</v>
      </c>
      <c r="AU1038" s="227" t="s">
        <v>86</v>
      </c>
      <c r="AY1038" s="20" t="s">
        <v>177</v>
      </c>
      <c r="BE1038" s="228">
        <f>IF(N1038="základní",J1038,0)</f>
        <v>0</v>
      </c>
      <c r="BF1038" s="228">
        <f>IF(N1038="snížená",J1038,0)</f>
        <v>0</v>
      </c>
      <c r="BG1038" s="228">
        <f>IF(N1038="zákl. přenesená",J1038,0)</f>
        <v>0</v>
      </c>
      <c r="BH1038" s="228">
        <f>IF(N1038="sníž. přenesená",J1038,0)</f>
        <v>0</v>
      </c>
      <c r="BI1038" s="228">
        <f>IF(N1038="nulová",J1038,0)</f>
        <v>0</v>
      </c>
      <c r="BJ1038" s="20" t="s">
        <v>84</v>
      </c>
      <c r="BK1038" s="228">
        <f>ROUND(I1038*H1038,2)</f>
        <v>0</v>
      </c>
      <c r="BL1038" s="20" t="s">
        <v>99</v>
      </c>
      <c r="BM1038" s="227" t="s">
        <v>1525</v>
      </c>
    </row>
    <row r="1039" s="2" customFormat="1">
      <c r="A1039" s="41"/>
      <c r="B1039" s="42"/>
      <c r="C1039" s="43"/>
      <c r="D1039" s="229" t="s">
        <v>185</v>
      </c>
      <c r="E1039" s="43"/>
      <c r="F1039" s="230" t="s">
        <v>1524</v>
      </c>
      <c r="G1039" s="43"/>
      <c r="H1039" s="43"/>
      <c r="I1039" s="231"/>
      <c r="J1039" s="43"/>
      <c r="K1039" s="43"/>
      <c r="L1039" s="47"/>
      <c r="M1039" s="232"/>
      <c r="N1039" s="233"/>
      <c r="O1039" s="87"/>
      <c r="P1039" s="87"/>
      <c r="Q1039" s="87"/>
      <c r="R1039" s="87"/>
      <c r="S1039" s="87"/>
      <c r="T1039" s="88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T1039" s="20" t="s">
        <v>185</v>
      </c>
      <c r="AU1039" s="20" t="s">
        <v>86</v>
      </c>
    </row>
    <row r="1040" s="2" customFormat="1" ht="16.5" customHeight="1">
      <c r="A1040" s="41"/>
      <c r="B1040" s="42"/>
      <c r="C1040" s="277" t="s">
        <v>1526</v>
      </c>
      <c r="D1040" s="277" t="s">
        <v>314</v>
      </c>
      <c r="E1040" s="278" t="s">
        <v>1527</v>
      </c>
      <c r="F1040" s="279" t="s">
        <v>1528</v>
      </c>
      <c r="G1040" s="280" t="s">
        <v>344</v>
      </c>
      <c r="H1040" s="281">
        <v>1</v>
      </c>
      <c r="I1040" s="282"/>
      <c r="J1040" s="283">
        <f>ROUND(I1040*H1040,2)</f>
        <v>0</v>
      </c>
      <c r="K1040" s="279" t="s">
        <v>183</v>
      </c>
      <c r="L1040" s="284"/>
      <c r="M1040" s="285" t="s">
        <v>19</v>
      </c>
      <c r="N1040" s="286" t="s">
        <v>48</v>
      </c>
      <c r="O1040" s="87"/>
      <c r="P1040" s="225">
        <f>O1040*H1040</f>
        <v>0</v>
      </c>
      <c r="Q1040" s="225">
        <v>0.00025999999999999998</v>
      </c>
      <c r="R1040" s="225">
        <f>Q1040*H1040</f>
        <v>0.00025999999999999998</v>
      </c>
      <c r="S1040" s="225">
        <v>0</v>
      </c>
      <c r="T1040" s="226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27" t="s">
        <v>241</v>
      </c>
      <c r="AT1040" s="227" t="s">
        <v>314</v>
      </c>
      <c r="AU1040" s="227" t="s">
        <v>86</v>
      </c>
      <c r="AY1040" s="20" t="s">
        <v>177</v>
      </c>
      <c r="BE1040" s="228">
        <f>IF(N1040="základní",J1040,0)</f>
        <v>0</v>
      </c>
      <c r="BF1040" s="228">
        <f>IF(N1040="snížená",J1040,0)</f>
        <v>0</v>
      </c>
      <c r="BG1040" s="228">
        <f>IF(N1040="zákl. přenesená",J1040,0)</f>
        <v>0</v>
      </c>
      <c r="BH1040" s="228">
        <f>IF(N1040="sníž. přenesená",J1040,0)</f>
        <v>0</v>
      </c>
      <c r="BI1040" s="228">
        <f>IF(N1040="nulová",J1040,0)</f>
        <v>0</v>
      </c>
      <c r="BJ1040" s="20" t="s">
        <v>84</v>
      </c>
      <c r="BK1040" s="228">
        <f>ROUND(I1040*H1040,2)</f>
        <v>0</v>
      </c>
      <c r="BL1040" s="20" t="s">
        <v>99</v>
      </c>
      <c r="BM1040" s="227" t="s">
        <v>1529</v>
      </c>
    </row>
    <row r="1041" s="2" customFormat="1">
      <c r="A1041" s="41"/>
      <c r="B1041" s="42"/>
      <c r="C1041" s="43"/>
      <c r="D1041" s="229" t="s">
        <v>185</v>
      </c>
      <c r="E1041" s="43"/>
      <c r="F1041" s="230" t="s">
        <v>1528</v>
      </c>
      <c r="G1041" s="43"/>
      <c r="H1041" s="43"/>
      <c r="I1041" s="231"/>
      <c r="J1041" s="43"/>
      <c r="K1041" s="43"/>
      <c r="L1041" s="47"/>
      <c r="M1041" s="232"/>
      <c r="N1041" s="233"/>
      <c r="O1041" s="87"/>
      <c r="P1041" s="87"/>
      <c r="Q1041" s="87"/>
      <c r="R1041" s="87"/>
      <c r="S1041" s="87"/>
      <c r="T1041" s="88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T1041" s="20" t="s">
        <v>185</v>
      </c>
      <c r="AU1041" s="20" t="s">
        <v>86</v>
      </c>
    </row>
    <row r="1042" s="2" customFormat="1" ht="21.75" customHeight="1">
      <c r="A1042" s="41"/>
      <c r="B1042" s="42"/>
      <c r="C1042" s="216" t="s">
        <v>1530</v>
      </c>
      <c r="D1042" s="216" t="s">
        <v>179</v>
      </c>
      <c r="E1042" s="217" t="s">
        <v>1531</v>
      </c>
      <c r="F1042" s="218" t="s">
        <v>1532</v>
      </c>
      <c r="G1042" s="219" t="s">
        <v>344</v>
      </c>
      <c r="H1042" s="220">
        <v>8</v>
      </c>
      <c r="I1042" s="221"/>
      <c r="J1042" s="222">
        <f>ROUND(I1042*H1042,2)</f>
        <v>0</v>
      </c>
      <c r="K1042" s="218" t="s">
        <v>244</v>
      </c>
      <c r="L1042" s="47"/>
      <c r="M1042" s="223" t="s">
        <v>19</v>
      </c>
      <c r="N1042" s="224" t="s">
        <v>48</v>
      </c>
      <c r="O1042" s="87"/>
      <c r="P1042" s="225">
        <f>O1042*H1042</f>
        <v>0</v>
      </c>
      <c r="Q1042" s="225">
        <v>1.0000000000000001E-05</v>
      </c>
      <c r="R1042" s="225">
        <f>Q1042*H1042</f>
        <v>8.0000000000000007E-05</v>
      </c>
      <c r="S1042" s="225">
        <v>0</v>
      </c>
      <c r="T1042" s="226">
        <f>S1042*H1042</f>
        <v>0</v>
      </c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R1042" s="227" t="s">
        <v>99</v>
      </c>
      <c r="AT1042" s="227" t="s">
        <v>179</v>
      </c>
      <c r="AU1042" s="227" t="s">
        <v>86</v>
      </c>
      <c r="AY1042" s="20" t="s">
        <v>177</v>
      </c>
      <c r="BE1042" s="228">
        <f>IF(N1042="základní",J1042,0)</f>
        <v>0</v>
      </c>
      <c r="BF1042" s="228">
        <f>IF(N1042="snížená",J1042,0)</f>
        <v>0</v>
      </c>
      <c r="BG1042" s="228">
        <f>IF(N1042="zákl. přenesená",J1042,0)</f>
        <v>0</v>
      </c>
      <c r="BH1042" s="228">
        <f>IF(N1042="sníž. přenesená",J1042,0)</f>
        <v>0</v>
      </c>
      <c r="BI1042" s="228">
        <f>IF(N1042="nulová",J1042,0)</f>
        <v>0</v>
      </c>
      <c r="BJ1042" s="20" t="s">
        <v>84</v>
      </c>
      <c r="BK1042" s="228">
        <f>ROUND(I1042*H1042,2)</f>
        <v>0</v>
      </c>
      <c r="BL1042" s="20" t="s">
        <v>99</v>
      </c>
      <c r="BM1042" s="227" t="s">
        <v>1533</v>
      </c>
    </row>
    <row r="1043" s="2" customFormat="1">
      <c r="A1043" s="41"/>
      <c r="B1043" s="42"/>
      <c r="C1043" s="43"/>
      <c r="D1043" s="229" t="s">
        <v>185</v>
      </c>
      <c r="E1043" s="43"/>
      <c r="F1043" s="230" t="s">
        <v>1534</v>
      </c>
      <c r="G1043" s="43"/>
      <c r="H1043" s="43"/>
      <c r="I1043" s="231"/>
      <c r="J1043" s="43"/>
      <c r="K1043" s="43"/>
      <c r="L1043" s="47"/>
      <c r="M1043" s="232"/>
      <c r="N1043" s="233"/>
      <c r="O1043" s="87"/>
      <c r="P1043" s="87"/>
      <c r="Q1043" s="87"/>
      <c r="R1043" s="87"/>
      <c r="S1043" s="87"/>
      <c r="T1043" s="88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T1043" s="20" t="s">
        <v>185</v>
      </c>
      <c r="AU1043" s="20" t="s">
        <v>86</v>
      </c>
    </row>
    <row r="1044" s="13" customFormat="1">
      <c r="A1044" s="13"/>
      <c r="B1044" s="234"/>
      <c r="C1044" s="235"/>
      <c r="D1044" s="229" t="s">
        <v>187</v>
      </c>
      <c r="E1044" s="236" t="s">
        <v>19</v>
      </c>
      <c r="F1044" s="237" t="s">
        <v>1535</v>
      </c>
      <c r="G1044" s="235"/>
      <c r="H1044" s="238">
        <v>5</v>
      </c>
      <c r="I1044" s="239"/>
      <c r="J1044" s="235"/>
      <c r="K1044" s="235"/>
      <c r="L1044" s="240"/>
      <c r="M1044" s="241"/>
      <c r="N1044" s="242"/>
      <c r="O1044" s="242"/>
      <c r="P1044" s="242"/>
      <c r="Q1044" s="242"/>
      <c r="R1044" s="242"/>
      <c r="S1044" s="242"/>
      <c r="T1044" s="24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4" t="s">
        <v>187</v>
      </c>
      <c r="AU1044" s="244" t="s">
        <v>86</v>
      </c>
      <c r="AV1044" s="13" t="s">
        <v>86</v>
      </c>
      <c r="AW1044" s="13" t="s">
        <v>37</v>
      </c>
      <c r="AX1044" s="13" t="s">
        <v>77</v>
      </c>
      <c r="AY1044" s="244" t="s">
        <v>177</v>
      </c>
    </row>
    <row r="1045" s="13" customFormat="1">
      <c r="A1045" s="13"/>
      <c r="B1045" s="234"/>
      <c r="C1045" s="235"/>
      <c r="D1045" s="229" t="s">
        <v>187</v>
      </c>
      <c r="E1045" s="236" t="s">
        <v>19</v>
      </c>
      <c r="F1045" s="237" t="s">
        <v>1536</v>
      </c>
      <c r="G1045" s="235"/>
      <c r="H1045" s="238">
        <v>3</v>
      </c>
      <c r="I1045" s="239"/>
      <c r="J1045" s="235"/>
      <c r="K1045" s="235"/>
      <c r="L1045" s="240"/>
      <c r="M1045" s="241"/>
      <c r="N1045" s="242"/>
      <c r="O1045" s="242"/>
      <c r="P1045" s="242"/>
      <c r="Q1045" s="242"/>
      <c r="R1045" s="242"/>
      <c r="S1045" s="242"/>
      <c r="T1045" s="24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4" t="s">
        <v>187</v>
      </c>
      <c r="AU1045" s="244" t="s">
        <v>86</v>
      </c>
      <c r="AV1045" s="13" t="s">
        <v>86</v>
      </c>
      <c r="AW1045" s="13" t="s">
        <v>37</v>
      </c>
      <c r="AX1045" s="13" t="s">
        <v>77</v>
      </c>
      <c r="AY1045" s="244" t="s">
        <v>177</v>
      </c>
    </row>
    <row r="1046" s="15" customFormat="1">
      <c r="A1046" s="15"/>
      <c r="B1046" s="255"/>
      <c r="C1046" s="256"/>
      <c r="D1046" s="229" t="s">
        <v>187</v>
      </c>
      <c r="E1046" s="257" t="s">
        <v>19</v>
      </c>
      <c r="F1046" s="258" t="s">
        <v>222</v>
      </c>
      <c r="G1046" s="256"/>
      <c r="H1046" s="259">
        <v>8</v>
      </c>
      <c r="I1046" s="260"/>
      <c r="J1046" s="256"/>
      <c r="K1046" s="256"/>
      <c r="L1046" s="261"/>
      <c r="M1046" s="262"/>
      <c r="N1046" s="263"/>
      <c r="O1046" s="263"/>
      <c r="P1046" s="263"/>
      <c r="Q1046" s="263"/>
      <c r="R1046" s="263"/>
      <c r="S1046" s="263"/>
      <c r="T1046" s="264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65" t="s">
        <v>187</v>
      </c>
      <c r="AU1046" s="265" t="s">
        <v>86</v>
      </c>
      <c r="AV1046" s="15" t="s">
        <v>99</v>
      </c>
      <c r="AW1046" s="15" t="s">
        <v>37</v>
      </c>
      <c r="AX1046" s="15" t="s">
        <v>84</v>
      </c>
      <c r="AY1046" s="265" t="s">
        <v>177</v>
      </c>
    </row>
    <row r="1047" s="2" customFormat="1" ht="16.5" customHeight="1">
      <c r="A1047" s="41"/>
      <c r="B1047" s="42"/>
      <c r="C1047" s="277" t="s">
        <v>1537</v>
      </c>
      <c r="D1047" s="277" t="s">
        <v>314</v>
      </c>
      <c r="E1047" s="278" t="s">
        <v>1538</v>
      </c>
      <c r="F1047" s="279" t="s">
        <v>1539</v>
      </c>
      <c r="G1047" s="280" t="s">
        <v>344</v>
      </c>
      <c r="H1047" s="281">
        <v>8</v>
      </c>
      <c r="I1047" s="282"/>
      <c r="J1047" s="283">
        <f>ROUND(I1047*H1047,2)</f>
        <v>0</v>
      </c>
      <c r="K1047" s="279" t="s">
        <v>317</v>
      </c>
      <c r="L1047" s="284"/>
      <c r="M1047" s="285" t="s">
        <v>19</v>
      </c>
      <c r="N1047" s="286" t="s">
        <v>48</v>
      </c>
      <c r="O1047" s="87"/>
      <c r="P1047" s="225">
        <f>O1047*H1047</f>
        <v>0</v>
      </c>
      <c r="Q1047" s="225">
        <v>0.00088000000000000003</v>
      </c>
      <c r="R1047" s="225">
        <f>Q1047*H1047</f>
        <v>0.0070400000000000003</v>
      </c>
      <c r="S1047" s="225">
        <v>0</v>
      </c>
      <c r="T1047" s="226">
        <f>S1047*H1047</f>
        <v>0</v>
      </c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R1047" s="227" t="s">
        <v>241</v>
      </c>
      <c r="AT1047" s="227" t="s">
        <v>314</v>
      </c>
      <c r="AU1047" s="227" t="s">
        <v>86</v>
      </c>
      <c r="AY1047" s="20" t="s">
        <v>177</v>
      </c>
      <c r="BE1047" s="228">
        <f>IF(N1047="základní",J1047,0)</f>
        <v>0</v>
      </c>
      <c r="BF1047" s="228">
        <f>IF(N1047="snížená",J1047,0)</f>
        <v>0</v>
      </c>
      <c r="BG1047" s="228">
        <f>IF(N1047="zákl. přenesená",J1047,0)</f>
        <v>0</v>
      </c>
      <c r="BH1047" s="228">
        <f>IF(N1047="sníž. přenesená",J1047,0)</f>
        <v>0</v>
      </c>
      <c r="BI1047" s="228">
        <f>IF(N1047="nulová",J1047,0)</f>
        <v>0</v>
      </c>
      <c r="BJ1047" s="20" t="s">
        <v>84</v>
      </c>
      <c r="BK1047" s="228">
        <f>ROUND(I1047*H1047,2)</f>
        <v>0</v>
      </c>
      <c r="BL1047" s="20" t="s">
        <v>99</v>
      </c>
      <c r="BM1047" s="227" t="s">
        <v>1540</v>
      </c>
    </row>
    <row r="1048" s="2" customFormat="1">
      <c r="A1048" s="41"/>
      <c r="B1048" s="42"/>
      <c r="C1048" s="43"/>
      <c r="D1048" s="229" t="s">
        <v>185</v>
      </c>
      <c r="E1048" s="43"/>
      <c r="F1048" s="230" t="s">
        <v>1541</v>
      </c>
      <c r="G1048" s="43"/>
      <c r="H1048" s="43"/>
      <c r="I1048" s="231"/>
      <c r="J1048" s="43"/>
      <c r="K1048" s="43"/>
      <c r="L1048" s="47"/>
      <c r="M1048" s="232"/>
      <c r="N1048" s="233"/>
      <c r="O1048" s="87"/>
      <c r="P1048" s="87"/>
      <c r="Q1048" s="87"/>
      <c r="R1048" s="87"/>
      <c r="S1048" s="87"/>
      <c r="T1048" s="88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T1048" s="20" t="s">
        <v>185</v>
      </c>
      <c r="AU1048" s="20" t="s">
        <v>86</v>
      </c>
    </row>
    <row r="1049" s="2" customFormat="1" ht="21.75" customHeight="1">
      <c r="A1049" s="41"/>
      <c r="B1049" s="42"/>
      <c r="C1049" s="216" t="s">
        <v>1542</v>
      </c>
      <c r="D1049" s="216" t="s">
        <v>179</v>
      </c>
      <c r="E1049" s="217" t="s">
        <v>1543</v>
      </c>
      <c r="F1049" s="218" t="s">
        <v>1544</v>
      </c>
      <c r="G1049" s="219" t="s">
        <v>344</v>
      </c>
      <c r="H1049" s="220">
        <v>8</v>
      </c>
      <c r="I1049" s="221"/>
      <c r="J1049" s="222">
        <f>ROUND(I1049*H1049,2)</f>
        <v>0</v>
      </c>
      <c r="K1049" s="218" t="s">
        <v>244</v>
      </c>
      <c r="L1049" s="47"/>
      <c r="M1049" s="223" t="s">
        <v>19</v>
      </c>
      <c r="N1049" s="224" t="s">
        <v>48</v>
      </c>
      <c r="O1049" s="87"/>
      <c r="P1049" s="225">
        <f>O1049*H1049</f>
        <v>0</v>
      </c>
      <c r="Q1049" s="225">
        <v>0</v>
      </c>
      <c r="R1049" s="225">
        <f>Q1049*H1049</f>
        <v>0</v>
      </c>
      <c r="S1049" s="225">
        <v>0</v>
      </c>
      <c r="T1049" s="226">
        <f>S1049*H1049</f>
        <v>0</v>
      </c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R1049" s="227" t="s">
        <v>99</v>
      </c>
      <c r="AT1049" s="227" t="s">
        <v>179</v>
      </c>
      <c r="AU1049" s="227" t="s">
        <v>86</v>
      </c>
      <c r="AY1049" s="20" t="s">
        <v>177</v>
      </c>
      <c r="BE1049" s="228">
        <f>IF(N1049="základní",J1049,0)</f>
        <v>0</v>
      </c>
      <c r="BF1049" s="228">
        <f>IF(N1049="snížená",J1049,0)</f>
        <v>0</v>
      </c>
      <c r="BG1049" s="228">
        <f>IF(N1049="zákl. přenesená",J1049,0)</f>
        <v>0</v>
      </c>
      <c r="BH1049" s="228">
        <f>IF(N1049="sníž. přenesená",J1049,0)</f>
        <v>0</v>
      </c>
      <c r="BI1049" s="228">
        <f>IF(N1049="nulová",J1049,0)</f>
        <v>0</v>
      </c>
      <c r="BJ1049" s="20" t="s">
        <v>84</v>
      </c>
      <c r="BK1049" s="228">
        <f>ROUND(I1049*H1049,2)</f>
        <v>0</v>
      </c>
      <c r="BL1049" s="20" t="s">
        <v>99</v>
      </c>
      <c r="BM1049" s="227" t="s">
        <v>1545</v>
      </c>
    </row>
    <row r="1050" s="2" customFormat="1">
      <c r="A1050" s="41"/>
      <c r="B1050" s="42"/>
      <c r="C1050" s="43"/>
      <c r="D1050" s="229" t="s">
        <v>185</v>
      </c>
      <c r="E1050" s="43"/>
      <c r="F1050" s="230" t="s">
        <v>1546</v>
      </c>
      <c r="G1050" s="43"/>
      <c r="H1050" s="43"/>
      <c r="I1050" s="231"/>
      <c r="J1050" s="43"/>
      <c r="K1050" s="43"/>
      <c r="L1050" s="47"/>
      <c r="M1050" s="232"/>
      <c r="N1050" s="233"/>
      <c r="O1050" s="87"/>
      <c r="P1050" s="87"/>
      <c r="Q1050" s="87"/>
      <c r="R1050" s="87"/>
      <c r="S1050" s="87"/>
      <c r="T1050" s="88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T1050" s="20" t="s">
        <v>185</v>
      </c>
      <c r="AU1050" s="20" t="s">
        <v>86</v>
      </c>
    </row>
    <row r="1051" s="13" customFormat="1">
      <c r="A1051" s="13"/>
      <c r="B1051" s="234"/>
      <c r="C1051" s="235"/>
      <c r="D1051" s="229" t="s">
        <v>187</v>
      </c>
      <c r="E1051" s="236" t="s">
        <v>19</v>
      </c>
      <c r="F1051" s="237" t="s">
        <v>1547</v>
      </c>
      <c r="G1051" s="235"/>
      <c r="H1051" s="238">
        <v>2</v>
      </c>
      <c r="I1051" s="239"/>
      <c r="J1051" s="235"/>
      <c r="K1051" s="235"/>
      <c r="L1051" s="240"/>
      <c r="M1051" s="241"/>
      <c r="N1051" s="242"/>
      <c r="O1051" s="242"/>
      <c r="P1051" s="242"/>
      <c r="Q1051" s="242"/>
      <c r="R1051" s="242"/>
      <c r="S1051" s="242"/>
      <c r="T1051" s="24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4" t="s">
        <v>187</v>
      </c>
      <c r="AU1051" s="244" t="s">
        <v>86</v>
      </c>
      <c r="AV1051" s="13" t="s">
        <v>86</v>
      </c>
      <c r="AW1051" s="13" t="s">
        <v>37</v>
      </c>
      <c r="AX1051" s="13" t="s">
        <v>77</v>
      </c>
      <c r="AY1051" s="244" t="s">
        <v>177</v>
      </c>
    </row>
    <row r="1052" s="13" customFormat="1">
      <c r="A1052" s="13"/>
      <c r="B1052" s="234"/>
      <c r="C1052" s="235"/>
      <c r="D1052" s="229" t="s">
        <v>187</v>
      </c>
      <c r="E1052" s="236" t="s">
        <v>19</v>
      </c>
      <c r="F1052" s="237" t="s">
        <v>1548</v>
      </c>
      <c r="G1052" s="235"/>
      <c r="H1052" s="238">
        <v>5</v>
      </c>
      <c r="I1052" s="239"/>
      <c r="J1052" s="235"/>
      <c r="K1052" s="235"/>
      <c r="L1052" s="240"/>
      <c r="M1052" s="241"/>
      <c r="N1052" s="242"/>
      <c r="O1052" s="242"/>
      <c r="P1052" s="242"/>
      <c r="Q1052" s="242"/>
      <c r="R1052" s="242"/>
      <c r="S1052" s="242"/>
      <c r="T1052" s="24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44" t="s">
        <v>187</v>
      </c>
      <c r="AU1052" s="244" t="s">
        <v>86</v>
      </c>
      <c r="AV1052" s="13" t="s">
        <v>86</v>
      </c>
      <c r="AW1052" s="13" t="s">
        <v>37</v>
      </c>
      <c r="AX1052" s="13" t="s">
        <v>77</v>
      </c>
      <c r="AY1052" s="244" t="s">
        <v>177</v>
      </c>
    </row>
    <row r="1053" s="13" customFormat="1">
      <c r="A1053" s="13"/>
      <c r="B1053" s="234"/>
      <c r="C1053" s="235"/>
      <c r="D1053" s="229" t="s">
        <v>187</v>
      </c>
      <c r="E1053" s="236" t="s">
        <v>19</v>
      </c>
      <c r="F1053" s="237" t="s">
        <v>1549</v>
      </c>
      <c r="G1053" s="235"/>
      <c r="H1053" s="238">
        <v>1</v>
      </c>
      <c r="I1053" s="239"/>
      <c r="J1053" s="235"/>
      <c r="K1053" s="235"/>
      <c r="L1053" s="240"/>
      <c r="M1053" s="241"/>
      <c r="N1053" s="242"/>
      <c r="O1053" s="242"/>
      <c r="P1053" s="242"/>
      <c r="Q1053" s="242"/>
      <c r="R1053" s="242"/>
      <c r="S1053" s="242"/>
      <c r="T1053" s="24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4" t="s">
        <v>187</v>
      </c>
      <c r="AU1053" s="244" t="s">
        <v>86</v>
      </c>
      <c r="AV1053" s="13" t="s">
        <v>86</v>
      </c>
      <c r="AW1053" s="13" t="s">
        <v>37</v>
      </c>
      <c r="AX1053" s="13" t="s">
        <v>77</v>
      </c>
      <c r="AY1053" s="244" t="s">
        <v>177</v>
      </c>
    </row>
    <row r="1054" s="15" customFormat="1">
      <c r="A1054" s="15"/>
      <c r="B1054" s="255"/>
      <c r="C1054" s="256"/>
      <c r="D1054" s="229" t="s">
        <v>187</v>
      </c>
      <c r="E1054" s="257" t="s">
        <v>19</v>
      </c>
      <c r="F1054" s="258" t="s">
        <v>222</v>
      </c>
      <c r="G1054" s="256"/>
      <c r="H1054" s="259">
        <v>8</v>
      </c>
      <c r="I1054" s="260"/>
      <c r="J1054" s="256"/>
      <c r="K1054" s="256"/>
      <c r="L1054" s="261"/>
      <c r="M1054" s="262"/>
      <c r="N1054" s="263"/>
      <c r="O1054" s="263"/>
      <c r="P1054" s="263"/>
      <c r="Q1054" s="263"/>
      <c r="R1054" s="263"/>
      <c r="S1054" s="263"/>
      <c r="T1054" s="264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65" t="s">
        <v>187</v>
      </c>
      <c r="AU1054" s="265" t="s">
        <v>86</v>
      </c>
      <c r="AV1054" s="15" t="s">
        <v>99</v>
      </c>
      <c r="AW1054" s="15" t="s">
        <v>37</v>
      </c>
      <c r="AX1054" s="15" t="s">
        <v>84</v>
      </c>
      <c r="AY1054" s="265" t="s">
        <v>177</v>
      </c>
    </row>
    <row r="1055" s="2" customFormat="1" ht="16.5" customHeight="1">
      <c r="A1055" s="41"/>
      <c r="B1055" s="42"/>
      <c r="C1055" s="277" t="s">
        <v>1550</v>
      </c>
      <c r="D1055" s="277" t="s">
        <v>314</v>
      </c>
      <c r="E1055" s="278" t="s">
        <v>1551</v>
      </c>
      <c r="F1055" s="279" t="s">
        <v>1552</v>
      </c>
      <c r="G1055" s="280" t="s">
        <v>344</v>
      </c>
      <c r="H1055" s="281">
        <v>4</v>
      </c>
      <c r="I1055" s="282"/>
      <c r="J1055" s="283">
        <f>ROUND(I1055*H1055,2)</f>
        <v>0</v>
      </c>
      <c r="K1055" s="279" t="s">
        <v>183</v>
      </c>
      <c r="L1055" s="284"/>
      <c r="M1055" s="285" t="s">
        <v>19</v>
      </c>
      <c r="N1055" s="286" t="s">
        <v>48</v>
      </c>
      <c r="O1055" s="87"/>
      <c r="P1055" s="225">
        <f>O1055*H1055</f>
        <v>0</v>
      </c>
      <c r="Q1055" s="225">
        <v>0.00064999999999999997</v>
      </c>
      <c r="R1055" s="225">
        <f>Q1055*H1055</f>
        <v>0.0025999999999999999</v>
      </c>
      <c r="S1055" s="225">
        <v>0</v>
      </c>
      <c r="T1055" s="226">
        <f>S1055*H1055</f>
        <v>0</v>
      </c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R1055" s="227" t="s">
        <v>241</v>
      </c>
      <c r="AT1055" s="227" t="s">
        <v>314</v>
      </c>
      <c r="AU1055" s="227" t="s">
        <v>86</v>
      </c>
      <c r="AY1055" s="20" t="s">
        <v>177</v>
      </c>
      <c r="BE1055" s="228">
        <f>IF(N1055="základní",J1055,0)</f>
        <v>0</v>
      </c>
      <c r="BF1055" s="228">
        <f>IF(N1055="snížená",J1055,0)</f>
        <v>0</v>
      </c>
      <c r="BG1055" s="228">
        <f>IF(N1055="zákl. přenesená",J1055,0)</f>
        <v>0</v>
      </c>
      <c r="BH1055" s="228">
        <f>IF(N1055="sníž. přenesená",J1055,0)</f>
        <v>0</v>
      </c>
      <c r="BI1055" s="228">
        <f>IF(N1055="nulová",J1055,0)</f>
        <v>0</v>
      </c>
      <c r="BJ1055" s="20" t="s">
        <v>84</v>
      </c>
      <c r="BK1055" s="228">
        <f>ROUND(I1055*H1055,2)</f>
        <v>0</v>
      </c>
      <c r="BL1055" s="20" t="s">
        <v>99</v>
      </c>
      <c r="BM1055" s="227" t="s">
        <v>1553</v>
      </c>
    </row>
    <row r="1056" s="2" customFormat="1">
      <c r="A1056" s="41"/>
      <c r="B1056" s="42"/>
      <c r="C1056" s="43"/>
      <c r="D1056" s="229" t="s">
        <v>185</v>
      </c>
      <c r="E1056" s="43"/>
      <c r="F1056" s="230" t="s">
        <v>1552</v>
      </c>
      <c r="G1056" s="43"/>
      <c r="H1056" s="43"/>
      <c r="I1056" s="231"/>
      <c r="J1056" s="43"/>
      <c r="K1056" s="43"/>
      <c r="L1056" s="47"/>
      <c r="M1056" s="232"/>
      <c r="N1056" s="233"/>
      <c r="O1056" s="87"/>
      <c r="P1056" s="87"/>
      <c r="Q1056" s="87"/>
      <c r="R1056" s="87"/>
      <c r="S1056" s="87"/>
      <c r="T1056" s="88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T1056" s="20" t="s">
        <v>185</v>
      </c>
      <c r="AU1056" s="20" t="s">
        <v>86</v>
      </c>
    </row>
    <row r="1057" s="2" customFormat="1" ht="16.5" customHeight="1">
      <c r="A1057" s="41"/>
      <c r="B1057" s="42"/>
      <c r="C1057" s="277" t="s">
        <v>1554</v>
      </c>
      <c r="D1057" s="277" t="s">
        <v>314</v>
      </c>
      <c r="E1057" s="278" t="s">
        <v>1555</v>
      </c>
      <c r="F1057" s="279" t="s">
        <v>1556</v>
      </c>
      <c r="G1057" s="280" t="s">
        <v>344</v>
      </c>
      <c r="H1057" s="281">
        <v>3</v>
      </c>
      <c r="I1057" s="282"/>
      <c r="J1057" s="283">
        <f>ROUND(I1057*H1057,2)</f>
        <v>0</v>
      </c>
      <c r="K1057" s="279" t="s">
        <v>183</v>
      </c>
      <c r="L1057" s="284"/>
      <c r="M1057" s="285" t="s">
        <v>19</v>
      </c>
      <c r="N1057" s="286" t="s">
        <v>48</v>
      </c>
      <c r="O1057" s="87"/>
      <c r="P1057" s="225">
        <f>O1057*H1057</f>
        <v>0</v>
      </c>
      <c r="Q1057" s="225">
        <v>0.00040999999999999999</v>
      </c>
      <c r="R1057" s="225">
        <f>Q1057*H1057</f>
        <v>0.00123</v>
      </c>
      <c r="S1057" s="225">
        <v>0</v>
      </c>
      <c r="T1057" s="226">
        <f>S1057*H1057</f>
        <v>0</v>
      </c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R1057" s="227" t="s">
        <v>241</v>
      </c>
      <c r="AT1057" s="227" t="s">
        <v>314</v>
      </c>
      <c r="AU1057" s="227" t="s">
        <v>86</v>
      </c>
      <c r="AY1057" s="20" t="s">
        <v>177</v>
      </c>
      <c r="BE1057" s="228">
        <f>IF(N1057="základní",J1057,0)</f>
        <v>0</v>
      </c>
      <c r="BF1057" s="228">
        <f>IF(N1057="snížená",J1057,0)</f>
        <v>0</v>
      </c>
      <c r="BG1057" s="228">
        <f>IF(N1057="zákl. přenesená",J1057,0)</f>
        <v>0</v>
      </c>
      <c r="BH1057" s="228">
        <f>IF(N1057="sníž. přenesená",J1057,0)</f>
        <v>0</v>
      </c>
      <c r="BI1057" s="228">
        <f>IF(N1057="nulová",J1057,0)</f>
        <v>0</v>
      </c>
      <c r="BJ1057" s="20" t="s">
        <v>84</v>
      </c>
      <c r="BK1057" s="228">
        <f>ROUND(I1057*H1057,2)</f>
        <v>0</v>
      </c>
      <c r="BL1057" s="20" t="s">
        <v>99</v>
      </c>
      <c r="BM1057" s="227" t="s">
        <v>1557</v>
      </c>
    </row>
    <row r="1058" s="2" customFormat="1">
      <c r="A1058" s="41"/>
      <c r="B1058" s="42"/>
      <c r="C1058" s="43"/>
      <c r="D1058" s="229" t="s">
        <v>185</v>
      </c>
      <c r="E1058" s="43"/>
      <c r="F1058" s="230" t="s">
        <v>1556</v>
      </c>
      <c r="G1058" s="43"/>
      <c r="H1058" s="43"/>
      <c r="I1058" s="231"/>
      <c r="J1058" s="43"/>
      <c r="K1058" s="43"/>
      <c r="L1058" s="47"/>
      <c r="M1058" s="232"/>
      <c r="N1058" s="233"/>
      <c r="O1058" s="87"/>
      <c r="P1058" s="87"/>
      <c r="Q1058" s="87"/>
      <c r="R1058" s="87"/>
      <c r="S1058" s="87"/>
      <c r="T1058" s="88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T1058" s="20" t="s">
        <v>185</v>
      </c>
      <c r="AU1058" s="20" t="s">
        <v>86</v>
      </c>
    </row>
    <row r="1059" s="2" customFormat="1" ht="16.5" customHeight="1">
      <c r="A1059" s="41"/>
      <c r="B1059" s="42"/>
      <c r="C1059" s="277" t="s">
        <v>1558</v>
      </c>
      <c r="D1059" s="277" t="s">
        <v>314</v>
      </c>
      <c r="E1059" s="278" t="s">
        <v>1559</v>
      </c>
      <c r="F1059" s="279" t="s">
        <v>1560</v>
      </c>
      <c r="G1059" s="280" t="s">
        <v>344</v>
      </c>
      <c r="H1059" s="281">
        <v>1</v>
      </c>
      <c r="I1059" s="282"/>
      <c r="J1059" s="283">
        <f>ROUND(I1059*H1059,2)</f>
        <v>0</v>
      </c>
      <c r="K1059" s="279" t="s">
        <v>183</v>
      </c>
      <c r="L1059" s="284"/>
      <c r="M1059" s="285" t="s">
        <v>19</v>
      </c>
      <c r="N1059" s="286" t="s">
        <v>48</v>
      </c>
      <c r="O1059" s="87"/>
      <c r="P1059" s="225">
        <f>O1059*H1059</f>
        <v>0</v>
      </c>
      <c r="Q1059" s="225">
        <v>0.00046000000000000001</v>
      </c>
      <c r="R1059" s="225">
        <f>Q1059*H1059</f>
        <v>0.00046000000000000001</v>
      </c>
      <c r="S1059" s="225">
        <v>0</v>
      </c>
      <c r="T1059" s="226">
        <f>S1059*H1059</f>
        <v>0</v>
      </c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R1059" s="227" t="s">
        <v>241</v>
      </c>
      <c r="AT1059" s="227" t="s">
        <v>314</v>
      </c>
      <c r="AU1059" s="227" t="s">
        <v>86</v>
      </c>
      <c r="AY1059" s="20" t="s">
        <v>177</v>
      </c>
      <c r="BE1059" s="228">
        <f>IF(N1059="základní",J1059,0)</f>
        <v>0</v>
      </c>
      <c r="BF1059" s="228">
        <f>IF(N1059="snížená",J1059,0)</f>
        <v>0</v>
      </c>
      <c r="BG1059" s="228">
        <f>IF(N1059="zákl. přenesená",J1059,0)</f>
        <v>0</v>
      </c>
      <c r="BH1059" s="228">
        <f>IF(N1059="sníž. přenesená",J1059,0)</f>
        <v>0</v>
      </c>
      <c r="BI1059" s="228">
        <f>IF(N1059="nulová",J1059,0)</f>
        <v>0</v>
      </c>
      <c r="BJ1059" s="20" t="s">
        <v>84</v>
      </c>
      <c r="BK1059" s="228">
        <f>ROUND(I1059*H1059,2)</f>
        <v>0</v>
      </c>
      <c r="BL1059" s="20" t="s">
        <v>99</v>
      </c>
      <c r="BM1059" s="227" t="s">
        <v>1561</v>
      </c>
    </row>
    <row r="1060" s="2" customFormat="1">
      <c r="A1060" s="41"/>
      <c r="B1060" s="42"/>
      <c r="C1060" s="43"/>
      <c r="D1060" s="229" t="s">
        <v>185</v>
      </c>
      <c r="E1060" s="43"/>
      <c r="F1060" s="230" t="s">
        <v>1560</v>
      </c>
      <c r="G1060" s="43"/>
      <c r="H1060" s="43"/>
      <c r="I1060" s="231"/>
      <c r="J1060" s="43"/>
      <c r="K1060" s="43"/>
      <c r="L1060" s="47"/>
      <c r="M1060" s="232"/>
      <c r="N1060" s="233"/>
      <c r="O1060" s="87"/>
      <c r="P1060" s="87"/>
      <c r="Q1060" s="87"/>
      <c r="R1060" s="87"/>
      <c r="S1060" s="87"/>
      <c r="T1060" s="88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T1060" s="20" t="s">
        <v>185</v>
      </c>
      <c r="AU1060" s="20" t="s">
        <v>86</v>
      </c>
    </row>
    <row r="1061" s="2" customFormat="1" ht="21.75" customHeight="1">
      <c r="A1061" s="41"/>
      <c r="B1061" s="42"/>
      <c r="C1061" s="216" t="s">
        <v>1562</v>
      </c>
      <c r="D1061" s="216" t="s">
        <v>179</v>
      </c>
      <c r="E1061" s="217" t="s">
        <v>1563</v>
      </c>
      <c r="F1061" s="218" t="s">
        <v>1564</v>
      </c>
      <c r="G1061" s="219" t="s">
        <v>344</v>
      </c>
      <c r="H1061" s="220">
        <v>5</v>
      </c>
      <c r="I1061" s="221"/>
      <c r="J1061" s="222">
        <f>ROUND(I1061*H1061,2)</f>
        <v>0</v>
      </c>
      <c r="K1061" s="218" t="s">
        <v>244</v>
      </c>
      <c r="L1061" s="47"/>
      <c r="M1061" s="223" t="s">
        <v>19</v>
      </c>
      <c r="N1061" s="224" t="s">
        <v>48</v>
      </c>
      <c r="O1061" s="87"/>
      <c r="P1061" s="225">
        <f>O1061*H1061</f>
        <v>0</v>
      </c>
      <c r="Q1061" s="225">
        <v>1.0000000000000001E-05</v>
      </c>
      <c r="R1061" s="225">
        <f>Q1061*H1061</f>
        <v>5.0000000000000002E-05</v>
      </c>
      <c r="S1061" s="225">
        <v>0</v>
      </c>
      <c r="T1061" s="226">
        <f>S1061*H1061</f>
        <v>0</v>
      </c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R1061" s="227" t="s">
        <v>99</v>
      </c>
      <c r="AT1061" s="227" t="s">
        <v>179</v>
      </c>
      <c r="AU1061" s="227" t="s">
        <v>86</v>
      </c>
      <c r="AY1061" s="20" t="s">
        <v>177</v>
      </c>
      <c r="BE1061" s="228">
        <f>IF(N1061="základní",J1061,0)</f>
        <v>0</v>
      </c>
      <c r="BF1061" s="228">
        <f>IF(N1061="snížená",J1061,0)</f>
        <v>0</v>
      </c>
      <c r="BG1061" s="228">
        <f>IF(N1061="zákl. přenesená",J1061,0)</f>
        <v>0</v>
      </c>
      <c r="BH1061" s="228">
        <f>IF(N1061="sníž. přenesená",J1061,0)</f>
        <v>0</v>
      </c>
      <c r="BI1061" s="228">
        <f>IF(N1061="nulová",J1061,0)</f>
        <v>0</v>
      </c>
      <c r="BJ1061" s="20" t="s">
        <v>84</v>
      </c>
      <c r="BK1061" s="228">
        <f>ROUND(I1061*H1061,2)</f>
        <v>0</v>
      </c>
      <c r="BL1061" s="20" t="s">
        <v>99</v>
      </c>
      <c r="BM1061" s="227" t="s">
        <v>1565</v>
      </c>
    </row>
    <row r="1062" s="2" customFormat="1">
      <c r="A1062" s="41"/>
      <c r="B1062" s="42"/>
      <c r="C1062" s="43"/>
      <c r="D1062" s="229" t="s">
        <v>185</v>
      </c>
      <c r="E1062" s="43"/>
      <c r="F1062" s="230" t="s">
        <v>1566</v>
      </c>
      <c r="G1062" s="43"/>
      <c r="H1062" s="43"/>
      <c r="I1062" s="231"/>
      <c r="J1062" s="43"/>
      <c r="K1062" s="43"/>
      <c r="L1062" s="47"/>
      <c r="M1062" s="232"/>
      <c r="N1062" s="233"/>
      <c r="O1062" s="87"/>
      <c r="P1062" s="87"/>
      <c r="Q1062" s="87"/>
      <c r="R1062" s="87"/>
      <c r="S1062" s="87"/>
      <c r="T1062" s="88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T1062" s="20" t="s">
        <v>185</v>
      </c>
      <c r="AU1062" s="20" t="s">
        <v>86</v>
      </c>
    </row>
    <row r="1063" s="13" customFormat="1">
      <c r="A1063" s="13"/>
      <c r="B1063" s="234"/>
      <c r="C1063" s="235"/>
      <c r="D1063" s="229" t="s">
        <v>187</v>
      </c>
      <c r="E1063" s="236" t="s">
        <v>19</v>
      </c>
      <c r="F1063" s="237" t="s">
        <v>1567</v>
      </c>
      <c r="G1063" s="235"/>
      <c r="H1063" s="238">
        <v>3</v>
      </c>
      <c r="I1063" s="239"/>
      <c r="J1063" s="235"/>
      <c r="K1063" s="235"/>
      <c r="L1063" s="240"/>
      <c r="M1063" s="241"/>
      <c r="N1063" s="242"/>
      <c r="O1063" s="242"/>
      <c r="P1063" s="242"/>
      <c r="Q1063" s="242"/>
      <c r="R1063" s="242"/>
      <c r="S1063" s="242"/>
      <c r="T1063" s="24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4" t="s">
        <v>187</v>
      </c>
      <c r="AU1063" s="244" t="s">
        <v>86</v>
      </c>
      <c r="AV1063" s="13" t="s">
        <v>86</v>
      </c>
      <c r="AW1063" s="13" t="s">
        <v>37</v>
      </c>
      <c r="AX1063" s="13" t="s">
        <v>77</v>
      </c>
      <c r="AY1063" s="244" t="s">
        <v>177</v>
      </c>
    </row>
    <row r="1064" s="13" customFormat="1">
      <c r="A1064" s="13"/>
      <c r="B1064" s="234"/>
      <c r="C1064" s="235"/>
      <c r="D1064" s="229" t="s">
        <v>187</v>
      </c>
      <c r="E1064" s="236" t="s">
        <v>19</v>
      </c>
      <c r="F1064" s="237" t="s">
        <v>1506</v>
      </c>
      <c r="G1064" s="235"/>
      <c r="H1064" s="238">
        <v>2</v>
      </c>
      <c r="I1064" s="239"/>
      <c r="J1064" s="235"/>
      <c r="K1064" s="235"/>
      <c r="L1064" s="240"/>
      <c r="M1064" s="241"/>
      <c r="N1064" s="242"/>
      <c r="O1064" s="242"/>
      <c r="P1064" s="242"/>
      <c r="Q1064" s="242"/>
      <c r="R1064" s="242"/>
      <c r="S1064" s="242"/>
      <c r="T1064" s="24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4" t="s">
        <v>187</v>
      </c>
      <c r="AU1064" s="244" t="s">
        <v>86</v>
      </c>
      <c r="AV1064" s="13" t="s">
        <v>86</v>
      </c>
      <c r="AW1064" s="13" t="s">
        <v>37</v>
      </c>
      <c r="AX1064" s="13" t="s">
        <v>77</v>
      </c>
      <c r="AY1064" s="244" t="s">
        <v>177</v>
      </c>
    </row>
    <row r="1065" s="15" customFormat="1">
      <c r="A1065" s="15"/>
      <c r="B1065" s="255"/>
      <c r="C1065" s="256"/>
      <c r="D1065" s="229" t="s">
        <v>187</v>
      </c>
      <c r="E1065" s="257" t="s">
        <v>19</v>
      </c>
      <c r="F1065" s="258" t="s">
        <v>222</v>
      </c>
      <c r="G1065" s="256"/>
      <c r="H1065" s="259">
        <v>5</v>
      </c>
      <c r="I1065" s="260"/>
      <c r="J1065" s="256"/>
      <c r="K1065" s="256"/>
      <c r="L1065" s="261"/>
      <c r="M1065" s="262"/>
      <c r="N1065" s="263"/>
      <c r="O1065" s="263"/>
      <c r="P1065" s="263"/>
      <c r="Q1065" s="263"/>
      <c r="R1065" s="263"/>
      <c r="S1065" s="263"/>
      <c r="T1065" s="264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65" t="s">
        <v>187</v>
      </c>
      <c r="AU1065" s="265" t="s">
        <v>86</v>
      </c>
      <c r="AV1065" s="15" t="s">
        <v>99</v>
      </c>
      <c r="AW1065" s="15" t="s">
        <v>37</v>
      </c>
      <c r="AX1065" s="15" t="s">
        <v>84</v>
      </c>
      <c r="AY1065" s="265" t="s">
        <v>177</v>
      </c>
    </row>
    <row r="1066" s="2" customFormat="1" ht="16.5" customHeight="1">
      <c r="A1066" s="41"/>
      <c r="B1066" s="42"/>
      <c r="C1066" s="277" t="s">
        <v>1568</v>
      </c>
      <c r="D1066" s="277" t="s">
        <v>314</v>
      </c>
      <c r="E1066" s="278" t="s">
        <v>1569</v>
      </c>
      <c r="F1066" s="279" t="s">
        <v>1570</v>
      </c>
      <c r="G1066" s="280" t="s">
        <v>344</v>
      </c>
      <c r="H1066" s="281">
        <v>2</v>
      </c>
      <c r="I1066" s="282"/>
      <c r="J1066" s="283">
        <f>ROUND(I1066*H1066,2)</f>
        <v>0</v>
      </c>
      <c r="K1066" s="279" t="s">
        <v>244</v>
      </c>
      <c r="L1066" s="284"/>
      <c r="M1066" s="285" t="s">
        <v>19</v>
      </c>
      <c r="N1066" s="286" t="s">
        <v>48</v>
      </c>
      <c r="O1066" s="87"/>
      <c r="P1066" s="225">
        <f>O1066*H1066</f>
        <v>0</v>
      </c>
      <c r="Q1066" s="225">
        <v>0.00123</v>
      </c>
      <c r="R1066" s="225">
        <f>Q1066*H1066</f>
        <v>0.0024599999999999999</v>
      </c>
      <c r="S1066" s="225">
        <v>0</v>
      </c>
      <c r="T1066" s="226">
        <f>S1066*H1066</f>
        <v>0</v>
      </c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R1066" s="227" t="s">
        <v>241</v>
      </c>
      <c r="AT1066" s="227" t="s">
        <v>314</v>
      </c>
      <c r="AU1066" s="227" t="s">
        <v>86</v>
      </c>
      <c r="AY1066" s="20" t="s">
        <v>177</v>
      </c>
      <c r="BE1066" s="228">
        <f>IF(N1066="základní",J1066,0)</f>
        <v>0</v>
      </c>
      <c r="BF1066" s="228">
        <f>IF(N1066="snížená",J1066,0)</f>
        <v>0</v>
      </c>
      <c r="BG1066" s="228">
        <f>IF(N1066="zákl. přenesená",J1066,0)</f>
        <v>0</v>
      </c>
      <c r="BH1066" s="228">
        <f>IF(N1066="sníž. přenesená",J1066,0)</f>
        <v>0</v>
      </c>
      <c r="BI1066" s="228">
        <f>IF(N1066="nulová",J1066,0)</f>
        <v>0</v>
      </c>
      <c r="BJ1066" s="20" t="s">
        <v>84</v>
      </c>
      <c r="BK1066" s="228">
        <f>ROUND(I1066*H1066,2)</f>
        <v>0</v>
      </c>
      <c r="BL1066" s="20" t="s">
        <v>99</v>
      </c>
      <c r="BM1066" s="227" t="s">
        <v>1571</v>
      </c>
    </row>
    <row r="1067" s="2" customFormat="1">
      <c r="A1067" s="41"/>
      <c r="B1067" s="42"/>
      <c r="C1067" s="43"/>
      <c r="D1067" s="229" t="s">
        <v>185</v>
      </c>
      <c r="E1067" s="43"/>
      <c r="F1067" s="230" t="s">
        <v>1570</v>
      </c>
      <c r="G1067" s="43"/>
      <c r="H1067" s="43"/>
      <c r="I1067" s="231"/>
      <c r="J1067" s="43"/>
      <c r="K1067" s="43"/>
      <c r="L1067" s="47"/>
      <c r="M1067" s="232"/>
      <c r="N1067" s="233"/>
      <c r="O1067" s="87"/>
      <c r="P1067" s="87"/>
      <c r="Q1067" s="87"/>
      <c r="R1067" s="87"/>
      <c r="S1067" s="87"/>
      <c r="T1067" s="88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T1067" s="20" t="s">
        <v>185</v>
      </c>
      <c r="AU1067" s="20" t="s">
        <v>86</v>
      </c>
    </row>
    <row r="1068" s="2" customFormat="1" ht="16.5" customHeight="1">
      <c r="A1068" s="41"/>
      <c r="B1068" s="42"/>
      <c r="C1068" s="277" t="s">
        <v>1572</v>
      </c>
      <c r="D1068" s="277" t="s">
        <v>314</v>
      </c>
      <c r="E1068" s="278" t="s">
        <v>1573</v>
      </c>
      <c r="F1068" s="279" t="s">
        <v>1574</v>
      </c>
      <c r="G1068" s="280" t="s">
        <v>344</v>
      </c>
      <c r="H1068" s="281">
        <v>2</v>
      </c>
      <c r="I1068" s="282"/>
      <c r="J1068" s="283">
        <f>ROUND(I1068*H1068,2)</f>
        <v>0</v>
      </c>
      <c r="K1068" s="279" t="s">
        <v>244</v>
      </c>
      <c r="L1068" s="284"/>
      <c r="M1068" s="285" t="s">
        <v>19</v>
      </c>
      <c r="N1068" s="286" t="s">
        <v>48</v>
      </c>
      <c r="O1068" s="87"/>
      <c r="P1068" s="225">
        <f>O1068*H1068</f>
        <v>0</v>
      </c>
      <c r="Q1068" s="225">
        <v>0.0012099999999999999</v>
      </c>
      <c r="R1068" s="225">
        <f>Q1068*H1068</f>
        <v>0.0024199999999999998</v>
      </c>
      <c r="S1068" s="225">
        <v>0</v>
      </c>
      <c r="T1068" s="226">
        <f>S1068*H1068</f>
        <v>0</v>
      </c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R1068" s="227" t="s">
        <v>241</v>
      </c>
      <c r="AT1068" s="227" t="s">
        <v>314</v>
      </c>
      <c r="AU1068" s="227" t="s">
        <v>86</v>
      </c>
      <c r="AY1068" s="20" t="s">
        <v>177</v>
      </c>
      <c r="BE1068" s="228">
        <f>IF(N1068="základní",J1068,0)</f>
        <v>0</v>
      </c>
      <c r="BF1068" s="228">
        <f>IF(N1068="snížená",J1068,0)</f>
        <v>0</v>
      </c>
      <c r="BG1068" s="228">
        <f>IF(N1068="zákl. přenesená",J1068,0)</f>
        <v>0</v>
      </c>
      <c r="BH1068" s="228">
        <f>IF(N1068="sníž. přenesená",J1068,0)</f>
        <v>0</v>
      </c>
      <c r="BI1068" s="228">
        <f>IF(N1068="nulová",J1068,0)</f>
        <v>0</v>
      </c>
      <c r="BJ1068" s="20" t="s">
        <v>84</v>
      </c>
      <c r="BK1068" s="228">
        <f>ROUND(I1068*H1068,2)</f>
        <v>0</v>
      </c>
      <c r="BL1068" s="20" t="s">
        <v>99</v>
      </c>
      <c r="BM1068" s="227" t="s">
        <v>1575</v>
      </c>
    </row>
    <row r="1069" s="2" customFormat="1">
      <c r="A1069" s="41"/>
      <c r="B1069" s="42"/>
      <c r="C1069" s="43"/>
      <c r="D1069" s="229" t="s">
        <v>185</v>
      </c>
      <c r="E1069" s="43"/>
      <c r="F1069" s="230" t="s">
        <v>1574</v>
      </c>
      <c r="G1069" s="43"/>
      <c r="H1069" s="43"/>
      <c r="I1069" s="231"/>
      <c r="J1069" s="43"/>
      <c r="K1069" s="43"/>
      <c r="L1069" s="47"/>
      <c r="M1069" s="232"/>
      <c r="N1069" s="233"/>
      <c r="O1069" s="87"/>
      <c r="P1069" s="87"/>
      <c r="Q1069" s="87"/>
      <c r="R1069" s="87"/>
      <c r="S1069" s="87"/>
      <c r="T1069" s="88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T1069" s="20" t="s">
        <v>185</v>
      </c>
      <c r="AU1069" s="20" t="s">
        <v>86</v>
      </c>
    </row>
    <row r="1070" s="2" customFormat="1" ht="16.5" customHeight="1">
      <c r="A1070" s="41"/>
      <c r="B1070" s="42"/>
      <c r="C1070" s="216" t="s">
        <v>1576</v>
      </c>
      <c r="D1070" s="216" t="s">
        <v>179</v>
      </c>
      <c r="E1070" s="217" t="s">
        <v>1577</v>
      </c>
      <c r="F1070" s="218" t="s">
        <v>1578</v>
      </c>
      <c r="G1070" s="219" t="s">
        <v>344</v>
      </c>
      <c r="H1070" s="220">
        <v>1</v>
      </c>
      <c r="I1070" s="221"/>
      <c r="J1070" s="222">
        <f>ROUND(I1070*H1070,2)</f>
        <v>0</v>
      </c>
      <c r="K1070" s="218" t="s">
        <v>244</v>
      </c>
      <c r="L1070" s="47"/>
      <c r="M1070" s="223" t="s">
        <v>19</v>
      </c>
      <c r="N1070" s="224" t="s">
        <v>48</v>
      </c>
      <c r="O1070" s="87"/>
      <c r="P1070" s="225">
        <f>O1070*H1070</f>
        <v>0</v>
      </c>
      <c r="Q1070" s="225">
        <v>0.1056</v>
      </c>
      <c r="R1070" s="225">
        <f>Q1070*H1070</f>
        <v>0.1056</v>
      </c>
      <c r="S1070" s="225">
        <v>0</v>
      </c>
      <c r="T1070" s="226">
        <f>S1070*H1070</f>
        <v>0</v>
      </c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R1070" s="227" t="s">
        <v>99</v>
      </c>
      <c r="AT1070" s="227" t="s">
        <v>179</v>
      </c>
      <c r="AU1070" s="227" t="s">
        <v>86</v>
      </c>
      <c r="AY1070" s="20" t="s">
        <v>177</v>
      </c>
      <c r="BE1070" s="228">
        <f>IF(N1070="základní",J1070,0)</f>
        <v>0</v>
      </c>
      <c r="BF1070" s="228">
        <f>IF(N1070="snížená",J1070,0)</f>
        <v>0</v>
      </c>
      <c r="BG1070" s="228">
        <f>IF(N1070="zákl. přenesená",J1070,0)</f>
        <v>0</v>
      </c>
      <c r="BH1070" s="228">
        <f>IF(N1070="sníž. přenesená",J1070,0)</f>
        <v>0</v>
      </c>
      <c r="BI1070" s="228">
        <f>IF(N1070="nulová",J1070,0)</f>
        <v>0</v>
      </c>
      <c r="BJ1070" s="20" t="s">
        <v>84</v>
      </c>
      <c r="BK1070" s="228">
        <f>ROUND(I1070*H1070,2)</f>
        <v>0</v>
      </c>
      <c r="BL1070" s="20" t="s">
        <v>99</v>
      </c>
      <c r="BM1070" s="227" t="s">
        <v>1579</v>
      </c>
    </row>
    <row r="1071" s="2" customFormat="1">
      <c r="A1071" s="41"/>
      <c r="B1071" s="42"/>
      <c r="C1071" s="43"/>
      <c r="D1071" s="229" t="s">
        <v>185</v>
      </c>
      <c r="E1071" s="43"/>
      <c r="F1071" s="230" t="s">
        <v>1580</v>
      </c>
      <c r="G1071" s="43"/>
      <c r="H1071" s="43"/>
      <c r="I1071" s="231"/>
      <c r="J1071" s="43"/>
      <c r="K1071" s="43"/>
      <c r="L1071" s="47"/>
      <c r="M1071" s="232"/>
      <c r="N1071" s="233"/>
      <c r="O1071" s="87"/>
      <c r="P1071" s="87"/>
      <c r="Q1071" s="87"/>
      <c r="R1071" s="87"/>
      <c r="S1071" s="87"/>
      <c r="T1071" s="88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T1071" s="20" t="s">
        <v>185</v>
      </c>
      <c r="AU1071" s="20" t="s">
        <v>86</v>
      </c>
    </row>
    <row r="1072" s="2" customFormat="1" ht="16.5" customHeight="1">
      <c r="A1072" s="41"/>
      <c r="B1072" s="42"/>
      <c r="C1072" s="216" t="s">
        <v>1581</v>
      </c>
      <c r="D1072" s="216" t="s">
        <v>179</v>
      </c>
      <c r="E1072" s="217" t="s">
        <v>1582</v>
      </c>
      <c r="F1072" s="218" t="s">
        <v>1583</v>
      </c>
      <c r="G1072" s="219" t="s">
        <v>344</v>
      </c>
      <c r="H1072" s="220">
        <v>1</v>
      </c>
      <c r="I1072" s="221"/>
      <c r="J1072" s="222">
        <f>ROUND(I1072*H1072,2)</f>
        <v>0</v>
      </c>
      <c r="K1072" s="218" t="s">
        <v>244</v>
      </c>
      <c r="L1072" s="47"/>
      <c r="M1072" s="223" t="s">
        <v>19</v>
      </c>
      <c r="N1072" s="224" t="s">
        <v>48</v>
      </c>
      <c r="O1072" s="87"/>
      <c r="P1072" s="225">
        <f>O1072*H1072</f>
        <v>0</v>
      </c>
      <c r="Q1072" s="225">
        <v>0.1056</v>
      </c>
      <c r="R1072" s="225">
        <f>Q1072*H1072</f>
        <v>0.1056</v>
      </c>
      <c r="S1072" s="225">
        <v>0</v>
      </c>
      <c r="T1072" s="226">
        <f>S1072*H1072</f>
        <v>0</v>
      </c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R1072" s="227" t="s">
        <v>99</v>
      </c>
      <c r="AT1072" s="227" t="s">
        <v>179</v>
      </c>
      <c r="AU1072" s="227" t="s">
        <v>86</v>
      </c>
      <c r="AY1072" s="20" t="s">
        <v>177</v>
      </c>
      <c r="BE1072" s="228">
        <f>IF(N1072="základní",J1072,0)</f>
        <v>0</v>
      </c>
      <c r="BF1072" s="228">
        <f>IF(N1072="snížená",J1072,0)</f>
        <v>0</v>
      </c>
      <c r="BG1072" s="228">
        <f>IF(N1072="zákl. přenesená",J1072,0)</f>
        <v>0</v>
      </c>
      <c r="BH1072" s="228">
        <f>IF(N1072="sníž. přenesená",J1072,0)</f>
        <v>0</v>
      </c>
      <c r="BI1072" s="228">
        <f>IF(N1072="nulová",J1072,0)</f>
        <v>0</v>
      </c>
      <c r="BJ1072" s="20" t="s">
        <v>84</v>
      </c>
      <c r="BK1072" s="228">
        <f>ROUND(I1072*H1072,2)</f>
        <v>0</v>
      </c>
      <c r="BL1072" s="20" t="s">
        <v>99</v>
      </c>
      <c r="BM1072" s="227" t="s">
        <v>1584</v>
      </c>
    </row>
    <row r="1073" s="2" customFormat="1">
      <c r="A1073" s="41"/>
      <c r="B1073" s="42"/>
      <c r="C1073" s="43"/>
      <c r="D1073" s="229" t="s">
        <v>185</v>
      </c>
      <c r="E1073" s="43"/>
      <c r="F1073" s="230" t="s">
        <v>1585</v>
      </c>
      <c r="G1073" s="43"/>
      <c r="H1073" s="43"/>
      <c r="I1073" s="231"/>
      <c r="J1073" s="43"/>
      <c r="K1073" s="43"/>
      <c r="L1073" s="47"/>
      <c r="M1073" s="232"/>
      <c r="N1073" s="233"/>
      <c r="O1073" s="87"/>
      <c r="P1073" s="87"/>
      <c r="Q1073" s="87"/>
      <c r="R1073" s="87"/>
      <c r="S1073" s="87"/>
      <c r="T1073" s="88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T1073" s="20" t="s">
        <v>185</v>
      </c>
      <c r="AU1073" s="20" t="s">
        <v>86</v>
      </c>
    </row>
    <row r="1074" s="2" customFormat="1" ht="16.5" customHeight="1">
      <c r="A1074" s="41"/>
      <c r="B1074" s="42"/>
      <c r="C1074" s="216" t="s">
        <v>1586</v>
      </c>
      <c r="D1074" s="216" t="s">
        <v>179</v>
      </c>
      <c r="E1074" s="217" t="s">
        <v>1587</v>
      </c>
      <c r="F1074" s="218" t="s">
        <v>1588</v>
      </c>
      <c r="G1074" s="219" t="s">
        <v>344</v>
      </c>
      <c r="H1074" s="220">
        <v>2</v>
      </c>
      <c r="I1074" s="221"/>
      <c r="J1074" s="222">
        <f>ROUND(I1074*H1074,2)</f>
        <v>0</v>
      </c>
      <c r="K1074" s="218" t="s">
        <v>244</v>
      </c>
      <c r="L1074" s="47"/>
      <c r="M1074" s="223" t="s">
        <v>19</v>
      </c>
      <c r="N1074" s="224" t="s">
        <v>48</v>
      </c>
      <c r="O1074" s="87"/>
      <c r="P1074" s="225">
        <f>O1074*H1074</f>
        <v>0</v>
      </c>
      <c r="Q1074" s="225">
        <v>0.012120000000000001</v>
      </c>
      <c r="R1074" s="225">
        <f>Q1074*H1074</f>
        <v>0.024240000000000001</v>
      </c>
      <c r="S1074" s="225">
        <v>0</v>
      </c>
      <c r="T1074" s="226">
        <f>S1074*H1074</f>
        <v>0</v>
      </c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R1074" s="227" t="s">
        <v>99</v>
      </c>
      <c r="AT1074" s="227" t="s">
        <v>179</v>
      </c>
      <c r="AU1074" s="227" t="s">
        <v>86</v>
      </c>
      <c r="AY1074" s="20" t="s">
        <v>177</v>
      </c>
      <c r="BE1074" s="228">
        <f>IF(N1074="základní",J1074,0)</f>
        <v>0</v>
      </c>
      <c r="BF1074" s="228">
        <f>IF(N1074="snížená",J1074,0)</f>
        <v>0</v>
      </c>
      <c r="BG1074" s="228">
        <f>IF(N1074="zákl. přenesená",J1074,0)</f>
        <v>0</v>
      </c>
      <c r="BH1074" s="228">
        <f>IF(N1074="sníž. přenesená",J1074,0)</f>
        <v>0</v>
      </c>
      <c r="BI1074" s="228">
        <f>IF(N1074="nulová",J1074,0)</f>
        <v>0</v>
      </c>
      <c r="BJ1074" s="20" t="s">
        <v>84</v>
      </c>
      <c r="BK1074" s="228">
        <f>ROUND(I1074*H1074,2)</f>
        <v>0</v>
      </c>
      <c r="BL1074" s="20" t="s">
        <v>99</v>
      </c>
      <c r="BM1074" s="227" t="s">
        <v>1589</v>
      </c>
    </row>
    <row r="1075" s="2" customFormat="1">
      <c r="A1075" s="41"/>
      <c r="B1075" s="42"/>
      <c r="C1075" s="43"/>
      <c r="D1075" s="229" t="s">
        <v>185</v>
      </c>
      <c r="E1075" s="43"/>
      <c r="F1075" s="230" t="s">
        <v>1590</v>
      </c>
      <c r="G1075" s="43"/>
      <c r="H1075" s="43"/>
      <c r="I1075" s="231"/>
      <c r="J1075" s="43"/>
      <c r="K1075" s="43"/>
      <c r="L1075" s="47"/>
      <c r="M1075" s="232"/>
      <c r="N1075" s="233"/>
      <c r="O1075" s="87"/>
      <c r="P1075" s="87"/>
      <c r="Q1075" s="87"/>
      <c r="R1075" s="87"/>
      <c r="S1075" s="87"/>
      <c r="T1075" s="88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T1075" s="20" t="s">
        <v>185</v>
      </c>
      <c r="AU1075" s="20" t="s">
        <v>86</v>
      </c>
    </row>
    <row r="1076" s="2" customFormat="1" ht="16.5" customHeight="1">
      <c r="A1076" s="41"/>
      <c r="B1076" s="42"/>
      <c r="C1076" s="216" t="s">
        <v>1591</v>
      </c>
      <c r="D1076" s="216" t="s">
        <v>179</v>
      </c>
      <c r="E1076" s="217" t="s">
        <v>1592</v>
      </c>
      <c r="F1076" s="218" t="s">
        <v>1593</v>
      </c>
      <c r="G1076" s="219" t="s">
        <v>344</v>
      </c>
      <c r="H1076" s="220">
        <v>2</v>
      </c>
      <c r="I1076" s="221"/>
      <c r="J1076" s="222">
        <f>ROUND(I1076*H1076,2)</f>
        <v>0</v>
      </c>
      <c r="K1076" s="218" t="s">
        <v>244</v>
      </c>
      <c r="L1076" s="47"/>
      <c r="M1076" s="223" t="s">
        <v>19</v>
      </c>
      <c r="N1076" s="224" t="s">
        <v>48</v>
      </c>
      <c r="O1076" s="87"/>
      <c r="P1076" s="225">
        <f>O1076*H1076</f>
        <v>0</v>
      </c>
      <c r="Q1076" s="225">
        <v>0</v>
      </c>
      <c r="R1076" s="225">
        <f>Q1076*H1076</f>
        <v>0</v>
      </c>
      <c r="S1076" s="225">
        <v>0</v>
      </c>
      <c r="T1076" s="226">
        <f>S1076*H1076</f>
        <v>0</v>
      </c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R1076" s="227" t="s">
        <v>99</v>
      </c>
      <c r="AT1076" s="227" t="s">
        <v>179</v>
      </c>
      <c r="AU1076" s="227" t="s">
        <v>86</v>
      </c>
      <c r="AY1076" s="20" t="s">
        <v>177</v>
      </c>
      <c r="BE1076" s="228">
        <f>IF(N1076="základní",J1076,0)</f>
        <v>0</v>
      </c>
      <c r="BF1076" s="228">
        <f>IF(N1076="snížená",J1076,0)</f>
        <v>0</v>
      </c>
      <c r="BG1076" s="228">
        <f>IF(N1076="zákl. přenesená",J1076,0)</f>
        <v>0</v>
      </c>
      <c r="BH1076" s="228">
        <f>IF(N1076="sníž. přenesená",J1076,0)</f>
        <v>0</v>
      </c>
      <c r="BI1076" s="228">
        <f>IF(N1076="nulová",J1076,0)</f>
        <v>0</v>
      </c>
      <c r="BJ1076" s="20" t="s">
        <v>84</v>
      </c>
      <c r="BK1076" s="228">
        <f>ROUND(I1076*H1076,2)</f>
        <v>0</v>
      </c>
      <c r="BL1076" s="20" t="s">
        <v>99</v>
      </c>
      <c r="BM1076" s="227" t="s">
        <v>1594</v>
      </c>
    </row>
    <row r="1077" s="2" customFormat="1">
      <c r="A1077" s="41"/>
      <c r="B1077" s="42"/>
      <c r="C1077" s="43"/>
      <c r="D1077" s="229" t="s">
        <v>185</v>
      </c>
      <c r="E1077" s="43"/>
      <c r="F1077" s="230" t="s">
        <v>1595</v>
      </c>
      <c r="G1077" s="43"/>
      <c r="H1077" s="43"/>
      <c r="I1077" s="231"/>
      <c r="J1077" s="43"/>
      <c r="K1077" s="43"/>
      <c r="L1077" s="47"/>
      <c r="M1077" s="232"/>
      <c r="N1077" s="233"/>
      <c r="O1077" s="87"/>
      <c r="P1077" s="87"/>
      <c r="Q1077" s="87"/>
      <c r="R1077" s="87"/>
      <c r="S1077" s="87"/>
      <c r="T1077" s="88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T1077" s="20" t="s">
        <v>185</v>
      </c>
      <c r="AU1077" s="20" t="s">
        <v>86</v>
      </c>
    </row>
    <row r="1078" s="2" customFormat="1" ht="21.75" customHeight="1">
      <c r="A1078" s="41"/>
      <c r="B1078" s="42"/>
      <c r="C1078" s="216" t="s">
        <v>1596</v>
      </c>
      <c r="D1078" s="216" t="s">
        <v>179</v>
      </c>
      <c r="E1078" s="217" t="s">
        <v>1597</v>
      </c>
      <c r="F1078" s="218" t="s">
        <v>1598</v>
      </c>
      <c r="G1078" s="219" t="s">
        <v>344</v>
      </c>
      <c r="H1078" s="220">
        <v>2</v>
      </c>
      <c r="I1078" s="221"/>
      <c r="J1078" s="222">
        <f>ROUND(I1078*H1078,2)</f>
        <v>0</v>
      </c>
      <c r="K1078" s="218" t="s">
        <v>244</v>
      </c>
      <c r="L1078" s="47"/>
      <c r="M1078" s="223" t="s">
        <v>19</v>
      </c>
      <c r="N1078" s="224" t="s">
        <v>48</v>
      </c>
      <c r="O1078" s="87"/>
      <c r="P1078" s="225">
        <f>O1078*H1078</f>
        <v>0</v>
      </c>
      <c r="Q1078" s="225">
        <v>0.072720000000000007</v>
      </c>
      <c r="R1078" s="225">
        <f>Q1078*H1078</f>
        <v>0.14544000000000001</v>
      </c>
      <c r="S1078" s="225">
        <v>0</v>
      </c>
      <c r="T1078" s="226">
        <f>S1078*H1078</f>
        <v>0</v>
      </c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R1078" s="227" t="s">
        <v>99</v>
      </c>
      <c r="AT1078" s="227" t="s">
        <v>179</v>
      </c>
      <c r="AU1078" s="227" t="s">
        <v>86</v>
      </c>
      <c r="AY1078" s="20" t="s">
        <v>177</v>
      </c>
      <c r="BE1078" s="228">
        <f>IF(N1078="základní",J1078,0)</f>
        <v>0</v>
      </c>
      <c r="BF1078" s="228">
        <f>IF(N1078="snížená",J1078,0)</f>
        <v>0</v>
      </c>
      <c r="BG1078" s="228">
        <f>IF(N1078="zákl. přenesená",J1078,0)</f>
        <v>0</v>
      </c>
      <c r="BH1078" s="228">
        <f>IF(N1078="sníž. přenesená",J1078,0)</f>
        <v>0</v>
      </c>
      <c r="BI1078" s="228">
        <f>IF(N1078="nulová",J1078,0)</f>
        <v>0</v>
      </c>
      <c r="BJ1078" s="20" t="s">
        <v>84</v>
      </c>
      <c r="BK1078" s="228">
        <f>ROUND(I1078*H1078,2)</f>
        <v>0</v>
      </c>
      <c r="BL1078" s="20" t="s">
        <v>99</v>
      </c>
      <c r="BM1078" s="227" t="s">
        <v>1599</v>
      </c>
    </row>
    <row r="1079" s="2" customFormat="1">
      <c r="A1079" s="41"/>
      <c r="B1079" s="42"/>
      <c r="C1079" s="43"/>
      <c r="D1079" s="229" t="s">
        <v>185</v>
      </c>
      <c r="E1079" s="43"/>
      <c r="F1079" s="230" t="s">
        <v>1600</v>
      </c>
      <c r="G1079" s="43"/>
      <c r="H1079" s="43"/>
      <c r="I1079" s="231"/>
      <c r="J1079" s="43"/>
      <c r="K1079" s="43"/>
      <c r="L1079" s="47"/>
      <c r="M1079" s="232"/>
      <c r="N1079" s="233"/>
      <c r="O1079" s="87"/>
      <c r="P1079" s="87"/>
      <c r="Q1079" s="87"/>
      <c r="R1079" s="87"/>
      <c r="S1079" s="87"/>
      <c r="T1079" s="88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T1079" s="20" t="s">
        <v>185</v>
      </c>
      <c r="AU1079" s="20" t="s">
        <v>86</v>
      </c>
    </row>
    <row r="1080" s="2" customFormat="1" ht="16.5" customHeight="1">
      <c r="A1080" s="41"/>
      <c r="B1080" s="42"/>
      <c r="C1080" s="216" t="s">
        <v>1601</v>
      </c>
      <c r="D1080" s="216" t="s">
        <v>179</v>
      </c>
      <c r="E1080" s="217" t="s">
        <v>1602</v>
      </c>
      <c r="F1080" s="218" t="s">
        <v>1603</v>
      </c>
      <c r="G1080" s="219" t="s">
        <v>182</v>
      </c>
      <c r="H1080" s="220">
        <v>0.45200000000000001</v>
      </c>
      <c r="I1080" s="221"/>
      <c r="J1080" s="222">
        <f>ROUND(I1080*H1080,2)</f>
        <v>0</v>
      </c>
      <c r="K1080" s="218" t="s">
        <v>244</v>
      </c>
      <c r="L1080" s="47"/>
      <c r="M1080" s="223" t="s">
        <v>19</v>
      </c>
      <c r="N1080" s="224" t="s">
        <v>48</v>
      </c>
      <c r="O1080" s="87"/>
      <c r="P1080" s="225">
        <f>O1080*H1080</f>
        <v>0</v>
      </c>
      <c r="Q1080" s="225">
        <v>2.2563399999999998</v>
      </c>
      <c r="R1080" s="225">
        <f>Q1080*H1080</f>
        <v>1.0198656799999999</v>
      </c>
      <c r="S1080" s="225">
        <v>0</v>
      </c>
      <c r="T1080" s="226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7" t="s">
        <v>99</v>
      </c>
      <c r="AT1080" s="227" t="s">
        <v>179</v>
      </c>
      <c r="AU1080" s="227" t="s">
        <v>86</v>
      </c>
      <c r="AY1080" s="20" t="s">
        <v>177</v>
      </c>
      <c r="BE1080" s="228">
        <f>IF(N1080="základní",J1080,0)</f>
        <v>0</v>
      </c>
      <c r="BF1080" s="228">
        <f>IF(N1080="snížená",J1080,0)</f>
        <v>0</v>
      </c>
      <c r="BG1080" s="228">
        <f>IF(N1080="zákl. přenesená",J1080,0)</f>
        <v>0</v>
      </c>
      <c r="BH1080" s="228">
        <f>IF(N1080="sníž. přenesená",J1080,0)</f>
        <v>0</v>
      </c>
      <c r="BI1080" s="228">
        <f>IF(N1080="nulová",J1080,0)</f>
        <v>0</v>
      </c>
      <c r="BJ1080" s="20" t="s">
        <v>84</v>
      </c>
      <c r="BK1080" s="228">
        <f>ROUND(I1080*H1080,2)</f>
        <v>0</v>
      </c>
      <c r="BL1080" s="20" t="s">
        <v>99</v>
      </c>
      <c r="BM1080" s="227" t="s">
        <v>1604</v>
      </c>
    </row>
    <row r="1081" s="2" customFormat="1">
      <c r="A1081" s="41"/>
      <c r="B1081" s="42"/>
      <c r="C1081" s="43"/>
      <c r="D1081" s="229" t="s">
        <v>185</v>
      </c>
      <c r="E1081" s="43"/>
      <c r="F1081" s="230" t="s">
        <v>1605</v>
      </c>
      <c r="G1081" s="43"/>
      <c r="H1081" s="43"/>
      <c r="I1081" s="231"/>
      <c r="J1081" s="43"/>
      <c r="K1081" s="43"/>
      <c r="L1081" s="47"/>
      <c r="M1081" s="232"/>
      <c r="N1081" s="233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185</v>
      </c>
      <c r="AU1081" s="20" t="s">
        <v>86</v>
      </c>
    </row>
    <row r="1082" s="13" customFormat="1">
      <c r="A1082" s="13"/>
      <c r="B1082" s="234"/>
      <c r="C1082" s="235"/>
      <c r="D1082" s="229" t="s">
        <v>187</v>
      </c>
      <c r="E1082" s="236" t="s">
        <v>19</v>
      </c>
      <c r="F1082" s="237" t="s">
        <v>1606</v>
      </c>
      <c r="G1082" s="235"/>
      <c r="H1082" s="238">
        <v>0.45200000000000001</v>
      </c>
      <c r="I1082" s="239"/>
      <c r="J1082" s="235"/>
      <c r="K1082" s="235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187</v>
      </c>
      <c r="AU1082" s="244" t="s">
        <v>86</v>
      </c>
      <c r="AV1082" s="13" t="s">
        <v>86</v>
      </c>
      <c r="AW1082" s="13" t="s">
        <v>37</v>
      </c>
      <c r="AX1082" s="13" t="s">
        <v>84</v>
      </c>
      <c r="AY1082" s="244" t="s">
        <v>177</v>
      </c>
    </row>
    <row r="1083" s="2" customFormat="1" ht="16.5" customHeight="1">
      <c r="A1083" s="41"/>
      <c r="B1083" s="42"/>
      <c r="C1083" s="216" t="s">
        <v>1607</v>
      </c>
      <c r="D1083" s="216" t="s">
        <v>179</v>
      </c>
      <c r="E1083" s="217" t="s">
        <v>1608</v>
      </c>
      <c r="F1083" s="218" t="s">
        <v>1609</v>
      </c>
      <c r="G1083" s="219" t="s">
        <v>251</v>
      </c>
      <c r="H1083" s="220">
        <v>4.524</v>
      </c>
      <c r="I1083" s="221"/>
      <c r="J1083" s="222">
        <f>ROUND(I1083*H1083,2)</f>
        <v>0</v>
      </c>
      <c r="K1083" s="218" t="s">
        <v>244</v>
      </c>
      <c r="L1083" s="47"/>
      <c r="M1083" s="223" t="s">
        <v>19</v>
      </c>
      <c r="N1083" s="224" t="s">
        <v>48</v>
      </c>
      <c r="O1083" s="87"/>
      <c r="P1083" s="225">
        <f>O1083*H1083</f>
        <v>0</v>
      </c>
      <c r="Q1083" s="225">
        <v>0.0040200000000000001</v>
      </c>
      <c r="R1083" s="225">
        <f>Q1083*H1083</f>
        <v>0.018186480000000001</v>
      </c>
      <c r="S1083" s="225">
        <v>0</v>
      </c>
      <c r="T1083" s="226">
        <f>S1083*H1083</f>
        <v>0</v>
      </c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R1083" s="227" t="s">
        <v>99</v>
      </c>
      <c r="AT1083" s="227" t="s">
        <v>179</v>
      </c>
      <c r="AU1083" s="227" t="s">
        <v>86</v>
      </c>
      <c r="AY1083" s="20" t="s">
        <v>177</v>
      </c>
      <c r="BE1083" s="228">
        <f>IF(N1083="základní",J1083,0)</f>
        <v>0</v>
      </c>
      <c r="BF1083" s="228">
        <f>IF(N1083="snížená",J1083,0)</f>
        <v>0</v>
      </c>
      <c r="BG1083" s="228">
        <f>IF(N1083="zákl. přenesená",J1083,0)</f>
        <v>0</v>
      </c>
      <c r="BH1083" s="228">
        <f>IF(N1083="sníž. přenesená",J1083,0)</f>
        <v>0</v>
      </c>
      <c r="BI1083" s="228">
        <f>IF(N1083="nulová",J1083,0)</f>
        <v>0</v>
      </c>
      <c r="BJ1083" s="20" t="s">
        <v>84</v>
      </c>
      <c r="BK1083" s="228">
        <f>ROUND(I1083*H1083,2)</f>
        <v>0</v>
      </c>
      <c r="BL1083" s="20" t="s">
        <v>99</v>
      </c>
      <c r="BM1083" s="227" t="s">
        <v>1610</v>
      </c>
    </row>
    <row r="1084" s="2" customFormat="1">
      <c r="A1084" s="41"/>
      <c r="B1084" s="42"/>
      <c r="C1084" s="43"/>
      <c r="D1084" s="229" t="s">
        <v>185</v>
      </c>
      <c r="E1084" s="43"/>
      <c r="F1084" s="230" t="s">
        <v>1611</v>
      </c>
      <c r="G1084" s="43"/>
      <c r="H1084" s="43"/>
      <c r="I1084" s="231"/>
      <c r="J1084" s="43"/>
      <c r="K1084" s="43"/>
      <c r="L1084" s="47"/>
      <c r="M1084" s="232"/>
      <c r="N1084" s="233"/>
      <c r="O1084" s="87"/>
      <c r="P1084" s="87"/>
      <c r="Q1084" s="87"/>
      <c r="R1084" s="87"/>
      <c r="S1084" s="87"/>
      <c r="T1084" s="88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T1084" s="20" t="s">
        <v>185</v>
      </c>
      <c r="AU1084" s="20" t="s">
        <v>86</v>
      </c>
    </row>
    <row r="1085" s="13" customFormat="1">
      <c r="A1085" s="13"/>
      <c r="B1085" s="234"/>
      <c r="C1085" s="235"/>
      <c r="D1085" s="229" t="s">
        <v>187</v>
      </c>
      <c r="E1085" s="236" t="s">
        <v>19</v>
      </c>
      <c r="F1085" s="237" t="s">
        <v>1612</v>
      </c>
      <c r="G1085" s="235"/>
      <c r="H1085" s="238">
        <v>4.524</v>
      </c>
      <c r="I1085" s="239"/>
      <c r="J1085" s="235"/>
      <c r="K1085" s="235"/>
      <c r="L1085" s="240"/>
      <c r="M1085" s="241"/>
      <c r="N1085" s="242"/>
      <c r="O1085" s="242"/>
      <c r="P1085" s="242"/>
      <c r="Q1085" s="242"/>
      <c r="R1085" s="242"/>
      <c r="S1085" s="242"/>
      <c r="T1085" s="24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4" t="s">
        <v>187</v>
      </c>
      <c r="AU1085" s="244" t="s">
        <v>86</v>
      </c>
      <c r="AV1085" s="13" t="s">
        <v>86</v>
      </c>
      <c r="AW1085" s="13" t="s">
        <v>37</v>
      </c>
      <c r="AX1085" s="13" t="s">
        <v>84</v>
      </c>
      <c r="AY1085" s="244" t="s">
        <v>177</v>
      </c>
    </row>
    <row r="1086" s="12" customFormat="1" ht="22.8" customHeight="1">
      <c r="A1086" s="12"/>
      <c r="B1086" s="200"/>
      <c r="C1086" s="201"/>
      <c r="D1086" s="202" t="s">
        <v>76</v>
      </c>
      <c r="E1086" s="214" t="s">
        <v>248</v>
      </c>
      <c r="F1086" s="214" t="s">
        <v>1613</v>
      </c>
      <c r="G1086" s="201"/>
      <c r="H1086" s="201"/>
      <c r="I1086" s="204"/>
      <c r="J1086" s="215">
        <f>BK1086</f>
        <v>0</v>
      </c>
      <c r="K1086" s="201"/>
      <c r="L1086" s="206"/>
      <c r="M1086" s="207"/>
      <c r="N1086" s="208"/>
      <c r="O1086" s="208"/>
      <c r="P1086" s="209">
        <f>P1087+SUM(P1088:P1192)</f>
        <v>0</v>
      </c>
      <c r="Q1086" s="208"/>
      <c r="R1086" s="209">
        <f>R1087+SUM(R1088:R1192)</f>
        <v>1.6453954399999999</v>
      </c>
      <c r="S1086" s="208"/>
      <c r="T1086" s="210">
        <f>T1087+SUM(T1088:T1192)</f>
        <v>510.87894</v>
      </c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R1086" s="211" t="s">
        <v>84</v>
      </c>
      <c r="AT1086" s="212" t="s">
        <v>76</v>
      </c>
      <c r="AU1086" s="212" t="s">
        <v>84</v>
      </c>
      <c r="AY1086" s="211" t="s">
        <v>177</v>
      </c>
      <c r="BK1086" s="213">
        <f>BK1087+SUM(BK1088:BK1192)</f>
        <v>0</v>
      </c>
    </row>
    <row r="1087" s="2" customFormat="1" ht="16.5" customHeight="1">
      <c r="A1087" s="41"/>
      <c r="B1087" s="42"/>
      <c r="C1087" s="216" t="s">
        <v>1614</v>
      </c>
      <c r="D1087" s="216" t="s">
        <v>179</v>
      </c>
      <c r="E1087" s="217" t="s">
        <v>1615</v>
      </c>
      <c r="F1087" s="218" t="s">
        <v>1616</v>
      </c>
      <c r="G1087" s="219" t="s">
        <v>251</v>
      </c>
      <c r="H1087" s="220">
        <v>51.884</v>
      </c>
      <c r="I1087" s="221"/>
      <c r="J1087" s="222">
        <f>ROUND(I1087*H1087,2)</f>
        <v>0</v>
      </c>
      <c r="K1087" s="218" t="s">
        <v>244</v>
      </c>
      <c r="L1087" s="47"/>
      <c r="M1087" s="223" t="s">
        <v>19</v>
      </c>
      <c r="N1087" s="224" t="s">
        <v>48</v>
      </c>
      <c r="O1087" s="87"/>
      <c r="P1087" s="225">
        <f>O1087*H1087</f>
        <v>0</v>
      </c>
      <c r="Q1087" s="225">
        <v>0.00036000000000000002</v>
      </c>
      <c r="R1087" s="225">
        <f>Q1087*H1087</f>
        <v>0.018678240000000002</v>
      </c>
      <c r="S1087" s="225">
        <v>0</v>
      </c>
      <c r="T1087" s="226">
        <f>S1087*H1087</f>
        <v>0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27" t="s">
        <v>99</v>
      </c>
      <c r="AT1087" s="227" t="s">
        <v>179</v>
      </c>
      <c r="AU1087" s="227" t="s">
        <v>86</v>
      </c>
      <c r="AY1087" s="20" t="s">
        <v>177</v>
      </c>
      <c r="BE1087" s="228">
        <f>IF(N1087="základní",J1087,0)</f>
        <v>0</v>
      </c>
      <c r="BF1087" s="228">
        <f>IF(N1087="snížená",J1087,0)</f>
        <v>0</v>
      </c>
      <c r="BG1087" s="228">
        <f>IF(N1087="zákl. přenesená",J1087,0)</f>
        <v>0</v>
      </c>
      <c r="BH1087" s="228">
        <f>IF(N1087="sníž. přenesená",J1087,0)</f>
        <v>0</v>
      </c>
      <c r="BI1087" s="228">
        <f>IF(N1087="nulová",J1087,0)</f>
        <v>0</v>
      </c>
      <c r="BJ1087" s="20" t="s">
        <v>84</v>
      </c>
      <c r="BK1087" s="228">
        <f>ROUND(I1087*H1087,2)</f>
        <v>0</v>
      </c>
      <c r="BL1087" s="20" t="s">
        <v>99</v>
      </c>
      <c r="BM1087" s="227" t="s">
        <v>1617</v>
      </c>
    </row>
    <row r="1088" s="2" customFormat="1">
      <c r="A1088" s="41"/>
      <c r="B1088" s="42"/>
      <c r="C1088" s="43"/>
      <c r="D1088" s="229" t="s">
        <v>185</v>
      </c>
      <c r="E1088" s="43"/>
      <c r="F1088" s="230" t="s">
        <v>1618</v>
      </c>
      <c r="G1088" s="43"/>
      <c r="H1088" s="43"/>
      <c r="I1088" s="231"/>
      <c r="J1088" s="43"/>
      <c r="K1088" s="43"/>
      <c r="L1088" s="47"/>
      <c r="M1088" s="232"/>
      <c r="N1088" s="233"/>
      <c r="O1088" s="87"/>
      <c r="P1088" s="87"/>
      <c r="Q1088" s="87"/>
      <c r="R1088" s="87"/>
      <c r="S1088" s="87"/>
      <c r="T1088" s="88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T1088" s="20" t="s">
        <v>185</v>
      </c>
      <c r="AU1088" s="20" t="s">
        <v>86</v>
      </c>
    </row>
    <row r="1089" s="13" customFormat="1">
      <c r="A1089" s="13"/>
      <c r="B1089" s="234"/>
      <c r="C1089" s="235"/>
      <c r="D1089" s="229" t="s">
        <v>187</v>
      </c>
      <c r="E1089" s="236" t="s">
        <v>19</v>
      </c>
      <c r="F1089" s="237" t="s">
        <v>1619</v>
      </c>
      <c r="G1089" s="235"/>
      <c r="H1089" s="238">
        <v>29.384</v>
      </c>
      <c r="I1089" s="239"/>
      <c r="J1089" s="235"/>
      <c r="K1089" s="235"/>
      <c r="L1089" s="240"/>
      <c r="M1089" s="241"/>
      <c r="N1089" s="242"/>
      <c r="O1089" s="242"/>
      <c r="P1089" s="242"/>
      <c r="Q1089" s="242"/>
      <c r="R1089" s="242"/>
      <c r="S1089" s="242"/>
      <c r="T1089" s="24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4" t="s">
        <v>187</v>
      </c>
      <c r="AU1089" s="244" t="s">
        <v>86</v>
      </c>
      <c r="AV1089" s="13" t="s">
        <v>86</v>
      </c>
      <c r="AW1089" s="13" t="s">
        <v>37</v>
      </c>
      <c r="AX1089" s="13" t="s">
        <v>77</v>
      </c>
      <c r="AY1089" s="244" t="s">
        <v>177</v>
      </c>
    </row>
    <row r="1090" s="13" customFormat="1">
      <c r="A1090" s="13"/>
      <c r="B1090" s="234"/>
      <c r="C1090" s="235"/>
      <c r="D1090" s="229" t="s">
        <v>187</v>
      </c>
      <c r="E1090" s="236" t="s">
        <v>19</v>
      </c>
      <c r="F1090" s="237" t="s">
        <v>1620</v>
      </c>
      <c r="G1090" s="235"/>
      <c r="H1090" s="238">
        <v>22.5</v>
      </c>
      <c r="I1090" s="239"/>
      <c r="J1090" s="235"/>
      <c r="K1090" s="235"/>
      <c r="L1090" s="240"/>
      <c r="M1090" s="241"/>
      <c r="N1090" s="242"/>
      <c r="O1090" s="242"/>
      <c r="P1090" s="242"/>
      <c r="Q1090" s="242"/>
      <c r="R1090" s="242"/>
      <c r="S1090" s="242"/>
      <c r="T1090" s="24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4" t="s">
        <v>187</v>
      </c>
      <c r="AU1090" s="244" t="s">
        <v>86</v>
      </c>
      <c r="AV1090" s="13" t="s">
        <v>86</v>
      </c>
      <c r="AW1090" s="13" t="s">
        <v>37</v>
      </c>
      <c r="AX1090" s="13" t="s">
        <v>77</v>
      </c>
      <c r="AY1090" s="244" t="s">
        <v>177</v>
      </c>
    </row>
    <row r="1091" s="15" customFormat="1">
      <c r="A1091" s="15"/>
      <c r="B1091" s="255"/>
      <c r="C1091" s="256"/>
      <c r="D1091" s="229" t="s">
        <v>187</v>
      </c>
      <c r="E1091" s="257" t="s">
        <v>19</v>
      </c>
      <c r="F1091" s="258" t="s">
        <v>222</v>
      </c>
      <c r="G1091" s="256"/>
      <c r="H1091" s="259">
        <v>51.884</v>
      </c>
      <c r="I1091" s="260"/>
      <c r="J1091" s="256"/>
      <c r="K1091" s="256"/>
      <c r="L1091" s="261"/>
      <c r="M1091" s="262"/>
      <c r="N1091" s="263"/>
      <c r="O1091" s="263"/>
      <c r="P1091" s="263"/>
      <c r="Q1091" s="263"/>
      <c r="R1091" s="263"/>
      <c r="S1091" s="263"/>
      <c r="T1091" s="264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T1091" s="265" t="s">
        <v>187</v>
      </c>
      <c r="AU1091" s="265" t="s">
        <v>86</v>
      </c>
      <c r="AV1091" s="15" t="s">
        <v>99</v>
      </c>
      <c r="AW1091" s="15" t="s">
        <v>37</v>
      </c>
      <c r="AX1091" s="15" t="s">
        <v>84</v>
      </c>
      <c r="AY1091" s="265" t="s">
        <v>177</v>
      </c>
    </row>
    <row r="1092" s="2" customFormat="1" ht="16.5" customHeight="1">
      <c r="A1092" s="41"/>
      <c r="B1092" s="42"/>
      <c r="C1092" s="216" t="s">
        <v>1621</v>
      </c>
      <c r="D1092" s="216" t="s">
        <v>179</v>
      </c>
      <c r="E1092" s="217" t="s">
        <v>1622</v>
      </c>
      <c r="F1092" s="218" t="s">
        <v>1623</v>
      </c>
      <c r="G1092" s="219" t="s">
        <v>251</v>
      </c>
      <c r="H1092" s="220">
        <v>6</v>
      </c>
      <c r="I1092" s="221"/>
      <c r="J1092" s="222">
        <f>ROUND(I1092*H1092,2)</f>
        <v>0</v>
      </c>
      <c r="K1092" s="218" t="s">
        <v>244</v>
      </c>
      <c r="L1092" s="47"/>
      <c r="M1092" s="223" t="s">
        <v>19</v>
      </c>
      <c r="N1092" s="224" t="s">
        <v>48</v>
      </c>
      <c r="O1092" s="87"/>
      <c r="P1092" s="225">
        <f>O1092*H1092</f>
        <v>0</v>
      </c>
      <c r="Q1092" s="225">
        <v>0.00063000000000000003</v>
      </c>
      <c r="R1092" s="225">
        <f>Q1092*H1092</f>
        <v>0.0037800000000000004</v>
      </c>
      <c r="S1092" s="225">
        <v>0</v>
      </c>
      <c r="T1092" s="226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27" t="s">
        <v>99</v>
      </c>
      <c r="AT1092" s="227" t="s">
        <v>179</v>
      </c>
      <c r="AU1092" s="227" t="s">
        <v>86</v>
      </c>
      <c r="AY1092" s="20" t="s">
        <v>177</v>
      </c>
      <c r="BE1092" s="228">
        <f>IF(N1092="základní",J1092,0)</f>
        <v>0</v>
      </c>
      <c r="BF1092" s="228">
        <f>IF(N1092="snížená",J1092,0)</f>
        <v>0</v>
      </c>
      <c r="BG1092" s="228">
        <f>IF(N1092="zákl. přenesená",J1092,0)</f>
        <v>0</v>
      </c>
      <c r="BH1092" s="228">
        <f>IF(N1092="sníž. přenesená",J1092,0)</f>
        <v>0</v>
      </c>
      <c r="BI1092" s="228">
        <f>IF(N1092="nulová",J1092,0)</f>
        <v>0</v>
      </c>
      <c r="BJ1092" s="20" t="s">
        <v>84</v>
      </c>
      <c r="BK1092" s="228">
        <f>ROUND(I1092*H1092,2)</f>
        <v>0</v>
      </c>
      <c r="BL1092" s="20" t="s">
        <v>99</v>
      </c>
      <c r="BM1092" s="227" t="s">
        <v>1624</v>
      </c>
    </row>
    <row r="1093" s="2" customFormat="1">
      <c r="A1093" s="41"/>
      <c r="B1093" s="42"/>
      <c r="C1093" s="43"/>
      <c r="D1093" s="229" t="s">
        <v>185</v>
      </c>
      <c r="E1093" s="43"/>
      <c r="F1093" s="230" t="s">
        <v>1625</v>
      </c>
      <c r="G1093" s="43"/>
      <c r="H1093" s="43"/>
      <c r="I1093" s="231"/>
      <c r="J1093" s="43"/>
      <c r="K1093" s="43"/>
      <c r="L1093" s="47"/>
      <c r="M1093" s="232"/>
      <c r="N1093" s="233"/>
      <c r="O1093" s="87"/>
      <c r="P1093" s="87"/>
      <c r="Q1093" s="87"/>
      <c r="R1093" s="87"/>
      <c r="S1093" s="87"/>
      <c r="T1093" s="88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T1093" s="20" t="s">
        <v>185</v>
      </c>
      <c r="AU1093" s="20" t="s">
        <v>86</v>
      </c>
    </row>
    <row r="1094" s="2" customFormat="1" ht="16.5" customHeight="1">
      <c r="A1094" s="41"/>
      <c r="B1094" s="42"/>
      <c r="C1094" s="216" t="s">
        <v>1626</v>
      </c>
      <c r="D1094" s="216" t="s">
        <v>179</v>
      </c>
      <c r="E1094" s="217" t="s">
        <v>1627</v>
      </c>
      <c r="F1094" s="218" t="s">
        <v>1628</v>
      </c>
      <c r="G1094" s="219" t="s">
        <v>251</v>
      </c>
      <c r="H1094" s="220">
        <v>648.42999999999995</v>
      </c>
      <c r="I1094" s="221"/>
      <c r="J1094" s="222">
        <f>ROUND(I1094*H1094,2)</f>
        <v>0</v>
      </c>
      <c r="K1094" s="218" t="s">
        <v>244</v>
      </c>
      <c r="L1094" s="47"/>
      <c r="M1094" s="223" t="s">
        <v>19</v>
      </c>
      <c r="N1094" s="224" t="s">
        <v>48</v>
      </c>
      <c r="O1094" s="87"/>
      <c r="P1094" s="225">
        <f>O1094*H1094</f>
        <v>0</v>
      </c>
      <c r="Q1094" s="225">
        <v>4.0000000000000003E-05</v>
      </c>
      <c r="R1094" s="225">
        <f>Q1094*H1094</f>
        <v>0.025937200000000001</v>
      </c>
      <c r="S1094" s="225">
        <v>0</v>
      </c>
      <c r="T1094" s="226">
        <f>S1094*H1094</f>
        <v>0</v>
      </c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R1094" s="227" t="s">
        <v>99</v>
      </c>
      <c r="AT1094" s="227" t="s">
        <v>179</v>
      </c>
      <c r="AU1094" s="227" t="s">
        <v>86</v>
      </c>
      <c r="AY1094" s="20" t="s">
        <v>177</v>
      </c>
      <c r="BE1094" s="228">
        <f>IF(N1094="základní",J1094,0)</f>
        <v>0</v>
      </c>
      <c r="BF1094" s="228">
        <f>IF(N1094="snížená",J1094,0)</f>
        <v>0</v>
      </c>
      <c r="BG1094" s="228">
        <f>IF(N1094="zákl. přenesená",J1094,0)</f>
        <v>0</v>
      </c>
      <c r="BH1094" s="228">
        <f>IF(N1094="sníž. přenesená",J1094,0)</f>
        <v>0</v>
      </c>
      <c r="BI1094" s="228">
        <f>IF(N1094="nulová",J1094,0)</f>
        <v>0</v>
      </c>
      <c r="BJ1094" s="20" t="s">
        <v>84</v>
      </c>
      <c r="BK1094" s="228">
        <f>ROUND(I1094*H1094,2)</f>
        <v>0</v>
      </c>
      <c r="BL1094" s="20" t="s">
        <v>99</v>
      </c>
      <c r="BM1094" s="227" t="s">
        <v>1629</v>
      </c>
    </row>
    <row r="1095" s="2" customFormat="1">
      <c r="A1095" s="41"/>
      <c r="B1095" s="42"/>
      <c r="C1095" s="43"/>
      <c r="D1095" s="229" t="s">
        <v>185</v>
      </c>
      <c r="E1095" s="43"/>
      <c r="F1095" s="230" t="s">
        <v>1630</v>
      </c>
      <c r="G1095" s="43"/>
      <c r="H1095" s="43"/>
      <c r="I1095" s="231"/>
      <c r="J1095" s="43"/>
      <c r="K1095" s="43"/>
      <c r="L1095" s="47"/>
      <c r="M1095" s="232"/>
      <c r="N1095" s="233"/>
      <c r="O1095" s="87"/>
      <c r="P1095" s="87"/>
      <c r="Q1095" s="87"/>
      <c r="R1095" s="87"/>
      <c r="S1095" s="87"/>
      <c r="T1095" s="88"/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T1095" s="20" t="s">
        <v>185</v>
      </c>
      <c r="AU1095" s="20" t="s">
        <v>86</v>
      </c>
    </row>
    <row r="1096" s="13" customFormat="1">
      <c r="A1096" s="13"/>
      <c r="B1096" s="234"/>
      <c r="C1096" s="235"/>
      <c r="D1096" s="229" t="s">
        <v>187</v>
      </c>
      <c r="E1096" s="236" t="s">
        <v>19</v>
      </c>
      <c r="F1096" s="237" t="s">
        <v>1631</v>
      </c>
      <c r="G1096" s="235"/>
      <c r="H1096" s="238">
        <v>423.31</v>
      </c>
      <c r="I1096" s="239"/>
      <c r="J1096" s="235"/>
      <c r="K1096" s="235"/>
      <c r="L1096" s="240"/>
      <c r="M1096" s="241"/>
      <c r="N1096" s="242"/>
      <c r="O1096" s="242"/>
      <c r="P1096" s="242"/>
      <c r="Q1096" s="242"/>
      <c r="R1096" s="242"/>
      <c r="S1096" s="242"/>
      <c r="T1096" s="24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4" t="s">
        <v>187</v>
      </c>
      <c r="AU1096" s="244" t="s">
        <v>86</v>
      </c>
      <c r="AV1096" s="13" t="s">
        <v>86</v>
      </c>
      <c r="AW1096" s="13" t="s">
        <v>37</v>
      </c>
      <c r="AX1096" s="13" t="s">
        <v>77</v>
      </c>
      <c r="AY1096" s="244" t="s">
        <v>177</v>
      </c>
    </row>
    <row r="1097" s="13" customFormat="1">
      <c r="A1097" s="13"/>
      <c r="B1097" s="234"/>
      <c r="C1097" s="235"/>
      <c r="D1097" s="229" t="s">
        <v>187</v>
      </c>
      <c r="E1097" s="236" t="s">
        <v>19</v>
      </c>
      <c r="F1097" s="237" t="s">
        <v>1632</v>
      </c>
      <c r="G1097" s="235"/>
      <c r="H1097" s="238">
        <v>225.12000000000001</v>
      </c>
      <c r="I1097" s="239"/>
      <c r="J1097" s="235"/>
      <c r="K1097" s="235"/>
      <c r="L1097" s="240"/>
      <c r="M1097" s="241"/>
      <c r="N1097" s="242"/>
      <c r="O1097" s="242"/>
      <c r="P1097" s="242"/>
      <c r="Q1097" s="242"/>
      <c r="R1097" s="242"/>
      <c r="S1097" s="242"/>
      <c r="T1097" s="24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44" t="s">
        <v>187</v>
      </c>
      <c r="AU1097" s="244" t="s">
        <v>86</v>
      </c>
      <c r="AV1097" s="13" t="s">
        <v>86</v>
      </c>
      <c r="AW1097" s="13" t="s">
        <v>37</v>
      </c>
      <c r="AX1097" s="13" t="s">
        <v>77</v>
      </c>
      <c r="AY1097" s="244" t="s">
        <v>177</v>
      </c>
    </row>
    <row r="1098" s="15" customFormat="1">
      <c r="A1098" s="15"/>
      <c r="B1098" s="255"/>
      <c r="C1098" s="256"/>
      <c r="D1098" s="229" t="s">
        <v>187</v>
      </c>
      <c r="E1098" s="257" t="s">
        <v>19</v>
      </c>
      <c r="F1098" s="258" t="s">
        <v>222</v>
      </c>
      <c r="G1098" s="256"/>
      <c r="H1098" s="259">
        <v>648.42999999999995</v>
      </c>
      <c r="I1098" s="260"/>
      <c r="J1098" s="256"/>
      <c r="K1098" s="256"/>
      <c r="L1098" s="261"/>
      <c r="M1098" s="262"/>
      <c r="N1098" s="263"/>
      <c r="O1098" s="263"/>
      <c r="P1098" s="263"/>
      <c r="Q1098" s="263"/>
      <c r="R1098" s="263"/>
      <c r="S1098" s="263"/>
      <c r="T1098" s="264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65" t="s">
        <v>187</v>
      </c>
      <c r="AU1098" s="265" t="s">
        <v>86</v>
      </c>
      <c r="AV1098" s="15" t="s">
        <v>99</v>
      </c>
      <c r="AW1098" s="15" t="s">
        <v>37</v>
      </c>
      <c r="AX1098" s="15" t="s">
        <v>84</v>
      </c>
      <c r="AY1098" s="265" t="s">
        <v>177</v>
      </c>
    </row>
    <row r="1099" s="2" customFormat="1" ht="16.5" customHeight="1">
      <c r="A1099" s="41"/>
      <c r="B1099" s="42"/>
      <c r="C1099" s="216" t="s">
        <v>1633</v>
      </c>
      <c r="D1099" s="216" t="s">
        <v>179</v>
      </c>
      <c r="E1099" s="217" t="s">
        <v>1634</v>
      </c>
      <c r="F1099" s="218" t="s">
        <v>1635</v>
      </c>
      <c r="G1099" s="219" t="s">
        <v>287</v>
      </c>
      <c r="H1099" s="220">
        <v>0.19</v>
      </c>
      <c r="I1099" s="221"/>
      <c r="J1099" s="222">
        <f>ROUND(I1099*H1099,2)</f>
        <v>0</v>
      </c>
      <c r="K1099" s="218" t="s">
        <v>244</v>
      </c>
      <c r="L1099" s="47"/>
      <c r="M1099" s="223" t="s">
        <v>19</v>
      </c>
      <c r="N1099" s="224" t="s">
        <v>48</v>
      </c>
      <c r="O1099" s="87"/>
      <c r="P1099" s="225">
        <f>O1099*H1099</f>
        <v>0</v>
      </c>
      <c r="Q1099" s="225">
        <v>0</v>
      </c>
      <c r="R1099" s="225">
        <f>Q1099*H1099</f>
        <v>0</v>
      </c>
      <c r="S1099" s="225">
        <v>0</v>
      </c>
      <c r="T1099" s="226">
        <f>S1099*H1099</f>
        <v>0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27" t="s">
        <v>99</v>
      </c>
      <c r="AT1099" s="227" t="s">
        <v>179</v>
      </c>
      <c r="AU1099" s="227" t="s">
        <v>86</v>
      </c>
      <c r="AY1099" s="20" t="s">
        <v>177</v>
      </c>
      <c r="BE1099" s="228">
        <f>IF(N1099="základní",J1099,0)</f>
        <v>0</v>
      </c>
      <c r="BF1099" s="228">
        <f>IF(N1099="snížená",J1099,0)</f>
        <v>0</v>
      </c>
      <c r="BG1099" s="228">
        <f>IF(N1099="zákl. přenesená",J1099,0)</f>
        <v>0</v>
      </c>
      <c r="BH1099" s="228">
        <f>IF(N1099="sníž. přenesená",J1099,0)</f>
        <v>0</v>
      </c>
      <c r="BI1099" s="228">
        <f>IF(N1099="nulová",J1099,0)</f>
        <v>0</v>
      </c>
      <c r="BJ1099" s="20" t="s">
        <v>84</v>
      </c>
      <c r="BK1099" s="228">
        <f>ROUND(I1099*H1099,2)</f>
        <v>0</v>
      </c>
      <c r="BL1099" s="20" t="s">
        <v>99</v>
      </c>
      <c r="BM1099" s="227" t="s">
        <v>1636</v>
      </c>
    </row>
    <row r="1100" s="2" customFormat="1">
      <c r="A1100" s="41"/>
      <c r="B1100" s="42"/>
      <c r="C1100" s="43"/>
      <c r="D1100" s="229" t="s">
        <v>185</v>
      </c>
      <c r="E1100" s="43"/>
      <c r="F1100" s="230" t="s">
        <v>1637</v>
      </c>
      <c r="G1100" s="43"/>
      <c r="H1100" s="43"/>
      <c r="I1100" s="231"/>
      <c r="J1100" s="43"/>
      <c r="K1100" s="43"/>
      <c r="L1100" s="47"/>
      <c r="M1100" s="232"/>
      <c r="N1100" s="233"/>
      <c r="O1100" s="87"/>
      <c r="P1100" s="87"/>
      <c r="Q1100" s="87"/>
      <c r="R1100" s="87"/>
      <c r="S1100" s="87"/>
      <c r="T1100" s="88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T1100" s="20" t="s">
        <v>185</v>
      </c>
      <c r="AU1100" s="20" t="s">
        <v>86</v>
      </c>
    </row>
    <row r="1101" s="14" customFormat="1">
      <c r="A1101" s="14"/>
      <c r="B1101" s="245"/>
      <c r="C1101" s="246"/>
      <c r="D1101" s="229" t="s">
        <v>187</v>
      </c>
      <c r="E1101" s="247" t="s">
        <v>19</v>
      </c>
      <c r="F1101" s="248" t="s">
        <v>566</v>
      </c>
      <c r="G1101" s="246"/>
      <c r="H1101" s="247" t="s">
        <v>19</v>
      </c>
      <c r="I1101" s="249"/>
      <c r="J1101" s="246"/>
      <c r="K1101" s="246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4" t="s">
        <v>187</v>
      </c>
      <c r="AU1101" s="254" t="s">
        <v>86</v>
      </c>
      <c r="AV1101" s="14" t="s">
        <v>84</v>
      </c>
      <c r="AW1101" s="14" t="s">
        <v>37</v>
      </c>
      <c r="AX1101" s="14" t="s">
        <v>77</v>
      </c>
      <c r="AY1101" s="254" t="s">
        <v>177</v>
      </c>
    </row>
    <row r="1102" s="13" customFormat="1">
      <c r="A1102" s="13"/>
      <c r="B1102" s="234"/>
      <c r="C1102" s="235"/>
      <c r="D1102" s="229" t="s">
        <v>187</v>
      </c>
      <c r="E1102" s="236" t="s">
        <v>19</v>
      </c>
      <c r="F1102" s="237" t="s">
        <v>1638</v>
      </c>
      <c r="G1102" s="235"/>
      <c r="H1102" s="238">
        <v>32.530999999999999</v>
      </c>
      <c r="I1102" s="239"/>
      <c r="J1102" s="235"/>
      <c r="K1102" s="235"/>
      <c r="L1102" s="240"/>
      <c r="M1102" s="241"/>
      <c r="N1102" s="242"/>
      <c r="O1102" s="242"/>
      <c r="P1102" s="242"/>
      <c r="Q1102" s="242"/>
      <c r="R1102" s="242"/>
      <c r="S1102" s="242"/>
      <c r="T1102" s="24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4" t="s">
        <v>187</v>
      </c>
      <c r="AU1102" s="244" t="s">
        <v>86</v>
      </c>
      <c r="AV1102" s="13" t="s">
        <v>86</v>
      </c>
      <c r="AW1102" s="13" t="s">
        <v>37</v>
      </c>
      <c r="AX1102" s="13" t="s">
        <v>77</v>
      </c>
      <c r="AY1102" s="244" t="s">
        <v>177</v>
      </c>
    </row>
    <row r="1103" s="13" customFormat="1">
      <c r="A1103" s="13"/>
      <c r="B1103" s="234"/>
      <c r="C1103" s="235"/>
      <c r="D1103" s="229" t="s">
        <v>187</v>
      </c>
      <c r="E1103" s="236" t="s">
        <v>19</v>
      </c>
      <c r="F1103" s="237" t="s">
        <v>1639</v>
      </c>
      <c r="G1103" s="235"/>
      <c r="H1103" s="238">
        <v>19.452999999999999</v>
      </c>
      <c r="I1103" s="239"/>
      <c r="J1103" s="235"/>
      <c r="K1103" s="235"/>
      <c r="L1103" s="240"/>
      <c r="M1103" s="241"/>
      <c r="N1103" s="242"/>
      <c r="O1103" s="242"/>
      <c r="P1103" s="242"/>
      <c r="Q1103" s="242"/>
      <c r="R1103" s="242"/>
      <c r="S1103" s="242"/>
      <c r="T1103" s="24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4" t="s">
        <v>187</v>
      </c>
      <c r="AU1103" s="244" t="s">
        <v>86</v>
      </c>
      <c r="AV1103" s="13" t="s">
        <v>86</v>
      </c>
      <c r="AW1103" s="13" t="s">
        <v>37</v>
      </c>
      <c r="AX1103" s="13" t="s">
        <v>77</v>
      </c>
      <c r="AY1103" s="244" t="s">
        <v>177</v>
      </c>
    </row>
    <row r="1104" s="16" customFormat="1">
      <c r="A1104" s="16"/>
      <c r="B1104" s="266"/>
      <c r="C1104" s="267"/>
      <c r="D1104" s="229" t="s">
        <v>187</v>
      </c>
      <c r="E1104" s="268" t="s">
        <v>19</v>
      </c>
      <c r="F1104" s="269" t="s">
        <v>229</v>
      </c>
      <c r="G1104" s="267"/>
      <c r="H1104" s="270">
        <v>51.983999999999995</v>
      </c>
      <c r="I1104" s="271"/>
      <c r="J1104" s="267"/>
      <c r="K1104" s="267"/>
      <c r="L1104" s="272"/>
      <c r="M1104" s="273"/>
      <c r="N1104" s="274"/>
      <c r="O1104" s="274"/>
      <c r="P1104" s="274"/>
      <c r="Q1104" s="274"/>
      <c r="R1104" s="274"/>
      <c r="S1104" s="274"/>
      <c r="T1104" s="275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T1104" s="276" t="s">
        <v>187</v>
      </c>
      <c r="AU1104" s="276" t="s">
        <v>86</v>
      </c>
      <c r="AV1104" s="16" t="s">
        <v>92</v>
      </c>
      <c r="AW1104" s="16" t="s">
        <v>37</v>
      </c>
      <c r="AX1104" s="16" t="s">
        <v>77</v>
      </c>
      <c r="AY1104" s="276" t="s">
        <v>177</v>
      </c>
    </row>
    <row r="1105" s="14" customFormat="1">
      <c r="A1105" s="14"/>
      <c r="B1105" s="245"/>
      <c r="C1105" s="246"/>
      <c r="D1105" s="229" t="s">
        <v>187</v>
      </c>
      <c r="E1105" s="247" t="s">
        <v>19</v>
      </c>
      <c r="F1105" s="248" t="s">
        <v>1640</v>
      </c>
      <c r="G1105" s="246"/>
      <c r="H1105" s="247" t="s">
        <v>19</v>
      </c>
      <c r="I1105" s="249"/>
      <c r="J1105" s="246"/>
      <c r="K1105" s="246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187</v>
      </c>
      <c r="AU1105" s="254" t="s">
        <v>86</v>
      </c>
      <c r="AV1105" s="14" t="s">
        <v>84</v>
      </c>
      <c r="AW1105" s="14" t="s">
        <v>37</v>
      </c>
      <c r="AX1105" s="14" t="s">
        <v>77</v>
      </c>
      <c r="AY1105" s="254" t="s">
        <v>177</v>
      </c>
    </row>
    <row r="1106" s="13" customFormat="1">
      <c r="A1106" s="13"/>
      <c r="B1106" s="234"/>
      <c r="C1106" s="235"/>
      <c r="D1106" s="229" t="s">
        <v>187</v>
      </c>
      <c r="E1106" s="236" t="s">
        <v>19</v>
      </c>
      <c r="F1106" s="237" t="s">
        <v>1641</v>
      </c>
      <c r="G1106" s="235"/>
      <c r="H1106" s="238">
        <v>138.38900000000001</v>
      </c>
      <c r="I1106" s="239"/>
      <c r="J1106" s="235"/>
      <c r="K1106" s="235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187</v>
      </c>
      <c r="AU1106" s="244" t="s">
        <v>86</v>
      </c>
      <c r="AV1106" s="13" t="s">
        <v>86</v>
      </c>
      <c r="AW1106" s="13" t="s">
        <v>37</v>
      </c>
      <c r="AX1106" s="13" t="s">
        <v>77</v>
      </c>
      <c r="AY1106" s="244" t="s">
        <v>177</v>
      </c>
    </row>
    <row r="1107" s="16" customFormat="1">
      <c r="A1107" s="16"/>
      <c r="B1107" s="266"/>
      <c r="C1107" s="267"/>
      <c r="D1107" s="229" t="s">
        <v>187</v>
      </c>
      <c r="E1107" s="268" t="s">
        <v>19</v>
      </c>
      <c r="F1107" s="269" t="s">
        <v>229</v>
      </c>
      <c r="G1107" s="267"/>
      <c r="H1107" s="270">
        <v>138.38900000000001</v>
      </c>
      <c r="I1107" s="271"/>
      <c r="J1107" s="267"/>
      <c r="K1107" s="267"/>
      <c r="L1107" s="272"/>
      <c r="M1107" s="273"/>
      <c r="N1107" s="274"/>
      <c r="O1107" s="274"/>
      <c r="P1107" s="274"/>
      <c r="Q1107" s="274"/>
      <c r="R1107" s="274"/>
      <c r="S1107" s="274"/>
      <c r="T1107" s="275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T1107" s="276" t="s">
        <v>187</v>
      </c>
      <c r="AU1107" s="276" t="s">
        <v>86</v>
      </c>
      <c r="AV1107" s="16" t="s">
        <v>92</v>
      </c>
      <c r="AW1107" s="16" t="s">
        <v>37</v>
      </c>
      <c r="AX1107" s="16" t="s">
        <v>77</v>
      </c>
      <c r="AY1107" s="276" t="s">
        <v>177</v>
      </c>
    </row>
    <row r="1108" s="13" customFormat="1">
      <c r="A1108" s="13"/>
      <c r="B1108" s="234"/>
      <c r="C1108" s="235"/>
      <c r="D1108" s="229" t="s">
        <v>187</v>
      </c>
      <c r="E1108" s="236" t="s">
        <v>19</v>
      </c>
      <c r="F1108" s="237" t="s">
        <v>1642</v>
      </c>
      <c r="G1108" s="235"/>
      <c r="H1108" s="238">
        <v>0.19</v>
      </c>
      <c r="I1108" s="239"/>
      <c r="J1108" s="235"/>
      <c r="K1108" s="235"/>
      <c r="L1108" s="240"/>
      <c r="M1108" s="241"/>
      <c r="N1108" s="242"/>
      <c r="O1108" s="242"/>
      <c r="P1108" s="242"/>
      <c r="Q1108" s="242"/>
      <c r="R1108" s="242"/>
      <c r="S1108" s="242"/>
      <c r="T1108" s="24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4" t="s">
        <v>187</v>
      </c>
      <c r="AU1108" s="244" t="s">
        <v>86</v>
      </c>
      <c r="AV1108" s="13" t="s">
        <v>86</v>
      </c>
      <c r="AW1108" s="13" t="s">
        <v>37</v>
      </c>
      <c r="AX1108" s="13" t="s">
        <v>84</v>
      </c>
      <c r="AY1108" s="244" t="s">
        <v>177</v>
      </c>
    </row>
    <row r="1109" s="2" customFormat="1" ht="16.5" customHeight="1">
      <c r="A1109" s="41"/>
      <c r="B1109" s="42"/>
      <c r="C1109" s="277" t="s">
        <v>1643</v>
      </c>
      <c r="D1109" s="277" t="s">
        <v>314</v>
      </c>
      <c r="E1109" s="278" t="s">
        <v>1644</v>
      </c>
      <c r="F1109" s="279" t="s">
        <v>1645</v>
      </c>
      <c r="G1109" s="280" t="s">
        <v>287</v>
      </c>
      <c r="H1109" s="281">
        <v>0.033000000000000002</v>
      </c>
      <c r="I1109" s="282"/>
      <c r="J1109" s="283">
        <f>ROUND(I1109*H1109,2)</f>
        <v>0</v>
      </c>
      <c r="K1109" s="279" t="s">
        <v>183</v>
      </c>
      <c r="L1109" s="284"/>
      <c r="M1109" s="285" t="s">
        <v>19</v>
      </c>
      <c r="N1109" s="286" t="s">
        <v>48</v>
      </c>
      <c r="O1109" s="87"/>
      <c r="P1109" s="225">
        <f>O1109*H1109</f>
        <v>0</v>
      </c>
      <c r="Q1109" s="225">
        <v>1</v>
      </c>
      <c r="R1109" s="225">
        <f>Q1109*H1109</f>
        <v>0.033000000000000002</v>
      </c>
      <c r="S1109" s="225">
        <v>0</v>
      </c>
      <c r="T1109" s="226">
        <f>S1109*H1109</f>
        <v>0</v>
      </c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R1109" s="227" t="s">
        <v>241</v>
      </c>
      <c r="AT1109" s="227" t="s">
        <v>314</v>
      </c>
      <c r="AU1109" s="227" t="s">
        <v>86</v>
      </c>
      <c r="AY1109" s="20" t="s">
        <v>177</v>
      </c>
      <c r="BE1109" s="228">
        <f>IF(N1109="základní",J1109,0)</f>
        <v>0</v>
      </c>
      <c r="BF1109" s="228">
        <f>IF(N1109="snížená",J1109,0)</f>
        <v>0</v>
      </c>
      <c r="BG1109" s="228">
        <f>IF(N1109="zákl. přenesená",J1109,0)</f>
        <v>0</v>
      </c>
      <c r="BH1109" s="228">
        <f>IF(N1109="sníž. přenesená",J1109,0)</f>
        <v>0</v>
      </c>
      <c r="BI1109" s="228">
        <f>IF(N1109="nulová",J1109,0)</f>
        <v>0</v>
      </c>
      <c r="BJ1109" s="20" t="s">
        <v>84</v>
      </c>
      <c r="BK1109" s="228">
        <f>ROUND(I1109*H1109,2)</f>
        <v>0</v>
      </c>
      <c r="BL1109" s="20" t="s">
        <v>99</v>
      </c>
      <c r="BM1109" s="227" t="s">
        <v>1646</v>
      </c>
    </row>
    <row r="1110" s="2" customFormat="1">
      <c r="A1110" s="41"/>
      <c r="B1110" s="42"/>
      <c r="C1110" s="43"/>
      <c r="D1110" s="229" t="s">
        <v>185</v>
      </c>
      <c r="E1110" s="43"/>
      <c r="F1110" s="230" t="s">
        <v>1645</v>
      </c>
      <c r="G1110" s="43"/>
      <c r="H1110" s="43"/>
      <c r="I1110" s="231"/>
      <c r="J1110" s="43"/>
      <c r="K1110" s="43"/>
      <c r="L1110" s="47"/>
      <c r="M1110" s="232"/>
      <c r="N1110" s="233"/>
      <c r="O1110" s="87"/>
      <c r="P1110" s="87"/>
      <c r="Q1110" s="87"/>
      <c r="R1110" s="87"/>
      <c r="S1110" s="87"/>
      <c r="T1110" s="88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T1110" s="20" t="s">
        <v>185</v>
      </c>
      <c r="AU1110" s="20" t="s">
        <v>86</v>
      </c>
    </row>
    <row r="1111" s="2" customFormat="1">
      <c r="A1111" s="41"/>
      <c r="B1111" s="42"/>
      <c r="C1111" s="43"/>
      <c r="D1111" s="229" t="s">
        <v>486</v>
      </c>
      <c r="E1111" s="43"/>
      <c r="F1111" s="287" t="s">
        <v>1647</v>
      </c>
      <c r="G1111" s="43"/>
      <c r="H1111" s="43"/>
      <c r="I1111" s="231"/>
      <c r="J1111" s="43"/>
      <c r="K1111" s="43"/>
      <c r="L1111" s="47"/>
      <c r="M1111" s="232"/>
      <c r="N1111" s="233"/>
      <c r="O1111" s="87"/>
      <c r="P1111" s="87"/>
      <c r="Q1111" s="87"/>
      <c r="R1111" s="87"/>
      <c r="S1111" s="87"/>
      <c r="T1111" s="88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T1111" s="20" t="s">
        <v>486</v>
      </c>
      <c r="AU1111" s="20" t="s">
        <v>86</v>
      </c>
    </row>
    <row r="1112" s="13" customFormat="1">
      <c r="A1112" s="13"/>
      <c r="B1112" s="234"/>
      <c r="C1112" s="235"/>
      <c r="D1112" s="229" t="s">
        <v>187</v>
      </c>
      <c r="E1112" s="236" t="s">
        <v>19</v>
      </c>
      <c r="F1112" s="237" t="s">
        <v>1648</v>
      </c>
      <c r="G1112" s="235"/>
      <c r="H1112" s="238">
        <v>0.033000000000000002</v>
      </c>
      <c r="I1112" s="239"/>
      <c r="J1112" s="235"/>
      <c r="K1112" s="235"/>
      <c r="L1112" s="240"/>
      <c r="M1112" s="241"/>
      <c r="N1112" s="242"/>
      <c r="O1112" s="242"/>
      <c r="P1112" s="242"/>
      <c r="Q1112" s="242"/>
      <c r="R1112" s="242"/>
      <c r="S1112" s="242"/>
      <c r="T1112" s="24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4" t="s">
        <v>187</v>
      </c>
      <c r="AU1112" s="244" t="s">
        <v>86</v>
      </c>
      <c r="AV1112" s="13" t="s">
        <v>86</v>
      </c>
      <c r="AW1112" s="13" t="s">
        <v>37</v>
      </c>
      <c r="AX1112" s="13" t="s">
        <v>84</v>
      </c>
      <c r="AY1112" s="244" t="s">
        <v>177</v>
      </c>
    </row>
    <row r="1113" s="2" customFormat="1" ht="16.5" customHeight="1">
      <c r="A1113" s="41"/>
      <c r="B1113" s="42"/>
      <c r="C1113" s="277" t="s">
        <v>1649</v>
      </c>
      <c r="D1113" s="277" t="s">
        <v>314</v>
      </c>
      <c r="E1113" s="278" t="s">
        <v>1650</v>
      </c>
      <c r="F1113" s="279" t="s">
        <v>1651</v>
      </c>
      <c r="G1113" s="280" t="s">
        <v>287</v>
      </c>
      <c r="H1113" s="281">
        <v>0.019</v>
      </c>
      <c r="I1113" s="282"/>
      <c r="J1113" s="283">
        <f>ROUND(I1113*H1113,2)</f>
        <v>0</v>
      </c>
      <c r="K1113" s="279" t="s">
        <v>183</v>
      </c>
      <c r="L1113" s="284"/>
      <c r="M1113" s="285" t="s">
        <v>19</v>
      </c>
      <c r="N1113" s="286" t="s">
        <v>48</v>
      </c>
      <c r="O1113" s="87"/>
      <c r="P1113" s="225">
        <f>O1113*H1113</f>
        <v>0</v>
      </c>
      <c r="Q1113" s="225">
        <v>1</v>
      </c>
      <c r="R1113" s="225">
        <f>Q1113*H1113</f>
        <v>0.019</v>
      </c>
      <c r="S1113" s="225">
        <v>0</v>
      </c>
      <c r="T1113" s="226">
        <f>S1113*H1113</f>
        <v>0</v>
      </c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R1113" s="227" t="s">
        <v>241</v>
      </c>
      <c r="AT1113" s="227" t="s">
        <v>314</v>
      </c>
      <c r="AU1113" s="227" t="s">
        <v>86</v>
      </c>
      <c r="AY1113" s="20" t="s">
        <v>177</v>
      </c>
      <c r="BE1113" s="228">
        <f>IF(N1113="základní",J1113,0)</f>
        <v>0</v>
      </c>
      <c r="BF1113" s="228">
        <f>IF(N1113="snížená",J1113,0)</f>
        <v>0</v>
      </c>
      <c r="BG1113" s="228">
        <f>IF(N1113="zákl. přenesená",J1113,0)</f>
        <v>0</v>
      </c>
      <c r="BH1113" s="228">
        <f>IF(N1113="sníž. přenesená",J1113,0)</f>
        <v>0</v>
      </c>
      <c r="BI1113" s="228">
        <f>IF(N1113="nulová",J1113,0)</f>
        <v>0</v>
      </c>
      <c r="BJ1113" s="20" t="s">
        <v>84</v>
      </c>
      <c r="BK1113" s="228">
        <f>ROUND(I1113*H1113,2)</f>
        <v>0</v>
      </c>
      <c r="BL1113" s="20" t="s">
        <v>99</v>
      </c>
      <c r="BM1113" s="227" t="s">
        <v>1652</v>
      </c>
    </row>
    <row r="1114" s="2" customFormat="1">
      <c r="A1114" s="41"/>
      <c r="B1114" s="42"/>
      <c r="C1114" s="43"/>
      <c r="D1114" s="229" t="s">
        <v>185</v>
      </c>
      <c r="E1114" s="43"/>
      <c r="F1114" s="230" t="s">
        <v>1651</v>
      </c>
      <c r="G1114" s="43"/>
      <c r="H1114" s="43"/>
      <c r="I1114" s="231"/>
      <c r="J1114" s="43"/>
      <c r="K1114" s="43"/>
      <c r="L1114" s="47"/>
      <c r="M1114" s="232"/>
      <c r="N1114" s="233"/>
      <c r="O1114" s="87"/>
      <c r="P1114" s="87"/>
      <c r="Q1114" s="87"/>
      <c r="R1114" s="87"/>
      <c r="S1114" s="87"/>
      <c r="T1114" s="88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T1114" s="20" t="s">
        <v>185</v>
      </c>
      <c r="AU1114" s="20" t="s">
        <v>86</v>
      </c>
    </row>
    <row r="1115" s="2" customFormat="1">
      <c r="A1115" s="41"/>
      <c r="B1115" s="42"/>
      <c r="C1115" s="43"/>
      <c r="D1115" s="229" t="s">
        <v>486</v>
      </c>
      <c r="E1115" s="43"/>
      <c r="F1115" s="287" t="s">
        <v>1653</v>
      </c>
      <c r="G1115" s="43"/>
      <c r="H1115" s="43"/>
      <c r="I1115" s="231"/>
      <c r="J1115" s="43"/>
      <c r="K1115" s="43"/>
      <c r="L1115" s="47"/>
      <c r="M1115" s="232"/>
      <c r="N1115" s="233"/>
      <c r="O1115" s="87"/>
      <c r="P1115" s="87"/>
      <c r="Q1115" s="87"/>
      <c r="R1115" s="87"/>
      <c r="S1115" s="87"/>
      <c r="T1115" s="88"/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T1115" s="20" t="s">
        <v>486</v>
      </c>
      <c r="AU1115" s="20" t="s">
        <v>86</v>
      </c>
    </row>
    <row r="1116" s="13" customFormat="1">
      <c r="A1116" s="13"/>
      <c r="B1116" s="234"/>
      <c r="C1116" s="235"/>
      <c r="D1116" s="229" t="s">
        <v>187</v>
      </c>
      <c r="E1116" s="236" t="s">
        <v>19</v>
      </c>
      <c r="F1116" s="237" t="s">
        <v>1654</v>
      </c>
      <c r="G1116" s="235"/>
      <c r="H1116" s="238">
        <v>0.019</v>
      </c>
      <c r="I1116" s="239"/>
      <c r="J1116" s="235"/>
      <c r="K1116" s="235"/>
      <c r="L1116" s="240"/>
      <c r="M1116" s="241"/>
      <c r="N1116" s="242"/>
      <c r="O1116" s="242"/>
      <c r="P1116" s="242"/>
      <c r="Q1116" s="242"/>
      <c r="R1116" s="242"/>
      <c r="S1116" s="242"/>
      <c r="T1116" s="24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4" t="s">
        <v>187</v>
      </c>
      <c r="AU1116" s="244" t="s">
        <v>86</v>
      </c>
      <c r="AV1116" s="13" t="s">
        <v>86</v>
      </c>
      <c r="AW1116" s="13" t="s">
        <v>37</v>
      </c>
      <c r="AX1116" s="13" t="s">
        <v>84</v>
      </c>
      <c r="AY1116" s="244" t="s">
        <v>177</v>
      </c>
    </row>
    <row r="1117" s="2" customFormat="1" ht="16.5" customHeight="1">
      <c r="A1117" s="41"/>
      <c r="B1117" s="42"/>
      <c r="C1117" s="277" t="s">
        <v>1655</v>
      </c>
      <c r="D1117" s="277" t="s">
        <v>314</v>
      </c>
      <c r="E1117" s="278" t="s">
        <v>1656</v>
      </c>
      <c r="F1117" s="279" t="s">
        <v>1657</v>
      </c>
      <c r="G1117" s="280" t="s">
        <v>287</v>
      </c>
      <c r="H1117" s="281">
        <v>0.13800000000000001</v>
      </c>
      <c r="I1117" s="282"/>
      <c r="J1117" s="283">
        <f>ROUND(I1117*H1117,2)</f>
        <v>0</v>
      </c>
      <c r="K1117" s="279" t="s">
        <v>317</v>
      </c>
      <c r="L1117" s="284"/>
      <c r="M1117" s="285" t="s">
        <v>19</v>
      </c>
      <c r="N1117" s="286" t="s">
        <v>48</v>
      </c>
      <c r="O1117" s="87"/>
      <c r="P1117" s="225">
        <f>O1117*H1117</f>
        <v>0</v>
      </c>
      <c r="Q1117" s="225">
        <v>1</v>
      </c>
      <c r="R1117" s="225">
        <f>Q1117*H1117</f>
        <v>0.13800000000000001</v>
      </c>
      <c r="S1117" s="225">
        <v>0</v>
      </c>
      <c r="T1117" s="226">
        <f>S1117*H1117</f>
        <v>0</v>
      </c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R1117" s="227" t="s">
        <v>241</v>
      </c>
      <c r="AT1117" s="227" t="s">
        <v>314</v>
      </c>
      <c r="AU1117" s="227" t="s">
        <v>86</v>
      </c>
      <c r="AY1117" s="20" t="s">
        <v>177</v>
      </c>
      <c r="BE1117" s="228">
        <f>IF(N1117="základní",J1117,0)</f>
        <v>0</v>
      </c>
      <c r="BF1117" s="228">
        <f>IF(N1117="snížená",J1117,0)</f>
        <v>0</v>
      </c>
      <c r="BG1117" s="228">
        <f>IF(N1117="zákl. přenesená",J1117,0)</f>
        <v>0</v>
      </c>
      <c r="BH1117" s="228">
        <f>IF(N1117="sníž. přenesená",J1117,0)</f>
        <v>0</v>
      </c>
      <c r="BI1117" s="228">
        <f>IF(N1117="nulová",J1117,0)</f>
        <v>0</v>
      </c>
      <c r="BJ1117" s="20" t="s">
        <v>84</v>
      </c>
      <c r="BK1117" s="228">
        <f>ROUND(I1117*H1117,2)</f>
        <v>0</v>
      </c>
      <c r="BL1117" s="20" t="s">
        <v>99</v>
      </c>
      <c r="BM1117" s="227" t="s">
        <v>1658</v>
      </c>
    </row>
    <row r="1118" s="2" customFormat="1">
      <c r="A1118" s="41"/>
      <c r="B1118" s="42"/>
      <c r="C1118" s="43"/>
      <c r="D1118" s="229" t="s">
        <v>185</v>
      </c>
      <c r="E1118" s="43"/>
      <c r="F1118" s="230" t="s">
        <v>1657</v>
      </c>
      <c r="G1118" s="43"/>
      <c r="H1118" s="43"/>
      <c r="I1118" s="231"/>
      <c r="J1118" s="43"/>
      <c r="K1118" s="43"/>
      <c r="L1118" s="47"/>
      <c r="M1118" s="232"/>
      <c r="N1118" s="233"/>
      <c r="O1118" s="87"/>
      <c r="P1118" s="87"/>
      <c r="Q1118" s="87"/>
      <c r="R1118" s="87"/>
      <c r="S1118" s="87"/>
      <c r="T1118" s="88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T1118" s="20" t="s">
        <v>185</v>
      </c>
      <c r="AU1118" s="20" t="s">
        <v>86</v>
      </c>
    </row>
    <row r="1119" s="2" customFormat="1">
      <c r="A1119" s="41"/>
      <c r="B1119" s="42"/>
      <c r="C1119" s="43"/>
      <c r="D1119" s="229" t="s">
        <v>486</v>
      </c>
      <c r="E1119" s="43"/>
      <c r="F1119" s="287" t="s">
        <v>1659</v>
      </c>
      <c r="G1119" s="43"/>
      <c r="H1119" s="43"/>
      <c r="I1119" s="231"/>
      <c r="J1119" s="43"/>
      <c r="K1119" s="43"/>
      <c r="L1119" s="47"/>
      <c r="M1119" s="232"/>
      <c r="N1119" s="233"/>
      <c r="O1119" s="87"/>
      <c r="P1119" s="87"/>
      <c r="Q1119" s="87"/>
      <c r="R1119" s="87"/>
      <c r="S1119" s="87"/>
      <c r="T1119" s="88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T1119" s="20" t="s">
        <v>486</v>
      </c>
      <c r="AU1119" s="20" t="s">
        <v>86</v>
      </c>
    </row>
    <row r="1120" s="13" customFormat="1">
      <c r="A1120" s="13"/>
      <c r="B1120" s="234"/>
      <c r="C1120" s="235"/>
      <c r="D1120" s="229" t="s">
        <v>187</v>
      </c>
      <c r="E1120" s="236" t="s">
        <v>19</v>
      </c>
      <c r="F1120" s="237" t="s">
        <v>1660</v>
      </c>
      <c r="G1120" s="235"/>
      <c r="H1120" s="238">
        <v>0.13800000000000001</v>
      </c>
      <c r="I1120" s="239"/>
      <c r="J1120" s="235"/>
      <c r="K1120" s="235"/>
      <c r="L1120" s="240"/>
      <c r="M1120" s="241"/>
      <c r="N1120" s="242"/>
      <c r="O1120" s="242"/>
      <c r="P1120" s="242"/>
      <c r="Q1120" s="242"/>
      <c r="R1120" s="242"/>
      <c r="S1120" s="242"/>
      <c r="T1120" s="24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4" t="s">
        <v>187</v>
      </c>
      <c r="AU1120" s="244" t="s">
        <v>86</v>
      </c>
      <c r="AV1120" s="13" t="s">
        <v>86</v>
      </c>
      <c r="AW1120" s="13" t="s">
        <v>37</v>
      </c>
      <c r="AX1120" s="13" t="s">
        <v>84</v>
      </c>
      <c r="AY1120" s="244" t="s">
        <v>177</v>
      </c>
    </row>
    <row r="1121" s="2" customFormat="1" ht="16.5" customHeight="1">
      <c r="A1121" s="41"/>
      <c r="B1121" s="42"/>
      <c r="C1121" s="216" t="s">
        <v>1661</v>
      </c>
      <c r="D1121" s="216" t="s">
        <v>179</v>
      </c>
      <c r="E1121" s="217" t="s">
        <v>1662</v>
      </c>
      <c r="F1121" s="218" t="s">
        <v>1663</v>
      </c>
      <c r="G1121" s="219" t="s">
        <v>287</v>
      </c>
      <c r="H1121" s="220">
        <v>0.86199999999999999</v>
      </c>
      <c r="I1121" s="221"/>
      <c r="J1121" s="222">
        <f>ROUND(I1121*H1121,2)</f>
        <v>0</v>
      </c>
      <c r="K1121" s="218" t="s">
        <v>244</v>
      </c>
      <c r="L1121" s="47"/>
      <c r="M1121" s="223" t="s">
        <v>19</v>
      </c>
      <c r="N1121" s="224" t="s">
        <v>48</v>
      </c>
      <c r="O1121" s="87"/>
      <c r="P1121" s="225">
        <f>O1121*H1121</f>
        <v>0</v>
      </c>
      <c r="Q1121" s="225">
        <v>0</v>
      </c>
      <c r="R1121" s="225">
        <f>Q1121*H1121</f>
        <v>0</v>
      </c>
      <c r="S1121" s="225">
        <v>0</v>
      </c>
      <c r="T1121" s="226">
        <f>S1121*H1121</f>
        <v>0</v>
      </c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R1121" s="227" t="s">
        <v>99</v>
      </c>
      <c r="AT1121" s="227" t="s">
        <v>179</v>
      </c>
      <c r="AU1121" s="227" t="s">
        <v>86</v>
      </c>
      <c r="AY1121" s="20" t="s">
        <v>177</v>
      </c>
      <c r="BE1121" s="228">
        <f>IF(N1121="základní",J1121,0)</f>
        <v>0</v>
      </c>
      <c r="BF1121" s="228">
        <f>IF(N1121="snížená",J1121,0)</f>
        <v>0</v>
      </c>
      <c r="BG1121" s="228">
        <f>IF(N1121="zákl. přenesená",J1121,0)</f>
        <v>0</v>
      </c>
      <c r="BH1121" s="228">
        <f>IF(N1121="sníž. přenesená",J1121,0)</f>
        <v>0</v>
      </c>
      <c r="BI1121" s="228">
        <f>IF(N1121="nulová",J1121,0)</f>
        <v>0</v>
      </c>
      <c r="BJ1121" s="20" t="s">
        <v>84</v>
      </c>
      <c r="BK1121" s="228">
        <f>ROUND(I1121*H1121,2)</f>
        <v>0</v>
      </c>
      <c r="BL1121" s="20" t="s">
        <v>99</v>
      </c>
      <c r="BM1121" s="227" t="s">
        <v>1664</v>
      </c>
    </row>
    <row r="1122" s="2" customFormat="1">
      <c r="A1122" s="41"/>
      <c r="B1122" s="42"/>
      <c r="C1122" s="43"/>
      <c r="D1122" s="229" t="s">
        <v>185</v>
      </c>
      <c r="E1122" s="43"/>
      <c r="F1122" s="230" t="s">
        <v>1665</v>
      </c>
      <c r="G1122" s="43"/>
      <c r="H1122" s="43"/>
      <c r="I1122" s="231"/>
      <c r="J1122" s="43"/>
      <c r="K1122" s="43"/>
      <c r="L1122" s="47"/>
      <c r="M1122" s="232"/>
      <c r="N1122" s="233"/>
      <c r="O1122" s="87"/>
      <c r="P1122" s="87"/>
      <c r="Q1122" s="87"/>
      <c r="R1122" s="87"/>
      <c r="S1122" s="87"/>
      <c r="T1122" s="88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T1122" s="20" t="s">
        <v>185</v>
      </c>
      <c r="AU1122" s="20" t="s">
        <v>86</v>
      </c>
    </row>
    <row r="1123" s="13" customFormat="1">
      <c r="A1123" s="13"/>
      <c r="B1123" s="234"/>
      <c r="C1123" s="235"/>
      <c r="D1123" s="229" t="s">
        <v>187</v>
      </c>
      <c r="E1123" s="236" t="s">
        <v>19</v>
      </c>
      <c r="F1123" s="237" t="s">
        <v>1666</v>
      </c>
      <c r="G1123" s="235"/>
      <c r="H1123" s="238">
        <v>0.191</v>
      </c>
      <c r="I1123" s="239"/>
      <c r="J1123" s="235"/>
      <c r="K1123" s="235"/>
      <c r="L1123" s="240"/>
      <c r="M1123" s="241"/>
      <c r="N1123" s="242"/>
      <c r="O1123" s="242"/>
      <c r="P1123" s="242"/>
      <c r="Q1123" s="242"/>
      <c r="R1123" s="242"/>
      <c r="S1123" s="242"/>
      <c r="T1123" s="24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4" t="s">
        <v>187</v>
      </c>
      <c r="AU1123" s="244" t="s">
        <v>86</v>
      </c>
      <c r="AV1123" s="13" t="s">
        <v>86</v>
      </c>
      <c r="AW1123" s="13" t="s">
        <v>37</v>
      </c>
      <c r="AX1123" s="13" t="s">
        <v>77</v>
      </c>
      <c r="AY1123" s="244" t="s">
        <v>177</v>
      </c>
    </row>
    <row r="1124" s="13" customFormat="1">
      <c r="A1124" s="13"/>
      <c r="B1124" s="234"/>
      <c r="C1124" s="235"/>
      <c r="D1124" s="229" t="s">
        <v>187</v>
      </c>
      <c r="E1124" s="236" t="s">
        <v>19</v>
      </c>
      <c r="F1124" s="237" t="s">
        <v>1667</v>
      </c>
      <c r="G1124" s="235"/>
      <c r="H1124" s="238">
        <v>0.67100000000000004</v>
      </c>
      <c r="I1124" s="239"/>
      <c r="J1124" s="235"/>
      <c r="K1124" s="235"/>
      <c r="L1124" s="240"/>
      <c r="M1124" s="241"/>
      <c r="N1124" s="242"/>
      <c r="O1124" s="242"/>
      <c r="P1124" s="242"/>
      <c r="Q1124" s="242"/>
      <c r="R1124" s="242"/>
      <c r="S1124" s="242"/>
      <c r="T1124" s="24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4" t="s">
        <v>187</v>
      </c>
      <c r="AU1124" s="244" t="s">
        <v>86</v>
      </c>
      <c r="AV1124" s="13" t="s">
        <v>86</v>
      </c>
      <c r="AW1124" s="13" t="s">
        <v>37</v>
      </c>
      <c r="AX1124" s="13" t="s">
        <v>77</v>
      </c>
      <c r="AY1124" s="244" t="s">
        <v>177</v>
      </c>
    </row>
    <row r="1125" s="15" customFormat="1">
      <c r="A1125" s="15"/>
      <c r="B1125" s="255"/>
      <c r="C1125" s="256"/>
      <c r="D1125" s="229" t="s">
        <v>187</v>
      </c>
      <c r="E1125" s="257" t="s">
        <v>19</v>
      </c>
      <c r="F1125" s="258" t="s">
        <v>222</v>
      </c>
      <c r="G1125" s="256"/>
      <c r="H1125" s="259">
        <v>0.8620000000000001</v>
      </c>
      <c r="I1125" s="260"/>
      <c r="J1125" s="256"/>
      <c r="K1125" s="256"/>
      <c r="L1125" s="261"/>
      <c r="M1125" s="262"/>
      <c r="N1125" s="263"/>
      <c r="O1125" s="263"/>
      <c r="P1125" s="263"/>
      <c r="Q1125" s="263"/>
      <c r="R1125" s="263"/>
      <c r="S1125" s="263"/>
      <c r="T1125" s="264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65" t="s">
        <v>187</v>
      </c>
      <c r="AU1125" s="265" t="s">
        <v>86</v>
      </c>
      <c r="AV1125" s="15" t="s">
        <v>99</v>
      </c>
      <c r="AW1125" s="15" t="s">
        <v>37</v>
      </c>
      <c r="AX1125" s="15" t="s">
        <v>84</v>
      </c>
      <c r="AY1125" s="265" t="s">
        <v>177</v>
      </c>
    </row>
    <row r="1126" s="2" customFormat="1" ht="16.5" customHeight="1">
      <c r="A1126" s="41"/>
      <c r="B1126" s="42"/>
      <c r="C1126" s="277" t="s">
        <v>1668</v>
      </c>
      <c r="D1126" s="277" t="s">
        <v>314</v>
      </c>
      <c r="E1126" s="278" t="s">
        <v>1669</v>
      </c>
      <c r="F1126" s="279" t="s">
        <v>1670</v>
      </c>
      <c r="G1126" s="280" t="s">
        <v>287</v>
      </c>
      <c r="H1126" s="281">
        <v>0.191</v>
      </c>
      <c r="I1126" s="282"/>
      <c r="J1126" s="283">
        <f>ROUND(I1126*H1126,2)</f>
        <v>0</v>
      </c>
      <c r="K1126" s="279" t="s">
        <v>183</v>
      </c>
      <c r="L1126" s="284"/>
      <c r="M1126" s="285" t="s">
        <v>19</v>
      </c>
      <c r="N1126" s="286" t="s">
        <v>48</v>
      </c>
      <c r="O1126" s="87"/>
      <c r="P1126" s="225">
        <f>O1126*H1126</f>
        <v>0</v>
      </c>
      <c r="Q1126" s="225">
        <v>1</v>
      </c>
      <c r="R1126" s="225">
        <f>Q1126*H1126</f>
        <v>0.191</v>
      </c>
      <c r="S1126" s="225">
        <v>0</v>
      </c>
      <c r="T1126" s="226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27" t="s">
        <v>241</v>
      </c>
      <c r="AT1126" s="227" t="s">
        <v>314</v>
      </c>
      <c r="AU1126" s="227" t="s">
        <v>86</v>
      </c>
      <c r="AY1126" s="20" t="s">
        <v>177</v>
      </c>
      <c r="BE1126" s="228">
        <f>IF(N1126="základní",J1126,0)</f>
        <v>0</v>
      </c>
      <c r="BF1126" s="228">
        <f>IF(N1126="snížená",J1126,0)</f>
        <v>0</v>
      </c>
      <c r="BG1126" s="228">
        <f>IF(N1126="zákl. přenesená",J1126,0)</f>
        <v>0</v>
      </c>
      <c r="BH1126" s="228">
        <f>IF(N1126="sníž. přenesená",J1126,0)</f>
        <v>0</v>
      </c>
      <c r="BI1126" s="228">
        <f>IF(N1126="nulová",J1126,0)</f>
        <v>0</v>
      </c>
      <c r="BJ1126" s="20" t="s">
        <v>84</v>
      </c>
      <c r="BK1126" s="228">
        <f>ROUND(I1126*H1126,2)</f>
        <v>0</v>
      </c>
      <c r="BL1126" s="20" t="s">
        <v>99</v>
      </c>
      <c r="BM1126" s="227" t="s">
        <v>1671</v>
      </c>
    </row>
    <row r="1127" s="2" customFormat="1">
      <c r="A1127" s="41"/>
      <c r="B1127" s="42"/>
      <c r="C1127" s="43"/>
      <c r="D1127" s="229" t="s">
        <v>185</v>
      </c>
      <c r="E1127" s="43"/>
      <c r="F1127" s="230" t="s">
        <v>1670</v>
      </c>
      <c r="G1127" s="43"/>
      <c r="H1127" s="43"/>
      <c r="I1127" s="231"/>
      <c r="J1127" s="43"/>
      <c r="K1127" s="43"/>
      <c r="L1127" s="47"/>
      <c r="M1127" s="232"/>
      <c r="N1127" s="233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185</v>
      </c>
      <c r="AU1127" s="20" t="s">
        <v>86</v>
      </c>
    </row>
    <row r="1128" s="2" customFormat="1">
      <c r="A1128" s="41"/>
      <c r="B1128" s="42"/>
      <c r="C1128" s="43"/>
      <c r="D1128" s="229" t="s">
        <v>486</v>
      </c>
      <c r="E1128" s="43"/>
      <c r="F1128" s="287" t="s">
        <v>1672</v>
      </c>
      <c r="G1128" s="43"/>
      <c r="H1128" s="43"/>
      <c r="I1128" s="231"/>
      <c r="J1128" s="43"/>
      <c r="K1128" s="43"/>
      <c r="L1128" s="47"/>
      <c r="M1128" s="232"/>
      <c r="N1128" s="233"/>
      <c r="O1128" s="87"/>
      <c r="P1128" s="87"/>
      <c r="Q1128" s="87"/>
      <c r="R1128" s="87"/>
      <c r="S1128" s="87"/>
      <c r="T1128" s="88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T1128" s="20" t="s">
        <v>486</v>
      </c>
      <c r="AU1128" s="20" t="s">
        <v>86</v>
      </c>
    </row>
    <row r="1129" s="2" customFormat="1" ht="16.5" customHeight="1">
      <c r="A1129" s="41"/>
      <c r="B1129" s="42"/>
      <c r="C1129" s="277" t="s">
        <v>1673</v>
      </c>
      <c r="D1129" s="277" t="s">
        <v>314</v>
      </c>
      <c r="E1129" s="278" t="s">
        <v>1674</v>
      </c>
      <c r="F1129" s="279" t="s">
        <v>1675</v>
      </c>
      <c r="G1129" s="280" t="s">
        <v>287</v>
      </c>
      <c r="H1129" s="281">
        <v>0.67100000000000004</v>
      </c>
      <c r="I1129" s="282"/>
      <c r="J1129" s="283">
        <f>ROUND(I1129*H1129,2)</f>
        <v>0</v>
      </c>
      <c r="K1129" s="279" t="s">
        <v>317</v>
      </c>
      <c r="L1129" s="284"/>
      <c r="M1129" s="285" t="s">
        <v>19</v>
      </c>
      <c r="N1129" s="286" t="s">
        <v>48</v>
      </c>
      <c r="O1129" s="87"/>
      <c r="P1129" s="225">
        <f>O1129*H1129</f>
        <v>0</v>
      </c>
      <c r="Q1129" s="225">
        <v>1</v>
      </c>
      <c r="R1129" s="225">
        <f>Q1129*H1129</f>
        <v>0.67100000000000004</v>
      </c>
      <c r="S1129" s="225">
        <v>0</v>
      </c>
      <c r="T1129" s="226">
        <f>S1129*H1129</f>
        <v>0</v>
      </c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R1129" s="227" t="s">
        <v>241</v>
      </c>
      <c r="AT1129" s="227" t="s">
        <v>314</v>
      </c>
      <c r="AU1129" s="227" t="s">
        <v>86</v>
      </c>
      <c r="AY1129" s="20" t="s">
        <v>177</v>
      </c>
      <c r="BE1129" s="228">
        <f>IF(N1129="základní",J1129,0)</f>
        <v>0</v>
      </c>
      <c r="BF1129" s="228">
        <f>IF(N1129="snížená",J1129,0)</f>
        <v>0</v>
      </c>
      <c r="BG1129" s="228">
        <f>IF(N1129="zákl. přenesená",J1129,0)</f>
        <v>0</v>
      </c>
      <c r="BH1129" s="228">
        <f>IF(N1129="sníž. přenesená",J1129,0)</f>
        <v>0</v>
      </c>
      <c r="BI1129" s="228">
        <f>IF(N1129="nulová",J1129,0)</f>
        <v>0</v>
      </c>
      <c r="BJ1129" s="20" t="s">
        <v>84</v>
      </c>
      <c r="BK1129" s="228">
        <f>ROUND(I1129*H1129,2)</f>
        <v>0</v>
      </c>
      <c r="BL1129" s="20" t="s">
        <v>99</v>
      </c>
      <c r="BM1129" s="227" t="s">
        <v>1676</v>
      </c>
    </row>
    <row r="1130" s="2" customFormat="1">
      <c r="A1130" s="41"/>
      <c r="B1130" s="42"/>
      <c r="C1130" s="43"/>
      <c r="D1130" s="229" t="s">
        <v>185</v>
      </c>
      <c r="E1130" s="43"/>
      <c r="F1130" s="230" t="s">
        <v>1675</v>
      </c>
      <c r="G1130" s="43"/>
      <c r="H1130" s="43"/>
      <c r="I1130" s="231"/>
      <c r="J1130" s="43"/>
      <c r="K1130" s="43"/>
      <c r="L1130" s="47"/>
      <c r="M1130" s="232"/>
      <c r="N1130" s="233"/>
      <c r="O1130" s="87"/>
      <c r="P1130" s="87"/>
      <c r="Q1130" s="87"/>
      <c r="R1130" s="87"/>
      <c r="S1130" s="87"/>
      <c r="T1130" s="88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T1130" s="20" t="s">
        <v>185</v>
      </c>
      <c r="AU1130" s="20" t="s">
        <v>86</v>
      </c>
    </row>
    <row r="1131" s="2" customFormat="1">
      <c r="A1131" s="41"/>
      <c r="B1131" s="42"/>
      <c r="C1131" s="43"/>
      <c r="D1131" s="229" t="s">
        <v>486</v>
      </c>
      <c r="E1131" s="43"/>
      <c r="F1131" s="287" t="s">
        <v>1677</v>
      </c>
      <c r="G1131" s="43"/>
      <c r="H1131" s="43"/>
      <c r="I1131" s="231"/>
      <c r="J1131" s="43"/>
      <c r="K1131" s="43"/>
      <c r="L1131" s="47"/>
      <c r="M1131" s="232"/>
      <c r="N1131" s="233"/>
      <c r="O1131" s="87"/>
      <c r="P1131" s="87"/>
      <c r="Q1131" s="87"/>
      <c r="R1131" s="87"/>
      <c r="S1131" s="87"/>
      <c r="T1131" s="88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T1131" s="20" t="s">
        <v>486</v>
      </c>
      <c r="AU1131" s="20" t="s">
        <v>86</v>
      </c>
    </row>
    <row r="1132" s="13" customFormat="1">
      <c r="A1132" s="13"/>
      <c r="B1132" s="234"/>
      <c r="C1132" s="235"/>
      <c r="D1132" s="229" t="s">
        <v>187</v>
      </c>
      <c r="E1132" s="236" t="s">
        <v>19</v>
      </c>
      <c r="F1132" s="237" t="s">
        <v>1678</v>
      </c>
      <c r="G1132" s="235"/>
      <c r="H1132" s="238">
        <v>0.67100000000000004</v>
      </c>
      <c r="I1132" s="239"/>
      <c r="J1132" s="235"/>
      <c r="K1132" s="235"/>
      <c r="L1132" s="240"/>
      <c r="M1132" s="241"/>
      <c r="N1132" s="242"/>
      <c r="O1132" s="242"/>
      <c r="P1132" s="242"/>
      <c r="Q1132" s="242"/>
      <c r="R1132" s="242"/>
      <c r="S1132" s="242"/>
      <c r="T1132" s="24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4" t="s">
        <v>187</v>
      </c>
      <c r="AU1132" s="244" t="s">
        <v>86</v>
      </c>
      <c r="AV1132" s="13" t="s">
        <v>86</v>
      </c>
      <c r="AW1132" s="13" t="s">
        <v>37</v>
      </c>
      <c r="AX1132" s="13" t="s">
        <v>84</v>
      </c>
      <c r="AY1132" s="244" t="s">
        <v>177</v>
      </c>
    </row>
    <row r="1133" s="2" customFormat="1" ht="16.5" customHeight="1">
      <c r="A1133" s="41"/>
      <c r="B1133" s="42"/>
      <c r="C1133" s="216" t="s">
        <v>1679</v>
      </c>
      <c r="D1133" s="216" t="s">
        <v>179</v>
      </c>
      <c r="E1133" s="217" t="s">
        <v>580</v>
      </c>
      <c r="F1133" s="218" t="s">
        <v>581</v>
      </c>
      <c r="G1133" s="219" t="s">
        <v>582</v>
      </c>
      <c r="H1133" s="220">
        <v>116.357</v>
      </c>
      <c r="I1133" s="221"/>
      <c r="J1133" s="222">
        <f>ROUND(I1133*H1133,2)</f>
        <v>0</v>
      </c>
      <c r="K1133" s="218" t="s">
        <v>244</v>
      </c>
      <c r="L1133" s="47"/>
      <c r="M1133" s="223" t="s">
        <v>19</v>
      </c>
      <c r="N1133" s="224" t="s">
        <v>48</v>
      </c>
      <c r="O1133" s="87"/>
      <c r="P1133" s="225">
        <f>O1133*H1133</f>
        <v>0</v>
      </c>
      <c r="Q1133" s="225">
        <v>0</v>
      </c>
      <c r="R1133" s="225">
        <f>Q1133*H1133</f>
        <v>0</v>
      </c>
      <c r="S1133" s="225">
        <v>0</v>
      </c>
      <c r="T1133" s="226">
        <f>S1133*H1133</f>
        <v>0</v>
      </c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R1133" s="227" t="s">
        <v>99</v>
      </c>
      <c r="AT1133" s="227" t="s">
        <v>179</v>
      </c>
      <c r="AU1133" s="227" t="s">
        <v>86</v>
      </c>
      <c r="AY1133" s="20" t="s">
        <v>177</v>
      </c>
      <c r="BE1133" s="228">
        <f>IF(N1133="základní",J1133,0)</f>
        <v>0</v>
      </c>
      <c r="BF1133" s="228">
        <f>IF(N1133="snížená",J1133,0)</f>
        <v>0</v>
      </c>
      <c r="BG1133" s="228">
        <f>IF(N1133="zákl. přenesená",J1133,0)</f>
        <v>0</v>
      </c>
      <c r="BH1133" s="228">
        <f>IF(N1133="sníž. přenesená",J1133,0)</f>
        <v>0</v>
      </c>
      <c r="BI1133" s="228">
        <f>IF(N1133="nulová",J1133,0)</f>
        <v>0</v>
      </c>
      <c r="BJ1133" s="20" t="s">
        <v>84</v>
      </c>
      <c r="BK1133" s="228">
        <f>ROUND(I1133*H1133,2)</f>
        <v>0</v>
      </c>
      <c r="BL1133" s="20" t="s">
        <v>99</v>
      </c>
      <c r="BM1133" s="227" t="s">
        <v>1680</v>
      </c>
    </row>
    <row r="1134" s="2" customFormat="1">
      <c r="A1134" s="41"/>
      <c r="B1134" s="42"/>
      <c r="C1134" s="43"/>
      <c r="D1134" s="229" t="s">
        <v>185</v>
      </c>
      <c r="E1134" s="43"/>
      <c r="F1134" s="230" t="s">
        <v>584</v>
      </c>
      <c r="G1134" s="43"/>
      <c r="H1134" s="43"/>
      <c r="I1134" s="231"/>
      <c r="J1134" s="43"/>
      <c r="K1134" s="43"/>
      <c r="L1134" s="47"/>
      <c r="M1134" s="232"/>
      <c r="N1134" s="233"/>
      <c r="O1134" s="87"/>
      <c r="P1134" s="87"/>
      <c r="Q1134" s="87"/>
      <c r="R1134" s="87"/>
      <c r="S1134" s="87"/>
      <c r="T1134" s="88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T1134" s="20" t="s">
        <v>185</v>
      </c>
      <c r="AU1134" s="20" t="s">
        <v>86</v>
      </c>
    </row>
    <row r="1135" s="14" customFormat="1">
      <c r="A1135" s="14"/>
      <c r="B1135" s="245"/>
      <c r="C1135" s="246"/>
      <c r="D1135" s="229" t="s">
        <v>187</v>
      </c>
      <c r="E1135" s="247" t="s">
        <v>19</v>
      </c>
      <c r="F1135" s="248" t="s">
        <v>1681</v>
      </c>
      <c r="G1135" s="246"/>
      <c r="H1135" s="247" t="s">
        <v>19</v>
      </c>
      <c r="I1135" s="249"/>
      <c r="J1135" s="246"/>
      <c r="K1135" s="246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187</v>
      </c>
      <c r="AU1135" s="254" t="s">
        <v>86</v>
      </c>
      <c r="AV1135" s="14" t="s">
        <v>84</v>
      </c>
      <c r="AW1135" s="14" t="s">
        <v>37</v>
      </c>
      <c r="AX1135" s="14" t="s">
        <v>77</v>
      </c>
      <c r="AY1135" s="254" t="s">
        <v>177</v>
      </c>
    </row>
    <row r="1136" s="13" customFormat="1">
      <c r="A1136" s="13"/>
      <c r="B1136" s="234"/>
      <c r="C1136" s="235"/>
      <c r="D1136" s="229" t="s">
        <v>187</v>
      </c>
      <c r="E1136" s="236" t="s">
        <v>19</v>
      </c>
      <c r="F1136" s="237" t="s">
        <v>1682</v>
      </c>
      <c r="G1136" s="235"/>
      <c r="H1136" s="238">
        <v>111.45</v>
      </c>
      <c r="I1136" s="239"/>
      <c r="J1136" s="235"/>
      <c r="K1136" s="235"/>
      <c r="L1136" s="240"/>
      <c r="M1136" s="241"/>
      <c r="N1136" s="242"/>
      <c r="O1136" s="242"/>
      <c r="P1136" s="242"/>
      <c r="Q1136" s="242"/>
      <c r="R1136" s="242"/>
      <c r="S1136" s="242"/>
      <c r="T1136" s="24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4" t="s">
        <v>187</v>
      </c>
      <c r="AU1136" s="244" t="s">
        <v>86</v>
      </c>
      <c r="AV1136" s="13" t="s">
        <v>86</v>
      </c>
      <c r="AW1136" s="13" t="s">
        <v>37</v>
      </c>
      <c r="AX1136" s="13" t="s">
        <v>77</v>
      </c>
      <c r="AY1136" s="244" t="s">
        <v>177</v>
      </c>
    </row>
    <row r="1137" s="14" customFormat="1">
      <c r="A1137" s="14"/>
      <c r="B1137" s="245"/>
      <c r="C1137" s="246"/>
      <c r="D1137" s="229" t="s">
        <v>187</v>
      </c>
      <c r="E1137" s="247" t="s">
        <v>19</v>
      </c>
      <c r="F1137" s="248" t="s">
        <v>1640</v>
      </c>
      <c r="G1137" s="246"/>
      <c r="H1137" s="247" t="s">
        <v>19</v>
      </c>
      <c r="I1137" s="249"/>
      <c r="J1137" s="246"/>
      <c r="K1137" s="246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187</v>
      </c>
      <c r="AU1137" s="254" t="s">
        <v>86</v>
      </c>
      <c r="AV1137" s="14" t="s">
        <v>84</v>
      </c>
      <c r="AW1137" s="14" t="s">
        <v>37</v>
      </c>
      <c r="AX1137" s="14" t="s">
        <v>77</v>
      </c>
      <c r="AY1137" s="254" t="s">
        <v>177</v>
      </c>
    </row>
    <row r="1138" s="13" customFormat="1">
      <c r="A1138" s="13"/>
      <c r="B1138" s="234"/>
      <c r="C1138" s="235"/>
      <c r="D1138" s="229" t="s">
        <v>187</v>
      </c>
      <c r="E1138" s="236" t="s">
        <v>19</v>
      </c>
      <c r="F1138" s="237" t="s">
        <v>1683</v>
      </c>
      <c r="G1138" s="235"/>
      <c r="H1138" s="238">
        <v>4.907</v>
      </c>
      <c r="I1138" s="239"/>
      <c r="J1138" s="235"/>
      <c r="K1138" s="235"/>
      <c r="L1138" s="240"/>
      <c r="M1138" s="241"/>
      <c r="N1138" s="242"/>
      <c r="O1138" s="242"/>
      <c r="P1138" s="242"/>
      <c r="Q1138" s="242"/>
      <c r="R1138" s="242"/>
      <c r="S1138" s="242"/>
      <c r="T1138" s="24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4" t="s">
        <v>187</v>
      </c>
      <c r="AU1138" s="244" t="s">
        <v>86</v>
      </c>
      <c r="AV1138" s="13" t="s">
        <v>86</v>
      </c>
      <c r="AW1138" s="13" t="s">
        <v>37</v>
      </c>
      <c r="AX1138" s="13" t="s">
        <v>77</v>
      </c>
      <c r="AY1138" s="244" t="s">
        <v>177</v>
      </c>
    </row>
    <row r="1139" s="15" customFormat="1">
      <c r="A1139" s="15"/>
      <c r="B1139" s="255"/>
      <c r="C1139" s="256"/>
      <c r="D1139" s="229" t="s">
        <v>187</v>
      </c>
      <c r="E1139" s="257" t="s">
        <v>19</v>
      </c>
      <c r="F1139" s="258" t="s">
        <v>222</v>
      </c>
      <c r="G1139" s="256"/>
      <c r="H1139" s="259">
        <v>116.357</v>
      </c>
      <c r="I1139" s="260"/>
      <c r="J1139" s="256"/>
      <c r="K1139" s="256"/>
      <c r="L1139" s="261"/>
      <c r="M1139" s="262"/>
      <c r="N1139" s="263"/>
      <c r="O1139" s="263"/>
      <c r="P1139" s="263"/>
      <c r="Q1139" s="263"/>
      <c r="R1139" s="263"/>
      <c r="S1139" s="263"/>
      <c r="T1139" s="264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65" t="s">
        <v>187</v>
      </c>
      <c r="AU1139" s="265" t="s">
        <v>86</v>
      </c>
      <c r="AV1139" s="15" t="s">
        <v>99</v>
      </c>
      <c r="AW1139" s="15" t="s">
        <v>37</v>
      </c>
      <c r="AX1139" s="15" t="s">
        <v>84</v>
      </c>
      <c r="AY1139" s="265" t="s">
        <v>177</v>
      </c>
    </row>
    <row r="1140" s="2" customFormat="1" ht="16.5" customHeight="1">
      <c r="A1140" s="41"/>
      <c r="B1140" s="42"/>
      <c r="C1140" s="277" t="s">
        <v>1684</v>
      </c>
      <c r="D1140" s="277" t="s">
        <v>314</v>
      </c>
      <c r="E1140" s="278" t="s">
        <v>1685</v>
      </c>
      <c r="F1140" s="279" t="s">
        <v>1686</v>
      </c>
      <c r="G1140" s="280" t="s">
        <v>287</v>
      </c>
      <c r="H1140" s="281">
        <v>0.11600000000000001</v>
      </c>
      <c r="I1140" s="282"/>
      <c r="J1140" s="283">
        <f>ROUND(I1140*H1140,2)</f>
        <v>0</v>
      </c>
      <c r="K1140" s="279" t="s">
        <v>183</v>
      </c>
      <c r="L1140" s="284"/>
      <c r="M1140" s="285" t="s">
        <v>19</v>
      </c>
      <c r="N1140" s="286" t="s">
        <v>48</v>
      </c>
      <c r="O1140" s="87"/>
      <c r="P1140" s="225">
        <f>O1140*H1140</f>
        <v>0</v>
      </c>
      <c r="Q1140" s="225">
        <v>1</v>
      </c>
      <c r="R1140" s="225">
        <f>Q1140*H1140</f>
        <v>0.11600000000000001</v>
      </c>
      <c r="S1140" s="225">
        <v>0</v>
      </c>
      <c r="T1140" s="226">
        <f>S1140*H1140</f>
        <v>0</v>
      </c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R1140" s="227" t="s">
        <v>241</v>
      </c>
      <c r="AT1140" s="227" t="s">
        <v>314</v>
      </c>
      <c r="AU1140" s="227" t="s">
        <v>86</v>
      </c>
      <c r="AY1140" s="20" t="s">
        <v>177</v>
      </c>
      <c r="BE1140" s="228">
        <f>IF(N1140="základní",J1140,0)</f>
        <v>0</v>
      </c>
      <c r="BF1140" s="228">
        <f>IF(N1140="snížená",J1140,0)</f>
        <v>0</v>
      </c>
      <c r="BG1140" s="228">
        <f>IF(N1140="zákl. přenesená",J1140,0)</f>
        <v>0</v>
      </c>
      <c r="BH1140" s="228">
        <f>IF(N1140="sníž. přenesená",J1140,0)</f>
        <v>0</v>
      </c>
      <c r="BI1140" s="228">
        <f>IF(N1140="nulová",J1140,0)</f>
        <v>0</v>
      </c>
      <c r="BJ1140" s="20" t="s">
        <v>84</v>
      </c>
      <c r="BK1140" s="228">
        <f>ROUND(I1140*H1140,2)</f>
        <v>0</v>
      </c>
      <c r="BL1140" s="20" t="s">
        <v>99</v>
      </c>
      <c r="BM1140" s="227" t="s">
        <v>1687</v>
      </c>
    </row>
    <row r="1141" s="2" customFormat="1">
      <c r="A1141" s="41"/>
      <c r="B1141" s="42"/>
      <c r="C1141" s="43"/>
      <c r="D1141" s="229" t="s">
        <v>185</v>
      </c>
      <c r="E1141" s="43"/>
      <c r="F1141" s="230" t="s">
        <v>1686</v>
      </c>
      <c r="G1141" s="43"/>
      <c r="H1141" s="43"/>
      <c r="I1141" s="231"/>
      <c r="J1141" s="43"/>
      <c r="K1141" s="43"/>
      <c r="L1141" s="47"/>
      <c r="M1141" s="232"/>
      <c r="N1141" s="233"/>
      <c r="O1141" s="87"/>
      <c r="P1141" s="87"/>
      <c r="Q1141" s="87"/>
      <c r="R1141" s="87"/>
      <c r="S1141" s="87"/>
      <c r="T1141" s="88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T1141" s="20" t="s">
        <v>185</v>
      </c>
      <c r="AU1141" s="20" t="s">
        <v>86</v>
      </c>
    </row>
    <row r="1142" s="2" customFormat="1">
      <c r="A1142" s="41"/>
      <c r="B1142" s="42"/>
      <c r="C1142" s="43"/>
      <c r="D1142" s="229" t="s">
        <v>486</v>
      </c>
      <c r="E1142" s="43"/>
      <c r="F1142" s="287" t="s">
        <v>1688</v>
      </c>
      <c r="G1142" s="43"/>
      <c r="H1142" s="43"/>
      <c r="I1142" s="231"/>
      <c r="J1142" s="43"/>
      <c r="K1142" s="43"/>
      <c r="L1142" s="47"/>
      <c r="M1142" s="232"/>
      <c r="N1142" s="233"/>
      <c r="O1142" s="87"/>
      <c r="P1142" s="87"/>
      <c r="Q1142" s="87"/>
      <c r="R1142" s="87"/>
      <c r="S1142" s="87"/>
      <c r="T1142" s="88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T1142" s="20" t="s">
        <v>486</v>
      </c>
      <c r="AU1142" s="20" t="s">
        <v>86</v>
      </c>
    </row>
    <row r="1143" s="13" customFormat="1">
      <c r="A1143" s="13"/>
      <c r="B1143" s="234"/>
      <c r="C1143" s="235"/>
      <c r="D1143" s="229" t="s">
        <v>187</v>
      </c>
      <c r="E1143" s="236" t="s">
        <v>19</v>
      </c>
      <c r="F1143" s="237" t="s">
        <v>1689</v>
      </c>
      <c r="G1143" s="235"/>
      <c r="H1143" s="238">
        <v>0.11600000000000001</v>
      </c>
      <c r="I1143" s="239"/>
      <c r="J1143" s="235"/>
      <c r="K1143" s="235"/>
      <c r="L1143" s="240"/>
      <c r="M1143" s="241"/>
      <c r="N1143" s="242"/>
      <c r="O1143" s="242"/>
      <c r="P1143" s="242"/>
      <c r="Q1143" s="242"/>
      <c r="R1143" s="242"/>
      <c r="S1143" s="242"/>
      <c r="T1143" s="24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4" t="s">
        <v>187</v>
      </c>
      <c r="AU1143" s="244" t="s">
        <v>86</v>
      </c>
      <c r="AV1143" s="13" t="s">
        <v>86</v>
      </c>
      <c r="AW1143" s="13" t="s">
        <v>37</v>
      </c>
      <c r="AX1143" s="13" t="s">
        <v>84</v>
      </c>
      <c r="AY1143" s="244" t="s">
        <v>177</v>
      </c>
    </row>
    <row r="1144" s="2" customFormat="1" ht="16.5" customHeight="1">
      <c r="A1144" s="41"/>
      <c r="B1144" s="42"/>
      <c r="C1144" s="216" t="s">
        <v>1690</v>
      </c>
      <c r="D1144" s="216" t="s">
        <v>179</v>
      </c>
      <c r="E1144" s="217" t="s">
        <v>1662</v>
      </c>
      <c r="F1144" s="218" t="s">
        <v>1663</v>
      </c>
      <c r="G1144" s="219" t="s">
        <v>287</v>
      </c>
      <c r="H1144" s="220">
        <v>0.42899999999999999</v>
      </c>
      <c r="I1144" s="221"/>
      <c r="J1144" s="222">
        <f>ROUND(I1144*H1144,2)</f>
        <v>0</v>
      </c>
      <c r="K1144" s="218" t="s">
        <v>244</v>
      </c>
      <c r="L1144" s="47"/>
      <c r="M1144" s="223" t="s">
        <v>19</v>
      </c>
      <c r="N1144" s="224" t="s">
        <v>48</v>
      </c>
      <c r="O1144" s="87"/>
      <c r="P1144" s="225">
        <f>O1144*H1144</f>
        <v>0</v>
      </c>
      <c r="Q1144" s="225">
        <v>0</v>
      </c>
      <c r="R1144" s="225">
        <f>Q1144*H1144</f>
        <v>0</v>
      </c>
      <c r="S1144" s="225">
        <v>0</v>
      </c>
      <c r="T1144" s="226">
        <f>S1144*H1144</f>
        <v>0</v>
      </c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R1144" s="227" t="s">
        <v>630</v>
      </c>
      <c r="AT1144" s="227" t="s">
        <v>179</v>
      </c>
      <c r="AU1144" s="227" t="s">
        <v>86</v>
      </c>
      <c r="AY1144" s="20" t="s">
        <v>177</v>
      </c>
      <c r="BE1144" s="228">
        <f>IF(N1144="základní",J1144,0)</f>
        <v>0</v>
      </c>
      <c r="BF1144" s="228">
        <f>IF(N1144="snížená",J1144,0)</f>
        <v>0</v>
      </c>
      <c r="BG1144" s="228">
        <f>IF(N1144="zákl. přenesená",J1144,0)</f>
        <v>0</v>
      </c>
      <c r="BH1144" s="228">
        <f>IF(N1144="sníž. přenesená",J1144,0)</f>
        <v>0</v>
      </c>
      <c r="BI1144" s="228">
        <f>IF(N1144="nulová",J1144,0)</f>
        <v>0</v>
      </c>
      <c r="BJ1144" s="20" t="s">
        <v>84</v>
      </c>
      <c r="BK1144" s="228">
        <f>ROUND(I1144*H1144,2)</f>
        <v>0</v>
      </c>
      <c r="BL1144" s="20" t="s">
        <v>630</v>
      </c>
      <c r="BM1144" s="227" t="s">
        <v>1691</v>
      </c>
    </row>
    <row r="1145" s="2" customFormat="1">
      <c r="A1145" s="41"/>
      <c r="B1145" s="42"/>
      <c r="C1145" s="43"/>
      <c r="D1145" s="229" t="s">
        <v>185</v>
      </c>
      <c r="E1145" s="43"/>
      <c r="F1145" s="230" t="s">
        <v>1665</v>
      </c>
      <c r="G1145" s="43"/>
      <c r="H1145" s="43"/>
      <c r="I1145" s="231"/>
      <c r="J1145" s="43"/>
      <c r="K1145" s="43"/>
      <c r="L1145" s="47"/>
      <c r="M1145" s="232"/>
      <c r="N1145" s="233"/>
      <c r="O1145" s="87"/>
      <c r="P1145" s="87"/>
      <c r="Q1145" s="87"/>
      <c r="R1145" s="87"/>
      <c r="S1145" s="87"/>
      <c r="T1145" s="88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T1145" s="20" t="s">
        <v>185</v>
      </c>
      <c r="AU1145" s="20" t="s">
        <v>86</v>
      </c>
    </row>
    <row r="1146" s="14" customFormat="1">
      <c r="A1146" s="14"/>
      <c r="B1146" s="245"/>
      <c r="C1146" s="246"/>
      <c r="D1146" s="229" t="s">
        <v>187</v>
      </c>
      <c r="E1146" s="247" t="s">
        <v>19</v>
      </c>
      <c r="F1146" s="248" t="s">
        <v>566</v>
      </c>
      <c r="G1146" s="246"/>
      <c r="H1146" s="247" t="s">
        <v>19</v>
      </c>
      <c r="I1146" s="249"/>
      <c r="J1146" s="246"/>
      <c r="K1146" s="246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4" t="s">
        <v>187</v>
      </c>
      <c r="AU1146" s="254" t="s">
        <v>86</v>
      </c>
      <c r="AV1146" s="14" t="s">
        <v>84</v>
      </c>
      <c r="AW1146" s="14" t="s">
        <v>37</v>
      </c>
      <c r="AX1146" s="14" t="s">
        <v>77</v>
      </c>
      <c r="AY1146" s="254" t="s">
        <v>177</v>
      </c>
    </row>
    <row r="1147" s="13" customFormat="1">
      <c r="A1147" s="13"/>
      <c r="B1147" s="234"/>
      <c r="C1147" s="235"/>
      <c r="D1147" s="229" t="s">
        <v>187</v>
      </c>
      <c r="E1147" s="236" t="s">
        <v>19</v>
      </c>
      <c r="F1147" s="237" t="s">
        <v>1692</v>
      </c>
      <c r="G1147" s="235"/>
      <c r="H1147" s="238">
        <v>172.90000000000001</v>
      </c>
      <c r="I1147" s="239"/>
      <c r="J1147" s="235"/>
      <c r="K1147" s="235"/>
      <c r="L1147" s="240"/>
      <c r="M1147" s="241"/>
      <c r="N1147" s="242"/>
      <c r="O1147" s="242"/>
      <c r="P1147" s="242"/>
      <c r="Q1147" s="242"/>
      <c r="R1147" s="242"/>
      <c r="S1147" s="242"/>
      <c r="T1147" s="24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44" t="s">
        <v>187</v>
      </c>
      <c r="AU1147" s="244" t="s">
        <v>86</v>
      </c>
      <c r="AV1147" s="13" t="s">
        <v>86</v>
      </c>
      <c r="AW1147" s="13" t="s">
        <v>37</v>
      </c>
      <c r="AX1147" s="13" t="s">
        <v>77</v>
      </c>
      <c r="AY1147" s="244" t="s">
        <v>177</v>
      </c>
    </row>
    <row r="1148" s="13" customFormat="1">
      <c r="A1148" s="13"/>
      <c r="B1148" s="234"/>
      <c r="C1148" s="235"/>
      <c r="D1148" s="229" t="s">
        <v>187</v>
      </c>
      <c r="E1148" s="236" t="s">
        <v>19</v>
      </c>
      <c r="F1148" s="237" t="s">
        <v>1693</v>
      </c>
      <c r="G1148" s="235"/>
      <c r="H1148" s="238">
        <v>148.612</v>
      </c>
      <c r="I1148" s="239"/>
      <c r="J1148" s="235"/>
      <c r="K1148" s="235"/>
      <c r="L1148" s="240"/>
      <c r="M1148" s="241"/>
      <c r="N1148" s="242"/>
      <c r="O1148" s="242"/>
      <c r="P1148" s="242"/>
      <c r="Q1148" s="242"/>
      <c r="R1148" s="242"/>
      <c r="S1148" s="242"/>
      <c r="T1148" s="24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4" t="s">
        <v>187</v>
      </c>
      <c r="AU1148" s="244" t="s">
        <v>86</v>
      </c>
      <c r="AV1148" s="13" t="s">
        <v>86</v>
      </c>
      <c r="AW1148" s="13" t="s">
        <v>37</v>
      </c>
      <c r="AX1148" s="13" t="s">
        <v>77</v>
      </c>
      <c r="AY1148" s="244" t="s">
        <v>177</v>
      </c>
    </row>
    <row r="1149" s="13" customFormat="1">
      <c r="A1149" s="13"/>
      <c r="B1149" s="234"/>
      <c r="C1149" s="235"/>
      <c r="D1149" s="229" t="s">
        <v>187</v>
      </c>
      <c r="E1149" s="236" t="s">
        <v>19</v>
      </c>
      <c r="F1149" s="237" t="s">
        <v>1694</v>
      </c>
      <c r="G1149" s="235"/>
      <c r="H1149" s="238">
        <v>107.16</v>
      </c>
      <c r="I1149" s="239"/>
      <c r="J1149" s="235"/>
      <c r="K1149" s="235"/>
      <c r="L1149" s="240"/>
      <c r="M1149" s="241"/>
      <c r="N1149" s="242"/>
      <c r="O1149" s="242"/>
      <c r="P1149" s="242"/>
      <c r="Q1149" s="242"/>
      <c r="R1149" s="242"/>
      <c r="S1149" s="242"/>
      <c r="T1149" s="24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4" t="s">
        <v>187</v>
      </c>
      <c r="AU1149" s="244" t="s">
        <v>86</v>
      </c>
      <c r="AV1149" s="13" t="s">
        <v>86</v>
      </c>
      <c r="AW1149" s="13" t="s">
        <v>37</v>
      </c>
      <c r="AX1149" s="13" t="s">
        <v>77</v>
      </c>
      <c r="AY1149" s="244" t="s">
        <v>177</v>
      </c>
    </row>
    <row r="1150" s="16" customFormat="1">
      <c r="A1150" s="16"/>
      <c r="B1150" s="266"/>
      <c r="C1150" s="267"/>
      <c r="D1150" s="229" t="s">
        <v>187</v>
      </c>
      <c r="E1150" s="268" t="s">
        <v>19</v>
      </c>
      <c r="F1150" s="269" t="s">
        <v>229</v>
      </c>
      <c r="G1150" s="267"/>
      <c r="H1150" s="270">
        <v>428.67200000000003</v>
      </c>
      <c r="I1150" s="271"/>
      <c r="J1150" s="267"/>
      <c r="K1150" s="267"/>
      <c r="L1150" s="272"/>
      <c r="M1150" s="273"/>
      <c r="N1150" s="274"/>
      <c r="O1150" s="274"/>
      <c r="P1150" s="274"/>
      <c r="Q1150" s="274"/>
      <c r="R1150" s="274"/>
      <c r="S1150" s="274"/>
      <c r="T1150" s="275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T1150" s="276" t="s">
        <v>187</v>
      </c>
      <c r="AU1150" s="276" t="s">
        <v>86</v>
      </c>
      <c r="AV1150" s="16" t="s">
        <v>92</v>
      </c>
      <c r="AW1150" s="16" t="s">
        <v>37</v>
      </c>
      <c r="AX1150" s="16" t="s">
        <v>77</v>
      </c>
      <c r="AY1150" s="276" t="s">
        <v>177</v>
      </c>
    </row>
    <row r="1151" s="13" customFormat="1">
      <c r="A1151" s="13"/>
      <c r="B1151" s="234"/>
      <c r="C1151" s="235"/>
      <c r="D1151" s="229" t="s">
        <v>187</v>
      </c>
      <c r="E1151" s="236" t="s">
        <v>19</v>
      </c>
      <c r="F1151" s="237" t="s">
        <v>1695</v>
      </c>
      <c r="G1151" s="235"/>
      <c r="H1151" s="238">
        <v>0.42899999999999999</v>
      </c>
      <c r="I1151" s="239"/>
      <c r="J1151" s="235"/>
      <c r="K1151" s="235"/>
      <c r="L1151" s="240"/>
      <c r="M1151" s="241"/>
      <c r="N1151" s="242"/>
      <c r="O1151" s="242"/>
      <c r="P1151" s="242"/>
      <c r="Q1151" s="242"/>
      <c r="R1151" s="242"/>
      <c r="S1151" s="242"/>
      <c r="T1151" s="24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4" t="s">
        <v>187</v>
      </c>
      <c r="AU1151" s="244" t="s">
        <v>86</v>
      </c>
      <c r="AV1151" s="13" t="s">
        <v>86</v>
      </c>
      <c r="AW1151" s="13" t="s">
        <v>37</v>
      </c>
      <c r="AX1151" s="13" t="s">
        <v>84</v>
      </c>
      <c r="AY1151" s="244" t="s">
        <v>177</v>
      </c>
    </row>
    <row r="1152" s="2" customFormat="1" ht="16.5" customHeight="1">
      <c r="A1152" s="41"/>
      <c r="B1152" s="42"/>
      <c r="C1152" s="277" t="s">
        <v>1696</v>
      </c>
      <c r="D1152" s="277" t="s">
        <v>314</v>
      </c>
      <c r="E1152" s="278" t="s">
        <v>1697</v>
      </c>
      <c r="F1152" s="279" t="s">
        <v>1698</v>
      </c>
      <c r="G1152" s="280" t="s">
        <v>287</v>
      </c>
      <c r="H1152" s="281">
        <v>0.107</v>
      </c>
      <c r="I1152" s="282"/>
      <c r="J1152" s="283">
        <f>ROUND(I1152*H1152,2)</f>
        <v>0</v>
      </c>
      <c r="K1152" s="279" t="s">
        <v>183</v>
      </c>
      <c r="L1152" s="284"/>
      <c r="M1152" s="285" t="s">
        <v>19</v>
      </c>
      <c r="N1152" s="286" t="s">
        <v>48</v>
      </c>
      <c r="O1152" s="87"/>
      <c r="P1152" s="225">
        <f>O1152*H1152</f>
        <v>0</v>
      </c>
      <c r="Q1152" s="225">
        <v>1</v>
      </c>
      <c r="R1152" s="225">
        <f>Q1152*H1152</f>
        <v>0.107</v>
      </c>
      <c r="S1152" s="225">
        <v>0</v>
      </c>
      <c r="T1152" s="226">
        <f>S1152*H1152</f>
        <v>0</v>
      </c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R1152" s="227" t="s">
        <v>1699</v>
      </c>
      <c r="AT1152" s="227" t="s">
        <v>314</v>
      </c>
      <c r="AU1152" s="227" t="s">
        <v>86</v>
      </c>
      <c r="AY1152" s="20" t="s">
        <v>177</v>
      </c>
      <c r="BE1152" s="228">
        <f>IF(N1152="základní",J1152,0)</f>
        <v>0</v>
      </c>
      <c r="BF1152" s="228">
        <f>IF(N1152="snížená",J1152,0)</f>
        <v>0</v>
      </c>
      <c r="BG1152" s="228">
        <f>IF(N1152="zákl. přenesená",J1152,0)</f>
        <v>0</v>
      </c>
      <c r="BH1152" s="228">
        <f>IF(N1152="sníž. přenesená",J1152,0)</f>
        <v>0</v>
      </c>
      <c r="BI1152" s="228">
        <f>IF(N1152="nulová",J1152,0)</f>
        <v>0</v>
      </c>
      <c r="BJ1152" s="20" t="s">
        <v>84</v>
      </c>
      <c r="BK1152" s="228">
        <f>ROUND(I1152*H1152,2)</f>
        <v>0</v>
      </c>
      <c r="BL1152" s="20" t="s">
        <v>630</v>
      </c>
      <c r="BM1152" s="227" t="s">
        <v>1700</v>
      </c>
    </row>
    <row r="1153" s="2" customFormat="1">
      <c r="A1153" s="41"/>
      <c r="B1153" s="42"/>
      <c r="C1153" s="43"/>
      <c r="D1153" s="229" t="s">
        <v>185</v>
      </c>
      <c r="E1153" s="43"/>
      <c r="F1153" s="230" t="s">
        <v>1698</v>
      </c>
      <c r="G1153" s="43"/>
      <c r="H1153" s="43"/>
      <c r="I1153" s="231"/>
      <c r="J1153" s="43"/>
      <c r="K1153" s="43"/>
      <c r="L1153" s="47"/>
      <c r="M1153" s="232"/>
      <c r="N1153" s="233"/>
      <c r="O1153" s="87"/>
      <c r="P1153" s="87"/>
      <c r="Q1153" s="87"/>
      <c r="R1153" s="87"/>
      <c r="S1153" s="87"/>
      <c r="T1153" s="88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T1153" s="20" t="s">
        <v>185</v>
      </c>
      <c r="AU1153" s="20" t="s">
        <v>86</v>
      </c>
    </row>
    <row r="1154" s="2" customFormat="1">
      <c r="A1154" s="41"/>
      <c r="B1154" s="42"/>
      <c r="C1154" s="43"/>
      <c r="D1154" s="229" t="s">
        <v>486</v>
      </c>
      <c r="E1154" s="43"/>
      <c r="F1154" s="287" t="s">
        <v>1701</v>
      </c>
      <c r="G1154" s="43"/>
      <c r="H1154" s="43"/>
      <c r="I1154" s="231"/>
      <c r="J1154" s="43"/>
      <c r="K1154" s="43"/>
      <c r="L1154" s="47"/>
      <c r="M1154" s="232"/>
      <c r="N1154" s="233"/>
      <c r="O1154" s="87"/>
      <c r="P1154" s="87"/>
      <c r="Q1154" s="87"/>
      <c r="R1154" s="87"/>
      <c r="S1154" s="87"/>
      <c r="T1154" s="88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T1154" s="20" t="s">
        <v>486</v>
      </c>
      <c r="AU1154" s="20" t="s">
        <v>86</v>
      </c>
    </row>
    <row r="1155" s="13" customFormat="1">
      <c r="A1155" s="13"/>
      <c r="B1155" s="234"/>
      <c r="C1155" s="235"/>
      <c r="D1155" s="229" t="s">
        <v>187</v>
      </c>
      <c r="E1155" s="236" t="s">
        <v>19</v>
      </c>
      <c r="F1155" s="237" t="s">
        <v>1702</v>
      </c>
      <c r="G1155" s="235"/>
      <c r="H1155" s="238">
        <v>0.107</v>
      </c>
      <c r="I1155" s="239"/>
      <c r="J1155" s="235"/>
      <c r="K1155" s="235"/>
      <c r="L1155" s="240"/>
      <c r="M1155" s="241"/>
      <c r="N1155" s="242"/>
      <c r="O1155" s="242"/>
      <c r="P1155" s="242"/>
      <c r="Q1155" s="242"/>
      <c r="R1155" s="242"/>
      <c r="S1155" s="242"/>
      <c r="T1155" s="24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4" t="s">
        <v>187</v>
      </c>
      <c r="AU1155" s="244" t="s">
        <v>86</v>
      </c>
      <c r="AV1155" s="13" t="s">
        <v>86</v>
      </c>
      <c r="AW1155" s="13" t="s">
        <v>37</v>
      </c>
      <c r="AX1155" s="13" t="s">
        <v>84</v>
      </c>
      <c r="AY1155" s="244" t="s">
        <v>177</v>
      </c>
    </row>
    <row r="1156" s="2" customFormat="1" ht="16.5" customHeight="1">
      <c r="A1156" s="41"/>
      <c r="B1156" s="42"/>
      <c r="C1156" s="277" t="s">
        <v>1703</v>
      </c>
      <c r="D1156" s="277" t="s">
        <v>314</v>
      </c>
      <c r="E1156" s="278" t="s">
        <v>1704</v>
      </c>
      <c r="F1156" s="279" t="s">
        <v>1705</v>
      </c>
      <c r="G1156" s="280" t="s">
        <v>287</v>
      </c>
      <c r="H1156" s="281">
        <v>0.14899999999999999</v>
      </c>
      <c r="I1156" s="282"/>
      <c r="J1156" s="283">
        <f>ROUND(I1156*H1156,2)</f>
        <v>0</v>
      </c>
      <c r="K1156" s="279" t="s">
        <v>183</v>
      </c>
      <c r="L1156" s="284"/>
      <c r="M1156" s="285" t="s">
        <v>19</v>
      </c>
      <c r="N1156" s="286" t="s">
        <v>48</v>
      </c>
      <c r="O1156" s="87"/>
      <c r="P1156" s="225">
        <f>O1156*H1156</f>
        <v>0</v>
      </c>
      <c r="Q1156" s="225">
        <v>1</v>
      </c>
      <c r="R1156" s="225">
        <f>Q1156*H1156</f>
        <v>0.14899999999999999</v>
      </c>
      <c r="S1156" s="225">
        <v>0</v>
      </c>
      <c r="T1156" s="226">
        <f>S1156*H1156</f>
        <v>0</v>
      </c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R1156" s="227" t="s">
        <v>1699</v>
      </c>
      <c r="AT1156" s="227" t="s">
        <v>314</v>
      </c>
      <c r="AU1156" s="227" t="s">
        <v>86</v>
      </c>
      <c r="AY1156" s="20" t="s">
        <v>177</v>
      </c>
      <c r="BE1156" s="228">
        <f>IF(N1156="základní",J1156,0)</f>
        <v>0</v>
      </c>
      <c r="BF1156" s="228">
        <f>IF(N1156="snížená",J1156,0)</f>
        <v>0</v>
      </c>
      <c r="BG1156" s="228">
        <f>IF(N1156="zákl. přenesená",J1156,0)</f>
        <v>0</v>
      </c>
      <c r="BH1156" s="228">
        <f>IF(N1156="sníž. přenesená",J1156,0)</f>
        <v>0</v>
      </c>
      <c r="BI1156" s="228">
        <f>IF(N1156="nulová",J1156,0)</f>
        <v>0</v>
      </c>
      <c r="BJ1156" s="20" t="s">
        <v>84</v>
      </c>
      <c r="BK1156" s="228">
        <f>ROUND(I1156*H1156,2)</f>
        <v>0</v>
      </c>
      <c r="BL1156" s="20" t="s">
        <v>630</v>
      </c>
      <c r="BM1156" s="227" t="s">
        <v>1706</v>
      </c>
    </row>
    <row r="1157" s="2" customFormat="1">
      <c r="A1157" s="41"/>
      <c r="B1157" s="42"/>
      <c r="C1157" s="43"/>
      <c r="D1157" s="229" t="s">
        <v>185</v>
      </c>
      <c r="E1157" s="43"/>
      <c r="F1157" s="230" t="s">
        <v>1705</v>
      </c>
      <c r="G1157" s="43"/>
      <c r="H1157" s="43"/>
      <c r="I1157" s="231"/>
      <c r="J1157" s="43"/>
      <c r="K1157" s="43"/>
      <c r="L1157" s="47"/>
      <c r="M1157" s="232"/>
      <c r="N1157" s="233"/>
      <c r="O1157" s="87"/>
      <c r="P1157" s="87"/>
      <c r="Q1157" s="87"/>
      <c r="R1157" s="87"/>
      <c r="S1157" s="87"/>
      <c r="T1157" s="88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T1157" s="20" t="s">
        <v>185</v>
      </c>
      <c r="AU1157" s="20" t="s">
        <v>86</v>
      </c>
    </row>
    <row r="1158" s="2" customFormat="1">
      <c r="A1158" s="41"/>
      <c r="B1158" s="42"/>
      <c r="C1158" s="43"/>
      <c r="D1158" s="229" t="s">
        <v>486</v>
      </c>
      <c r="E1158" s="43"/>
      <c r="F1158" s="287" t="s">
        <v>1707</v>
      </c>
      <c r="G1158" s="43"/>
      <c r="H1158" s="43"/>
      <c r="I1158" s="231"/>
      <c r="J1158" s="43"/>
      <c r="K1158" s="43"/>
      <c r="L1158" s="47"/>
      <c r="M1158" s="232"/>
      <c r="N1158" s="233"/>
      <c r="O1158" s="87"/>
      <c r="P1158" s="87"/>
      <c r="Q1158" s="87"/>
      <c r="R1158" s="87"/>
      <c r="S1158" s="87"/>
      <c r="T1158" s="88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T1158" s="20" t="s">
        <v>486</v>
      </c>
      <c r="AU1158" s="20" t="s">
        <v>86</v>
      </c>
    </row>
    <row r="1159" s="13" customFormat="1">
      <c r="A1159" s="13"/>
      <c r="B1159" s="234"/>
      <c r="C1159" s="235"/>
      <c r="D1159" s="229" t="s">
        <v>187</v>
      </c>
      <c r="E1159" s="236" t="s">
        <v>19</v>
      </c>
      <c r="F1159" s="237" t="s">
        <v>1708</v>
      </c>
      <c r="G1159" s="235"/>
      <c r="H1159" s="238">
        <v>0.14899999999999999</v>
      </c>
      <c r="I1159" s="239"/>
      <c r="J1159" s="235"/>
      <c r="K1159" s="235"/>
      <c r="L1159" s="240"/>
      <c r="M1159" s="241"/>
      <c r="N1159" s="242"/>
      <c r="O1159" s="242"/>
      <c r="P1159" s="242"/>
      <c r="Q1159" s="242"/>
      <c r="R1159" s="242"/>
      <c r="S1159" s="242"/>
      <c r="T1159" s="24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4" t="s">
        <v>187</v>
      </c>
      <c r="AU1159" s="244" t="s">
        <v>86</v>
      </c>
      <c r="AV1159" s="13" t="s">
        <v>86</v>
      </c>
      <c r="AW1159" s="13" t="s">
        <v>37</v>
      </c>
      <c r="AX1159" s="13" t="s">
        <v>84</v>
      </c>
      <c r="AY1159" s="244" t="s">
        <v>177</v>
      </c>
    </row>
    <row r="1160" s="2" customFormat="1" ht="16.5" customHeight="1">
      <c r="A1160" s="41"/>
      <c r="B1160" s="42"/>
      <c r="C1160" s="277" t="s">
        <v>1709</v>
      </c>
      <c r="D1160" s="277" t="s">
        <v>314</v>
      </c>
      <c r="E1160" s="278" t="s">
        <v>1710</v>
      </c>
      <c r="F1160" s="279" t="s">
        <v>1711</v>
      </c>
      <c r="G1160" s="280" t="s">
        <v>287</v>
      </c>
      <c r="H1160" s="281">
        <v>0.17299999999999999</v>
      </c>
      <c r="I1160" s="282"/>
      <c r="J1160" s="283">
        <f>ROUND(I1160*H1160,2)</f>
        <v>0</v>
      </c>
      <c r="K1160" s="279" t="s">
        <v>183</v>
      </c>
      <c r="L1160" s="284"/>
      <c r="M1160" s="285" t="s">
        <v>19</v>
      </c>
      <c r="N1160" s="286" t="s">
        <v>48</v>
      </c>
      <c r="O1160" s="87"/>
      <c r="P1160" s="225">
        <f>O1160*H1160</f>
        <v>0</v>
      </c>
      <c r="Q1160" s="225">
        <v>1</v>
      </c>
      <c r="R1160" s="225">
        <f>Q1160*H1160</f>
        <v>0.17299999999999999</v>
      </c>
      <c r="S1160" s="225">
        <v>0</v>
      </c>
      <c r="T1160" s="226">
        <f>S1160*H1160</f>
        <v>0</v>
      </c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R1160" s="227" t="s">
        <v>1699</v>
      </c>
      <c r="AT1160" s="227" t="s">
        <v>314</v>
      </c>
      <c r="AU1160" s="227" t="s">
        <v>86</v>
      </c>
      <c r="AY1160" s="20" t="s">
        <v>177</v>
      </c>
      <c r="BE1160" s="228">
        <f>IF(N1160="základní",J1160,0)</f>
        <v>0</v>
      </c>
      <c r="BF1160" s="228">
        <f>IF(N1160="snížená",J1160,0)</f>
        <v>0</v>
      </c>
      <c r="BG1160" s="228">
        <f>IF(N1160="zákl. přenesená",J1160,0)</f>
        <v>0</v>
      </c>
      <c r="BH1160" s="228">
        <f>IF(N1160="sníž. přenesená",J1160,0)</f>
        <v>0</v>
      </c>
      <c r="BI1160" s="228">
        <f>IF(N1160="nulová",J1160,0)</f>
        <v>0</v>
      </c>
      <c r="BJ1160" s="20" t="s">
        <v>84</v>
      </c>
      <c r="BK1160" s="228">
        <f>ROUND(I1160*H1160,2)</f>
        <v>0</v>
      </c>
      <c r="BL1160" s="20" t="s">
        <v>630</v>
      </c>
      <c r="BM1160" s="227" t="s">
        <v>1712</v>
      </c>
    </row>
    <row r="1161" s="2" customFormat="1">
      <c r="A1161" s="41"/>
      <c r="B1161" s="42"/>
      <c r="C1161" s="43"/>
      <c r="D1161" s="229" t="s">
        <v>185</v>
      </c>
      <c r="E1161" s="43"/>
      <c r="F1161" s="230" t="s">
        <v>1711</v>
      </c>
      <c r="G1161" s="43"/>
      <c r="H1161" s="43"/>
      <c r="I1161" s="231"/>
      <c r="J1161" s="43"/>
      <c r="K1161" s="43"/>
      <c r="L1161" s="47"/>
      <c r="M1161" s="232"/>
      <c r="N1161" s="233"/>
      <c r="O1161" s="87"/>
      <c r="P1161" s="87"/>
      <c r="Q1161" s="87"/>
      <c r="R1161" s="87"/>
      <c r="S1161" s="87"/>
      <c r="T1161" s="88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T1161" s="20" t="s">
        <v>185</v>
      </c>
      <c r="AU1161" s="20" t="s">
        <v>86</v>
      </c>
    </row>
    <row r="1162" s="2" customFormat="1">
      <c r="A1162" s="41"/>
      <c r="B1162" s="42"/>
      <c r="C1162" s="43"/>
      <c r="D1162" s="229" t="s">
        <v>486</v>
      </c>
      <c r="E1162" s="43"/>
      <c r="F1162" s="287" t="s">
        <v>1713</v>
      </c>
      <c r="G1162" s="43"/>
      <c r="H1162" s="43"/>
      <c r="I1162" s="231"/>
      <c r="J1162" s="43"/>
      <c r="K1162" s="43"/>
      <c r="L1162" s="47"/>
      <c r="M1162" s="232"/>
      <c r="N1162" s="233"/>
      <c r="O1162" s="87"/>
      <c r="P1162" s="87"/>
      <c r="Q1162" s="87"/>
      <c r="R1162" s="87"/>
      <c r="S1162" s="87"/>
      <c r="T1162" s="88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T1162" s="20" t="s">
        <v>486</v>
      </c>
      <c r="AU1162" s="20" t="s">
        <v>86</v>
      </c>
    </row>
    <row r="1163" s="13" customFormat="1">
      <c r="A1163" s="13"/>
      <c r="B1163" s="234"/>
      <c r="C1163" s="235"/>
      <c r="D1163" s="229" t="s">
        <v>187</v>
      </c>
      <c r="E1163" s="236" t="s">
        <v>19</v>
      </c>
      <c r="F1163" s="237" t="s">
        <v>1714</v>
      </c>
      <c r="G1163" s="235"/>
      <c r="H1163" s="238">
        <v>0.17299999999999999</v>
      </c>
      <c r="I1163" s="239"/>
      <c r="J1163" s="235"/>
      <c r="K1163" s="235"/>
      <c r="L1163" s="240"/>
      <c r="M1163" s="241"/>
      <c r="N1163" s="242"/>
      <c r="O1163" s="242"/>
      <c r="P1163" s="242"/>
      <c r="Q1163" s="242"/>
      <c r="R1163" s="242"/>
      <c r="S1163" s="242"/>
      <c r="T1163" s="24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4" t="s">
        <v>187</v>
      </c>
      <c r="AU1163" s="244" t="s">
        <v>86</v>
      </c>
      <c r="AV1163" s="13" t="s">
        <v>86</v>
      </c>
      <c r="AW1163" s="13" t="s">
        <v>37</v>
      </c>
      <c r="AX1163" s="13" t="s">
        <v>84</v>
      </c>
      <c r="AY1163" s="244" t="s">
        <v>177</v>
      </c>
    </row>
    <row r="1164" s="2" customFormat="1" ht="16.5" customHeight="1">
      <c r="A1164" s="41"/>
      <c r="B1164" s="42"/>
      <c r="C1164" s="216" t="s">
        <v>1715</v>
      </c>
      <c r="D1164" s="216" t="s">
        <v>179</v>
      </c>
      <c r="E1164" s="217" t="s">
        <v>1716</v>
      </c>
      <c r="F1164" s="218" t="s">
        <v>1717</v>
      </c>
      <c r="G1164" s="219" t="s">
        <v>344</v>
      </c>
      <c r="H1164" s="220">
        <v>14</v>
      </c>
      <c r="I1164" s="221"/>
      <c r="J1164" s="222">
        <f>ROUND(I1164*H1164,2)</f>
        <v>0</v>
      </c>
      <c r="K1164" s="218" t="s">
        <v>244</v>
      </c>
      <c r="L1164" s="47"/>
      <c r="M1164" s="223" t="s">
        <v>19</v>
      </c>
      <c r="N1164" s="224" t="s">
        <v>48</v>
      </c>
      <c r="O1164" s="87"/>
      <c r="P1164" s="225">
        <f>O1164*H1164</f>
        <v>0</v>
      </c>
      <c r="Q1164" s="225">
        <v>0</v>
      </c>
      <c r="R1164" s="225">
        <f>Q1164*H1164</f>
        <v>0</v>
      </c>
      <c r="S1164" s="225">
        <v>0.014999999999999999</v>
      </c>
      <c r="T1164" s="226">
        <f>S1164*H1164</f>
        <v>0.20999999999999999</v>
      </c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R1164" s="227" t="s">
        <v>99</v>
      </c>
      <c r="AT1164" s="227" t="s">
        <v>179</v>
      </c>
      <c r="AU1164" s="227" t="s">
        <v>86</v>
      </c>
      <c r="AY1164" s="20" t="s">
        <v>177</v>
      </c>
      <c r="BE1164" s="228">
        <f>IF(N1164="základní",J1164,0)</f>
        <v>0</v>
      </c>
      <c r="BF1164" s="228">
        <f>IF(N1164="snížená",J1164,0)</f>
        <v>0</v>
      </c>
      <c r="BG1164" s="228">
        <f>IF(N1164="zákl. přenesená",J1164,0)</f>
        <v>0</v>
      </c>
      <c r="BH1164" s="228">
        <f>IF(N1164="sníž. přenesená",J1164,0)</f>
        <v>0</v>
      </c>
      <c r="BI1164" s="228">
        <f>IF(N1164="nulová",J1164,0)</f>
        <v>0</v>
      </c>
      <c r="BJ1164" s="20" t="s">
        <v>84</v>
      </c>
      <c r="BK1164" s="228">
        <f>ROUND(I1164*H1164,2)</f>
        <v>0</v>
      </c>
      <c r="BL1164" s="20" t="s">
        <v>99</v>
      </c>
      <c r="BM1164" s="227" t="s">
        <v>1718</v>
      </c>
    </row>
    <row r="1165" s="2" customFormat="1">
      <c r="A1165" s="41"/>
      <c r="B1165" s="42"/>
      <c r="C1165" s="43"/>
      <c r="D1165" s="229" t="s">
        <v>185</v>
      </c>
      <c r="E1165" s="43"/>
      <c r="F1165" s="230" t="s">
        <v>1719</v>
      </c>
      <c r="G1165" s="43"/>
      <c r="H1165" s="43"/>
      <c r="I1165" s="231"/>
      <c r="J1165" s="43"/>
      <c r="K1165" s="43"/>
      <c r="L1165" s="47"/>
      <c r="M1165" s="232"/>
      <c r="N1165" s="233"/>
      <c r="O1165" s="87"/>
      <c r="P1165" s="87"/>
      <c r="Q1165" s="87"/>
      <c r="R1165" s="87"/>
      <c r="S1165" s="87"/>
      <c r="T1165" s="88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T1165" s="20" t="s">
        <v>185</v>
      </c>
      <c r="AU1165" s="20" t="s">
        <v>86</v>
      </c>
    </row>
    <row r="1166" s="13" customFormat="1">
      <c r="A1166" s="13"/>
      <c r="B1166" s="234"/>
      <c r="C1166" s="235"/>
      <c r="D1166" s="229" t="s">
        <v>187</v>
      </c>
      <c r="E1166" s="236" t="s">
        <v>19</v>
      </c>
      <c r="F1166" s="237" t="s">
        <v>1720</v>
      </c>
      <c r="G1166" s="235"/>
      <c r="H1166" s="238">
        <v>11</v>
      </c>
      <c r="I1166" s="239"/>
      <c r="J1166" s="235"/>
      <c r="K1166" s="235"/>
      <c r="L1166" s="240"/>
      <c r="M1166" s="241"/>
      <c r="N1166" s="242"/>
      <c r="O1166" s="242"/>
      <c r="P1166" s="242"/>
      <c r="Q1166" s="242"/>
      <c r="R1166" s="242"/>
      <c r="S1166" s="242"/>
      <c r="T1166" s="24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4" t="s">
        <v>187</v>
      </c>
      <c r="AU1166" s="244" t="s">
        <v>86</v>
      </c>
      <c r="AV1166" s="13" t="s">
        <v>86</v>
      </c>
      <c r="AW1166" s="13" t="s">
        <v>37</v>
      </c>
      <c r="AX1166" s="13" t="s">
        <v>77</v>
      </c>
      <c r="AY1166" s="244" t="s">
        <v>177</v>
      </c>
    </row>
    <row r="1167" s="13" customFormat="1">
      <c r="A1167" s="13"/>
      <c r="B1167" s="234"/>
      <c r="C1167" s="235"/>
      <c r="D1167" s="229" t="s">
        <v>187</v>
      </c>
      <c r="E1167" s="236" t="s">
        <v>19</v>
      </c>
      <c r="F1167" s="237" t="s">
        <v>1721</v>
      </c>
      <c r="G1167" s="235"/>
      <c r="H1167" s="238">
        <v>2</v>
      </c>
      <c r="I1167" s="239"/>
      <c r="J1167" s="235"/>
      <c r="K1167" s="235"/>
      <c r="L1167" s="240"/>
      <c r="M1167" s="241"/>
      <c r="N1167" s="242"/>
      <c r="O1167" s="242"/>
      <c r="P1167" s="242"/>
      <c r="Q1167" s="242"/>
      <c r="R1167" s="242"/>
      <c r="S1167" s="242"/>
      <c r="T1167" s="24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4" t="s">
        <v>187</v>
      </c>
      <c r="AU1167" s="244" t="s">
        <v>86</v>
      </c>
      <c r="AV1167" s="13" t="s">
        <v>86</v>
      </c>
      <c r="AW1167" s="13" t="s">
        <v>37</v>
      </c>
      <c r="AX1167" s="13" t="s">
        <v>77</v>
      </c>
      <c r="AY1167" s="244" t="s">
        <v>177</v>
      </c>
    </row>
    <row r="1168" s="13" customFormat="1">
      <c r="A1168" s="13"/>
      <c r="B1168" s="234"/>
      <c r="C1168" s="235"/>
      <c r="D1168" s="229" t="s">
        <v>187</v>
      </c>
      <c r="E1168" s="236" t="s">
        <v>19</v>
      </c>
      <c r="F1168" s="237" t="s">
        <v>1722</v>
      </c>
      <c r="G1168" s="235"/>
      <c r="H1168" s="238">
        <v>1</v>
      </c>
      <c r="I1168" s="239"/>
      <c r="J1168" s="235"/>
      <c r="K1168" s="235"/>
      <c r="L1168" s="240"/>
      <c r="M1168" s="241"/>
      <c r="N1168" s="242"/>
      <c r="O1168" s="242"/>
      <c r="P1168" s="242"/>
      <c r="Q1168" s="242"/>
      <c r="R1168" s="242"/>
      <c r="S1168" s="242"/>
      <c r="T1168" s="24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4" t="s">
        <v>187</v>
      </c>
      <c r="AU1168" s="244" t="s">
        <v>86</v>
      </c>
      <c r="AV1168" s="13" t="s">
        <v>86</v>
      </c>
      <c r="AW1168" s="13" t="s">
        <v>37</v>
      </c>
      <c r="AX1168" s="13" t="s">
        <v>77</v>
      </c>
      <c r="AY1168" s="244" t="s">
        <v>177</v>
      </c>
    </row>
    <row r="1169" s="15" customFormat="1">
      <c r="A1169" s="15"/>
      <c r="B1169" s="255"/>
      <c r="C1169" s="256"/>
      <c r="D1169" s="229" t="s">
        <v>187</v>
      </c>
      <c r="E1169" s="257" t="s">
        <v>19</v>
      </c>
      <c r="F1169" s="258" t="s">
        <v>222</v>
      </c>
      <c r="G1169" s="256"/>
      <c r="H1169" s="259">
        <v>14</v>
      </c>
      <c r="I1169" s="260"/>
      <c r="J1169" s="256"/>
      <c r="K1169" s="256"/>
      <c r="L1169" s="261"/>
      <c r="M1169" s="262"/>
      <c r="N1169" s="263"/>
      <c r="O1169" s="263"/>
      <c r="P1169" s="263"/>
      <c r="Q1169" s="263"/>
      <c r="R1169" s="263"/>
      <c r="S1169" s="263"/>
      <c r="T1169" s="264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5" t="s">
        <v>187</v>
      </c>
      <c r="AU1169" s="265" t="s">
        <v>86</v>
      </c>
      <c r="AV1169" s="15" t="s">
        <v>99</v>
      </c>
      <c r="AW1169" s="15" t="s">
        <v>37</v>
      </c>
      <c r="AX1169" s="15" t="s">
        <v>84</v>
      </c>
      <c r="AY1169" s="265" t="s">
        <v>177</v>
      </c>
    </row>
    <row r="1170" s="2" customFormat="1" ht="16.5" customHeight="1">
      <c r="A1170" s="41"/>
      <c r="B1170" s="42"/>
      <c r="C1170" s="216" t="s">
        <v>1723</v>
      </c>
      <c r="D1170" s="216" t="s">
        <v>179</v>
      </c>
      <c r="E1170" s="217" t="s">
        <v>1724</v>
      </c>
      <c r="F1170" s="218" t="s">
        <v>1725</v>
      </c>
      <c r="G1170" s="219" t="s">
        <v>465</v>
      </c>
      <c r="H1170" s="220">
        <v>7.2999999999999998</v>
      </c>
      <c r="I1170" s="221"/>
      <c r="J1170" s="222">
        <f>ROUND(I1170*H1170,2)</f>
        <v>0</v>
      </c>
      <c r="K1170" s="218" t="s">
        <v>244</v>
      </c>
      <c r="L1170" s="47"/>
      <c r="M1170" s="223" t="s">
        <v>19</v>
      </c>
      <c r="N1170" s="224" t="s">
        <v>48</v>
      </c>
      <c r="O1170" s="87"/>
      <c r="P1170" s="225">
        <f>O1170*H1170</f>
        <v>0</v>
      </c>
      <c r="Q1170" s="225">
        <v>0</v>
      </c>
      <c r="R1170" s="225">
        <f>Q1170*H1170</f>
        <v>0</v>
      </c>
      <c r="S1170" s="225">
        <v>0.0060000000000000001</v>
      </c>
      <c r="T1170" s="226">
        <f>S1170*H1170</f>
        <v>0.043799999999999999</v>
      </c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R1170" s="227" t="s">
        <v>99</v>
      </c>
      <c r="AT1170" s="227" t="s">
        <v>179</v>
      </c>
      <c r="AU1170" s="227" t="s">
        <v>86</v>
      </c>
      <c r="AY1170" s="20" t="s">
        <v>177</v>
      </c>
      <c r="BE1170" s="228">
        <f>IF(N1170="základní",J1170,0)</f>
        <v>0</v>
      </c>
      <c r="BF1170" s="228">
        <f>IF(N1170="snížená",J1170,0)</f>
        <v>0</v>
      </c>
      <c r="BG1170" s="228">
        <f>IF(N1170="zákl. přenesená",J1170,0)</f>
        <v>0</v>
      </c>
      <c r="BH1170" s="228">
        <f>IF(N1170="sníž. přenesená",J1170,0)</f>
        <v>0</v>
      </c>
      <c r="BI1170" s="228">
        <f>IF(N1170="nulová",J1170,0)</f>
        <v>0</v>
      </c>
      <c r="BJ1170" s="20" t="s">
        <v>84</v>
      </c>
      <c r="BK1170" s="228">
        <f>ROUND(I1170*H1170,2)</f>
        <v>0</v>
      </c>
      <c r="BL1170" s="20" t="s">
        <v>99</v>
      </c>
      <c r="BM1170" s="227" t="s">
        <v>1726</v>
      </c>
    </row>
    <row r="1171" s="2" customFormat="1">
      <c r="A1171" s="41"/>
      <c r="B1171" s="42"/>
      <c r="C1171" s="43"/>
      <c r="D1171" s="229" t="s">
        <v>185</v>
      </c>
      <c r="E1171" s="43"/>
      <c r="F1171" s="230" t="s">
        <v>1727</v>
      </c>
      <c r="G1171" s="43"/>
      <c r="H1171" s="43"/>
      <c r="I1171" s="231"/>
      <c r="J1171" s="43"/>
      <c r="K1171" s="43"/>
      <c r="L1171" s="47"/>
      <c r="M1171" s="232"/>
      <c r="N1171" s="233"/>
      <c r="O1171" s="87"/>
      <c r="P1171" s="87"/>
      <c r="Q1171" s="87"/>
      <c r="R1171" s="87"/>
      <c r="S1171" s="87"/>
      <c r="T1171" s="88"/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T1171" s="20" t="s">
        <v>185</v>
      </c>
      <c r="AU1171" s="20" t="s">
        <v>86</v>
      </c>
    </row>
    <row r="1172" s="13" customFormat="1">
      <c r="A1172" s="13"/>
      <c r="B1172" s="234"/>
      <c r="C1172" s="235"/>
      <c r="D1172" s="229" t="s">
        <v>187</v>
      </c>
      <c r="E1172" s="236" t="s">
        <v>19</v>
      </c>
      <c r="F1172" s="237" t="s">
        <v>1728</v>
      </c>
      <c r="G1172" s="235"/>
      <c r="H1172" s="238">
        <v>3.1000000000000001</v>
      </c>
      <c r="I1172" s="239"/>
      <c r="J1172" s="235"/>
      <c r="K1172" s="235"/>
      <c r="L1172" s="240"/>
      <c r="M1172" s="241"/>
      <c r="N1172" s="242"/>
      <c r="O1172" s="242"/>
      <c r="P1172" s="242"/>
      <c r="Q1172" s="242"/>
      <c r="R1172" s="242"/>
      <c r="S1172" s="242"/>
      <c r="T1172" s="24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4" t="s">
        <v>187</v>
      </c>
      <c r="AU1172" s="244" t="s">
        <v>86</v>
      </c>
      <c r="AV1172" s="13" t="s">
        <v>86</v>
      </c>
      <c r="AW1172" s="13" t="s">
        <v>37</v>
      </c>
      <c r="AX1172" s="13" t="s">
        <v>77</v>
      </c>
      <c r="AY1172" s="244" t="s">
        <v>177</v>
      </c>
    </row>
    <row r="1173" s="13" customFormat="1">
      <c r="A1173" s="13"/>
      <c r="B1173" s="234"/>
      <c r="C1173" s="235"/>
      <c r="D1173" s="229" t="s">
        <v>187</v>
      </c>
      <c r="E1173" s="236" t="s">
        <v>19</v>
      </c>
      <c r="F1173" s="237" t="s">
        <v>1729</v>
      </c>
      <c r="G1173" s="235"/>
      <c r="H1173" s="238">
        <v>4.2000000000000002</v>
      </c>
      <c r="I1173" s="239"/>
      <c r="J1173" s="235"/>
      <c r="K1173" s="235"/>
      <c r="L1173" s="240"/>
      <c r="M1173" s="241"/>
      <c r="N1173" s="242"/>
      <c r="O1173" s="242"/>
      <c r="P1173" s="242"/>
      <c r="Q1173" s="242"/>
      <c r="R1173" s="242"/>
      <c r="S1173" s="242"/>
      <c r="T1173" s="24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4" t="s">
        <v>187</v>
      </c>
      <c r="AU1173" s="244" t="s">
        <v>86</v>
      </c>
      <c r="AV1173" s="13" t="s">
        <v>86</v>
      </c>
      <c r="AW1173" s="13" t="s">
        <v>37</v>
      </c>
      <c r="AX1173" s="13" t="s">
        <v>77</v>
      </c>
      <c r="AY1173" s="244" t="s">
        <v>177</v>
      </c>
    </row>
    <row r="1174" s="15" customFormat="1">
      <c r="A1174" s="15"/>
      <c r="B1174" s="255"/>
      <c r="C1174" s="256"/>
      <c r="D1174" s="229" t="s">
        <v>187</v>
      </c>
      <c r="E1174" s="257" t="s">
        <v>19</v>
      </c>
      <c r="F1174" s="258" t="s">
        <v>222</v>
      </c>
      <c r="G1174" s="256"/>
      <c r="H1174" s="259">
        <v>7.3000000000000007</v>
      </c>
      <c r="I1174" s="260"/>
      <c r="J1174" s="256"/>
      <c r="K1174" s="256"/>
      <c r="L1174" s="261"/>
      <c r="M1174" s="262"/>
      <c r="N1174" s="263"/>
      <c r="O1174" s="263"/>
      <c r="P1174" s="263"/>
      <c r="Q1174" s="263"/>
      <c r="R1174" s="263"/>
      <c r="S1174" s="263"/>
      <c r="T1174" s="264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65" t="s">
        <v>187</v>
      </c>
      <c r="AU1174" s="265" t="s">
        <v>86</v>
      </c>
      <c r="AV1174" s="15" t="s">
        <v>99</v>
      </c>
      <c r="AW1174" s="15" t="s">
        <v>37</v>
      </c>
      <c r="AX1174" s="15" t="s">
        <v>84</v>
      </c>
      <c r="AY1174" s="265" t="s">
        <v>177</v>
      </c>
    </row>
    <row r="1175" s="2" customFormat="1" ht="16.5" customHeight="1">
      <c r="A1175" s="41"/>
      <c r="B1175" s="42"/>
      <c r="C1175" s="216" t="s">
        <v>1730</v>
      </c>
      <c r="D1175" s="216" t="s">
        <v>179</v>
      </c>
      <c r="E1175" s="217" t="s">
        <v>1731</v>
      </c>
      <c r="F1175" s="218" t="s">
        <v>1732</v>
      </c>
      <c r="G1175" s="219" t="s">
        <v>465</v>
      </c>
      <c r="H1175" s="220">
        <v>34.899999999999999</v>
      </c>
      <c r="I1175" s="221"/>
      <c r="J1175" s="222">
        <f>ROUND(I1175*H1175,2)</f>
        <v>0</v>
      </c>
      <c r="K1175" s="218" t="s">
        <v>244</v>
      </c>
      <c r="L1175" s="47"/>
      <c r="M1175" s="223" t="s">
        <v>19</v>
      </c>
      <c r="N1175" s="224" t="s">
        <v>48</v>
      </c>
      <c r="O1175" s="87"/>
      <c r="P1175" s="225">
        <f>O1175*H1175</f>
        <v>0</v>
      </c>
      <c r="Q1175" s="225">
        <v>0</v>
      </c>
      <c r="R1175" s="225">
        <f>Q1175*H1175</f>
        <v>0</v>
      </c>
      <c r="S1175" s="225">
        <v>0.0089999999999999993</v>
      </c>
      <c r="T1175" s="226">
        <f>S1175*H1175</f>
        <v>0.31409999999999999</v>
      </c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R1175" s="227" t="s">
        <v>99</v>
      </c>
      <c r="AT1175" s="227" t="s">
        <v>179</v>
      </c>
      <c r="AU1175" s="227" t="s">
        <v>86</v>
      </c>
      <c r="AY1175" s="20" t="s">
        <v>177</v>
      </c>
      <c r="BE1175" s="228">
        <f>IF(N1175="základní",J1175,0)</f>
        <v>0</v>
      </c>
      <c r="BF1175" s="228">
        <f>IF(N1175="snížená",J1175,0)</f>
        <v>0</v>
      </c>
      <c r="BG1175" s="228">
        <f>IF(N1175="zákl. přenesená",J1175,0)</f>
        <v>0</v>
      </c>
      <c r="BH1175" s="228">
        <f>IF(N1175="sníž. přenesená",J1175,0)</f>
        <v>0</v>
      </c>
      <c r="BI1175" s="228">
        <f>IF(N1175="nulová",J1175,0)</f>
        <v>0</v>
      </c>
      <c r="BJ1175" s="20" t="s">
        <v>84</v>
      </c>
      <c r="BK1175" s="228">
        <f>ROUND(I1175*H1175,2)</f>
        <v>0</v>
      </c>
      <c r="BL1175" s="20" t="s">
        <v>99</v>
      </c>
      <c r="BM1175" s="227" t="s">
        <v>1733</v>
      </c>
    </row>
    <row r="1176" s="2" customFormat="1">
      <c r="A1176" s="41"/>
      <c r="B1176" s="42"/>
      <c r="C1176" s="43"/>
      <c r="D1176" s="229" t="s">
        <v>185</v>
      </c>
      <c r="E1176" s="43"/>
      <c r="F1176" s="230" t="s">
        <v>1734</v>
      </c>
      <c r="G1176" s="43"/>
      <c r="H1176" s="43"/>
      <c r="I1176" s="231"/>
      <c r="J1176" s="43"/>
      <c r="K1176" s="43"/>
      <c r="L1176" s="47"/>
      <c r="M1176" s="232"/>
      <c r="N1176" s="233"/>
      <c r="O1176" s="87"/>
      <c r="P1176" s="87"/>
      <c r="Q1176" s="87"/>
      <c r="R1176" s="87"/>
      <c r="S1176" s="87"/>
      <c r="T1176" s="88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T1176" s="20" t="s">
        <v>185</v>
      </c>
      <c r="AU1176" s="20" t="s">
        <v>86</v>
      </c>
    </row>
    <row r="1177" s="13" customFormat="1">
      <c r="A1177" s="13"/>
      <c r="B1177" s="234"/>
      <c r="C1177" s="235"/>
      <c r="D1177" s="229" t="s">
        <v>187</v>
      </c>
      <c r="E1177" s="236" t="s">
        <v>19</v>
      </c>
      <c r="F1177" s="237" t="s">
        <v>1735</v>
      </c>
      <c r="G1177" s="235"/>
      <c r="H1177" s="238">
        <v>34.899999999999999</v>
      </c>
      <c r="I1177" s="239"/>
      <c r="J1177" s="235"/>
      <c r="K1177" s="235"/>
      <c r="L1177" s="240"/>
      <c r="M1177" s="241"/>
      <c r="N1177" s="242"/>
      <c r="O1177" s="242"/>
      <c r="P1177" s="242"/>
      <c r="Q1177" s="242"/>
      <c r="R1177" s="242"/>
      <c r="S1177" s="242"/>
      <c r="T1177" s="24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4" t="s">
        <v>187</v>
      </c>
      <c r="AU1177" s="244" t="s">
        <v>86</v>
      </c>
      <c r="AV1177" s="13" t="s">
        <v>86</v>
      </c>
      <c r="AW1177" s="13" t="s">
        <v>37</v>
      </c>
      <c r="AX1177" s="13" t="s">
        <v>84</v>
      </c>
      <c r="AY1177" s="244" t="s">
        <v>177</v>
      </c>
    </row>
    <row r="1178" s="2" customFormat="1" ht="16.5" customHeight="1">
      <c r="A1178" s="41"/>
      <c r="B1178" s="42"/>
      <c r="C1178" s="216" t="s">
        <v>1736</v>
      </c>
      <c r="D1178" s="216" t="s">
        <v>179</v>
      </c>
      <c r="E1178" s="217" t="s">
        <v>1737</v>
      </c>
      <c r="F1178" s="218" t="s">
        <v>1738</v>
      </c>
      <c r="G1178" s="219" t="s">
        <v>465</v>
      </c>
      <c r="H1178" s="220">
        <v>114.2</v>
      </c>
      <c r="I1178" s="221"/>
      <c r="J1178" s="222">
        <f>ROUND(I1178*H1178,2)</f>
        <v>0</v>
      </c>
      <c r="K1178" s="218" t="s">
        <v>244</v>
      </c>
      <c r="L1178" s="47"/>
      <c r="M1178" s="223" t="s">
        <v>19</v>
      </c>
      <c r="N1178" s="224" t="s">
        <v>48</v>
      </c>
      <c r="O1178" s="87"/>
      <c r="P1178" s="225">
        <f>O1178*H1178</f>
        <v>0</v>
      </c>
      <c r="Q1178" s="225">
        <v>0</v>
      </c>
      <c r="R1178" s="225">
        <f>Q1178*H1178</f>
        <v>0</v>
      </c>
      <c r="S1178" s="225">
        <v>0.017999999999999999</v>
      </c>
      <c r="T1178" s="226">
        <f>S1178*H1178</f>
        <v>2.0556000000000001</v>
      </c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R1178" s="227" t="s">
        <v>99</v>
      </c>
      <c r="AT1178" s="227" t="s">
        <v>179</v>
      </c>
      <c r="AU1178" s="227" t="s">
        <v>86</v>
      </c>
      <c r="AY1178" s="20" t="s">
        <v>177</v>
      </c>
      <c r="BE1178" s="228">
        <f>IF(N1178="základní",J1178,0)</f>
        <v>0</v>
      </c>
      <c r="BF1178" s="228">
        <f>IF(N1178="snížená",J1178,0)</f>
        <v>0</v>
      </c>
      <c r="BG1178" s="228">
        <f>IF(N1178="zákl. přenesená",J1178,0)</f>
        <v>0</v>
      </c>
      <c r="BH1178" s="228">
        <f>IF(N1178="sníž. přenesená",J1178,0)</f>
        <v>0</v>
      </c>
      <c r="BI1178" s="228">
        <f>IF(N1178="nulová",J1178,0)</f>
        <v>0</v>
      </c>
      <c r="BJ1178" s="20" t="s">
        <v>84</v>
      </c>
      <c r="BK1178" s="228">
        <f>ROUND(I1178*H1178,2)</f>
        <v>0</v>
      </c>
      <c r="BL1178" s="20" t="s">
        <v>99</v>
      </c>
      <c r="BM1178" s="227" t="s">
        <v>1739</v>
      </c>
    </row>
    <row r="1179" s="2" customFormat="1">
      <c r="A1179" s="41"/>
      <c r="B1179" s="42"/>
      <c r="C1179" s="43"/>
      <c r="D1179" s="229" t="s">
        <v>185</v>
      </c>
      <c r="E1179" s="43"/>
      <c r="F1179" s="230" t="s">
        <v>1740</v>
      </c>
      <c r="G1179" s="43"/>
      <c r="H1179" s="43"/>
      <c r="I1179" s="231"/>
      <c r="J1179" s="43"/>
      <c r="K1179" s="43"/>
      <c r="L1179" s="47"/>
      <c r="M1179" s="232"/>
      <c r="N1179" s="233"/>
      <c r="O1179" s="87"/>
      <c r="P1179" s="87"/>
      <c r="Q1179" s="87"/>
      <c r="R1179" s="87"/>
      <c r="S1179" s="87"/>
      <c r="T1179" s="88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T1179" s="20" t="s">
        <v>185</v>
      </c>
      <c r="AU1179" s="20" t="s">
        <v>86</v>
      </c>
    </row>
    <row r="1180" s="13" customFormat="1">
      <c r="A1180" s="13"/>
      <c r="B1180" s="234"/>
      <c r="C1180" s="235"/>
      <c r="D1180" s="229" t="s">
        <v>187</v>
      </c>
      <c r="E1180" s="236" t="s">
        <v>19</v>
      </c>
      <c r="F1180" s="237" t="s">
        <v>1741</v>
      </c>
      <c r="G1180" s="235"/>
      <c r="H1180" s="238">
        <v>105</v>
      </c>
      <c r="I1180" s="239"/>
      <c r="J1180" s="235"/>
      <c r="K1180" s="235"/>
      <c r="L1180" s="240"/>
      <c r="M1180" s="241"/>
      <c r="N1180" s="242"/>
      <c r="O1180" s="242"/>
      <c r="P1180" s="242"/>
      <c r="Q1180" s="242"/>
      <c r="R1180" s="242"/>
      <c r="S1180" s="242"/>
      <c r="T1180" s="24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4" t="s">
        <v>187</v>
      </c>
      <c r="AU1180" s="244" t="s">
        <v>86</v>
      </c>
      <c r="AV1180" s="13" t="s">
        <v>86</v>
      </c>
      <c r="AW1180" s="13" t="s">
        <v>37</v>
      </c>
      <c r="AX1180" s="13" t="s">
        <v>77</v>
      </c>
      <c r="AY1180" s="244" t="s">
        <v>177</v>
      </c>
    </row>
    <row r="1181" s="13" customFormat="1">
      <c r="A1181" s="13"/>
      <c r="B1181" s="234"/>
      <c r="C1181" s="235"/>
      <c r="D1181" s="229" t="s">
        <v>187</v>
      </c>
      <c r="E1181" s="236" t="s">
        <v>19</v>
      </c>
      <c r="F1181" s="237" t="s">
        <v>1742</v>
      </c>
      <c r="G1181" s="235"/>
      <c r="H1181" s="238">
        <v>9.1999999999999993</v>
      </c>
      <c r="I1181" s="239"/>
      <c r="J1181" s="235"/>
      <c r="K1181" s="235"/>
      <c r="L1181" s="240"/>
      <c r="M1181" s="241"/>
      <c r="N1181" s="242"/>
      <c r="O1181" s="242"/>
      <c r="P1181" s="242"/>
      <c r="Q1181" s="242"/>
      <c r="R1181" s="242"/>
      <c r="S1181" s="242"/>
      <c r="T1181" s="24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4" t="s">
        <v>187</v>
      </c>
      <c r="AU1181" s="244" t="s">
        <v>86</v>
      </c>
      <c r="AV1181" s="13" t="s">
        <v>86</v>
      </c>
      <c r="AW1181" s="13" t="s">
        <v>37</v>
      </c>
      <c r="AX1181" s="13" t="s">
        <v>77</v>
      </c>
      <c r="AY1181" s="244" t="s">
        <v>177</v>
      </c>
    </row>
    <row r="1182" s="15" customFormat="1">
      <c r="A1182" s="15"/>
      <c r="B1182" s="255"/>
      <c r="C1182" s="256"/>
      <c r="D1182" s="229" t="s">
        <v>187</v>
      </c>
      <c r="E1182" s="257" t="s">
        <v>19</v>
      </c>
      <c r="F1182" s="258" t="s">
        <v>222</v>
      </c>
      <c r="G1182" s="256"/>
      <c r="H1182" s="259">
        <v>114.2</v>
      </c>
      <c r="I1182" s="260"/>
      <c r="J1182" s="256"/>
      <c r="K1182" s="256"/>
      <c r="L1182" s="261"/>
      <c r="M1182" s="262"/>
      <c r="N1182" s="263"/>
      <c r="O1182" s="263"/>
      <c r="P1182" s="263"/>
      <c r="Q1182" s="263"/>
      <c r="R1182" s="263"/>
      <c r="S1182" s="263"/>
      <c r="T1182" s="264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65" t="s">
        <v>187</v>
      </c>
      <c r="AU1182" s="265" t="s">
        <v>86</v>
      </c>
      <c r="AV1182" s="15" t="s">
        <v>99</v>
      </c>
      <c r="AW1182" s="15" t="s">
        <v>37</v>
      </c>
      <c r="AX1182" s="15" t="s">
        <v>84</v>
      </c>
      <c r="AY1182" s="265" t="s">
        <v>177</v>
      </c>
    </row>
    <row r="1183" s="2" customFormat="1" ht="16.5" customHeight="1">
      <c r="A1183" s="41"/>
      <c r="B1183" s="42"/>
      <c r="C1183" s="216" t="s">
        <v>1743</v>
      </c>
      <c r="D1183" s="216" t="s">
        <v>179</v>
      </c>
      <c r="E1183" s="217" t="s">
        <v>1744</v>
      </c>
      <c r="F1183" s="218" t="s">
        <v>1745</v>
      </c>
      <c r="G1183" s="219" t="s">
        <v>465</v>
      </c>
      <c r="H1183" s="220">
        <v>38.100000000000001</v>
      </c>
      <c r="I1183" s="221"/>
      <c r="J1183" s="222">
        <f>ROUND(I1183*H1183,2)</f>
        <v>0</v>
      </c>
      <c r="K1183" s="218" t="s">
        <v>244</v>
      </c>
      <c r="L1183" s="47"/>
      <c r="M1183" s="223" t="s">
        <v>19</v>
      </c>
      <c r="N1183" s="224" t="s">
        <v>48</v>
      </c>
      <c r="O1183" s="87"/>
      <c r="P1183" s="225">
        <f>O1183*H1183</f>
        <v>0</v>
      </c>
      <c r="Q1183" s="225">
        <v>0</v>
      </c>
      <c r="R1183" s="225">
        <f>Q1183*H1183</f>
        <v>0</v>
      </c>
      <c r="S1183" s="225">
        <v>0.040000000000000001</v>
      </c>
      <c r="T1183" s="226">
        <f>S1183*H1183</f>
        <v>1.524</v>
      </c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R1183" s="227" t="s">
        <v>99</v>
      </c>
      <c r="AT1183" s="227" t="s">
        <v>179</v>
      </c>
      <c r="AU1183" s="227" t="s">
        <v>86</v>
      </c>
      <c r="AY1183" s="20" t="s">
        <v>177</v>
      </c>
      <c r="BE1183" s="228">
        <f>IF(N1183="základní",J1183,0)</f>
        <v>0</v>
      </c>
      <c r="BF1183" s="228">
        <f>IF(N1183="snížená",J1183,0)</f>
        <v>0</v>
      </c>
      <c r="BG1183" s="228">
        <f>IF(N1183="zákl. přenesená",J1183,0)</f>
        <v>0</v>
      </c>
      <c r="BH1183" s="228">
        <f>IF(N1183="sníž. přenesená",J1183,0)</f>
        <v>0</v>
      </c>
      <c r="BI1183" s="228">
        <f>IF(N1183="nulová",J1183,0)</f>
        <v>0</v>
      </c>
      <c r="BJ1183" s="20" t="s">
        <v>84</v>
      </c>
      <c r="BK1183" s="228">
        <f>ROUND(I1183*H1183,2)</f>
        <v>0</v>
      </c>
      <c r="BL1183" s="20" t="s">
        <v>99</v>
      </c>
      <c r="BM1183" s="227" t="s">
        <v>1746</v>
      </c>
    </row>
    <row r="1184" s="2" customFormat="1">
      <c r="A1184" s="41"/>
      <c r="B1184" s="42"/>
      <c r="C1184" s="43"/>
      <c r="D1184" s="229" t="s">
        <v>185</v>
      </c>
      <c r="E1184" s="43"/>
      <c r="F1184" s="230" t="s">
        <v>1747</v>
      </c>
      <c r="G1184" s="43"/>
      <c r="H1184" s="43"/>
      <c r="I1184" s="231"/>
      <c r="J1184" s="43"/>
      <c r="K1184" s="43"/>
      <c r="L1184" s="47"/>
      <c r="M1184" s="232"/>
      <c r="N1184" s="233"/>
      <c r="O1184" s="87"/>
      <c r="P1184" s="87"/>
      <c r="Q1184" s="87"/>
      <c r="R1184" s="87"/>
      <c r="S1184" s="87"/>
      <c r="T1184" s="88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T1184" s="20" t="s">
        <v>185</v>
      </c>
      <c r="AU1184" s="20" t="s">
        <v>86</v>
      </c>
    </row>
    <row r="1185" s="13" customFormat="1">
      <c r="A1185" s="13"/>
      <c r="B1185" s="234"/>
      <c r="C1185" s="235"/>
      <c r="D1185" s="229" t="s">
        <v>187</v>
      </c>
      <c r="E1185" s="236" t="s">
        <v>19</v>
      </c>
      <c r="F1185" s="237" t="s">
        <v>1748</v>
      </c>
      <c r="G1185" s="235"/>
      <c r="H1185" s="238">
        <v>38.100000000000001</v>
      </c>
      <c r="I1185" s="239"/>
      <c r="J1185" s="235"/>
      <c r="K1185" s="235"/>
      <c r="L1185" s="240"/>
      <c r="M1185" s="241"/>
      <c r="N1185" s="242"/>
      <c r="O1185" s="242"/>
      <c r="P1185" s="242"/>
      <c r="Q1185" s="242"/>
      <c r="R1185" s="242"/>
      <c r="S1185" s="242"/>
      <c r="T1185" s="24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4" t="s">
        <v>187</v>
      </c>
      <c r="AU1185" s="244" t="s">
        <v>86</v>
      </c>
      <c r="AV1185" s="13" t="s">
        <v>86</v>
      </c>
      <c r="AW1185" s="13" t="s">
        <v>37</v>
      </c>
      <c r="AX1185" s="13" t="s">
        <v>84</v>
      </c>
      <c r="AY1185" s="244" t="s">
        <v>177</v>
      </c>
    </row>
    <row r="1186" s="2" customFormat="1" ht="21.75" customHeight="1">
      <c r="A1186" s="41"/>
      <c r="B1186" s="42"/>
      <c r="C1186" s="216" t="s">
        <v>1749</v>
      </c>
      <c r="D1186" s="216" t="s">
        <v>179</v>
      </c>
      <c r="E1186" s="217" t="s">
        <v>1750</v>
      </c>
      <c r="F1186" s="218" t="s">
        <v>1751</v>
      </c>
      <c r="G1186" s="219" t="s">
        <v>251</v>
      </c>
      <c r="H1186" s="220">
        <v>18.960000000000001</v>
      </c>
      <c r="I1186" s="221"/>
      <c r="J1186" s="222">
        <f>ROUND(I1186*H1186,2)</f>
        <v>0</v>
      </c>
      <c r="K1186" s="218" t="s">
        <v>244</v>
      </c>
      <c r="L1186" s="47"/>
      <c r="M1186" s="223" t="s">
        <v>19</v>
      </c>
      <c r="N1186" s="224" t="s">
        <v>48</v>
      </c>
      <c r="O1186" s="87"/>
      <c r="P1186" s="225">
        <f>O1186*H1186</f>
        <v>0</v>
      </c>
      <c r="Q1186" s="225">
        <v>0</v>
      </c>
      <c r="R1186" s="225">
        <f>Q1186*H1186</f>
        <v>0</v>
      </c>
      <c r="S1186" s="225">
        <v>0.058999999999999997</v>
      </c>
      <c r="T1186" s="226">
        <f>S1186*H1186</f>
        <v>1.1186400000000001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27" t="s">
        <v>99</v>
      </c>
      <c r="AT1186" s="227" t="s">
        <v>179</v>
      </c>
      <c r="AU1186" s="227" t="s">
        <v>86</v>
      </c>
      <c r="AY1186" s="20" t="s">
        <v>177</v>
      </c>
      <c r="BE1186" s="228">
        <f>IF(N1186="základní",J1186,0)</f>
        <v>0</v>
      </c>
      <c r="BF1186" s="228">
        <f>IF(N1186="snížená",J1186,0)</f>
        <v>0</v>
      </c>
      <c r="BG1186" s="228">
        <f>IF(N1186="zákl. přenesená",J1186,0)</f>
        <v>0</v>
      </c>
      <c r="BH1186" s="228">
        <f>IF(N1186="sníž. přenesená",J1186,0)</f>
        <v>0</v>
      </c>
      <c r="BI1186" s="228">
        <f>IF(N1186="nulová",J1186,0)</f>
        <v>0</v>
      </c>
      <c r="BJ1186" s="20" t="s">
        <v>84</v>
      </c>
      <c r="BK1186" s="228">
        <f>ROUND(I1186*H1186,2)</f>
        <v>0</v>
      </c>
      <c r="BL1186" s="20" t="s">
        <v>99</v>
      </c>
      <c r="BM1186" s="227" t="s">
        <v>1752</v>
      </c>
    </row>
    <row r="1187" s="2" customFormat="1">
      <c r="A1187" s="41"/>
      <c r="B1187" s="42"/>
      <c r="C1187" s="43"/>
      <c r="D1187" s="229" t="s">
        <v>185</v>
      </c>
      <c r="E1187" s="43"/>
      <c r="F1187" s="230" t="s">
        <v>1753</v>
      </c>
      <c r="G1187" s="43"/>
      <c r="H1187" s="43"/>
      <c r="I1187" s="231"/>
      <c r="J1187" s="43"/>
      <c r="K1187" s="43"/>
      <c r="L1187" s="47"/>
      <c r="M1187" s="232"/>
      <c r="N1187" s="233"/>
      <c r="O1187" s="87"/>
      <c r="P1187" s="87"/>
      <c r="Q1187" s="87"/>
      <c r="R1187" s="87"/>
      <c r="S1187" s="87"/>
      <c r="T1187" s="88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20" t="s">
        <v>185</v>
      </c>
      <c r="AU1187" s="20" t="s">
        <v>86</v>
      </c>
    </row>
    <row r="1188" s="13" customFormat="1">
      <c r="A1188" s="13"/>
      <c r="B1188" s="234"/>
      <c r="C1188" s="235"/>
      <c r="D1188" s="229" t="s">
        <v>187</v>
      </c>
      <c r="E1188" s="236" t="s">
        <v>19</v>
      </c>
      <c r="F1188" s="237" t="s">
        <v>1754</v>
      </c>
      <c r="G1188" s="235"/>
      <c r="H1188" s="238">
        <v>18.960000000000001</v>
      </c>
      <c r="I1188" s="239"/>
      <c r="J1188" s="235"/>
      <c r="K1188" s="235"/>
      <c r="L1188" s="240"/>
      <c r="M1188" s="241"/>
      <c r="N1188" s="242"/>
      <c r="O1188" s="242"/>
      <c r="P1188" s="242"/>
      <c r="Q1188" s="242"/>
      <c r="R1188" s="242"/>
      <c r="S1188" s="242"/>
      <c r="T1188" s="24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4" t="s">
        <v>187</v>
      </c>
      <c r="AU1188" s="244" t="s">
        <v>86</v>
      </c>
      <c r="AV1188" s="13" t="s">
        <v>86</v>
      </c>
      <c r="AW1188" s="13" t="s">
        <v>37</v>
      </c>
      <c r="AX1188" s="13" t="s">
        <v>84</v>
      </c>
      <c r="AY1188" s="244" t="s">
        <v>177</v>
      </c>
    </row>
    <row r="1189" s="2" customFormat="1" ht="16.5" customHeight="1">
      <c r="A1189" s="41"/>
      <c r="B1189" s="42"/>
      <c r="C1189" s="216" t="s">
        <v>1755</v>
      </c>
      <c r="D1189" s="216" t="s">
        <v>179</v>
      </c>
      <c r="E1189" s="217" t="s">
        <v>1756</v>
      </c>
      <c r="F1189" s="218" t="s">
        <v>1757</v>
      </c>
      <c r="G1189" s="219" t="s">
        <v>182</v>
      </c>
      <c r="H1189" s="220">
        <v>3370.752</v>
      </c>
      <c r="I1189" s="221"/>
      <c r="J1189" s="222">
        <f>ROUND(I1189*H1189,2)</f>
        <v>0</v>
      </c>
      <c r="K1189" s="218" t="s">
        <v>317</v>
      </c>
      <c r="L1189" s="47"/>
      <c r="M1189" s="223" t="s">
        <v>19</v>
      </c>
      <c r="N1189" s="224" t="s">
        <v>48</v>
      </c>
      <c r="O1189" s="87"/>
      <c r="P1189" s="225">
        <f>O1189*H1189</f>
        <v>0</v>
      </c>
      <c r="Q1189" s="225">
        <v>0</v>
      </c>
      <c r="R1189" s="225">
        <f>Q1189*H1189</f>
        <v>0</v>
      </c>
      <c r="S1189" s="225">
        <v>0.14999999999999999</v>
      </c>
      <c r="T1189" s="226">
        <f>S1189*H1189</f>
        <v>505.61279999999999</v>
      </c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R1189" s="227" t="s">
        <v>99</v>
      </c>
      <c r="AT1189" s="227" t="s">
        <v>179</v>
      </c>
      <c r="AU1189" s="227" t="s">
        <v>86</v>
      </c>
      <c r="AY1189" s="20" t="s">
        <v>177</v>
      </c>
      <c r="BE1189" s="228">
        <f>IF(N1189="základní",J1189,0)</f>
        <v>0</v>
      </c>
      <c r="BF1189" s="228">
        <f>IF(N1189="snížená",J1189,0)</f>
        <v>0</v>
      </c>
      <c r="BG1189" s="228">
        <f>IF(N1189="zákl. přenesená",J1189,0)</f>
        <v>0</v>
      </c>
      <c r="BH1189" s="228">
        <f>IF(N1189="sníž. přenesená",J1189,0)</f>
        <v>0</v>
      </c>
      <c r="BI1189" s="228">
        <f>IF(N1189="nulová",J1189,0)</f>
        <v>0</v>
      </c>
      <c r="BJ1189" s="20" t="s">
        <v>84</v>
      </c>
      <c r="BK1189" s="228">
        <f>ROUND(I1189*H1189,2)</f>
        <v>0</v>
      </c>
      <c r="BL1189" s="20" t="s">
        <v>99</v>
      </c>
      <c r="BM1189" s="227" t="s">
        <v>1758</v>
      </c>
    </row>
    <row r="1190" s="2" customFormat="1">
      <c r="A1190" s="41"/>
      <c r="B1190" s="42"/>
      <c r="C1190" s="43"/>
      <c r="D1190" s="229" t="s">
        <v>185</v>
      </c>
      <c r="E1190" s="43"/>
      <c r="F1190" s="230" t="s">
        <v>1759</v>
      </c>
      <c r="G1190" s="43"/>
      <c r="H1190" s="43"/>
      <c r="I1190" s="231"/>
      <c r="J1190" s="43"/>
      <c r="K1190" s="43"/>
      <c r="L1190" s="47"/>
      <c r="M1190" s="232"/>
      <c r="N1190" s="233"/>
      <c r="O1190" s="87"/>
      <c r="P1190" s="87"/>
      <c r="Q1190" s="87"/>
      <c r="R1190" s="87"/>
      <c r="S1190" s="87"/>
      <c r="T1190" s="88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T1190" s="20" t="s">
        <v>185</v>
      </c>
      <c r="AU1190" s="20" t="s">
        <v>86</v>
      </c>
    </row>
    <row r="1191" s="13" customFormat="1">
      <c r="A1191" s="13"/>
      <c r="B1191" s="234"/>
      <c r="C1191" s="235"/>
      <c r="D1191" s="229" t="s">
        <v>187</v>
      </c>
      <c r="E1191" s="236" t="s">
        <v>19</v>
      </c>
      <c r="F1191" s="237" t="s">
        <v>1760</v>
      </c>
      <c r="G1191" s="235"/>
      <c r="H1191" s="238">
        <v>3370.752</v>
      </c>
      <c r="I1191" s="239"/>
      <c r="J1191" s="235"/>
      <c r="K1191" s="235"/>
      <c r="L1191" s="240"/>
      <c r="M1191" s="241"/>
      <c r="N1191" s="242"/>
      <c r="O1191" s="242"/>
      <c r="P1191" s="242"/>
      <c r="Q1191" s="242"/>
      <c r="R1191" s="242"/>
      <c r="S1191" s="242"/>
      <c r="T1191" s="24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4" t="s">
        <v>187</v>
      </c>
      <c r="AU1191" s="244" t="s">
        <v>86</v>
      </c>
      <c r="AV1191" s="13" t="s">
        <v>86</v>
      </c>
      <c r="AW1191" s="13" t="s">
        <v>37</v>
      </c>
      <c r="AX1191" s="13" t="s">
        <v>84</v>
      </c>
      <c r="AY1191" s="244" t="s">
        <v>177</v>
      </c>
    </row>
    <row r="1192" s="12" customFormat="1" ht="20.88" customHeight="1">
      <c r="A1192" s="12"/>
      <c r="B1192" s="200"/>
      <c r="C1192" s="201"/>
      <c r="D1192" s="202" t="s">
        <v>76</v>
      </c>
      <c r="E1192" s="214" t="s">
        <v>846</v>
      </c>
      <c r="F1192" s="214" t="s">
        <v>1761</v>
      </c>
      <c r="G1192" s="201"/>
      <c r="H1192" s="201"/>
      <c r="I1192" s="204"/>
      <c r="J1192" s="215">
        <f>BK1192</f>
        <v>0</v>
      </c>
      <c r="K1192" s="201"/>
      <c r="L1192" s="206"/>
      <c r="M1192" s="207"/>
      <c r="N1192" s="208"/>
      <c r="O1192" s="208"/>
      <c r="P1192" s="209">
        <f>SUM(P1193:P1196)</f>
        <v>0</v>
      </c>
      <c r="Q1192" s="208"/>
      <c r="R1192" s="209">
        <f>SUM(R1193:R1196)</f>
        <v>0</v>
      </c>
      <c r="S1192" s="208"/>
      <c r="T1192" s="210">
        <f>SUM(T1193:T1196)</f>
        <v>0</v>
      </c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R1192" s="211" t="s">
        <v>84</v>
      </c>
      <c r="AT1192" s="212" t="s">
        <v>76</v>
      </c>
      <c r="AU1192" s="212" t="s">
        <v>86</v>
      </c>
      <c r="AY1192" s="211" t="s">
        <v>177</v>
      </c>
      <c r="BK1192" s="213">
        <f>SUM(BK1193:BK1196)</f>
        <v>0</v>
      </c>
    </row>
    <row r="1193" s="2" customFormat="1" ht="16.5" customHeight="1">
      <c r="A1193" s="41"/>
      <c r="B1193" s="42"/>
      <c r="C1193" s="216" t="s">
        <v>1762</v>
      </c>
      <c r="D1193" s="216" t="s">
        <v>179</v>
      </c>
      <c r="E1193" s="217" t="s">
        <v>1763</v>
      </c>
      <c r="F1193" s="218" t="s">
        <v>1764</v>
      </c>
      <c r="G1193" s="219" t="s">
        <v>287</v>
      </c>
      <c r="H1193" s="220">
        <v>0.51700000000000002</v>
      </c>
      <c r="I1193" s="221"/>
      <c r="J1193" s="222">
        <f>ROUND(I1193*H1193,2)</f>
        <v>0</v>
      </c>
      <c r="K1193" s="218" t="s">
        <v>183</v>
      </c>
      <c r="L1193" s="47"/>
      <c r="M1193" s="223" t="s">
        <v>19</v>
      </c>
      <c r="N1193" s="224" t="s">
        <v>48</v>
      </c>
      <c r="O1193" s="87"/>
      <c r="P1193" s="225">
        <f>O1193*H1193</f>
        <v>0</v>
      </c>
      <c r="Q1193" s="225">
        <v>0</v>
      </c>
      <c r="R1193" s="225">
        <f>Q1193*H1193</f>
        <v>0</v>
      </c>
      <c r="S1193" s="225">
        <v>0</v>
      </c>
      <c r="T1193" s="226">
        <f>S1193*H1193</f>
        <v>0</v>
      </c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R1193" s="227" t="s">
        <v>99</v>
      </c>
      <c r="AT1193" s="227" t="s">
        <v>179</v>
      </c>
      <c r="AU1193" s="227" t="s">
        <v>92</v>
      </c>
      <c r="AY1193" s="20" t="s">
        <v>177</v>
      </c>
      <c r="BE1193" s="228">
        <f>IF(N1193="základní",J1193,0)</f>
        <v>0</v>
      </c>
      <c r="BF1193" s="228">
        <f>IF(N1193="snížená",J1193,0)</f>
        <v>0</v>
      </c>
      <c r="BG1193" s="228">
        <f>IF(N1193="zákl. přenesená",J1193,0)</f>
        <v>0</v>
      </c>
      <c r="BH1193" s="228">
        <f>IF(N1193="sníž. přenesená",J1193,0)</f>
        <v>0</v>
      </c>
      <c r="BI1193" s="228">
        <f>IF(N1193="nulová",J1193,0)</f>
        <v>0</v>
      </c>
      <c r="BJ1193" s="20" t="s">
        <v>84</v>
      </c>
      <c r="BK1193" s="228">
        <f>ROUND(I1193*H1193,2)</f>
        <v>0</v>
      </c>
      <c r="BL1193" s="20" t="s">
        <v>99</v>
      </c>
      <c r="BM1193" s="227" t="s">
        <v>1765</v>
      </c>
    </row>
    <row r="1194" s="2" customFormat="1">
      <c r="A1194" s="41"/>
      <c r="B1194" s="42"/>
      <c r="C1194" s="43"/>
      <c r="D1194" s="229" t="s">
        <v>185</v>
      </c>
      <c r="E1194" s="43"/>
      <c r="F1194" s="230" t="s">
        <v>1766</v>
      </c>
      <c r="G1194" s="43"/>
      <c r="H1194" s="43"/>
      <c r="I1194" s="231"/>
      <c r="J1194" s="43"/>
      <c r="K1194" s="43"/>
      <c r="L1194" s="47"/>
      <c r="M1194" s="232"/>
      <c r="N1194" s="233"/>
      <c r="O1194" s="87"/>
      <c r="P1194" s="87"/>
      <c r="Q1194" s="87"/>
      <c r="R1194" s="87"/>
      <c r="S1194" s="87"/>
      <c r="T1194" s="88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T1194" s="20" t="s">
        <v>185</v>
      </c>
      <c r="AU1194" s="20" t="s">
        <v>92</v>
      </c>
    </row>
    <row r="1195" s="14" customFormat="1">
      <c r="A1195" s="14"/>
      <c r="B1195" s="245"/>
      <c r="C1195" s="246"/>
      <c r="D1195" s="229" t="s">
        <v>187</v>
      </c>
      <c r="E1195" s="247" t="s">
        <v>19</v>
      </c>
      <c r="F1195" s="248" t="s">
        <v>1767</v>
      </c>
      <c r="G1195" s="246"/>
      <c r="H1195" s="247" t="s">
        <v>19</v>
      </c>
      <c r="I1195" s="249"/>
      <c r="J1195" s="246"/>
      <c r="K1195" s="246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187</v>
      </c>
      <c r="AU1195" s="254" t="s">
        <v>92</v>
      </c>
      <c r="AV1195" s="14" t="s">
        <v>84</v>
      </c>
      <c r="AW1195" s="14" t="s">
        <v>37</v>
      </c>
      <c r="AX1195" s="14" t="s">
        <v>77</v>
      </c>
      <c r="AY1195" s="254" t="s">
        <v>177</v>
      </c>
    </row>
    <row r="1196" s="13" customFormat="1">
      <c r="A1196" s="13"/>
      <c r="B1196" s="234"/>
      <c r="C1196" s="235"/>
      <c r="D1196" s="229" t="s">
        <v>187</v>
      </c>
      <c r="E1196" s="236" t="s">
        <v>19</v>
      </c>
      <c r="F1196" s="237" t="s">
        <v>1768</v>
      </c>
      <c r="G1196" s="235"/>
      <c r="H1196" s="238">
        <v>0.51700000000000002</v>
      </c>
      <c r="I1196" s="239"/>
      <c r="J1196" s="235"/>
      <c r="K1196" s="235"/>
      <c r="L1196" s="240"/>
      <c r="M1196" s="241"/>
      <c r="N1196" s="242"/>
      <c r="O1196" s="242"/>
      <c r="P1196" s="242"/>
      <c r="Q1196" s="242"/>
      <c r="R1196" s="242"/>
      <c r="S1196" s="242"/>
      <c r="T1196" s="24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4" t="s">
        <v>187</v>
      </c>
      <c r="AU1196" s="244" t="s">
        <v>92</v>
      </c>
      <c r="AV1196" s="13" t="s">
        <v>86</v>
      </c>
      <c r="AW1196" s="13" t="s">
        <v>37</v>
      </c>
      <c r="AX1196" s="13" t="s">
        <v>84</v>
      </c>
      <c r="AY1196" s="244" t="s">
        <v>177</v>
      </c>
    </row>
    <row r="1197" s="12" customFormat="1" ht="22.8" customHeight="1">
      <c r="A1197" s="12"/>
      <c r="B1197" s="200"/>
      <c r="C1197" s="201"/>
      <c r="D1197" s="202" t="s">
        <v>76</v>
      </c>
      <c r="E1197" s="214" t="s">
        <v>823</v>
      </c>
      <c r="F1197" s="214" t="s">
        <v>1769</v>
      </c>
      <c r="G1197" s="201"/>
      <c r="H1197" s="201"/>
      <c r="I1197" s="204"/>
      <c r="J1197" s="215">
        <f>BK1197</f>
        <v>0</v>
      </c>
      <c r="K1197" s="201"/>
      <c r="L1197" s="206"/>
      <c r="M1197" s="207"/>
      <c r="N1197" s="208"/>
      <c r="O1197" s="208"/>
      <c r="P1197" s="209">
        <f>SUM(P1198:P1230)</f>
        <v>0</v>
      </c>
      <c r="Q1197" s="208"/>
      <c r="R1197" s="209">
        <f>SUM(R1198:R1230)</f>
        <v>0</v>
      </c>
      <c r="S1197" s="208"/>
      <c r="T1197" s="210">
        <f>SUM(T1198:T1230)</f>
        <v>0</v>
      </c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R1197" s="211" t="s">
        <v>84</v>
      </c>
      <c r="AT1197" s="212" t="s">
        <v>76</v>
      </c>
      <c r="AU1197" s="212" t="s">
        <v>84</v>
      </c>
      <c r="AY1197" s="211" t="s">
        <v>177</v>
      </c>
      <c r="BK1197" s="213">
        <f>SUM(BK1198:BK1230)</f>
        <v>0</v>
      </c>
    </row>
    <row r="1198" s="2" customFormat="1" ht="16.5" customHeight="1">
      <c r="A1198" s="41"/>
      <c r="B1198" s="42"/>
      <c r="C1198" s="216" t="s">
        <v>1770</v>
      </c>
      <c r="D1198" s="216" t="s">
        <v>179</v>
      </c>
      <c r="E1198" s="217" t="s">
        <v>1771</v>
      </c>
      <c r="F1198" s="218" t="s">
        <v>1772</v>
      </c>
      <c r="G1198" s="219" t="s">
        <v>251</v>
      </c>
      <c r="H1198" s="220">
        <v>701.279</v>
      </c>
      <c r="I1198" s="221"/>
      <c r="J1198" s="222">
        <f>ROUND(I1198*H1198,2)</f>
        <v>0</v>
      </c>
      <c r="K1198" s="218" t="s">
        <v>244</v>
      </c>
      <c r="L1198" s="47"/>
      <c r="M1198" s="223" t="s">
        <v>19</v>
      </c>
      <c r="N1198" s="224" t="s">
        <v>48</v>
      </c>
      <c r="O1198" s="87"/>
      <c r="P1198" s="225">
        <f>O1198*H1198</f>
        <v>0</v>
      </c>
      <c r="Q1198" s="225">
        <v>0</v>
      </c>
      <c r="R1198" s="225">
        <f>Q1198*H1198</f>
        <v>0</v>
      </c>
      <c r="S1198" s="225">
        <v>0</v>
      </c>
      <c r="T1198" s="226">
        <f>S1198*H1198</f>
        <v>0</v>
      </c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R1198" s="227" t="s">
        <v>99</v>
      </c>
      <c r="AT1198" s="227" t="s">
        <v>179</v>
      </c>
      <c r="AU1198" s="227" t="s">
        <v>86</v>
      </c>
      <c r="AY1198" s="20" t="s">
        <v>177</v>
      </c>
      <c r="BE1198" s="228">
        <f>IF(N1198="základní",J1198,0)</f>
        <v>0</v>
      </c>
      <c r="BF1198" s="228">
        <f>IF(N1198="snížená",J1198,0)</f>
        <v>0</v>
      </c>
      <c r="BG1198" s="228">
        <f>IF(N1198="zákl. přenesená",J1198,0)</f>
        <v>0</v>
      </c>
      <c r="BH1198" s="228">
        <f>IF(N1198="sníž. přenesená",J1198,0)</f>
        <v>0</v>
      </c>
      <c r="BI1198" s="228">
        <f>IF(N1198="nulová",J1198,0)</f>
        <v>0</v>
      </c>
      <c r="BJ1198" s="20" t="s">
        <v>84</v>
      </c>
      <c r="BK1198" s="228">
        <f>ROUND(I1198*H1198,2)</f>
        <v>0</v>
      </c>
      <c r="BL1198" s="20" t="s">
        <v>99</v>
      </c>
      <c r="BM1198" s="227" t="s">
        <v>1773</v>
      </c>
    </row>
    <row r="1199" s="2" customFormat="1">
      <c r="A1199" s="41"/>
      <c r="B1199" s="42"/>
      <c r="C1199" s="43"/>
      <c r="D1199" s="229" t="s">
        <v>185</v>
      </c>
      <c r="E1199" s="43"/>
      <c r="F1199" s="230" t="s">
        <v>1774</v>
      </c>
      <c r="G1199" s="43"/>
      <c r="H1199" s="43"/>
      <c r="I1199" s="231"/>
      <c r="J1199" s="43"/>
      <c r="K1199" s="43"/>
      <c r="L1199" s="47"/>
      <c r="M1199" s="232"/>
      <c r="N1199" s="233"/>
      <c r="O1199" s="87"/>
      <c r="P1199" s="87"/>
      <c r="Q1199" s="87"/>
      <c r="R1199" s="87"/>
      <c r="S1199" s="87"/>
      <c r="T1199" s="88"/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T1199" s="20" t="s">
        <v>185</v>
      </c>
      <c r="AU1199" s="20" t="s">
        <v>86</v>
      </c>
    </row>
    <row r="1200" s="14" customFormat="1">
      <c r="A1200" s="14"/>
      <c r="B1200" s="245"/>
      <c r="C1200" s="246"/>
      <c r="D1200" s="229" t="s">
        <v>187</v>
      </c>
      <c r="E1200" s="247" t="s">
        <v>19</v>
      </c>
      <c r="F1200" s="248" t="s">
        <v>1775</v>
      </c>
      <c r="G1200" s="246"/>
      <c r="H1200" s="247" t="s">
        <v>19</v>
      </c>
      <c r="I1200" s="249"/>
      <c r="J1200" s="246"/>
      <c r="K1200" s="246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4" t="s">
        <v>187</v>
      </c>
      <c r="AU1200" s="254" t="s">
        <v>86</v>
      </c>
      <c r="AV1200" s="14" t="s">
        <v>84</v>
      </c>
      <c r="AW1200" s="14" t="s">
        <v>37</v>
      </c>
      <c r="AX1200" s="14" t="s">
        <v>77</v>
      </c>
      <c r="AY1200" s="254" t="s">
        <v>177</v>
      </c>
    </row>
    <row r="1201" s="13" customFormat="1">
      <c r="A1201" s="13"/>
      <c r="B1201" s="234"/>
      <c r="C1201" s="235"/>
      <c r="D1201" s="229" t="s">
        <v>187</v>
      </c>
      <c r="E1201" s="236" t="s">
        <v>19</v>
      </c>
      <c r="F1201" s="237" t="s">
        <v>1776</v>
      </c>
      <c r="G1201" s="235"/>
      <c r="H1201" s="238">
        <v>528.904</v>
      </c>
      <c r="I1201" s="239"/>
      <c r="J1201" s="235"/>
      <c r="K1201" s="235"/>
      <c r="L1201" s="240"/>
      <c r="M1201" s="241"/>
      <c r="N1201" s="242"/>
      <c r="O1201" s="242"/>
      <c r="P1201" s="242"/>
      <c r="Q1201" s="242"/>
      <c r="R1201" s="242"/>
      <c r="S1201" s="242"/>
      <c r="T1201" s="24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4" t="s">
        <v>187</v>
      </c>
      <c r="AU1201" s="244" t="s">
        <v>86</v>
      </c>
      <c r="AV1201" s="13" t="s">
        <v>86</v>
      </c>
      <c r="AW1201" s="13" t="s">
        <v>37</v>
      </c>
      <c r="AX1201" s="13" t="s">
        <v>77</v>
      </c>
      <c r="AY1201" s="244" t="s">
        <v>177</v>
      </c>
    </row>
    <row r="1202" s="13" customFormat="1">
      <c r="A1202" s="13"/>
      <c r="B1202" s="234"/>
      <c r="C1202" s="235"/>
      <c r="D1202" s="229" t="s">
        <v>187</v>
      </c>
      <c r="E1202" s="236" t="s">
        <v>19</v>
      </c>
      <c r="F1202" s="237" t="s">
        <v>1777</v>
      </c>
      <c r="G1202" s="235"/>
      <c r="H1202" s="238">
        <v>172.375</v>
      </c>
      <c r="I1202" s="239"/>
      <c r="J1202" s="235"/>
      <c r="K1202" s="235"/>
      <c r="L1202" s="240"/>
      <c r="M1202" s="241"/>
      <c r="N1202" s="242"/>
      <c r="O1202" s="242"/>
      <c r="P1202" s="242"/>
      <c r="Q1202" s="242"/>
      <c r="R1202" s="242"/>
      <c r="S1202" s="242"/>
      <c r="T1202" s="24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4" t="s">
        <v>187</v>
      </c>
      <c r="AU1202" s="244" t="s">
        <v>86</v>
      </c>
      <c r="AV1202" s="13" t="s">
        <v>86</v>
      </c>
      <c r="AW1202" s="13" t="s">
        <v>37</v>
      </c>
      <c r="AX1202" s="13" t="s">
        <v>77</v>
      </c>
      <c r="AY1202" s="244" t="s">
        <v>177</v>
      </c>
    </row>
    <row r="1203" s="15" customFormat="1">
      <c r="A1203" s="15"/>
      <c r="B1203" s="255"/>
      <c r="C1203" s="256"/>
      <c r="D1203" s="229" t="s">
        <v>187</v>
      </c>
      <c r="E1203" s="257" t="s">
        <v>19</v>
      </c>
      <c r="F1203" s="258" t="s">
        <v>222</v>
      </c>
      <c r="G1203" s="256"/>
      <c r="H1203" s="259">
        <v>701.279</v>
      </c>
      <c r="I1203" s="260"/>
      <c r="J1203" s="256"/>
      <c r="K1203" s="256"/>
      <c r="L1203" s="261"/>
      <c r="M1203" s="262"/>
      <c r="N1203" s="263"/>
      <c r="O1203" s="263"/>
      <c r="P1203" s="263"/>
      <c r="Q1203" s="263"/>
      <c r="R1203" s="263"/>
      <c r="S1203" s="263"/>
      <c r="T1203" s="264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T1203" s="265" t="s">
        <v>187</v>
      </c>
      <c r="AU1203" s="265" t="s">
        <v>86</v>
      </c>
      <c r="AV1203" s="15" t="s">
        <v>99</v>
      </c>
      <c r="AW1203" s="15" t="s">
        <v>37</v>
      </c>
      <c r="AX1203" s="15" t="s">
        <v>84</v>
      </c>
      <c r="AY1203" s="265" t="s">
        <v>177</v>
      </c>
    </row>
    <row r="1204" s="2" customFormat="1" ht="21.75" customHeight="1">
      <c r="A1204" s="41"/>
      <c r="B1204" s="42"/>
      <c r="C1204" s="216" t="s">
        <v>1778</v>
      </c>
      <c r="D1204" s="216" t="s">
        <v>179</v>
      </c>
      <c r="E1204" s="217" t="s">
        <v>1779</v>
      </c>
      <c r="F1204" s="218" t="s">
        <v>1780</v>
      </c>
      <c r="G1204" s="219" t="s">
        <v>251</v>
      </c>
      <c r="H1204" s="220">
        <v>21038.369999999999</v>
      </c>
      <c r="I1204" s="221"/>
      <c r="J1204" s="222">
        <f>ROUND(I1204*H1204,2)</f>
        <v>0</v>
      </c>
      <c r="K1204" s="218" t="s">
        <v>244</v>
      </c>
      <c r="L1204" s="47"/>
      <c r="M1204" s="223" t="s">
        <v>19</v>
      </c>
      <c r="N1204" s="224" t="s">
        <v>48</v>
      </c>
      <c r="O1204" s="87"/>
      <c r="P1204" s="225">
        <f>O1204*H1204</f>
        <v>0</v>
      </c>
      <c r="Q1204" s="225">
        <v>0</v>
      </c>
      <c r="R1204" s="225">
        <f>Q1204*H1204</f>
        <v>0</v>
      </c>
      <c r="S1204" s="225">
        <v>0</v>
      </c>
      <c r="T1204" s="226">
        <f>S1204*H1204</f>
        <v>0</v>
      </c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R1204" s="227" t="s">
        <v>99</v>
      </c>
      <c r="AT1204" s="227" t="s">
        <v>179</v>
      </c>
      <c r="AU1204" s="227" t="s">
        <v>86</v>
      </c>
      <c r="AY1204" s="20" t="s">
        <v>177</v>
      </c>
      <c r="BE1204" s="228">
        <f>IF(N1204="základní",J1204,0)</f>
        <v>0</v>
      </c>
      <c r="BF1204" s="228">
        <f>IF(N1204="snížená",J1204,0)</f>
        <v>0</v>
      </c>
      <c r="BG1204" s="228">
        <f>IF(N1204="zákl. přenesená",J1204,0)</f>
        <v>0</v>
      </c>
      <c r="BH1204" s="228">
        <f>IF(N1204="sníž. přenesená",J1204,0)</f>
        <v>0</v>
      </c>
      <c r="BI1204" s="228">
        <f>IF(N1204="nulová",J1204,0)</f>
        <v>0</v>
      </c>
      <c r="BJ1204" s="20" t="s">
        <v>84</v>
      </c>
      <c r="BK1204" s="228">
        <f>ROUND(I1204*H1204,2)</f>
        <v>0</v>
      </c>
      <c r="BL1204" s="20" t="s">
        <v>99</v>
      </c>
      <c r="BM1204" s="227" t="s">
        <v>1781</v>
      </c>
    </row>
    <row r="1205" s="2" customFormat="1">
      <c r="A1205" s="41"/>
      <c r="B1205" s="42"/>
      <c r="C1205" s="43"/>
      <c r="D1205" s="229" t="s">
        <v>185</v>
      </c>
      <c r="E1205" s="43"/>
      <c r="F1205" s="230" t="s">
        <v>1782</v>
      </c>
      <c r="G1205" s="43"/>
      <c r="H1205" s="43"/>
      <c r="I1205" s="231"/>
      <c r="J1205" s="43"/>
      <c r="K1205" s="43"/>
      <c r="L1205" s="47"/>
      <c r="M1205" s="232"/>
      <c r="N1205" s="233"/>
      <c r="O1205" s="87"/>
      <c r="P1205" s="87"/>
      <c r="Q1205" s="87"/>
      <c r="R1205" s="87"/>
      <c r="S1205" s="87"/>
      <c r="T1205" s="88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T1205" s="20" t="s">
        <v>185</v>
      </c>
      <c r="AU1205" s="20" t="s">
        <v>86</v>
      </c>
    </row>
    <row r="1206" s="14" customFormat="1">
      <c r="A1206" s="14"/>
      <c r="B1206" s="245"/>
      <c r="C1206" s="246"/>
      <c r="D1206" s="229" t="s">
        <v>187</v>
      </c>
      <c r="E1206" s="247" t="s">
        <v>19</v>
      </c>
      <c r="F1206" s="248" t="s">
        <v>1783</v>
      </c>
      <c r="G1206" s="246"/>
      <c r="H1206" s="247" t="s">
        <v>19</v>
      </c>
      <c r="I1206" s="249"/>
      <c r="J1206" s="246"/>
      <c r="K1206" s="246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4" t="s">
        <v>187</v>
      </c>
      <c r="AU1206" s="254" t="s">
        <v>86</v>
      </c>
      <c r="AV1206" s="14" t="s">
        <v>84</v>
      </c>
      <c r="AW1206" s="14" t="s">
        <v>37</v>
      </c>
      <c r="AX1206" s="14" t="s">
        <v>77</v>
      </c>
      <c r="AY1206" s="254" t="s">
        <v>177</v>
      </c>
    </row>
    <row r="1207" s="13" customFormat="1">
      <c r="A1207" s="13"/>
      <c r="B1207" s="234"/>
      <c r="C1207" s="235"/>
      <c r="D1207" s="229" t="s">
        <v>187</v>
      </c>
      <c r="E1207" s="236" t="s">
        <v>19</v>
      </c>
      <c r="F1207" s="237" t="s">
        <v>1784</v>
      </c>
      <c r="G1207" s="235"/>
      <c r="H1207" s="238">
        <v>21038.369999999999</v>
      </c>
      <c r="I1207" s="239"/>
      <c r="J1207" s="235"/>
      <c r="K1207" s="235"/>
      <c r="L1207" s="240"/>
      <c r="M1207" s="241"/>
      <c r="N1207" s="242"/>
      <c r="O1207" s="242"/>
      <c r="P1207" s="242"/>
      <c r="Q1207" s="242"/>
      <c r="R1207" s="242"/>
      <c r="S1207" s="242"/>
      <c r="T1207" s="24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4" t="s">
        <v>187</v>
      </c>
      <c r="AU1207" s="244" t="s">
        <v>86</v>
      </c>
      <c r="AV1207" s="13" t="s">
        <v>86</v>
      </c>
      <c r="AW1207" s="13" t="s">
        <v>37</v>
      </c>
      <c r="AX1207" s="13" t="s">
        <v>84</v>
      </c>
      <c r="AY1207" s="244" t="s">
        <v>177</v>
      </c>
    </row>
    <row r="1208" s="2" customFormat="1" ht="16.5" customHeight="1">
      <c r="A1208" s="41"/>
      <c r="B1208" s="42"/>
      <c r="C1208" s="216" t="s">
        <v>1785</v>
      </c>
      <c r="D1208" s="216" t="s">
        <v>179</v>
      </c>
      <c r="E1208" s="217" t="s">
        <v>1786</v>
      </c>
      <c r="F1208" s="218" t="s">
        <v>1787</v>
      </c>
      <c r="G1208" s="219" t="s">
        <v>251</v>
      </c>
      <c r="H1208" s="220">
        <v>701.279</v>
      </c>
      <c r="I1208" s="221"/>
      <c r="J1208" s="222">
        <f>ROUND(I1208*H1208,2)</f>
        <v>0</v>
      </c>
      <c r="K1208" s="218" t="s">
        <v>244</v>
      </c>
      <c r="L1208" s="47"/>
      <c r="M1208" s="223" t="s">
        <v>19</v>
      </c>
      <c r="N1208" s="224" t="s">
        <v>48</v>
      </c>
      <c r="O1208" s="87"/>
      <c r="P1208" s="225">
        <f>O1208*H1208</f>
        <v>0</v>
      </c>
      <c r="Q1208" s="225">
        <v>0</v>
      </c>
      <c r="R1208" s="225">
        <f>Q1208*H1208</f>
        <v>0</v>
      </c>
      <c r="S1208" s="225">
        <v>0</v>
      </c>
      <c r="T1208" s="226">
        <f>S1208*H1208</f>
        <v>0</v>
      </c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R1208" s="227" t="s">
        <v>99</v>
      </c>
      <c r="AT1208" s="227" t="s">
        <v>179</v>
      </c>
      <c r="AU1208" s="227" t="s">
        <v>86</v>
      </c>
      <c r="AY1208" s="20" t="s">
        <v>177</v>
      </c>
      <c r="BE1208" s="228">
        <f>IF(N1208="základní",J1208,0)</f>
        <v>0</v>
      </c>
      <c r="BF1208" s="228">
        <f>IF(N1208="snížená",J1208,0)</f>
        <v>0</v>
      </c>
      <c r="BG1208" s="228">
        <f>IF(N1208="zákl. přenesená",J1208,0)</f>
        <v>0</v>
      </c>
      <c r="BH1208" s="228">
        <f>IF(N1208="sníž. přenesená",J1208,0)</f>
        <v>0</v>
      </c>
      <c r="BI1208" s="228">
        <f>IF(N1208="nulová",J1208,0)</f>
        <v>0</v>
      </c>
      <c r="BJ1208" s="20" t="s">
        <v>84</v>
      </c>
      <c r="BK1208" s="228">
        <f>ROUND(I1208*H1208,2)</f>
        <v>0</v>
      </c>
      <c r="BL1208" s="20" t="s">
        <v>99</v>
      </c>
      <c r="BM1208" s="227" t="s">
        <v>1788</v>
      </c>
    </row>
    <row r="1209" s="2" customFormat="1">
      <c r="A1209" s="41"/>
      <c r="B1209" s="42"/>
      <c r="C1209" s="43"/>
      <c r="D1209" s="229" t="s">
        <v>185</v>
      </c>
      <c r="E1209" s="43"/>
      <c r="F1209" s="230" t="s">
        <v>1789</v>
      </c>
      <c r="G1209" s="43"/>
      <c r="H1209" s="43"/>
      <c r="I1209" s="231"/>
      <c r="J1209" s="43"/>
      <c r="K1209" s="43"/>
      <c r="L1209" s="47"/>
      <c r="M1209" s="232"/>
      <c r="N1209" s="233"/>
      <c r="O1209" s="87"/>
      <c r="P1209" s="87"/>
      <c r="Q1209" s="87"/>
      <c r="R1209" s="87"/>
      <c r="S1209" s="87"/>
      <c r="T1209" s="88"/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T1209" s="20" t="s">
        <v>185</v>
      </c>
      <c r="AU1209" s="20" t="s">
        <v>86</v>
      </c>
    </row>
    <row r="1210" s="2" customFormat="1" ht="16.5" customHeight="1">
      <c r="A1210" s="41"/>
      <c r="B1210" s="42"/>
      <c r="C1210" s="216" t="s">
        <v>1790</v>
      </c>
      <c r="D1210" s="216" t="s">
        <v>179</v>
      </c>
      <c r="E1210" s="217" t="s">
        <v>1791</v>
      </c>
      <c r="F1210" s="218" t="s">
        <v>1792</v>
      </c>
      <c r="G1210" s="219" t="s">
        <v>182</v>
      </c>
      <c r="H1210" s="220">
        <v>897.91800000000001</v>
      </c>
      <c r="I1210" s="221"/>
      <c r="J1210" s="222">
        <f>ROUND(I1210*H1210,2)</f>
        <v>0</v>
      </c>
      <c r="K1210" s="218" t="s">
        <v>244</v>
      </c>
      <c r="L1210" s="47"/>
      <c r="M1210" s="223" t="s">
        <v>19</v>
      </c>
      <c r="N1210" s="224" t="s">
        <v>48</v>
      </c>
      <c r="O1210" s="87"/>
      <c r="P1210" s="225">
        <f>O1210*H1210</f>
        <v>0</v>
      </c>
      <c r="Q1210" s="225">
        <v>0</v>
      </c>
      <c r="R1210" s="225">
        <f>Q1210*H1210</f>
        <v>0</v>
      </c>
      <c r="S1210" s="225">
        <v>0</v>
      </c>
      <c r="T1210" s="226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27" t="s">
        <v>99</v>
      </c>
      <c r="AT1210" s="227" t="s">
        <v>179</v>
      </c>
      <c r="AU1210" s="227" t="s">
        <v>86</v>
      </c>
      <c r="AY1210" s="20" t="s">
        <v>177</v>
      </c>
      <c r="BE1210" s="228">
        <f>IF(N1210="základní",J1210,0)</f>
        <v>0</v>
      </c>
      <c r="BF1210" s="228">
        <f>IF(N1210="snížená",J1210,0)</f>
        <v>0</v>
      </c>
      <c r="BG1210" s="228">
        <f>IF(N1210="zákl. přenesená",J1210,0)</f>
        <v>0</v>
      </c>
      <c r="BH1210" s="228">
        <f>IF(N1210="sníž. přenesená",J1210,0)</f>
        <v>0</v>
      </c>
      <c r="BI1210" s="228">
        <f>IF(N1210="nulová",J1210,0)</f>
        <v>0</v>
      </c>
      <c r="BJ1210" s="20" t="s">
        <v>84</v>
      </c>
      <c r="BK1210" s="228">
        <f>ROUND(I1210*H1210,2)</f>
        <v>0</v>
      </c>
      <c r="BL1210" s="20" t="s">
        <v>99</v>
      </c>
      <c r="BM1210" s="227" t="s">
        <v>1793</v>
      </c>
    </row>
    <row r="1211" s="2" customFormat="1">
      <c r="A1211" s="41"/>
      <c r="B1211" s="42"/>
      <c r="C1211" s="43"/>
      <c r="D1211" s="229" t="s">
        <v>185</v>
      </c>
      <c r="E1211" s="43"/>
      <c r="F1211" s="230" t="s">
        <v>1794</v>
      </c>
      <c r="G1211" s="43"/>
      <c r="H1211" s="43"/>
      <c r="I1211" s="231"/>
      <c r="J1211" s="43"/>
      <c r="K1211" s="43"/>
      <c r="L1211" s="47"/>
      <c r="M1211" s="232"/>
      <c r="N1211" s="233"/>
      <c r="O1211" s="87"/>
      <c r="P1211" s="87"/>
      <c r="Q1211" s="87"/>
      <c r="R1211" s="87"/>
      <c r="S1211" s="87"/>
      <c r="T1211" s="88"/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T1211" s="20" t="s">
        <v>185</v>
      </c>
      <c r="AU1211" s="20" t="s">
        <v>86</v>
      </c>
    </row>
    <row r="1212" s="13" customFormat="1">
      <c r="A1212" s="13"/>
      <c r="B1212" s="234"/>
      <c r="C1212" s="235"/>
      <c r="D1212" s="229" t="s">
        <v>187</v>
      </c>
      <c r="E1212" s="236" t="s">
        <v>19</v>
      </c>
      <c r="F1212" s="237" t="s">
        <v>1795</v>
      </c>
      <c r="G1212" s="235"/>
      <c r="H1212" s="238">
        <v>587.69200000000001</v>
      </c>
      <c r="I1212" s="239"/>
      <c r="J1212" s="235"/>
      <c r="K1212" s="235"/>
      <c r="L1212" s="240"/>
      <c r="M1212" s="241"/>
      <c r="N1212" s="242"/>
      <c r="O1212" s="242"/>
      <c r="P1212" s="242"/>
      <c r="Q1212" s="242"/>
      <c r="R1212" s="242"/>
      <c r="S1212" s="242"/>
      <c r="T1212" s="24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4" t="s">
        <v>187</v>
      </c>
      <c r="AU1212" s="244" t="s">
        <v>86</v>
      </c>
      <c r="AV1212" s="13" t="s">
        <v>86</v>
      </c>
      <c r="AW1212" s="13" t="s">
        <v>37</v>
      </c>
      <c r="AX1212" s="13" t="s">
        <v>77</v>
      </c>
      <c r="AY1212" s="244" t="s">
        <v>177</v>
      </c>
    </row>
    <row r="1213" s="13" customFormat="1">
      <c r="A1213" s="13"/>
      <c r="B1213" s="234"/>
      <c r="C1213" s="235"/>
      <c r="D1213" s="229" t="s">
        <v>187</v>
      </c>
      <c r="E1213" s="236" t="s">
        <v>19</v>
      </c>
      <c r="F1213" s="237" t="s">
        <v>1796</v>
      </c>
      <c r="G1213" s="235"/>
      <c r="H1213" s="238">
        <v>310.226</v>
      </c>
      <c r="I1213" s="239"/>
      <c r="J1213" s="235"/>
      <c r="K1213" s="235"/>
      <c r="L1213" s="240"/>
      <c r="M1213" s="241"/>
      <c r="N1213" s="242"/>
      <c r="O1213" s="242"/>
      <c r="P1213" s="242"/>
      <c r="Q1213" s="242"/>
      <c r="R1213" s="242"/>
      <c r="S1213" s="242"/>
      <c r="T1213" s="24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44" t="s">
        <v>187</v>
      </c>
      <c r="AU1213" s="244" t="s">
        <v>86</v>
      </c>
      <c r="AV1213" s="13" t="s">
        <v>86</v>
      </c>
      <c r="AW1213" s="13" t="s">
        <v>37</v>
      </c>
      <c r="AX1213" s="13" t="s">
        <v>77</v>
      </c>
      <c r="AY1213" s="244" t="s">
        <v>177</v>
      </c>
    </row>
    <row r="1214" s="15" customFormat="1">
      <c r="A1214" s="15"/>
      <c r="B1214" s="255"/>
      <c r="C1214" s="256"/>
      <c r="D1214" s="229" t="s">
        <v>187</v>
      </c>
      <c r="E1214" s="257" t="s">
        <v>19</v>
      </c>
      <c r="F1214" s="258" t="s">
        <v>222</v>
      </c>
      <c r="G1214" s="256"/>
      <c r="H1214" s="259">
        <v>897.91800000000001</v>
      </c>
      <c r="I1214" s="260"/>
      <c r="J1214" s="256"/>
      <c r="K1214" s="256"/>
      <c r="L1214" s="261"/>
      <c r="M1214" s="262"/>
      <c r="N1214" s="263"/>
      <c r="O1214" s="263"/>
      <c r="P1214" s="263"/>
      <c r="Q1214" s="263"/>
      <c r="R1214" s="263"/>
      <c r="S1214" s="263"/>
      <c r="T1214" s="264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T1214" s="265" t="s">
        <v>187</v>
      </c>
      <c r="AU1214" s="265" t="s">
        <v>86</v>
      </c>
      <c r="AV1214" s="15" t="s">
        <v>99</v>
      </c>
      <c r="AW1214" s="15" t="s">
        <v>37</v>
      </c>
      <c r="AX1214" s="15" t="s">
        <v>84</v>
      </c>
      <c r="AY1214" s="265" t="s">
        <v>177</v>
      </c>
    </row>
    <row r="1215" s="2" customFormat="1" ht="21.75" customHeight="1">
      <c r="A1215" s="41"/>
      <c r="B1215" s="42"/>
      <c r="C1215" s="216" t="s">
        <v>1797</v>
      </c>
      <c r="D1215" s="216" t="s">
        <v>179</v>
      </c>
      <c r="E1215" s="217" t="s">
        <v>1798</v>
      </c>
      <c r="F1215" s="218" t="s">
        <v>1799</v>
      </c>
      <c r="G1215" s="219" t="s">
        <v>182</v>
      </c>
      <c r="H1215" s="220">
        <v>48.479999999999997</v>
      </c>
      <c r="I1215" s="221"/>
      <c r="J1215" s="222">
        <f>ROUND(I1215*H1215,2)</f>
        <v>0</v>
      </c>
      <c r="K1215" s="218" t="s">
        <v>244</v>
      </c>
      <c r="L1215" s="47"/>
      <c r="M1215" s="223" t="s">
        <v>19</v>
      </c>
      <c r="N1215" s="224" t="s">
        <v>48</v>
      </c>
      <c r="O1215" s="87"/>
      <c r="P1215" s="225">
        <f>O1215*H1215</f>
        <v>0</v>
      </c>
      <c r="Q1215" s="225">
        <v>0</v>
      </c>
      <c r="R1215" s="225">
        <f>Q1215*H1215</f>
        <v>0</v>
      </c>
      <c r="S1215" s="225">
        <v>0</v>
      </c>
      <c r="T1215" s="226">
        <f>S1215*H1215</f>
        <v>0</v>
      </c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R1215" s="227" t="s">
        <v>99</v>
      </c>
      <c r="AT1215" s="227" t="s">
        <v>179</v>
      </c>
      <c r="AU1215" s="227" t="s">
        <v>86</v>
      </c>
      <c r="AY1215" s="20" t="s">
        <v>177</v>
      </c>
      <c r="BE1215" s="228">
        <f>IF(N1215="základní",J1215,0)</f>
        <v>0</v>
      </c>
      <c r="BF1215" s="228">
        <f>IF(N1215="snížená",J1215,0)</f>
        <v>0</v>
      </c>
      <c r="BG1215" s="228">
        <f>IF(N1215="zákl. přenesená",J1215,0)</f>
        <v>0</v>
      </c>
      <c r="BH1215" s="228">
        <f>IF(N1215="sníž. přenesená",J1215,0)</f>
        <v>0</v>
      </c>
      <c r="BI1215" s="228">
        <f>IF(N1215="nulová",J1215,0)</f>
        <v>0</v>
      </c>
      <c r="BJ1215" s="20" t="s">
        <v>84</v>
      </c>
      <c r="BK1215" s="228">
        <f>ROUND(I1215*H1215,2)</f>
        <v>0</v>
      </c>
      <c r="BL1215" s="20" t="s">
        <v>99</v>
      </c>
      <c r="BM1215" s="227" t="s">
        <v>1800</v>
      </c>
    </row>
    <row r="1216" s="2" customFormat="1">
      <c r="A1216" s="41"/>
      <c r="B1216" s="42"/>
      <c r="C1216" s="43"/>
      <c r="D1216" s="229" t="s">
        <v>185</v>
      </c>
      <c r="E1216" s="43"/>
      <c r="F1216" s="230" t="s">
        <v>1801</v>
      </c>
      <c r="G1216" s="43"/>
      <c r="H1216" s="43"/>
      <c r="I1216" s="231"/>
      <c r="J1216" s="43"/>
      <c r="K1216" s="43"/>
      <c r="L1216" s="47"/>
      <c r="M1216" s="232"/>
      <c r="N1216" s="233"/>
      <c r="O1216" s="87"/>
      <c r="P1216" s="87"/>
      <c r="Q1216" s="87"/>
      <c r="R1216" s="87"/>
      <c r="S1216" s="87"/>
      <c r="T1216" s="88"/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T1216" s="20" t="s">
        <v>185</v>
      </c>
      <c r="AU1216" s="20" t="s">
        <v>86</v>
      </c>
    </row>
    <row r="1217" s="13" customFormat="1">
      <c r="A1217" s="13"/>
      <c r="B1217" s="234"/>
      <c r="C1217" s="235"/>
      <c r="D1217" s="229" t="s">
        <v>187</v>
      </c>
      <c r="E1217" s="236" t="s">
        <v>19</v>
      </c>
      <c r="F1217" s="237" t="s">
        <v>1802</v>
      </c>
      <c r="G1217" s="235"/>
      <c r="H1217" s="238">
        <v>27.02</v>
      </c>
      <c r="I1217" s="239"/>
      <c r="J1217" s="235"/>
      <c r="K1217" s="235"/>
      <c r="L1217" s="240"/>
      <c r="M1217" s="241"/>
      <c r="N1217" s="242"/>
      <c r="O1217" s="242"/>
      <c r="P1217" s="242"/>
      <c r="Q1217" s="242"/>
      <c r="R1217" s="242"/>
      <c r="S1217" s="242"/>
      <c r="T1217" s="24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4" t="s">
        <v>187</v>
      </c>
      <c r="AU1217" s="244" t="s">
        <v>86</v>
      </c>
      <c r="AV1217" s="13" t="s">
        <v>86</v>
      </c>
      <c r="AW1217" s="13" t="s">
        <v>37</v>
      </c>
      <c r="AX1217" s="13" t="s">
        <v>77</v>
      </c>
      <c r="AY1217" s="244" t="s">
        <v>177</v>
      </c>
    </row>
    <row r="1218" s="13" customFormat="1">
      <c r="A1218" s="13"/>
      <c r="B1218" s="234"/>
      <c r="C1218" s="235"/>
      <c r="D1218" s="229" t="s">
        <v>187</v>
      </c>
      <c r="E1218" s="236" t="s">
        <v>19</v>
      </c>
      <c r="F1218" s="237" t="s">
        <v>1803</v>
      </c>
      <c r="G1218" s="235"/>
      <c r="H1218" s="238">
        <v>21.460000000000001</v>
      </c>
      <c r="I1218" s="239"/>
      <c r="J1218" s="235"/>
      <c r="K1218" s="235"/>
      <c r="L1218" s="240"/>
      <c r="M1218" s="241"/>
      <c r="N1218" s="242"/>
      <c r="O1218" s="242"/>
      <c r="P1218" s="242"/>
      <c r="Q1218" s="242"/>
      <c r="R1218" s="242"/>
      <c r="S1218" s="242"/>
      <c r="T1218" s="24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4" t="s">
        <v>187</v>
      </c>
      <c r="AU1218" s="244" t="s">
        <v>86</v>
      </c>
      <c r="AV1218" s="13" t="s">
        <v>86</v>
      </c>
      <c r="AW1218" s="13" t="s">
        <v>37</v>
      </c>
      <c r="AX1218" s="13" t="s">
        <v>77</v>
      </c>
      <c r="AY1218" s="244" t="s">
        <v>177</v>
      </c>
    </row>
    <row r="1219" s="15" customFormat="1">
      <c r="A1219" s="15"/>
      <c r="B1219" s="255"/>
      <c r="C1219" s="256"/>
      <c r="D1219" s="229" t="s">
        <v>187</v>
      </c>
      <c r="E1219" s="257" t="s">
        <v>19</v>
      </c>
      <c r="F1219" s="258" t="s">
        <v>222</v>
      </c>
      <c r="G1219" s="256"/>
      <c r="H1219" s="259">
        <v>48.479999999999997</v>
      </c>
      <c r="I1219" s="260"/>
      <c r="J1219" s="256"/>
      <c r="K1219" s="256"/>
      <c r="L1219" s="261"/>
      <c r="M1219" s="262"/>
      <c r="N1219" s="263"/>
      <c r="O1219" s="263"/>
      <c r="P1219" s="263"/>
      <c r="Q1219" s="263"/>
      <c r="R1219" s="263"/>
      <c r="S1219" s="263"/>
      <c r="T1219" s="264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65" t="s">
        <v>187</v>
      </c>
      <c r="AU1219" s="265" t="s">
        <v>86</v>
      </c>
      <c r="AV1219" s="15" t="s">
        <v>99</v>
      </c>
      <c r="AW1219" s="15" t="s">
        <v>37</v>
      </c>
      <c r="AX1219" s="15" t="s">
        <v>84</v>
      </c>
      <c r="AY1219" s="265" t="s">
        <v>177</v>
      </c>
    </row>
    <row r="1220" s="2" customFormat="1" ht="21.75" customHeight="1">
      <c r="A1220" s="41"/>
      <c r="B1220" s="42"/>
      <c r="C1220" s="216" t="s">
        <v>1804</v>
      </c>
      <c r="D1220" s="216" t="s">
        <v>179</v>
      </c>
      <c r="E1220" s="217" t="s">
        <v>1805</v>
      </c>
      <c r="F1220" s="218" t="s">
        <v>1806</v>
      </c>
      <c r="G1220" s="219" t="s">
        <v>182</v>
      </c>
      <c r="H1220" s="220">
        <v>53875.080000000002</v>
      </c>
      <c r="I1220" s="221"/>
      <c r="J1220" s="222">
        <f>ROUND(I1220*H1220,2)</f>
        <v>0</v>
      </c>
      <c r="K1220" s="218" t="s">
        <v>244</v>
      </c>
      <c r="L1220" s="47"/>
      <c r="M1220" s="223" t="s">
        <v>19</v>
      </c>
      <c r="N1220" s="224" t="s">
        <v>48</v>
      </c>
      <c r="O1220" s="87"/>
      <c r="P1220" s="225">
        <f>O1220*H1220</f>
        <v>0</v>
      </c>
      <c r="Q1220" s="225">
        <v>0</v>
      </c>
      <c r="R1220" s="225">
        <f>Q1220*H1220</f>
        <v>0</v>
      </c>
      <c r="S1220" s="225">
        <v>0</v>
      </c>
      <c r="T1220" s="226">
        <f>S1220*H1220</f>
        <v>0</v>
      </c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R1220" s="227" t="s">
        <v>99</v>
      </c>
      <c r="AT1220" s="227" t="s">
        <v>179</v>
      </c>
      <c r="AU1220" s="227" t="s">
        <v>86</v>
      </c>
      <c r="AY1220" s="20" t="s">
        <v>177</v>
      </c>
      <c r="BE1220" s="228">
        <f>IF(N1220="základní",J1220,0)</f>
        <v>0</v>
      </c>
      <c r="BF1220" s="228">
        <f>IF(N1220="snížená",J1220,0)</f>
        <v>0</v>
      </c>
      <c r="BG1220" s="228">
        <f>IF(N1220="zákl. přenesená",J1220,0)</f>
        <v>0</v>
      </c>
      <c r="BH1220" s="228">
        <f>IF(N1220="sníž. přenesená",J1220,0)</f>
        <v>0</v>
      </c>
      <c r="BI1220" s="228">
        <f>IF(N1220="nulová",J1220,0)</f>
        <v>0</v>
      </c>
      <c r="BJ1220" s="20" t="s">
        <v>84</v>
      </c>
      <c r="BK1220" s="228">
        <f>ROUND(I1220*H1220,2)</f>
        <v>0</v>
      </c>
      <c r="BL1220" s="20" t="s">
        <v>99</v>
      </c>
      <c r="BM1220" s="227" t="s">
        <v>1807</v>
      </c>
    </row>
    <row r="1221" s="2" customFormat="1">
      <c r="A1221" s="41"/>
      <c r="B1221" s="42"/>
      <c r="C1221" s="43"/>
      <c r="D1221" s="229" t="s">
        <v>185</v>
      </c>
      <c r="E1221" s="43"/>
      <c r="F1221" s="230" t="s">
        <v>1808</v>
      </c>
      <c r="G1221" s="43"/>
      <c r="H1221" s="43"/>
      <c r="I1221" s="231"/>
      <c r="J1221" s="43"/>
      <c r="K1221" s="43"/>
      <c r="L1221" s="47"/>
      <c r="M1221" s="232"/>
      <c r="N1221" s="233"/>
      <c r="O1221" s="87"/>
      <c r="P1221" s="87"/>
      <c r="Q1221" s="87"/>
      <c r="R1221" s="87"/>
      <c r="S1221" s="87"/>
      <c r="T1221" s="88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T1221" s="20" t="s">
        <v>185</v>
      </c>
      <c r="AU1221" s="20" t="s">
        <v>86</v>
      </c>
    </row>
    <row r="1222" s="13" customFormat="1">
      <c r="A1222" s="13"/>
      <c r="B1222" s="234"/>
      <c r="C1222" s="235"/>
      <c r="D1222" s="229" t="s">
        <v>187</v>
      </c>
      <c r="E1222" s="236" t="s">
        <v>19</v>
      </c>
      <c r="F1222" s="237" t="s">
        <v>1809</v>
      </c>
      <c r="G1222" s="235"/>
      <c r="H1222" s="238">
        <v>53875.080000000002</v>
      </c>
      <c r="I1222" s="239"/>
      <c r="J1222" s="235"/>
      <c r="K1222" s="235"/>
      <c r="L1222" s="240"/>
      <c r="M1222" s="241"/>
      <c r="N1222" s="242"/>
      <c r="O1222" s="242"/>
      <c r="P1222" s="242"/>
      <c r="Q1222" s="242"/>
      <c r="R1222" s="242"/>
      <c r="S1222" s="242"/>
      <c r="T1222" s="24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4" t="s">
        <v>187</v>
      </c>
      <c r="AU1222" s="244" t="s">
        <v>86</v>
      </c>
      <c r="AV1222" s="13" t="s">
        <v>86</v>
      </c>
      <c r="AW1222" s="13" t="s">
        <v>37</v>
      </c>
      <c r="AX1222" s="13" t="s">
        <v>84</v>
      </c>
      <c r="AY1222" s="244" t="s">
        <v>177</v>
      </c>
    </row>
    <row r="1223" s="2" customFormat="1" ht="21.75" customHeight="1">
      <c r="A1223" s="41"/>
      <c r="B1223" s="42"/>
      <c r="C1223" s="216" t="s">
        <v>1810</v>
      </c>
      <c r="D1223" s="216" t="s">
        <v>179</v>
      </c>
      <c r="E1223" s="217" t="s">
        <v>1811</v>
      </c>
      <c r="F1223" s="218" t="s">
        <v>1812</v>
      </c>
      <c r="G1223" s="219" t="s">
        <v>182</v>
      </c>
      <c r="H1223" s="220">
        <v>897.91800000000001</v>
      </c>
      <c r="I1223" s="221"/>
      <c r="J1223" s="222">
        <f>ROUND(I1223*H1223,2)</f>
        <v>0</v>
      </c>
      <c r="K1223" s="218" t="s">
        <v>244</v>
      </c>
      <c r="L1223" s="47"/>
      <c r="M1223" s="223" t="s">
        <v>19</v>
      </c>
      <c r="N1223" s="224" t="s">
        <v>48</v>
      </c>
      <c r="O1223" s="87"/>
      <c r="P1223" s="225">
        <f>O1223*H1223</f>
        <v>0</v>
      </c>
      <c r="Q1223" s="225">
        <v>0</v>
      </c>
      <c r="R1223" s="225">
        <f>Q1223*H1223</f>
        <v>0</v>
      </c>
      <c r="S1223" s="225">
        <v>0</v>
      </c>
      <c r="T1223" s="226">
        <f>S1223*H1223</f>
        <v>0</v>
      </c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R1223" s="227" t="s">
        <v>99</v>
      </c>
      <c r="AT1223" s="227" t="s">
        <v>179</v>
      </c>
      <c r="AU1223" s="227" t="s">
        <v>86</v>
      </c>
      <c r="AY1223" s="20" t="s">
        <v>177</v>
      </c>
      <c r="BE1223" s="228">
        <f>IF(N1223="základní",J1223,0)</f>
        <v>0</v>
      </c>
      <c r="BF1223" s="228">
        <f>IF(N1223="snížená",J1223,0)</f>
        <v>0</v>
      </c>
      <c r="BG1223" s="228">
        <f>IF(N1223="zákl. přenesená",J1223,0)</f>
        <v>0</v>
      </c>
      <c r="BH1223" s="228">
        <f>IF(N1223="sníž. přenesená",J1223,0)</f>
        <v>0</v>
      </c>
      <c r="BI1223" s="228">
        <f>IF(N1223="nulová",J1223,0)</f>
        <v>0</v>
      </c>
      <c r="BJ1223" s="20" t="s">
        <v>84</v>
      </c>
      <c r="BK1223" s="228">
        <f>ROUND(I1223*H1223,2)</f>
        <v>0</v>
      </c>
      <c r="BL1223" s="20" t="s">
        <v>99</v>
      </c>
      <c r="BM1223" s="227" t="s">
        <v>1813</v>
      </c>
    </row>
    <row r="1224" s="2" customFormat="1">
      <c r="A1224" s="41"/>
      <c r="B1224" s="42"/>
      <c r="C1224" s="43"/>
      <c r="D1224" s="229" t="s">
        <v>185</v>
      </c>
      <c r="E1224" s="43"/>
      <c r="F1224" s="230" t="s">
        <v>1814</v>
      </c>
      <c r="G1224" s="43"/>
      <c r="H1224" s="43"/>
      <c r="I1224" s="231"/>
      <c r="J1224" s="43"/>
      <c r="K1224" s="43"/>
      <c r="L1224" s="47"/>
      <c r="M1224" s="232"/>
      <c r="N1224" s="233"/>
      <c r="O1224" s="87"/>
      <c r="P1224" s="87"/>
      <c r="Q1224" s="87"/>
      <c r="R1224" s="87"/>
      <c r="S1224" s="87"/>
      <c r="T1224" s="88"/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T1224" s="20" t="s">
        <v>185</v>
      </c>
      <c r="AU1224" s="20" t="s">
        <v>86</v>
      </c>
    </row>
    <row r="1225" s="2" customFormat="1" ht="16.5" customHeight="1">
      <c r="A1225" s="41"/>
      <c r="B1225" s="42"/>
      <c r="C1225" s="216" t="s">
        <v>1815</v>
      </c>
      <c r="D1225" s="216" t="s">
        <v>179</v>
      </c>
      <c r="E1225" s="217" t="s">
        <v>1816</v>
      </c>
      <c r="F1225" s="218" t="s">
        <v>1817</v>
      </c>
      <c r="G1225" s="219" t="s">
        <v>465</v>
      </c>
      <c r="H1225" s="220">
        <v>8.5</v>
      </c>
      <c r="I1225" s="221"/>
      <c r="J1225" s="222">
        <f>ROUND(I1225*H1225,2)</f>
        <v>0</v>
      </c>
      <c r="K1225" s="218" t="s">
        <v>244</v>
      </c>
      <c r="L1225" s="47"/>
      <c r="M1225" s="223" t="s">
        <v>19</v>
      </c>
      <c r="N1225" s="224" t="s">
        <v>48</v>
      </c>
      <c r="O1225" s="87"/>
      <c r="P1225" s="225">
        <f>O1225*H1225</f>
        <v>0</v>
      </c>
      <c r="Q1225" s="225">
        <v>0</v>
      </c>
      <c r="R1225" s="225">
        <f>Q1225*H1225</f>
        <v>0</v>
      </c>
      <c r="S1225" s="225">
        <v>0</v>
      </c>
      <c r="T1225" s="226">
        <f>S1225*H1225</f>
        <v>0</v>
      </c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R1225" s="227" t="s">
        <v>99</v>
      </c>
      <c r="AT1225" s="227" t="s">
        <v>179</v>
      </c>
      <c r="AU1225" s="227" t="s">
        <v>86</v>
      </c>
      <c r="AY1225" s="20" t="s">
        <v>177</v>
      </c>
      <c r="BE1225" s="228">
        <f>IF(N1225="základní",J1225,0)</f>
        <v>0</v>
      </c>
      <c r="BF1225" s="228">
        <f>IF(N1225="snížená",J1225,0)</f>
        <v>0</v>
      </c>
      <c r="BG1225" s="228">
        <f>IF(N1225="zákl. přenesená",J1225,0)</f>
        <v>0</v>
      </c>
      <c r="BH1225" s="228">
        <f>IF(N1225="sníž. přenesená",J1225,0)</f>
        <v>0</v>
      </c>
      <c r="BI1225" s="228">
        <f>IF(N1225="nulová",J1225,0)</f>
        <v>0</v>
      </c>
      <c r="BJ1225" s="20" t="s">
        <v>84</v>
      </c>
      <c r="BK1225" s="228">
        <f>ROUND(I1225*H1225,2)</f>
        <v>0</v>
      </c>
      <c r="BL1225" s="20" t="s">
        <v>99</v>
      </c>
      <c r="BM1225" s="227" t="s">
        <v>1818</v>
      </c>
    </row>
    <row r="1226" s="2" customFormat="1">
      <c r="A1226" s="41"/>
      <c r="B1226" s="42"/>
      <c r="C1226" s="43"/>
      <c r="D1226" s="229" t="s">
        <v>185</v>
      </c>
      <c r="E1226" s="43"/>
      <c r="F1226" s="230" t="s">
        <v>1819</v>
      </c>
      <c r="G1226" s="43"/>
      <c r="H1226" s="43"/>
      <c r="I1226" s="231"/>
      <c r="J1226" s="43"/>
      <c r="K1226" s="43"/>
      <c r="L1226" s="47"/>
      <c r="M1226" s="232"/>
      <c r="N1226" s="233"/>
      <c r="O1226" s="87"/>
      <c r="P1226" s="87"/>
      <c r="Q1226" s="87"/>
      <c r="R1226" s="87"/>
      <c r="S1226" s="87"/>
      <c r="T1226" s="88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T1226" s="20" t="s">
        <v>185</v>
      </c>
      <c r="AU1226" s="20" t="s">
        <v>86</v>
      </c>
    </row>
    <row r="1227" s="2" customFormat="1" ht="16.5" customHeight="1">
      <c r="A1227" s="41"/>
      <c r="B1227" s="42"/>
      <c r="C1227" s="216" t="s">
        <v>1820</v>
      </c>
      <c r="D1227" s="216" t="s">
        <v>179</v>
      </c>
      <c r="E1227" s="217" t="s">
        <v>1821</v>
      </c>
      <c r="F1227" s="218" t="s">
        <v>1822</v>
      </c>
      <c r="G1227" s="219" t="s">
        <v>465</v>
      </c>
      <c r="H1227" s="220">
        <v>8.5</v>
      </c>
      <c r="I1227" s="221"/>
      <c r="J1227" s="222">
        <f>ROUND(I1227*H1227,2)</f>
        <v>0</v>
      </c>
      <c r="K1227" s="218" t="s">
        <v>244</v>
      </c>
      <c r="L1227" s="47"/>
      <c r="M1227" s="223" t="s">
        <v>19</v>
      </c>
      <c r="N1227" s="224" t="s">
        <v>48</v>
      </c>
      <c r="O1227" s="87"/>
      <c r="P1227" s="225">
        <f>O1227*H1227</f>
        <v>0</v>
      </c>
      <c r="Q1227" s="225">
        <v>0</v>
      </c>
      <c r="R1227" s="225">
        <f>Q1227*H1227</f>
        <v>0</v>
      </c>
      <c r="S1227" s="225">
        <v>0</v>
      </c>
      <c r="T1227" s="226">
        <f>S1227*H1227</f>
        <v>0</v>
      </c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R1227" s="227" t="s">
        <v>99</v>
      </c>
      <c r="AT1227" s="227" t="s">
        <v>179</v>
      </c>
      <c r="AU1227" s="227" t="s">
        <v>86</v>
      </c>
      <c r="AY1227" s="20" t="s">
        <v>177</v>
      </c>
      <c r="BE1227" s="228">
        <f>IF(N1227="základní",J1227,0)</f>
        <v>0</v>
      </c>
      <c r="BF1227" s="228">
        <f>IF(N1227="snížená",J1227,0)</f>
        <v>0</v>
      </c>
      <c r="BG1227" s="228">
        <f>IF(N1227="zákl. přenesená",J1227,0)</f>
        <v>0</v>
      </c>
      <c r="BH1227" s="228">
        <f>IF(N1227="sníž. přenesená",J1227,0)</f>
        <v>0</v>
      </c>
      <c r="BI1227" s="228">
        <f>IF(N1227="nulová",J1227,0)</f>
        <v>0</v>
      </c>
      <c r="BJ1227" s="20" t="s">
        <v>84</v>
      </c>
      <c r="BK1227" s="228">
        <f>ROUND(I1227*H1227,2)</f>
        <v>0</v>
      </c>
      <c r="BL1227" s="20" t="s">
        <v>99</v>
      </c>
      <c r="BM1227" s="227" t="s">
        <v>1823</v>
      </c>
    </row>
    <row r="1228" s="2" customFormat="1">
      <c r="A1228" s="41"/>
      <c r="B1228" s="42"/>
      <c r="C1228" s="43"/>
      <c r="D1228" s="229" t="s">
        <v>185</v>
      </c>
      <c r="E1228" s="43"/>
      <c r="F1228" s="230" t="s">
        <v>1824</v>
      </c>
      <c r="G1228" s="43"/>
      <c r="H1228" s="43"/>
      <c r="I1228" s="231"/>
      <c r="J1228" s="43"/>
      <c r="K1228" s="43"/>
      <c r="L1228" s="47"/>
      <c r="M1228" s="232"/>
      <c r="N1228" s="233"/>
      <c r="O1228" s="87"/>
      <c r="P1228" s="87"/>
      <c r="Q1228" s="87"/>
      <c r="R1228" s="87"/>
      <c r="S1228" s="87"/>
      <c r="T1228" s="88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T1228" s="20" t="s">
        <v>185</v>
      </c>
      <c r="AU1228" s="20" t="s">
        <v>86</v>
      </c>
    </row>
    <row r="1229" s="2" customFormat="1" ht="16.5" customHeight="1">
      <c r="A1229" s="41"/>
      <c r="B1229" s="42"/>
      <c r="C1229" s="216" t="s">
        <v>1825</v>
      </c>
      <c r="D1229" s="216" t="s">
        <v>179</v>
      </c>
      <c r="E1229" s="217" t="s">
        <v>1826</v>
      </c>
      <c r="F1229" s="218" t="s">
        <v>1827</v>
      </c>
      <c r="G1229" s="219" t="s">
        <v>465</v>
      </c>
      <c r="H1229" s="220">
        <v>8.5</v>
      </c>
      <c r="I1229" s="221"/>
      <c r="J1229" s="222">
        <f>ROUND(I1229*H1229,2)</f>
        <v>0</v>
      </c>
      <c r="K1229" s="218" t="s">
        <v>244</v>
      </c>
      <c r="L1229" s="47"/>
      <c r="M1229" s="223" t="s">
        <v>19</v>
      </c>
      <c r="N1229" s="224" t="s">
        <v>48</v>
      </c>
      <c r="O1229" s="87"/>
      <c r="P1229" s="225">
        <f>O1229*H1229</f>
        <v>0</v>
      </c>
      <c r="Q1229" s="225">
        <v>0</v>
      </c>
      <c r="R1229" s="225">
        <f>Q1229*H1229</f>
        <v>0</v>
      </c>
      <c r="S1229" s="225">
        <v>0</v>
      </c>
      <c r="T1229" s="226">
        <f>S1229*H1229</f>
        <v>0</v>
      </c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R1229" s="227" t="s">
        <v>99</v>
      </c>
      <c r="AT1229" s="227" t="s">
        <v>179</v>
      </c>
      <c r="AU1229" s="227" t="s">
        <v>86</v>
      </c>
      <c r="AY1229" s="20" t="s">
        <v>177</v>
      </c>
      <c r="BE1229" s="228">
        <f>IF(N1229="základní",J1229,0)</f>
        <v>0</v>
      </c>
      <c r="BF1229" s="228">
        <f>IF(N1229="snížená",J1229,0)</f>
        <v>0</v>
      </c>
      <c r="BG1229" s="228">
        <f>IF(N1229="zákl. přenesená",J1229,0)</f>
        <v>0</v>
      </c>
      <c r="BH1229" s="228">
        <f>IF(N1229="sníž. přenesená",J1229,0)</f>
        <v>0</v>
      </c>
      <c r="BI1229" s="228">
        <f>IF(N1229="nulová",J1229,0)</f>
        <v>0</v>
      </c>
      <c r="BJ1229" s="20" t="s">
        <v>84</v>
      </c>
      <c r="BK1229" s="228">
        <f>ROUND(I1229*H1229,2)</f>
        <v>0</v>
      </c>
      <c r="BL1229" s="20" t="s">
        <v>99</v>
      </c>
      <c r="BM1229" s="227" t="s">
        <v>1828</v>
      </c>
    </row>
    <row r="1230" s="2" customFormat="1">
      <c r="A1230" s="41"/>
      <c r="B1230" s="42"/>
      <c r="C1230" s="43"/>
      <c r="D1230" s="229" t="s">
        <v>185</v>
      </c>
      <c r="E1230" s="43"/>
      <c r="F1230" s="230" t="s">
        <v>1829</v>
      </c>
      <c r="G1230" s="43"/>
      <c r="H1230" s="43"/>
      <c r="I1230" s="231"/>
      <c r="J1230" s="43"/>
      <c r="K1230" s="43"/>
      <c r="L1230" s="47"/>
      <c r="M1230" s="232"/>
      <c r="N1230" s="233"/>
      <c r="O1230" s="87"/>
      <c r="P1230" s="87"/>
      <c r="Q1230" s="87"/>
      <c r="R1230" s="87"/>
      <c r="S1230" s="87"/>
      <c r="T1230" s="88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T1230" s="20" t="s">
        <v>185</v>
      </c>
      <c r="AU1230" s="20" t="s">
        <v>86</v>
      </c>
    </row>
    <row r="1231" s="12" customFormat="1" ht="22.8" customHeight="1">
      <c r="A1231" s="12"/>
      <c r="B1231" s="200"/>
      <c r="C1231" s="201"/>
      <c r="D1231" s="202" t="s">
        <v>76</v>
      </c>
      <c r="E1231" s="214" t="s">
        <v>1830</v>
      </c>
      <c r="F1231" s="214" t="s">
        <v>1831</v>
      </c>
      <c r="G1231" s="201"/>
      <c r="H1231" s="201"/>
      <c r="I1231" s="204"/>
      <c r="J1231" s="215">
        <f>BK1231</f>
        <v>0</v>
      </c>
      <c r="K1231" s="201"/>
      <c r="L1231" s="206"/>
      <c r="M1231" s="207"/>
      <c r="N1231" s="208"/>
      <c r="O1231" s="208"/>
      <c r="P1231" s="209">
        <f>SUM(P1232:P1244)</f>
        <v>0</v>
      </c>
      <c r="Q1231" s="208"/>
      <c r="R1231" s="209">
        <f>SUM(R1232:R1244)</f>
        <v>0</v>
      </c>
      <c r="S1231" s="208"/>
      <c r="T1231" s="210">
        <f>SUM(T1232:T1244)</f>
        <v>0</v>
      </c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R1231" s="211" t="s">
        <v>84</v>
      </c>
      <c r="AT1231" s="212" t="s">
        <v>76</v>
      </c>
      <c r="AU1231" s="212" t="s">
        <v>84</v>
      </c>
      <c r="AY1231" s="211" t="s">
        <v>177</v>
      </c>
      <c r="BK1231" s="213">
        <f>SUM(BK1232:BK1244)</f>
        <v>0</v>
      </c>
    </row>
    <row r="1232" s="2" customFormat="1" ht="16.5" customHeight="1">
      <c r="A1232" s="41"/>
      <c r="B1232" s="42"/>
      <c r="C1232" s="216" t="s">
        <v>1832</v>
      </c>
      <c r="D1232" s="216" t="s">
        <v>179</v>
      </c>
      <c r="E1232" s="217" t="s">
        <v>1833</v>
      </c>
      <c r="F1232" s="218" t="s">
        <v>1834</v>
      </c>
      <c r="G1232" s="219" t="s">
        <v>287</v>
      </c>
      <c r="H1232" s="220">
        <v>512.23199999999997</v>
      </c>
      <c r="I1232" s="221"/>
      <c r="J1232" s="222">
        <f>ROUND(I1232*H1232,2)</f>
        <v>0</v>
      </c>
      <c r="K1232" s="218" t="s">
        <v>244</v>
      </c>
      <c r="L1232" s="47"/>
      <c r="M1232" s="223" t="s">
        <v>19</v>
      </c>
      <c r="N1232" s="224" t="s">
        <v>48</v>
      </c>
      <c r="O1232" s="87"/>
      <c r="P1232" s="225">
        <f>O1232*H1232</f>
        <v>0</v>
      </c>
      <c r="Q1232" s="225">
        <v>0</v>
      </c>
      <c r="R1232" s="225">
        <f>Q1232*H1232</f>
        <v>0</v>
      </c>
      <c r="S1232" s="225">
        <v>0</v>
      </c>
      <c r="T1232" s="226">
        <f>S1232*H1232</f>
        <v>0</v>
      </c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R1232" s="227" t="s">
        <v>99</v>
      </c>
      <c r="AT1232" s="227" t="s">
        <v>179</v>
      </c>
      <c r="AU1232" s="227" t="s">
        <v>86</v>
      </c>
      <c r="AY1232" s="20" t="s">
        <v>177</v>
      </c>
      <c r="BE1232" s="228">
        <f>IF(N1232="základní",J1232,0)</f>
        <v>0</v>
      </c>
      <c r="BF1232" s="228">
        <f>IF(N1232="snížená",J1232,0)</f>
        <v>0</v>
      </c>
      <c r="BG1232" s="228">
        <f>IF(N1232="zákl. přenesená",J1232,0)</f>
        <v>0</v>
      </c>
      <c r="BH1232" s="228">
        <f>IF(N1232="sníž. přenesená",J1232,0)</f>
        <v>0</v>
      </c>
      <c r="BI1232" s="228">
        <f>IF(N1232="nulová",J1232,0)</f>
        <v>0</v>
      </c>
      <c r="BJ1232" s="20" t="s">
        <v>84</v>
      </c>
      <c r="BK1232" s="228">
        <f>ROUND(I1232*H1232,2)</f>
        <v>0</v>
      </c>
      <c r="BL1232" s="20" t="s">
        <v>99</v>
      </c>
      <c r="BM1232" s="227" t="s">
        <v>1835</v>
      </c>
    </row>
    <row r="1233" s="2" customFormat="1">
      <c r="A1233" s="41"/>
      <c r="B1233" s="42"/>
      <c r="C1233" s="43"/>
      <c r="D1233" s="229" t="s">
        <v>185</v>
      </c>
      <c r="E1233" s="43"/>
      <c r="F1233" s="230" t="s">
        <v>1836</v>
      </c>
      <c r="G1233" s="43"/>
      <c r="H1233" s="43"/>
      <c r="I1233" s="231"/>
      <c r="J1233" s="43"/>
      <c r="K1233" s="43"/>
      <c r="L1233" s="47"/>
      <c r="M1233" s="232"/>
      <c r="N1233" s="233"/>
      <c r="O1233" s="87"/>
      <c r="P1233" s="87"/>
      <c r="Q1233" s="87"/>
      <c r="R1233" s="87"/>
      <c r="S1233" s="87"/>
      <c r="T1233" s="88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T1233" s="20" t="s">
        <v>185</v>
      </c>
      <c r="AU1233" s="20" t="s">
        <v>86</v>
      </c>
    </row>
    <row r="1234" s="13" customFormat="1">
      <c r="A1234" s="13"/>
      <c r="B1234" s="234"/>
      <c r="C1234" s="235"/>
      <c r="D1234" s="229" t="s">
        <v>187</v>
      </c>
      <c r="E1234" s="236" t="s">
        <v>19</v>
      </c>
      <c r="F1234" s="237" t="s">
        <v>1837</v>
      </c>
      <c r="G1234" s="235"/>
      <c r="H1234" s="238">
        <v>512.23199999999997</v>
      </c>
      <c r="I1234" s="239"/>
      <c r="J1234" s="235"/>
      <c r="K1234" s="235"/>
      <c r="L1234" s="240"/>
      <c r="M1234" s="241"/>
      <c r="N1234" s="242"/>
      <c r="O1234" s="242"/>
      <c r="P1234" s="242"/>
      <c r="Q1234" s="242"/>
      <c r="R1234" s="242"/>
      <c r="S1234" s="242"/>
      <c r="T1234" s="24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4" t="s">
        <v>187</v>
      </c>
      <c r="AU1234" s="244" t="s">
        <v>86</v>
      </c>
      <c r="AV1234" s="13" t="s">
        <v>86</v>
      </c>
      <c r="AW1234" s="13" t="s">
        <v>37</v>
      </c>
      <c r="AX1234" s="13" t="s">
        <v>84</v>
      </c>
      <c r="AY1234" s="244" t="s">
        <v>177</v>
      </c>
    </row>
    <row r="1235" s="2" customFormat="1" ht="16.5" customHeight="1">
      <c r="A1235" s="41"/>
      <c r="B1235" s="42"/>
      <c r="C1235" s="216" t="s">
        <v>1838</v>
      </c>
      <c r="D1235" s="216" t="s">
        <v>179</v>
      </c>
      <c r="E1235" s="217" t="s">
        <v>1839</v>
      </c>
      <c r="F1235" s="218" t="s">
        <v>1840</v>
      </c>
      <c r="G1235" s="219" t="s">
        <v>287</v>
      </c>
      <c r="H1235" s="220">
        <v>7171.3459999999995</v>
      </c>
      <c r="I1235" s="221"/>
      <c r="J1235" s="222">
        <f>ROUND(I1235*H1235,2)</f>
        <v>0</v>
      </c>
      <c r="K1235" s="218" t="s">
        <v>244</v>
      </c>
      <c r="L1235" s="47"/>
      <c r="M1235" s="223" t="s">
        <v>19</v>
      </c>
      <c r="N1235" s="224" t="s">
        <v>48</v>
      </c>
      <c r="O1235" s="87"/>
      <c r="P1235" s="225">
        <f>O1235*H1235</f>
        <v>0</v>
      </c>
      <c r="Q1235" s="225">
        <v>0</v>
      </c>
      <c r="R1235" s="225">
        <f>Q1235*H1235</f>
        <v>0</v>
      </c>
      <c r="S1235" s="225">
        <v>0</v>
      </c>
      <c r="T1235" s="226">
        <f>S1235*H1235</f>
        <v>0</v>
      </c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R1235" s="227" t="s">
        <v>99</v>
      </c>
      <c r="AT1235" s="227" t="s">
        <v>179</v>
      </c>
      <c r="AU1235" s="227" t="s">
        <v>86</v>
      </c>
      <c r="AY1235" s="20" t="s">
        <v>177</v>
      </c>
      <c r="BE1235" s="228">
        <f>IF(N1235="základní",J1235,0)</f>
        <v>0</v>
      </c>
      <c r="BF1235" s="228">
        <f>IF(N1235="snížená",J1235,0)</f>
        <v>0</v>
      </c>
      <c r="BG1235" s="228">
        <f>IF(N1235="zákl. přenesená",J1235,0)</f>
        <v>0</v>
      </c>
      <c r="BH1235" s="228">
        <f>IF(N1235="sníž. přenesená",J1235,0)</f>
        <v>0</v>
      </c>
      <c r="BI1235" s="228">
        <f>IF(N1235="nulová",J1235,0)</f>
        <v>0</v>
      </c>
      <c r="BJ1235" s="20" t="s">
        <v>84</v>
      </c>
      <c r="BK1235" s="228">
        <f>ROUND(I1235*H1235,2)</f>
        <v>0</v>
      </c>
      <c r="BL1235" s="20" t="s">
        <v>99</v>
      </c>
      <c r="BM1235" s="227" t="s">
        <v>1841</v>
      </c>
    </row>
    <row r="1236" s="2" customFormat="1">
      <c r="A1236" s="41"/>
      <c r="B1236" s="42"/>
      <c r="C1236" s="43"/>
      <c r="D1236" s="229" t="s">
        <v>185</v>
      </c>
      <c r="E1236" s="43"/>
      <c r="F1236" s="230" t="s">
        <v>1842</v>
      </c>
      <c r="G1236" s="43"/>
      <c r="H1236" s="43"/>
      <c r="I1236" s="231"/>
      <c r="J1236" s="43"/>
      <c r="K1236" s="43"/>
      <c r="L1236" s="47"/>
      <c r="M1236" s="232"/>
      <c r="N1236" s="233"/>
      <c r="O1236" s="87"/>
      <c r="P1236" s="87"/>
      <c r="Q1236" s="87"/>
      <c r="R1236" s="87"/>
      <c r="S1236" s="87"/>
      <c r="T1236" s="88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T1236" s="20" t="s">
        <v>185</v>
      </c>
      <c r="AU1236" s="20" t="s">
        <v>86</v>
      </c>
    </row>
    <row r="1237" s="13" customFormat="1">
      <c r="A1237" s="13"/>
      <c r="B1237" s="234"/>
      <c r="C1237" s="235"/>
      <c r="D1237" s="229" t="s">
        <v>187</v>
      </c>
      <c r="E1237" s="236" t="s">
        <v>19</v>
      </c>
      <c r="F1237" s="237" t="s">
        <v>1843</v>
      </c>
      <c r="G1237" s="235"/>
      <c r="H1237" s="238">
        <v>7171.3459999999995</v>
      </c>
      <c r="I1237" s="239"/>
      <c r="J1237" s="235"/>
      <c r="K1237" s="235"/>
      <c r="L1237" s="240"/>
      <c r="M1237" s="241"/>
      <c r="N1237" s="242"/>
      <c r="O1237" s="242"/>
      <c r="P1237" s="242"/>
      <c r="Q1237" s="242"/>
      <c r="R1237" s="242"/>
      <c r="S1237" s="242"/>
      <c r="T1237" s="24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44" t="s">
        <v>187</v>
      </c>
      <c r="AU1237" s="244" t="s">
        <v>86</v>
      </c>
      <c r="AV1237" s="13" t="s">
        <v>86</v>
      </c>
      <c r="AW1237" s="13" t="s">
        <v>37</v>
      </c>
      <c r="AX1237" s="13" t="s">
        <v>84</v>
      </c>
      <c r="AY1237" s="244" t="s">
        <v>177</v>
      </c>
    </row>
    <row r="1238" s="2" customFormat="1" ht="16.5" customHeight="1">
      <c r="A1238" s="41"/>
      <c r="B1238" s="42"/>
      <c r="C1238" s="216" t="s">
        <v>1844</v>
      </c>
      <c r="D1238" s="216" t="s">
        <v>179</v>
      </c>
      <c r="E1238" s="217" t="s">
        <v>1845</v>
      </c>
      <c r="F1238" s="218" t="s">
        <v>1846</v>
      </c>
      <c r="G1238" s="219" t="s">
        <v>287</v>
      </c>
      <c r="H1238" s="220">
        <v>510.87900000000002</v>
      </c>
      <c r="I1238" s="221"/>
      <c r="J1238" s="222">
        <f>ROUND(I1238*H1238,2)</f>
        <v>0</v>
      </c>
      <c r="K1238" s="218" t="s">
        <v>244</v>
      </c>
      <c r="L1238" s="47"/>
      <c r="M1238" s="223" t="s">
        <v>19</v>
      </c>
      <c r="N1238" s="224" t="s">
        <v>48</v>
      </c>
      <c r="O1238" s="87"/>
      <c r="P1238" s="225">
        <f>O1238*H1238</f>
        <v>0</v>
      </c>
      <c r="Q1238" s="225">
        <v>0</v>
      </c>
      <c r="R1238" s="225">
        <f>Q1238*H1238</f>
        <v>0</v>
      </c>
      <c r="S1238" s="225">
        <v>0</v>
      </c>
      <c r="T1238" s="226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27" t="s">
        <v>99</v>
      </c>
      <c r="AT1238" s="227" t="s">
        <v>179</v>
      </c>
      <c r="AU1238" s="227" t="s">
        <v>86</v>
      </c>
      <c r="AY1238" s="20" t="s">
        <v>177</v>
      </c>
      <c r="BE1238" s="228">
        <f>IF(N1238="základní",J1238,0)</f>
        <v>0</v>
      </c>
      <c r="BF1238" s="228">
        <f>IF(N1238="snížená",J1238,0)</f>
        <v>0</v>
      </c>
      <c r="BG1238" s="228">
        <f>IF(N1238="zákl. přenesená",J1238,0)</f>
        <v>0</v>
      </c>
      <c r="BH1238" s="228">
        <f>IF(N1238="sníž. přenesená",J1238,0)</f>
        <v>0</v>
      </c>
      <c r="BI1238" s="228">
        <f>IF(N1238="nulová",J1238,0)</f>
        <v>0</v>
      </c>
      <c r="BJ1238" s="20" t="s">
        <v>84</v>
      </c>
      <c r="BK1238" s="228">
        <f>ROUND(I1238*H1238,2)</f>
        <v>0</v>
      </c>
      <c r="BL1238" s="20" t="s">
        <v>99</v>
      </c>
      <c r="BM1238" s="227" t="s">
        <v>1847</v>
      </c>
    </row>
    <row r="1239" s="2" customFormat="1">
      <c r="A1239" s="41"/>
      <c r="B1239" s="42"/>
      <c r="C1239" s="43"/>
      <c r="D1239" s="229" t="s">
        <v>185</v>
      </c>
      <c r="E1239" s="43"/>
      <c r="F1239" s="230" t="s">
        <v>1846</v>
      </c>
      <c r="G1239" s="43"/>
      <c r="H1239" s="43"/>
      <c r="I1239" s="231"/>
      <c r="J1239" s="43"/>
      <c r="K1239" s="43"/>
      <c r="L1239" s="47"/>
      <c r="M1239" s="232"/>
      <c r="N1239" s="233"/>
      <c r="O1239" s="87"/>
      <c r="P1239" s="87"/>
      <c r="Q1239" s="87"/>
      <c r="R1239" s="87"/>
      <c r="S1239" s="87"/>
      <c r="T1239" s="88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T1239" s="20" t="s">
        <v>185</v>
      </c>
      <c r="AU1239" s="20" t="s">
        <v>86</v>
      </c>
    </row>
    <row r="1240" s="2" customFormat="1" ht="16.5" customHeight="1">
      <c r="A1240" s="41"/>
      <c r="B1240" s="42"/>
      <c r="C1240" s="216" t="s">
        <v>1848</v>
      </c>
      <c r="D1240" s="216" t="s">
        <v>179</v>
      </c>
      <c r="E1240" s="217" t="s">
        <v>1849</v>
      </c>
      <c r="F1240" s="218" t="s">
        <v>1850</v>
      </c>
      <c r="G1240" s="219" t="s">
        <v>287</v>
      </c>
      <c r="H1240" s="220">
        <v>510.87900000000002</v>
      </c>
      <c r="I1240" s="221"/>
      <c r="J1240" s="222">
        <f>ROUND(I1240*H1240,2)</f>
        <v>0</v>
      </c>
      <c r="K1240" s="218" t="s">
        <v>183</v>
      </c>
      <c r="L1240" s="47"/>
      <c r="M1240" s="223" t="s">
        <v>19</v>
      </c>
      <c r="N1240" s="224" t="s">
        <v>48</v>
      </c>
      <c r="O1240" s="87"/>
      <c r="P1240" s="225">
        <f>O1240*H1240</f>
        <v>0</v>
      </c>
      <c r="Q1240" s="225">
        <v>0</v>
      </c>
      <c r="R1240" s="225">
        <f>Q1240*H1240</f>
        <v>0</v>
      </c>
      <c r="S1240" s="225">
        <v>0</v>
      </c>
      <c r="T1240" s="226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27" t="s">
        <v>99</v>
      </c>
      <c r="AT1240" s="227" t="s">
        <v>179</v>
      </c>
      <c r="AU1240" s="227" t="s">
        <v>86</v>
      </c>
      <c r="AY1240" s="20" t="s">
        <v>177</v>
      </c>
      <c r="BE1240" s="228">
        <f>IF(N1240="základní",J1240,0)</f>
        <v>0</v>
      </c>
      <c r="BF1240" s="228">
        <f>IF(N1240="snížená",J1240,0)</f>
        <v>0</v>
      </c>
      <c r="BG1240" s="228">
        <f>IF(N1240="zákl. přenesená",J1240,0)</f>
        <v>0</v>
      </c>
      <c r="BH1240" s="228">
        <f>IF(N1240="sníž. přenesená",J1240,0)</f>
        <v>0</v>
      </c>
      <c r="BI1240" s="228">
        <f>IF(N1240="nulová",J1240,0)</f>
        <v>0</v>
      </c>
      <c r="BJ1240" s="20" t="s">
        <v>84</v>
      </c>
      <c r="BK1240" s="228">
        <f>ROUND(I1240*H1240,2)</f>
        <v>0</v>
      </c>
      <c r="BL1240" s="20" t="s">
        <v>99</v>
      </c>
      <c r="BM1240" s="227" t="s">
        <v>1851</v>
      </c>
    </row>
    <row r="1241" s="2" customFormat="1">
      <c r="A1241" s="41"/>
      <c r="B1241" s="42"/>
      <c r="C1241" s="43"/>
      <c r="D1241" s="229" t="s">
        <v>185</v>
      </c>
      <c r="E1241" s="43"/>
      <c r="F1241" s="230" t="s">
        <v>1852</v>
      </c>
      <c r="G1241" s="43"/>
      <c r="H1241" s="43"/>
      <c r="I1241" s="231"/>
      <c r="J1241" s="43"/>
      <c r="K1241" s="43"/>
      <c r="L1241" s="47"/>
      <c r="M1241" s="232"/>
      <c r="N1241" s="233"/>
      <c r="O1241" s="87"/>
      <c r="P1241" s="87"/>
      <c r="Q1241" s="87"/>
      <c r="R1241" s="87"/>
      <c r="S1241" s="87"/>
      <c r="T1241" s="88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T1241" s="20" t="s">
        <v>185</v>
      </c>
      <c r="AU1241" s="20" t="s">
        <v>86</v>
      </c>
    </row>
    <row r="1242" s="2" customFormat="1" ht="16.5" customHeight="1">
      <c r="A1242" s="41"/>
      <c r="B1242" s="42"/>
      <c r="C1242" s="216" t="s">
        <v>1853</v>
      </c>
      <c r="D1242" s="216" t="s">
        <v>179</v>
      </c>
      <c r="E1242" s="217" t="s">
        <v>1763</v>
      </c>
      <c r="F1242" s="218" t="s">
        <v>1764</v>
      </c>
      <c r="G1242" s="219" t="s">
        <v>287</v>
      </c>
      <c r="H1242" s="220">
        <v>1.353</v>
      </c>
      <c r="I1242" s="221"/>
      <c r="J1242" s="222">
        <f>ROUND(I1242*H1242,2)</f>
        <v>0</v>
      </c>
      <c r="K1242" s="218" t="s">
        <v>183</v>
      </c>
      <c r="L1242" s="47"/>
      <c r="M1242" s="223" t="s">
        <v>19</v>
      </c>
      <c r="N1242" s="224" t="s">
        <v>48</v>
      </c>
      <c r="O1242" s="87"/>
      <c r="P1242" s="225">
        <f>O1242*H1242</f>
        <v>0</v>
      </c>
      <c r="Q1242" s="225">
        <v>0</v>
      </c>
      <c r="R1242" s="225">
        <f>Q1242*H1242</f>
        <v>0</v>
      </c>
      <c r="S1242" s="225">
        <v>0</v>
      </c>
      <c r="T1242" s="226">
        <f>S1242*H1242</f>
        <v>0</v>
      </c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R1242" s="227" t="s">
        <v>99</v>
      </c>
      <c r="AT1242" s="227" t="s">
        <v>179</v>
      </c>
      <c r="AU1242" s="227" t="s">
        <v>86</v>
      </c>
      <c r="AY1242" s="20" t="s">
        <v>177</v>
      </c>
      <c r="BE1242" s="228">
        <f>IF(N1242="základní",J1242,0)</f>
        <v>0</v>
      </c>
      <c r="BF1242" s="228">
        <f>IF(N1242="snížená",J1242,0)</f>
        <v>0</v>
      </c>
      <c r="BG1242" s="228">
        <f>IF(N1242="zákl. přenesená",J1242,0)</f>
        <v>0</v>
      </c>
      <c r="BH1242" s="228">
        <f>IF(N1242="sníž. přenesená",J1242,0)</f>
        <v>0</v>
      </c>
      <c r="BI1242" s="228">
        <f>IF(N1242="nulová",J1242,0)</f>
        <v>0</v>
      </c>
      <c r="BJ1242" s="20" t="s">
        <v>84</v>
      </c>
      <c r="BK1242" s="228">
        <f>ROUND(I1242*H1242,2)</f>
        <v>0</v>
      </c>
      <c r="BL1242" s="20" t="s">
        <v>99</v>
      </c>
      <c r="BM1242" s="227" t="s">
        <v>1854</v>
      </c>
    </row>
    <row r="1243" s="2" customFormat="1">
      <c r="A1243" s="41"/>
      <c r="B1243" s="42"/>
      <c r="C1243" s="43"/>
      <c r="D1243" s="229" t="s">
        <v>185</v>
      </c>
      <c r="E1243" s="43"/>
      <c r="F1243" s="230" t="s">
        <v>1766</v>
      </c>
      <c r="G1243" s="43"/>
      <c r="H1243" s="43"/>
      <c r="I1243" s="231"/>
      <c r="J1243" s="43"/>
      <c r="K1243" s="43"/>
      <c r="L1243" s="47"/>
      <c r="M1243" s="232"/>
      <c r="N1243" s="233"/>
      <c r="O1243" s="87"/>
      <c r="P1243" s="87"/>
      <c r="Q1243" s="87"/>
      <c r="R1243" s="87"/>
      <c r="S1243" s="87"/>
      <c r="T1243" s="88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T1243" s="20" t="s">
        <v>185</v>
      </c>
      <c r="AU1243" s="20" t="s">
        <v>86</v>
      </c>
    </row>
    <row r="1244" s="13" customFormat="1">
      <c r="A1244" s="13"/>
      <c r="B1244" s="234"/>
      <c r="C1244" s="235"/>
      <c r="D1244" s="229" t="s">
        <v>187</v>
      </c>
      <c r="E1244" s="236" t="s">
        <v>19</v>
      </c>
      <c r="F1244" s="237" t="s">
        <v>1855</v>
      </c>
      <c r="G1244" s="235"/>
      <c r="H1244" s="238">
        <v>1.353</v>
      </c>
      <c r="I1244" s="239"/>
      <c r="J1244" s="235"/>
      <c r="K1244" s="235"/>
      <c r="L1244" s="240"/>
      <c r="M1244" s="241"/>
      <c r="N1244" s="242"/>
      <c r="O1244" s="242"/>
      <c r="P1244" s="242"/>
      <c r="Q1244" s="242"/>
      <c r="R1244" s="242"/>
      <c r="S1244" s="242"/>
      <c r="T1244" s="24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4" t="s">
        <v>187</v>
      </c>
      <c r="AU1244" s="244" t="s">
        <v>86</v>
      </c>
      <c r="AV1244" s="13" t="s">
        <v>86</v>
      </c>
      <c r="AW1244" s="13" t="s">
        <v>37</v>
      </c>
      <c r="AX1244" s="13" t="s">
        <v>84</v>
      </c>
      <c r="AY1244" s="244" t="s">
        <v>177</v>
      </c>
    </row>
    <row r="1245" s="12" customFormat="1" ht="22.8" customHeight="1">
      <c r="A1245" s="12"/>
      <c r="B1245" s="200"/>
      <c r="C1245" s="201"/>
      <c r="D1245" s="202" t="s">
        <v>76</v>
      </c>
      <c r="E1245" s="214" t="s">
        <v>1856</v>
      </c>
      <c r="F1245" s="214" t="s">
        <v>1761</v>
      </c>
      <c r="G1245" s="201"/>
      <c r="H1245" s="201"/>
      <c r="I1245" s="204"/>
      <c r="J1245" s="215">
        <f>BK1245</f>
        <v>0</v>
      </c>
      <c r="K1245" s="201"/>
      <c r="L1245" s="206"/>
      <c r="M1245" s="207"/>
      <c r="N1245" s="208"/>
      <c r="O1245" s="208"/>
      <c r="P1245" s="209">
        <f>SUM(P1246:P1247)</f>
        <v>0</v>
      </c>
      <c r="Q1245" s="208"/>
      <c r="R1245" s="209">
        <f>SUM(R1246:R1247)</f>
        <v>0</v>
      </c>
      <c r="S1245" s="208"/>
      <c r="T1245" s="210">
        <f>SUM(T1246:T1247)</f>
        <v>0</v>
      </c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R1245" s="211" t="s">
        <v>84</v>
      </c>
      <c r="AT1245" s="212" t="s">
        <v>76</v>
      </c>
      <c r="AU1245" s="212" t="s">
        <v>84</v>
      </c>
      <c r="AY1245" s="211" t="s">
        <v>177</v>
      </c>
      <c r="BK1245" s="213">
        <f>SUM(BK1246:BK1247)</f>
        <v>0</v>
      </c>
    </row>
    <row r="1246" s="2" customFormat="1" ht="16.5" customHeight="1">
      <c r="A1246" s="41"/>
      <c r="B1246" s="42"/>
      <c r="C1246" s="216" t="s">
        <v>1857</v>
      </c>
      <c r="D1246" s="216" t="s">
        <v>179</v>
      </c>
      <c r="E1246" s="217" t="s">
        <v>1858</v>
      </c>
      <c r="F1246" s="218" t="s">
        <v>1859</v>
      </c>
      <c r="G1246" s="219" t="s">
        <v>287</v>
      </c>
      <c r="H1246" s="220">
        <v>1200.1959999999999</v>
      </c>
      <c r="I1246" s="221"/>
      <c r="J1246" s="222">
        <f>ROUND(I1246*H1246,2)</f>
        <v>0</v>
      </c>
      <c r="K1246" s="218" t="s">
        <v>244</v>
      </c>
      <c r="L1246" s="47"/>
      <c r="M1246" s="223" t="s">
        <v>19</v>
      </c>
      <c r="N1246" s="224" t="s">
        <v>48</v>
      </c>
      <c r="O1246" s="87"/>
      <c r="P1246" s="225">
        <f>O1246*H1246</f>
        <v>0</v>
      </c>
      <c r="Q1246" s="225">
        <v>0</v>
      </c>
      <c r="R1246" s="225">
        <f>Q1246*H1246</f>
        <v>0</v>
      </c>
      <c r="S1246" s="225">
        <v>0</v>
      </c>
      <c r="T1246" s="226">
        <f>S1246*H1246</f>
        <v>0</v>
      </c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R1246" s="227" t="s">
        <v>99</v>
      </c>
      <c r="AT1246" s="227" t="s">
        <v>179</v>
      </c>
      <c r="AU1246" s="227" t="s">
        <v>86</v>
      </c>
      <c r="AY1246" s="20" t="s">
        <v>177</v>
      </c>
      <c r="BE1246" s="228">
        <f>IF(N1246="základní",J1246,0)</f>
        <v>0</v>
      </c>
      <c r="BF1246" s="228">
        <f>IF(N1246="snížená",J1246,0)</f>
        <v>0</v>
      </c>
      <c r="BG1246" s="228">
        <f>IF(N1246="zákl. přenesená",J1246,0)</f>
        <v>0</v>
      </c>
      <c r="BH1246" s="228">
        <f>IF(N1246="sníž. přenesená",J1246,0)</f>
        <v>0</v>
      </c>
      <c r="BI1246" s="228">
        <f>IF(N1246="nulová",J1246,0)</f>
        <v>0</v>
      </c>
      <c r="BJ1246" s="20" t="s">
        <v>84</v>
      </c>
      <c r="BK1246" s="228">
        <f>ROUND(I1246*H1246,2)</f>
        <v>0</v>
      </c>
      <c r="BL1246" s="20" t="s">
        <v>99</v>
      </c>
      <c r="BM1246" s="227" t="s">
        <v>1860</v>
      </c>
    </row>
    <row r="1247" s="2" customFormat="1">
      <c r="A1247" s="41"/>
      <c r="B1247" s="42"/>
      <c r="C1247" s="43"/>
      <c r="D1247" s="229" t="s">
        <v>185</v>
      </c>
      <c r="E1247" s="43"/>
      <c r="F1247" s="230" t="s">
        <v>1861</v>
      </c>
      <c r="G1247" s="43"/>
      <c r="H1247" s="43"/>
      <c r="I1247" s="231"/>
      <c r="J1247" s="43"/>
      <c r="K1247" s="43"/>
      <c r="L1247" s="47"/>
      <c r="M1247" s="232"/>
      <c r="N1247" s="233"/>
      <c r="O1247" s="87"/>
      <c r="P1247" s="87"/>
      <c r="Q1247" s="87"/>
      <c r="R1247" s="87"/>
      <c r="S1247" s="87"/>
      <c r="T1247" s="88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T1247" s="20" t="s">
        <v>185</v>
      </c>
      <c r="AU1247" s="20" t="s">
        <v>86</v>
      </c>
    </row>
    <row r="1248" s="12" customFormat="1" ht="25.92" customHeight="1">
      <c r="A1248" s="12"/>
      <c r="B1248" s="200"/>
      <c r="C1248" s="201"/>
      <c r="D1248" s="202" t="s">
        <v>76</v>
      </c>
      <c r="E1248" s="203" t="s">
        <v>1862</v>
      </c>
      <c r="F1248" s="203" t="s">
        <v>1863</v>
      </c>
      <c r="G1248" s="201"/>
      <c r="H1248" s="201"/>
      <c r="I1248" s="204"/>
      <c r="J1248" s="205">
        <f>BK1248</f>
        <v>0</v>
      </c>
      <c r="K1248" s="201"/>
      <c r="L1248" s="206"/>
      <c r="M1248" s="207"/>
      <c r="N1248" s="208"/>
      <c r="O1248" s="208"/>
      <c r="P1248" s="209">
        <f>P1249+P1308+P1400+P1463+P1575+P1627+P1759+P1774+P1809+P1826+P1867+P1898+P1929+P2012+P2061+P2108+P2126+P2211+P2262+P2343+P2376+P2486+P2537</f>
        <v>0</v>
      </c>
      <c r="Q1248" s="208"/>
      <c r="R1248" s="209">
        <f>R1249+R1308+R1400+R1463+R1575+R1627+R1759+R1774+R1809+R1826+R1867+R1898+R1929+R2012+R2061+R2108+R2126+R2211+R2262+R2343+R2376+R2486+R2537</f>
        <v>94.898511630000002</v>
      </c>
      <c r="S1248" s="208"/>
      <c r="T1248" s="210">
        <f>T1249+T1308+T1400+T1463+T1575+T1627+T1759+T1774+T1809+T1826+T1867+T1898+T1929+T2012+T2061+T2108+T2126+T2211+T2262+T2343+T2376+T2486+T2537</f>
        <v>0.1197</v>
      </c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R1248" s="211" t="s">
        <v>86</v>
      </c>
      <c r="AT1248" s="212" t="s">
        <v>76</v>
      </c>
      <c r="AU1248" s="212" t="s">
        <v>77</v>
      </c>
      <c r="AY1248" s="211" t="s">
        <v>177</v>
      </c>
      <c r="BK1248" s="213">
        <f>BK1249+BK1308+BK1400+BK1463+BK1575+BK1627+BK1759+BK1774+BK1809+BK1826+BK1867+BK1898+BK1929+BK2012+BK2061+BK2108+BK2126+BK2211+BK2262+BK2343+BK2376+BK2486+BK2537</f>
        <v>0</v>
      </c>
    </row>
    <row r="1249" s="12" customFormat="1" ht="22.8" customHeight="1">
      <c r="A1249" s="12"/>
      <c r="B1249" s="200"/>
      <c r="C1249" s="201"/>
      <c r="D1249" s="202" t="s">
        <v>76</v>
      </c>
      <c r="E1249" s="214" t="s">
        <v>1864</v>
      </c>
      <c r="F1249" s="214" t="s">
        <v>1865</v>
      </c>
      <c r="G1249" s="201"/>
      <c r="H1249" s="201"/>
      <c r="I1249" s="204"/>
      <c r="J1249" s="215">
        <f>BK1249</f>
        <v>0</v>
      </c>
      <c r="K1249" s="201"/>
      <c r="L1249" s="206"/>
      <c r="M1249" s="207"/>
      <c r="N1249" s="208"/>
      <c r="O1249" s="208"/>
      <c r="P1249" s="209">
        <f>SUM(P1250:P1307)</f>
        <v>0</v>
      </c>
      <c r="Q1249" s="208"/>
      <c r="R1249" s="209">
        <f>SUM(R1250:R1307)</f>
        <v>2.6554893100000001</v>
      </c>
      <c r="S1249" s="208"/>
      <c r="T1249" s="210">
        <f>SUM(T1250:T1307)</f>
        <v>0</v>
      </c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R1249" s="211" t="s">
        <v>86</v>
      </c>
      <c r="AT1249" s="212" t="s">
        <v>76</v>
      </c>
      <c r="AU1249" s="212" t="s">
        <v>84</v>
      </c>
      <c r="AY1249" s="211" t="s">
        <v>177</v>
      </c>
      <c r="BK1249" s="213">
        <f>SUM(BK1250:BK1307)</f>
        <v>0</v>
      </c>
    </row>
    <row r="1250" s="2" customFormat="1" ht="16.5" customHeight="1">
      <c r="A1250" s="41"/>
      <c r="B1250" s="42"/>
      <c r="C1250" s="216" t="s">
        <v>1866</v>
      </c>
      <c r="D1250" s="216" t="s">
        <v>179</v>
      </c>
      <c r="E1250" s="217" t="s">
        <v>1867</v>
      </c>
      <c r="F1250" s="218" t="s">
        <v>1868</v>
      </c>
      <c r="G1250" s="219" t="s">
        <v>251</v>
      </c>
      <c r="H1250" s="220">
        <v>170.55600000000001</v>
      </c>
      <c r="I1250" s="221"/>
      <c r="J1250" s="222">
        <f>ROUND(I1250*H1250,2)</f>
        <v>0</v>
      </c>
      <c r="K1250" s="218" t="s">
        <v>317</v>
      </c>
      <c r="L1250" s="47"/>
      <c r="M1250" s="223" t="s">
        <v>19</v>
      </c>
      <c r="N1250" s="224" t="s">
        <v>48</v>
      </c>
      <c r="O1250" s="87"/>
      <c r="P1250" s="225">
        <f>O1250*H1250</f>
        <v>0</v>
      </c>
      <c r="Q1250" s="225">
        <v>0</v>
      </c>
      <c r="R1250" s="225">
        <f>Q1250*H1250</f>
        <v>0</v>
      </c>
      <c r="S1250" s="225">
        <v>0</v>
      </c>
      <c r="T1250" s="226">
        <f>S1250*H1250</f>
        <v>0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27" t="s">
        <v>291</v>
      </c>
      <c r="AT1250" s="227" t="s">
        <v>179</v>
      </c>
      <c r="AU1250" s="227" t="s">
        <v>86</v>
      </c>
      <c r="AY1250" s="20" t="s">
        <v>177</v>
      </c>
      <c r="BE1250" s="228">
        <f>IF(N1250="základní",J1250,0)</f>
        <v>0</v>
      </c>
      <c r="BF1250" s="228">
        <f>IF(N1250="snížená",J1250,0)</f>
        <v>0</v>
      </c>
      <c r="BG1250" s="228">
        <f>IF(N1250="zákl. přenesená",J1250,0)</f>
        <v>0</v>
      </c>
      <c r="BH1250" s="228">
        <f>IF(N1250="sníž. přenesená",J1250,0)</f>
        <v>0</v>
      </c>
      <c r="BI1250" s="228">
        <f>IF(N1250="nulová",J1250,0)</f>
        <v>0</v>
      </c>
      <c r="BJ1250" s="20" t="s">
        <v>84</v>
      </c>
      <c r="BK1250" s="228">
        <f>ROUND(I1250*H1250,2)</f>
        <v>0</v>
      </c>
      <c r="BL1250" s="20" t="s">
        <v>291</v>
      </c>
      <c r="BM1250" s="227" t="s">
        <v>1869</v>
      </c>
    </row>
    <row r="1251" s="2" customFormat="1">
      <c r="A1251" s="41"/>
      <c r="B1251" s="42"/>
      <c r="C1251" s="43"/>
      <c r="D1251" s="229" t="s">
        <v>185</v>
      </c>
      <c r="E1251" s="43"/>
      <c r="F1251" s="230" t="s">
        <v>1870</v>
      </c>
      <c r="G1251" s="43"/>
      <c r="H1251" s="43"/>
      <c r="I1251" s="231"/>
      <c r="J1251" s="43"/>
      <c r="K1251" s="43"/>
      <c r="L1251" s="47"/>
      <c r="M1251" s="232"/>
      <c r="N1251" s="233"/>
      <c r="O1251" s="87"/>
      <c r="P1251" s="87"/>
      <c r="Q1251" s="87"/>
      <c r="R1251" s="87"/>
      <c r="S1251" s="87"/>
      <c r="T1251" s="88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T1251" s="20" t="s">
        <v>185</v>
      </c>
      <c r="AU1251" s="20" t="s">
        <v>86</v>
      </c>
    </row>
    <row r="1252" s="14" customFormat="1">
      <c r="A1252" s="14"/>
      <c r="B1252" s="245"/>
      <c r="C1252" s="246"/>
      <c r="D1252" s="229" t="s">
        <v>187</v>
      </c>
      <c r="E1252" s="247" t="s">
        <v>19</v>
      </c>
      <c r="F1252" s="248" t="s">
        <v>753</v>
      </c>
      <c r="G1252" s="246"/>
      <c r="H1252" s="247" t="s">
        <v>19</v>
      </c>
      <c r="I1252" s="249"/>
      <c r="J1252" s="246"/>
      <c r="K1252" s="246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4" t="s">
        <v>187</v>
      </c>
      <c r="AU1252" s="254" t="s">
        <v>86</v>
      </c>
      <c r="AV1252" s="14" t="s">
        <v>84</v>
      </c>
      <c r="AW1252" s="14" t="s">
        <v>37</v>
      </c>
      <c r="AX1252" s="14" t="s">
        <v>77</v>
      </c>
      <c r="AY1252" s="254" t="s">
        <v>177</v>
      </c>
    </row>
    <row r="1253" s="13" customFormat="1">
      <c r="A1253" s="13"/>
      <c r="B1253" s="234"/>
      <c r="C1253" s="235"/>
      <c r="D1253" s="229" t="s">
        <v>187</v>
      </c>
      <c r="E1253" s="236" t="s">
        <v>19</v>
      </c>
      <c r="F1253" s="237" t="s">
        <v>1871</v>
      </c>
      <c r="G1253" s="235"/>
      <c r="H1253" s="238">
        <v>22.02</v>
      </c>
      <c r="I1253" s="239"/>
      <c r="J1253" s="235"/>
      <c r="K1253" s="235"/>
      <c r="L1253" s="240"/>
      <c r="M1253" s="241"/>
      <c r="N1253" s="242"/>
      <c r="O1253" s="242"/>
      <c r="P1253" s="242"/>
      <c r="Q1253" s="242"/>
      <c r="R1253" s="242"/>
      <c r="S1253" s="242"/>
      <c r="T1253" s="24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44" t="s">
        <v>187</v>
      </c>
      <c r="AU1253" s="244" t="s">
        <v>86</v>
      </c>
      <c r="AV1253" s="13" t="s">
        <v>86</v>
      </c>
      <c r="AW1253" s="13" t="s">
        <v>37</v>
      </c>
      <c r="AX1253" s="13" t="s">
        <v>77</v>
      </c>
      <c r="AY1253" s="244" t="s">
        <v>177</v>
      </c>
    </row>
    <row r="1254" s="13" customFormat="1">
      <c r="A1254" s="13"/>
      <c r="B1254" s="234"/>
      <c r="C1254" s="235"/>
      <c r="D1254" s="229" t="s">
        <v>187</v>
      </c>
      <c r="E1254" s="236" t="s">
        <v>19</v>
      </c>
      <c r="F1254" s="237" t="s">
        <v>1872</v>
      </c>
      <c r="G1254" s="235"/>
      <c r="H1254" s="238">
        <v>8.7200000000000006</v>
      </c>
      <c r="I1254" s="239"/>
      <c r="J1254" s="235"/>
      <c r="K1254" s="235"/>
      <c r="L1254" s="240"/>
      <c r="M1254" s="241"/>
      <c r="N1254" s="242"/>
      <c r="O1254" s="242"/>
      <c r="P1254" s="242"/>
      <c r="Q1254" s="242"/>
      <c r="R1254" s="242"/>
      <c r="S1254" s="242"/>
      <c r="T1254" s="24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4" t="s">
        <v>187</v>
      </c>
      <c r="AU1254" s="244" t="s">
        <v>86</v>
      </c>
      <c r="AV1254" s="13" t="s">
        <v>86</v>
      </c>
      <c r="AW1254" s="13" t="s">
        <v>37</v>
      </c>
      <c r="AX1254" s="13" t="s">
        <v>77</v>
      </c>
      <c r="AY1254" s="244" t="s">
        <v>177</v>
      </c>
    </row>
    <row r="1255" s="13" customFormat="1">
      <c r="A1255" s="13"/>
      <c r="B1255" s="234"/>
      <c r="C1255" s="235"/>
      <c r="D1255" s="229" t="s">
        <v>187</v>
      </c>
      <c r="E1255" s="236" t="s">
        <v>19</v>
      </c>
      <c r="F1255" s="237" t="s">
        <v>1873</v>
      </c>
      <c r="G1255" s="235"/>
      <c r="H1255" s="238">
        <v>16.399999999999999</v>
      </c>
      <c r="I1255" s="239"/>
      <c r="J1255" s="235"/>
      <c r="K1255" s="235"/>
      <c r="L1255" s="240"/>
      <c r="M1255" s="241"/>
      <c r="N1255" s="242"/>
      <c r="O1255" s="242"/>
      <c r="P1255" s="242"/>
      <c r="Q1255" s="242"/>
      <c r="R1255" s="242"/>
      <c r="S1255" s="242"/>
      <c r="T1255" s="24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44" t="s">
        <v>187</v>
      </c>
      <c r="AU1255" s="244" t="s">
        <v>86</v>
      </c>
      <c r="AV1255" s="13" t="s">
        <v>86</v>
      </c>
      <c r="AW1255" s="13" t="s">
        <v>37</v>
      </c>
      <c r="AX1255" s="13" t="s">
        <v>77</v>
      </c>
      <c r="AY1255" s="244" t="s">
        <v>177</v>
      </c>
    </row>
    <row r="1256" s="14" customFormat="1">
      <c r="A1256" s="14"/>
      <c r="B1256" s="245"/>
      <c r="C1256" s="246"/>
      <c r="D1256" s="229" t="s">
        <v>187</v>
      </c>
      <c r="E1256" s="247" t="s">
        <v>19</v>
      </c>
      <c r="F1256" s="248" t="s">
        <v>755</v>
      </c>
      <c r="G1256" s="246"/>
      <c r="H1256" s="247" t="s">
        <v>19</v>
      </c>
      <c r="I1256" s="249"/>
      <c r="J1256" s="246"/>
      <c r="K1256" s="246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187</v>
      </c>
      <c r="AU1256" s="254" t="s">
        <v>86</v>
      </c>
      <c r="AV1256" s="14" t="s">
        <v>84</v>
      </c>
      <c r="AW1256" s="14" t="s">
        <v>37</v>
      </c>
      <c r="AX1256" s="14" t="s">
        <v>77</v>
      </c>
      <c r="AY1256" s="254" t="s">
        <v>177</v>
      </c>
    </row>
    <row r="1257" s="13" customFormat="1">
      <c r="A1257" s="13"/>
      <c r="B1257" s="234"/>
      <c r="C1257" s="235"/>
      <c r="D1257" s="229" t="s">
        <v>187</v>
      </c>
      <c r="E1257" s="236" t="s">
        <v>19</v>
      </c>
      <c r="F1257" s="237" t="s">
        <v>1874</v>
      </c>
      <c r="G1257" s="235"/>
      <c r="H1257" s="238">
        <v>27.649999999999999</v>
      </c>
      <c r="I1257" s="239"/>
      <c r="J1257" s="235"/>
      <c r="K1257" s="235"/>
      <c r="L1257" s="240"/>
      <c r="M1257" s="241"/>
      <c r="N1257" s="242"/>
      <c r="O1257" s="242"/>
      <c r="P1257" s="242"/>
      <c r="Q1257" s="242"/>
      <c r="R1257" s="242"/>
      <c r="S1257" s="242"/>
      <c r="T1257" s="24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4" t="s">
        <v>187</v>
      </c>
      <c r="AU1257" s="244" t="s">
        <v>86</v>
      </c>
      <c r="AV1257" s="13" t="s">
        <v>86</v>
      </c>
      <c r="AW1257" s="13" t="s">
        <v>37</v>
      </c>
      <c r="AX1257" s="13" t="s">
        <v>77</v>
      </c>
      <c r="AY1257" s="244" t="s">
        <v>177</v>
      </c>
    </row>
    <row r="1258" s="13" customFormat="1">
      <c r="A1258" s="13"/>
      <c r="B1258" s="234"/>
      <c r="C1258" s="235"/>
      <c r="D1258" s="229" t="s">
        <v>187</v>
      </c>
      <c r="E1258" s="236" t="s">
        <v>19</v>
      </c>
      <c r="F1258" s="237" t="s">
        <v>1875</v>
      </c>
      <c r="G1258" s="235"/>
      <c r="H1258" s="238">
        <v>10.488</v>
      </c>
      <c r="I1258" s="239"/>
      <c r="J1258" s="235"/>
      <c r="K1258" s="235"/>
      <c r="L1258" s="240"/>
      <c r="M1258" s="241"/>
      <c r="N1258" s="242"/>
      <c r="O1258" s="242"/>
      <c r="P1258" s="242"/>
      <c r="Q1258" s="242"/>
      <c r="R1258" s="242"/>
      <c r="S1258" s="242"/>
      <c r="T1258" s="24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4" t="s">
        <v>187</v>
      </c>
      <c r="AU1258" s="244" t="s">
        <v>86</v>
      </c>
      <c r="AV1258" s="13" t="s">
        <v>86</v>
      </c>
      <c r="AW1258" s="13" t="s">
        <v>37</v>
      </c>
      <c r="AX1258" s="13" t="s">
        <v>77</v>
      </c>
      <c r="AY1258" s="244" t="s">
        <v>177</v>
      </c>
    </row>
    <row r="1259" s="16" customFormat="1">
      <c r="A1259" s="16"/>
      <c r="B1259" s="266"/>
      <c r="C1259" s="267"/>
      <c r="D1259" s="229" t="s">
        <v>187</v>
      </c>
      <c r="E1259" s="268" t="s">
        <v>19</v>
      </c>
      <c r="F1259" s="269" t="s">
        <v>229</v>
      </c>
      <c r="G1259" s="267"/>
      <c r="H1259" s="270">
        <v>85.277999999999992</v>
      </c>
      <c r="I1259" s="271"/>
      <c r="J1259" s="267"/>
      <c r="K1259" s="267"/>
      <c r="L1259" s="272"/>
      <c r="M1259" s="273"/>
      <c r="N1259" s="274"/>
      <c r="O1259" s="274"/>
      <c r="P1259" s="274"/>
      <c r="Q1259" s="274"/>
      <c r="R1259" s="274"/>
      <c r="S1259" s="274"/>
      <c r="T1259" s="275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T1259" s="276" t="s">
        <v>187</v>
      </c>
      <c r="AU1259" s="276" t="s">
        <v>86</v>
      </c>
      <c r="AV1259" s="16" t="s">
        <v>92</v>
      </c>
      <c r="AW1259" s="16" t="s">
        <v>37</v>
      </c>
      <c r="AX1259" s="16" t="s">
        <v>77</v>
      </c>
      <c r="AY1259" s="276" t="s">
        <v>177</v>
      </c>
    </row>
    <row r="1260" s="13" customFormat="1">
      <c r="A1260" s="13"/>
      <c r="B1260" s="234"/>
      <c r="C1260" s="235"/>
      <c r="D1260" s="229" t="s">
        <v>187</v>
      </c>
      <c r="E1260" s="236" t="s">
        <v>19</v>
      </c>
      <c r="F1260" s="237" t="s">
        <v>1876</v>
      </c>
      <c r="G1260" s="235"/>
      <c r="H1260" s="238">
        <v>170.55600000000001</v>
      </c>
      <c r="I1260" s="239"/>
      <c r="J1260" s="235"/>
      <c r="K1260" s="235"/>
      <c r="L1260" s="240"/>
      <c r="M1260" s="241"/>
      <c r="N1260" s="242"/>
      <c r="O1260" s="242"/>
      <c r="P1260" s="242"/>
      <c r="Q1260" s="242"/>
      <c r="R1260" s="242"/>
      <c r="S1260" s="242"/>
      <c r="T1260" s="24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4" t="s">
        <v>187</v>
      </c>
      <c r="AU1260" s="244" t="s">
        <v>86</v>
      </c>
      <c r="AV1260" s="13" t="s">
        <v>86</v>
      </c>
      <c r="AW1260" s="13" t="s">
        <v>37</v>
      </c>
      <c r="AX1260" s="13" t="s">
        <v>84</v>
      </c>
      <c r="AY1260" s="244" t="s">
        <v>177</v>
      </c>
    </row>
    <row r="1261" s="2" customFormat="1" ht="16.5" customHeight="1">
      <c r="A1261" s="41"/>
      <c r="B1261" s="42"/>
      <c r="C1261" s="277" t="s">
        <v>1877</v>
      </c>
      <c r="D1261" s="277" t="s">
        <v>314</v>
      </c>
      <c r="E1261" s="278" t="s">
        <v>1878</v>
      </c>
      <c r="F1261" s="279" t="s">
        <v>1879</v>
      </c>
      <c r="G1261" s="280" t="s">
        <v>582</v>
      </c>
      <c r="H1261" s="281">
        <v>341.11200000000002</v>
      </c>
      <c r="I1261" s="282"/>
      <c r="J1261" s="283">
        <f>ROUND(I1261*H1261,2)</f>
        <v>0</v>
      </c>
      <c r="K1261" s="279" t="s">
        <v>183</v>
      </c>
      <c r="L1261" s="284"/>
      <c r="M1261" s="285" t="s">
        <v>19</v>
      </c>
      <c r="N1261" s="286" t="s">
        <v>48</v>
      </c>
      <c r="O1261" s="87"/>
      <c r="P1261" s="225">
        <f>O1261*H1261</f>
        <v>0</v>
      </c>
      <c r="Q1261" s="225">
        <v>0.001</v>
      </c>
      <c r="R1261" s="225">
        <f>Q1261*H1261</f>
        <v>0.34111200000000003</v>
      </c>
      <c r="S1261" s="225">
        <v>0</v>
      </c>
      <c r="T1261" s="226">
        <f>S1261*H1261</f>
        <v>0</v>
      </c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R1261" s="227" t="s">
        <v>427</v>
      </c>
      <c r="AT1261" s="227" t="s">
        <v>314</v>
      </c>
      <c r="AU1261" s="227" t="s">
        <v>86</v>
      </c>
      <c r="AY1261" s="20" t="s">
        <v>177</v>
      </c>
      <c r="BE1261" s="228">
        <f>IF(N1261="základní",J1261,0)</f>
        <v>0</v>
      </c>
      <c r="BF1261" s="228">
        <f>IF(N1261="snížená",J1261,0)</f>
        <v>0</v>
      </c>
      <c r="BG1261" s="228">
        <f>IF(N1261="zákl. přenesená",J1261,0)</f>
        <v>0</v>
      </c>
      <c r="BH1261" s="228">
        <f>IF(N1261="sníž. přenesená",J1261,0)</f>
        <v>0</v>
      </c>
      <c r="BI1261" s="228">
        <f>IF(N1261="nulová",J1261,0)</f>
        <v>0</v>
      </c>
      <c r="BJ1261" s="20" t="s">
        <v>84</v>
      </c>
      <c r="BK1261" s="228">
        <f>ROUND(I1261*H1261,2)</f>
        <v>0</v>
      </c>
      <c r="BL1261" s="20" t="s">
        <v>291</v>
      </c>
      <c r="BM1261" s="227" t="s">
        <v>1880</v>
      </c>
    </row>
    <row r="1262" s="2" customFormat="1">
      <c r="A1262" s="41"/>
      <c r="B1262" s="42"/>
      <c r="C1262" s="43"/>
      <c r="D1262" s="229" t="s">
        <v>185</v>
      </c>
      <c r="E1262" s="43"/>
      <c r="F1262" s="230" t="s">
        <v>1879</v>
      </c>
      <c r="G1262" s="43"/>
      <c r="H1262" s="43"/>
      <c r="I1262" s="231"/>
      <c r="J1262" s="43"/>
      <c r="K1262" s="43"/>
      <c r="L1262" s="47"/>
      <c r="M1262" s="232"/>
      <c r="N1262" s="233"/>
      <c r="O1262" s="87"/>
      <c r="P1262" s="87"/>
      <c r="Q1262" s="87"/>
      <c r="R1262" s="87"/>
      <c r="S1262" s="87"/>
      <c r="T1262" s="88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T1262" s="20" t="s">
        <v>185</v>
      </c>
      <c r="AU1262" s="20" t="s">
        <v>86</v>
      </c>
    </row>
    <row r="1263" s="2" customFormat="1">
      <c r="A1263" s="41"/>
      <c r="B1263" s="42"/>
      <c r="C1263" s="43"/>
      <c r="D1263" s="229" t="s">
        <v>486</v>
      </c>
      <c r="E1263" s="43"/>
      <c r="F1263" s="287" t="s">
        <v>1881</v>
      </c>
      <c r="G1263" s="43"/>
      <c r="H1263" s="43"/>
      <c r="I1263" s="231"/>
      <c r="J1263" s="43"/>
      <c r="K1263" s="43"/>
      <c r="L1263" s="47"/>
      <c r="M1263" s="232"/>
      <c r="N1263" s="233"/>
      <c r="O1263" s="87"/>
      <c r="P1263" s="87"/>
      <c r="Q1263" s="87"/>
      <c r="R1263" s="87"/>
      <c r="S1263" s="87"/>
      <c r="T1263" s="88"/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T1263" s="20" t="s">
        <v>486</v>
      </c>
      <c r="AU1263" s="20" t="s">
        <v>86</v>
      </c>
    </row>
    <row r="1264" s="13" customFormat="1">
      <c r="A1264" s="13"/>
      <c r="B1264" s="234"/>
      <c r="C1264" s="235"/>
      <c r="D1264" s="229" t="s">
        <v>187</v>
      </c>
      <c r="E1264" s="236" t="s">
        <v>19</v>
      </c>
      <c r="F1264" s="237" t="s">
        <v>1882</v>
      </c>
      <c r="G1264" s="235"/>
      <c r="H1264" s="238">
        <v>341.11200000000002</v>
      </c>
      <c r="I1264" s="239"/>
      <c r="J1264" s="235"/>
      <c r="K1264" s="235"/>
      <c r="L1264" s="240"/>
      <c r="M1264" s="241"/>
      <c r="N1264" s="242"/>
      <c r="O1264" s="242"/>
      <c r="P1264" s="242"/>
      <c r="Q1264" s="242"/>
      <c r="R1264" s="242"/>
      <c r="S1264" s="242"/>
      <c r="T1264" s="24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4" t="s">
        <v>187</v>
      </c>
      <c r="AU1264" s="244" t="s">
        <v>86</v>
      </c>
      <c r="AV1264" s="13" t="s">
        <v>86</v>
      </c>
      <c r="AW1264" s="13" t="s">
        <v>37</v>
      </c>
      <c r="AX1264" s="13" t="s">
        <v>84</v>
      </c>
      <c r="AY1264" s="244" t="s">
        <v>177</v>
      </c>
    </row>
    <row r="1265" s="2" customFormat="1" ht="16.5" customHeight="1">
      <c r="A1265" s="41"/>
      <c r="B1265" s="42"/>
      <c r="C1265" s="277" t="s">
        <v>1699</v>
      </c>
      <c r="D1265" s="277" t="s">
        <v>314</v>
      </c>
      <c r="E1265" s="278" t="s">
        <v>1883</v>
      </c>
      <c r="F1265" s="279" t="s">
        <v>1884</v>
      </c>
      <c r="G1265" s="280" t="s">
        <v>465</v>
      </c>
      <c r="H1265" s="281">
        <v>82.888000000000005</v>
      </c>
      <c r="I1265" s="282"/>
      <c r="J1265" s="283">
        <f>ROUND(I1265*H1265,2)</f>
        <v>0</v>
      </c>
      <c r="K1265" s="279" t="s">
        <v>317</v>
      </c>
      <c r="L1265" s="284"/>
      <c r="M1265" s="285" t="s">
        <v>19</v>
      </c>
      <c r="N1265" s="286" t="s">
        <v>48</v>
      </c>
      <c r="O1265" s="87"/>
      <c r="P1265" s="225">
        <f>O1265*H1265</f>
        <v>0</v>
      </c>
      <c r="Q1265" s="225">
        <v>0</v>
      </c>
      <c r="R1265" s="225">
        <f>Q1265*H1265</f>
        <v>0</v>
      </c>
      <c r="S1265" s="225">
        <v>0</v>
      </c>
      <c r="T1265" s="226">
        <f>S1265*H1265</f>
        <v>0</v>
      </c>
      <c r="U1265" s="41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R1265" s="227" t="s">
        <v>427</v>
      </c>
      <c r="AT1265" s="227" t="s">
        <v>314</v>
      </c>
      <c r="AU1265" s="227" t="s">
        <v>86</v>
      </c>
      <c r="AY1265" s="20" t="s">
        <v>177</v>
      </c>
      <c r="BE1265" s="228">
        <f>IF(N1265="základní",J1265,0)</f>
        <v>0</v>
      </c>
      <c r="BF1265" s="228">
        <f>IF(N1265="snížená",J1265,0)</f>
        <v>0</v>
      </c>
      <c r="BG1265" s="228">
        <f>IF(N1265="zákl. přenesená",J1265,0)</f>
        <v>0</v>
      </c>
      <c r="BH1265" s="228">
        <f>IF(N1265="sníž. přenesená",J1265,0)</f>
        <v>0</v>
      </c>
      <c r="BI1265" s="228">
        <f>IF(N1265="nulová",J1265,0)</f>
        <v>0</v>
      </c>
      <c r="BJ1265" s="20" t="s">
        <v>84</v>
      </c>
      <c r="BK1265" s="228">
        <f>ROUND(I1265*H1265,2)</f>
        <v>0</v>
      </c>
      <c r="BL1265" s="20" t="s">
        <v>291</v>
      </c>
      <c r="BM1265" s="227" t="s">
        <v>1885</v>
      </c>
    </row>
    <row r="1266" s="2" customFormat="1">
      <c r="A1266" s="41"/>
      <c r="B1266" s="42"/>
      <c r="C1266" s="43"/>
      <c r="D1266" s="229" t="s">
        <v>185</v>
      </c>
      <c r="E1266" s="43"/>
      <c r="F1266" s="230" t="s">
        <v>1884</v>
      </c>
      <c r="G1266" s="43"/>
      <c r="H1266" s="43"/>
      <c r="I1266" s="231"/>
      <c r="J1266" s="43"/>
      <c r="K1266" s="43"/>
      <c r="L1266" s="47"/>
      <c r="M1266" s="232"/>
      <c r="N1266" s="233"/>
      <c r="O1266" s="87"/>
      <c r="P1266" s="87"/>
      <c r="Q1266" s="87"/>
      <c r="R1266" s="87"/>
      <c r="S1266" s="87"/>
      <c r="T1266" s="88"/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T1266" s="20" t="s">
        <v>185</v>
      </c>
      <c r="AU1266" s="20" t="s">
        <v>86</v>
      </c>
    </row>
    <row r="1267" s="14" customFormat="1">
      <c r="A1267" s="14"/>
      <c r="B1267" s="245"/>
      <c r="C1267" s="246"/>
      <c r="D1267" s="229" t="s">
        <v>187</v>
      </c>
      <c r="E1267" s="247" t="s">
        <v>19</v>
      </c>
      <c r="F1267" s="248" t="s">
        <v>753</v>
      </c>
      <c r="G1267" s="246"/>
      <c r="H1267" s="247" t="s">
        <v>19</v>
      </c>
      <c r="I1267" s="249"/>
      <c r="J1267" s="246"/>
      <c r="K1267" s="246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4" t="s">
        <v>187</v>
      </c>
      <c r="AU1267" s="254" t="s">
        <v>86</v>
      </c>
      <c r="AV1267" s="14" t="s">
        <v>84</v>
      </c>
      <c r="AW1267" s="14" t="s">
        <v>37</v>
      </c>
      <c r="AX1267" s="14" t="s">
        <v>77</v>
      </c>
      <c r="AY1267" s="254" t="s">
        <v>177</v>
      </c>
    </row>
    <row r="1268" s="13" customFormat="1">
      <c r="A1268" s="13"/>
      <c r="B1268" s="234"/>
      <c r="C1268" s="235"/>
      <c r="D1268" s="229" t="s">
        <v>187</v>
      </c>
      <c r="E1268" s="236" t="s">
        <v>19</v>
      </c>
      <c r="F1268" s="237" t="s">
        <v>1886</v>
      </c>
      <c r="G1268" s="235"/>
      <c r="H1268" s="238">
        <v>43.600000000000001</v>
      </c>
      <c r="I1268" s="239"/>
      <c r="J1268" s="235"/>
      <c r="K1268" s="235"/>
      <c r="L1268" s="240"/>
      <c r="M1268" s="241"/>
      <c r="N1268" s="242"/>
      <c r="O1268" s="242"/>
      <c r="P1268" s="242"/>
      <c r="Q1268" s="242"/>
      <c r="R1268" s="242"/>
      <c r="S1268" s="242"/>
      <c r="T1268" s="24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4" t="s">
        <v>187</v>
      </c>
      <c r="AU1268" s="244" t="s">
        <v>86</v>
      </c>
      <c r="AV1268" s="13" t="s">
        <v>86</v>
      </c>
      <c r="AW1268" s="13" t="s">
        <v>37</v>
      </c>
      <c r="AX1268" s="13" t="s">
        <v>77</v>
      </c>
      <c r="AY1268" s="244" t="s">
        <v>177</v>
      </c>
    </row>
    <row r="1269" s="13" customFormat="1">
      <c r="A1269" s="13"/>
      <c r="B1269" s="234"/>
      <c r="C1269" s="235"/>
      <c r="D1269" s="229" t="s">
        <v>187</v>
      </c>
      <c r="E1269" s="236" t="s">
        <v>19</v>
      </c>
      <c r="F1269" s="237" t="s">
        <v>1887</v>
      </c>
      <c r="G1269" s="235"/>
      <c r="H1269" s="238">
        <v>19.600000000000001</v>
      </c>
      <c r="I1269" s="239"/>
      <c r="J1269" s="235"/>
      <c r="K1269" s="235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187</v>
      </c>
      <c r="AU1269" s="244" t="s">
        <v>86</v>
      </c>
      <c r="AV1269" s="13" t="s">
        <v>86</v>
      </c>
      <c r="AW1269" s="13" t="s">
        <v>37</v>
      </c>
      <c r="AX1269" s="13" t="s">
        <v>77</v>
      </c>
      <c r="AY1269" s="244" t="s">
        <v>177</v>
      </c>
    </row>
    <row r="1270" s="14" customFormat="1">
      <c r="A1270" s="14"/>
      <c r="B1270" s="245"/>
      <c r="C1270" s="246"/>
      <c r="D1270" s="229" t="s">
        <v>187</v>
      </c>
      <c r="E1270" s="247" t="s">
        <v>19</v>
      </c>
      <c r="F1270" s="248" t="s">
        <v>755</v>
      </c>
      <c r="G1270" s="246"/>
      <c r="H1270" s="247" t="s">
        <v>19</v>
      </c>
      <c r="I1270" s="249"/>
      <c r="J1270" s="246"/>
      <c r="K1270" s="246"/>
      <c r="L1270" s="250"/>
      <c r="M1270" s="251"/>
      <c r="N1270" s="252"/>
      <c r="O1270" s="252"/>
      <c r="P1270" s="252"/>
      <c r="Q1270" s="252"/>
      <c r="R1270" s="252"/>
      <c r="S1270" s="252"/>
      <c r="T1270" s="253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4" t="s">
        <v>187</v>
      </c>
      <c r="AU1270" s="254" t="s">
        <v>86</v>
      </c>
      <c r="AV1270" s="14" t="s">
        <v>84</v>
      </c>
      <c r="AW1270" s="14" t="s">
        <v>37</v>
      </c>
      <c r="AX1270" s="14" t="s">
        <v>77</v>
      </c>
      <c r="AY1270" s="254" t="s">
        <v>177</v>
      </c>
    </row>
    <row r="1271" s="13" customFormat="1">
      <c r="A1271" s="13"/>
      <c r="B1271" s="234"/>
      <c r="C1271" s="235"/>
      <c r="D1271" s="229" t="s">
        <v>187</v>
      </c>
      <c r="E1271" s="236" t="s">
        <v>19</v>
      </c>
      <c r="F1271" s="237" t="s">
        <v>1888</v>
      </c>
      <c r="G1271" s="235"/>
      <c r="H1271" s="238">
        <v>10.488</v>
      </c>
      <c r="I1271" s="239"/>
      <c r="J1271" s="235"/>
      <c r="K1271" s="235"/>
      <c r="L1271" s="240"/>
      <c r="M1271" s="241"/>
      <c r="N1271" s="242"/>
      <c r="O1271" s="242"/>
      <c r="P1271" s="242"/>
      <c r="Q1271" s="242"/>
      <c r="R1271" s="242"/>
      <c r="S1271" s="242"/>
      <c r="T1271" s="24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4" t="s">
        <v>187</v>
      </c>
      <c r="AU1271" s="244" t="s">
        <v>86</v>
      </c>
      <c r="AV1271" s="13" t="s">
        <v>86</v>
      </c>
      <c r="AW1271" s="13" t="s">
        <v>37</v>
      </c>
      <c r="AX1271" s="13" t="s">
        <v>77</v>
      </c>
      <c r="AY1271" s="244" t="s">
        <v>177</v>
      </c>
    </row>
    <row r="1272" s="13" customFormat="1">
      <c r="A1272" s="13"/>
      <c r="B1272" s="234"/>
      <c r="C1272" s="235"/>
      <c r="D1272" s="229" t="s">
        <v>187</v>
      </c>
      <c r="E1272" s="236" t="s">
        <v>19</v>
      </c>
      <c r="F1272" s="237" t="s">
        <v>1889</v>
      </c>
      <c r="G1272" s="235"/>
      <c r="H1272" s="238">
        <v>9.1999999999999993</v>
      </c>
      <c r="I1272" s="239"/>
      <c r="J1272" s="235"/>
      <c r="K1272" s="235"/>
      <c r="L1272" s="240"/>
      <c r="M1272" s="241"/>
      <c r="N1272" s="242"/>
      <c r="O1272" s="242"/>
      <c r="P1272" s="242"/>
      <c r="Q1272" s="242"/>
      <c r="R1272" s="242"/>
      <c r="S1272" s="242"/>
      <c r="T1272" s="24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4" t="s">
        <v>187</v>
      </c>
      <c r="AU1272" s="244" t="s">
        <v>86</v>
      </c>
      <c r="AV1272" s="13" t="s">
        <v>86</v>
      </c>
      <c r="AW1272" s="13" t="s">
        <v>37</v>
      </c>
      <c r="AX1272" s="13" t="s">
        <v>77</v>
      </c>
      <c r="AY1272" s="244" t="s">
        <v>177</v>
      </c>
    </row>
    <row r="1273" s="15" customFormat="1">
      <c r="A1273" s="15"/>
      <c r="B1273" s="255"/>
      <c r="C1273" s="256"/>
      <c r="D1273" s="229" t="s">
        <v>187</v>
      </c>
      <c r="E1273" s="257" t="s">
        <v>19</v>
      </c>
      <c r="F1273" s="258" t="s">
        <v>222</v>
      </c>
      <c r="G1273" s="256"/>
      <c r="H1273" s="259">
        <v>82.888000000000005</v>
      </c>
      <c r="I1273" s="260"/>
      <c r="J1273" s="256"/>
      <c r="K1273" s="256"/>
      <c r="L1273" s="261"/>
      <c r="M1273" s="262"/>
      <c r="N1273" s="263"/>
      <c r="O1273" s="263"/>
      <c r="P1273" s="263"/>
      <c r="Q1273" s="263"/>
      <c r="R1273" s="263"/>
      <c r="S1273" s="263"/>
      <c r="T1273" s="264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T1273" s="265" t="s">
        <v>187</v>
      </c>
      <c r="AU1273" s="265" t="s">
        <v>86</v>
      </c>
      <c r="AV1273" s="15" t="s">
        <v>99</v>
      </c>
      <c r="AW1273" s="15" t="s">
        <v>37</v>
      </c>
      <c r="AX1273" s="15" t="s">
        <v>84</v>
      </c>
      <c r="AY1273" s="265" t="s">
        <v>177</v>
      </c>
    </row>
    <row r="1274" s="2" customFormat="1" ht="16.5" customHeight="1">
      <c r="A1274" s="41"/>
      <c r="B1274" s="42"/>
      <c r="C1274" s="216" t="s">
        <v>1890</v>
      </c>
      <c r="D1274" s="216" t="s">
        <v>179</v>
      </c>
      <c r="E1274" s="217" t="s">
        <v>1891</v>
      </c>
      <c r="F1274" s="218" t="s">
        <v>1892</v>
      </c>
      <c r="G1274" s="219" t="s">
        <v>251</v>
      </c>
      <c r="H1274" s="220">
        <v>29.384</v>
      </c>
      <c r="I1274" s="221"/>
      <c r="J1274" s="222">
        <f>ROUND(I1274*H1274,2)</f>
        <v>0</v>
      </c>
      <c r="K1274" s="218" t="s">
        <v>244</v>
      </c>
      <c r="L1274" s="47"/>
      <c r="M1274" s="223" t="s">
        <v>19</v>
      </c>
      <c r="N1274" s="224" t="s">
        <v>48</v>
      </c>
      <c r="O1274" s="87"/>
      <c r="P1274" s="225">
        <f>O1274*H1274</f>
        <v>0</v>
      </c>
      <c r="Q1274" s="225">
        <v>0.00067000000000000002</v>
      </c>
      <c r="R1274" s="225">
        <f>Q1274*H1274</f>
        <v>0.019687280000000001</v>
      </c>
      <c r="S1274" s="225">
        <v>0</v>
      </c>
      <c r="T1274" s="226">
        <f>S1274*H1274</f>
        <v>0</v>
      </c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R1274" s="227" t="s">
        <v>291</v>
      </c>
      <c r="AT1274" s="227" t="s">
        <v>179</v>
      </c>
      <c r="AU1274" s="227" t="s">
        <v>86</v>
      </c>
      <c r="AY1274" s="20" t="s">
        <v>177</v>
      </c>
      <c r="BE1274" s="228">
        <f>IF(N1274="základní",J1274,0)</f>
        <v>0</v>
      </c>
      <c r="BF1274" s="228">
        <f>IF(N1274="snížená",J1274,0)</f>
        <v>0</v>
      </c>
      <c r="BG1274" s="228">
        <f>IF(N1274="zákl. přenesená",J1274,0)</f>
        <v>0</v>
      </c>
      <c r="BH1274" s="228">
        <f>IF(N1274="sníž. přenesená",J1274,0)</f>
        <v>0</v>
      </c>
      <c r="BI1274" s="228">
        <f>IF(N1274="nulová",J1274,0)</f>
        <v>0</v>
      </c>
      <c r="BJ1274" s="20" t="s">
        <v>84</v>
      </c>
      <c r="BK1274" s="228">
        <f>ROUND(I1274*H1274,2)</f>
        <v>0</v>
      </c>
      <c r="BL1274" s="20" t="s">
        <v>291</v>
      </c>
      <c r="BM1274" s="227" t="s">
        <v>1893</v>
      </c>
    </row>
    <row r="1275" s="2" customFormat="1">
      <c r="A1275" s="41"/>
      <c r="B1275" s="42"/>
      <c r="C1275" s="43"/>
      <c r="D1275" s="229" t="s">
        <v>185</v>
      </c>
      <c r="E1275" s="43"/>
      <c r="F1275" s="230" t="s">
        <v>1894</v>
      </c>
      <c r="G1275" s="43"/>
      <c r="H1275" s="43"/>
      <c r="I1275" s="231"/>
      <c r="J1275" s="43"/>
      <c r="K1275" s="43"/>
      <c r="L1275" s="47"/>
      <c r="M1275" s="232"/>
      <c r="N1275" s="233"/>
      <c r="O1275" s="87"/>
      <c r="P1275" s="87"/>
      <c r="Q1275" s="87"/>
      <c r="R1275" s="87"/>
      <c r="S1275" s="87"/>
      <c r="T1275" s="88"/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T1275" s="20" t="s">
        <v>185</v>
      </c>
      <c r="AU1275" s="20" t="s">
        <v>86</v>
      </c>
    </row>
    <row r="1276" s="13" customFormat="1">
      <c r="A1276" s="13"/>
      <c r="B1276" s="234"/>
      <c r="C1276" s="235"/>
      <c r="D1276" s="229" t="s">
        <v>187</v>
      </c>
      <c r="E1276" s="236" t="s">
        <v>19</v>
      </c>
      <c r="F1276" s="237" t="s">
        <v>1895</v>
      </c>
      <c r="G1276" s="235"/>
      <c r="H1276" s="238">
        <v>29.384</v>
      </c>
      <c r="I1276" s="239"/>
      <c r="J1276" s="235"/>
      <c r="K1276" s="235"/>
      <c r="L1276" s="240"/>
      <c r="M1276" s="241"/>
      <c r="N1276" s="242"/>
      <c r="O1276" s="242"/>
      <c r="P1276" s="242"/>
      <c r="Q1276" s="242"/>
      <c r="R1276" s="242"/>
      <c r="S1276" s="242"/>
      <c r="T1276" s="24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4" t="s">
        <v>187</v>
      </c>
      <c r="AU1276" s="244" t="s">
        <v>86</v>
      </c>
      <c r="AV1276" s="13" t="s">
        <v>86</v>
      </c>
      <c r="AW1276" s="13" t="s">
        <v>37</v>
      </c>
      <c r="AX1276" s="13" t="s">
        <v>84</v>
      </c>
      <c r="AY1276" s="244" t="s">
        <v>177</v>
      </c>
    </row>
    <row r="1277" s="2" customFormat="1" ht="16.5" customHeight="1">
      <c r="A1277" s="41"/>
      <c r="B1277" s="42"/>
      <c r="C1277" s="216" t="s">
        <v>1896</v>
      </c>
      <c r="D1277" s="216" t="s">
        <v>179</v>
      </c>
      <c r="E1277" s="217" t="s">
        <v>1897</v>
      </c>
      <c r="F1277" s="218" t="s">
        <v>1898</v>
      </c>
      <c r="G1277" s="219" t="s">
        <v>465</v>
      </c>
      <c r="H1277" s="220">
        <v>98.75</v>
      </c>
      <c r="I1277" s="221"/>
      <c r="J1277" s="222">
        <f>ROUND(I1277*H1277,2)</f>
        <v>0</v>
      </c>
      <c r="K1277" s="218" t="s">
        <v>244</v>
      </c>
      <c r="L1277" s="47"/>
      <c r="M1277" s="223" t="s">
        <v>19</v>
      </c>
      <c r="N1277" s="224" t="s">
        <v>48</v>
      </c>
      <c r="O1277" s="87"/>
      <c r="P1277" s="225">
        <f>O1277*H1277</f>
        <v>0</v>
      </c>
      <c r="Q1277" s="225">
        <v>0.00027999999999999998</v>
      </c>
      <c r="R1277" s="225">
        <f>Q1277*H1277</f>
        <v>0.027649999999999997</v>
      </c>
      <c r="S1277" s="225">
        <v>0</v>
      </c>
      <c r="T1277" s="226">
        <f>S1277*H1277</f>
        <v>0</v>
      </c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R1277" s="227" t="s">
        <v>291</v>
      </c>
      <c r="AT1277" s="227" t="s">
        <v>179</v>
      </c>
      <c r="AU1277" s="227" t="s">
        <v>86</v>
      </c>
      <c r="AY1277" s="20" t="s">
        <v>177</v>
      </c>
      <c r="BE1277" s="228">
        <f>IF(N1277="základní",J1277,0)</f>
        <v>0</v>
      </c>
      <c r="BF1277" s="228">
        <f>IF(N1277="snížená",J1277,0)</f>
        <v>0</v>
      </c>
      <c r="BG1277" s="228">
        <f>IF(N1277="zákl. přenesená",J1277,0)</f>
        <v>0</v>
      </c>
      <c r="BH1277" s="228">
        <f>IF(N1277="sníž. přenesená",J1277,0)</f>
        <v>0</v>
      </c>
      <c r="BI1277" s="228">
        <f>IF(N1277="nulová",J1277,0)</f>
        <v>0</v>
      </c>
      <c r="BJ1277" s="20" t="s">
        <v>84</v>
      </c>
      <c r="BK1277" s="228">
        <f>ROUND(I1277*H1277,2)</f>
        <v>0</v>
      </c>
      <c r="BL1277" s="20" t="s">
        <v>291</v>
      </c>
      <c r="BM1277" s="227" t="s">
        <v>1899</v>
      </c>
    </row>
    <row r="1278" s="2" customFormat="1">
      <c r="A1278" s="41"/>
      <c r="B1278" s="42"/>
      <c r="C1278" s="43"/>
      <c r="D1278" s="229" t="s">
        <v>185</v>
      </c>
      <c r="E1278" s="43"/>
      <c r="F1278" s="230" t="s">
        <v>1900</v>
      </c>
      <c r="G1278" s="43"/>
      <c r="H1278" s="43"/>
      <c r="I1278" s="231"/>
      <c r="J1278" s="43"/>
      <c r="K1278" s="43"/>
      <c r="L1278" s="47"/>
      <c r="M1278" s="232"/>
      <c r="N1278" s="233"/>
      <c r="O1278" s="87"/>
      <c r="P1278" s="87"/>
      <c r="Q1278" s="87"/>
      <c r="R1278" s="87"/>
      <c r="S1278" s="87"/>
      <c r="T1278" s="88"/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T1278" s="20" t="s">
        <v>185</v>
      </c>
      <c r="AU1278" s="20" t="s">
        <v>86</v>
      </c>
    </row>
    <row r="1279" s="2" customFormat="1" ht="16.5" customHeight="1">
      <c r="A1279" s="41"/>
      <c r="B1279" s="42"/>
      <c r="C1279" s="216" t="s">
        <v>1901</v>
      </c>
      <c r="D1279" s="216" t="s">
        <v>179</v>
      </c>
      <c r="E1279" s="217" t="s">
        <v>1902</v>
      </c>
      <c r="F1279" s="218" t="s">
        <v>1903</v>
      </c>
      <c r="G1279" s="219" t="s">
        <v>251</v>
      </c>
      <c r="H1279" s="220">
        <v>497.32100000000003</v>
      </c>
      <c r="I1279" s="221"/>
      <c r="J1279" s="222">
        <f>ROUND(I1279*H1279,2)</f>
        <v>0</v>
      </c>
      <c r="K1279" s="218" t="s">
        <v>244</v>
      </c>
      <c r="L1279" s="47"/>
      <c r="M1279" s="223" t="s">
        <v>19</v>
      </c>
      <c r="N1279" s="224" t="s">
        <v>48</v>
      </c>
      <c r="O1279" s="87"/>
      <c r="P1279" s="225">
        <f>O1279*H1279</f>
        <v>0</v>
      </c>
      <c r="Q1279" s="225">
        <v>3.0000000000000001E-05</v>
      </c>
      <c r="R1279" s="225">
        <f>Q1279*H1279</f>
        <v>0.014919630000000001</v>
      </c>
      <c r="S1279" s="225">
        <v>0</v>
      </c>
      <c r="T1279" s="226">
        <f>S1279*H1279</f>
        <v>0</v>
      </c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R1279" s="227" t="s">
        <v>291</v>
      </c>
      <c r="AT1279" s="227" t="s">
        <v>179</v>
      </c>
      <c r="AU1279" s="227" t="s">
        <v>86</v>
      </c>
      <c r="AY1279" s="20" t="s">
        <v>177</v>
      </c>
      <c r="BE1279" s="228">
        <f>IF(N1279="základní",J1279,0)</f>
        <v>0</v>
      </c>
      <c r="BF1279" s="228">
        <f>IF(N1279="snížená",J1279,0)</f>
        <v>0</v>
      </c>
      <c r="BG1279" s="228">
        <f>IF(N1279="zákl. přenesená",J1279,0)</f>
        <v>0</v>
      </c>
      <c r="BH1279" s="228">
        <f>IF(N1279="sníž. přenesená",J1279,0)</f>
        <v>0</v>
      </c>
      <c r="BI1279" s="228">
        <f>IF(N1279="nulová",J1279,0)</f>
        <v>0</v>
      </c>
      <c r="BJ1279" s="20" t="s">
        <v>84</v>
      </c>
      <c r="BK1279" s="228">
        <f>ROUND(I1279*H1279,2)</f>
        <v>0</v>
      </c>
      <c r="BL1279" s="20" t="s">
        <v>291</v>
      </c>
      <c r="BM1279" s="227" t="s">
        <v>1904</v>
      </c>
    </row>
    <row r="1280" s="2" customFormat="1">
      <c r="A1280" s="41"/>
      <c r="B1280" s="42"/>
      <c r="C1280" s="43"/>
      <c r="D1280" s="229" t="s">
        <v>185</v>
      </c>
      <c r="E1280" s="43"/>
      <c r="F1280" s="230" t="s">
        <v>1905</v>
      </c>
      <c r="G1280" s="43"/>
      <c r="H1280" s="43"/>
      <c r="I1280" s="231"/>
      <c r="J1280" s="43"/>
      <c r="K1280" s="43"/>
      <c r="L1280" s="47"/>
      <c r="M1280" s="232"/>
      <c r="N1280" s="233"/>
      <c r="O1280" s="87"/>
      <c r="P1280" s="87"/>
      <c r="Q1280" s="87"/>
      <c r="R1280" s="87"/>
      <c r="S1280" s="87"/>
      <c r="T1280" s="88"/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T1280" s="20" t="s">
        <v>185</v>
      </c>
      <c r="AU1280" s="20" t="s">
        <v>86</v>
      </c>
    </row>
    <row r="1281" s="13" customFormat="1">
      <c r="A1281" s="13"/>
      <c r="B1281" s="234"/>
      <c r="C1281" s="235"/>
      <c r="D1281" s="229" t="s">
        <v>187</v>
      </c>
      <c r="E1281" s="236" t="s">
        <v>19</v>
      </c>
      <c r="F1281" s="237" t="s">
        <v>1906</v>
      </c>
      <c r="G1281" s="235"/>
      <c r="H1281" s="238">
        <v>497.32100000000003</v>
      </c>
      <c r="I1281" s="239"/>
      <c r="J1281" s="235"/>
      <c r="K1281" s="235"/>
      <c r="L1281" s="240"/>
      <c r="M1281" s="241"/>
      <c r="N1281" s="242"/>
      <c r="O1281" s="242"/>
      <c r="P1281" s="242"/>
      <c r="Q1281" s="242"/>
      <c r="R1281" s="242"/>
      <c r="S1281" s="242"/>
      <c r="T1281" s="24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4" t="s">
        <v>187</v>
      </c>
      <c r="AU1281" s="244" t="s">
        <v>86</v>
      </c>
      <c r="AV1281" s="13" t="s">
        <v>86</v>
      </c>
      <c r="AW1281" s="13" t="s">
        <v>37</v>
      </c>
      <c r="AX1281" s="13" t="s">
        <v>84</v>
      </c>
      <c r="AY1281" s="244" t="s">
        <v>177</v>
      </c>
    </row>
    <row r="1282" s="2" customFormat="1" ht="16.5" customHeight="1">
      <c r="A1282" s="41"/>
      <c r="B1282" s="42"/>
      <c r="C1282" s="216" t="s">
        <v>1907</v>
      </c>
      <c r="D1282" s="216" t="s">
        <v>179</v>
      </c>
      <c r="E1282" s="217" t="s">
        <v>1908</v>
      </c>
      <c r="F1282" s="218" t="s">
        <v>1909</v>
      </c>
      <c r="G1282" s="219" t="s">
        <v>251</v>
      </c>
      <c r="H1282" s="220">
        <v>75.515000000000001</v>
      </c>
      <c r="I1282" s="221"/>
      <c r="J1282" s="222">
        <f>ROUND(I1282*H1282,2)</f>
        <v>0</v>
      </c>
      <c r="K1282" s="218" t="s">
        <v>244</v>
      </c>
      <c r="L1282" s="47"/>
      <c r="M1282" s="223" t="s">
        <v>19</v>
      </c>
      <c r="N1282" s="224" t="s">
        <v>48</v>
      </c>
      <c r="O1282" s="87"/>
      <c r="P1282" s="225">
        <f>O1282*H1282</f>
        <v>0</v>
      </c>
      <c r="Q1282" s="225">
        <v>5.0000000000000002E-05</v>
      </c>
      <c r="R1282" s="225">
        <f>Q1282*H1282</f>
        <v>0.00377575</v>
      </c>
      <c r="S1282" s="225">
        <v>0</v>
      </c>
      <c r="T1282" s="226">
        <f>S1282*H1282</f>
        <v>0</v>
      </c>
      <c r="U1282" s="41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R1282" s="227" t="s">
        <v>291</v>
      </c>
      <c r="AT1282" s="227" t="s">
        <v>179</v>
      </c>
      <c r="AU1282" s="227" t="s">
        <v>86</v>
      </c>
      <c r="AY1282" s="20" t="s">
        <v>177</v>
      </c>
      <c r="BE1282" s="228">
        <f>IF(N1282="základní",J1282,0)</f>
        <v>0</v>
      </c>
      <c r="BF1282" s="228">
        <f>IF(N1282="snížená",J1282,0)</f>
        <v>0</v>
      </c>
      <c r="BG1282" s="228">
        <f>IF(N1282="zákl. přenesená",J1282,0)</f>
        <v>0</v>
      </c>
      <c r="BH1282" s="228">
        <f>IF(N1282="sníž. přenesená",J1282,0)</f>
        <v>0</v>
      </c>
      <c r="BI1282" s="228">
        <f>IF(N1282="nulová",J1282,0)</f>
        <v>0</v>
      </c>
      <c r="BJ1282" s="20" t="s">
        <v>84</v>
      </c>
      <c r="BK1282" s="228">
        <f>ROUND(I1282*H1282,2)</f>
        <v>0</v>
      </c>
      <c r="BL1282" s="20" t="s">
        <v>291</v>
      </c>
      <c r="BM1282" s="227" t="s">
        <v>1910</v>
      </c>
    </row>
    <row r="1283" s="2" customFormat="1">
      <c r="A1283" s="41"/>
      <c r="B1283" s="42"/>
      <c r="C1283" s="43"/>
      <c r="D1283" s="229" t="s">
        <v>185</v>
      </c>
      <c r="E1283" s="43"/>
      <c r="F1283" s="230" t="s">
        <v>1911</v>
      </c>
      <c r="G1283" s="43"/>
      <c r="H1283" s="43"/>
      <c r="I1283" s="231"/>
      <c r="J1283" s="43"/>
      <c r="K1283" s="43"/>
      <c r="L1283" s="47"/>
      <c r="M1283" s="232"/>
      <c r="N1283" s="233"/>
      <c r="O1283" s="87"/>
      <c r="P1283" s="87"/>
      <c r="Q1283" s="87"/>
      <c r="R1283" s="87"/>
      <c r="S1283" s="87"/>
      <c r="T1283" s="88"/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T1283" s="20" t="s">
        <v>185</v>
      </c>
      <c r="AU1283" s="20" t="s">
        <v>86</v>
      </c>
    </row>
    <row r="1284" s="13" customFormat="1">
      <c r="A1284" s="13"/>
      <c r="B1284" s="234"/>
      <c r="C1284" s="235"/>
      <c r="D1284" s="229" t="s">
        <v>187</v>
      </c>
      <c r="E1284" s="236" t="s">
        <v>19</v>
      </c>
      <c r="F1284" s="237" t="s">
        <v>1912</v>
      </c>
      <c r="G1284" s="235"/>
      <c r="H1284" s="238">
        <v>63.634999999999998</v>
      </c>
      <c r="I1284" s="239"/>
      <c r="J1284" s="235"/>
      <c r="K1284" s="235"/>
      <c r="L1284" s="240"/>
      <c r="M1284" s="241"/>
      <c r="N1284" s="242"/>
      <c r="O1284" s="242"/>
      <c r="P1284" s="242"/>
      <c r="Q1284" s="242"/>
      <c r="R1284" s="242"/>
      <c r="S1284" s="242"/>
      <c r="T1284" s="24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4" t="s">
        <v>187</v>
      </c>
      <c r="AU1284" s="244" t="s">
        <v>86</v>
      </c>
      <c r="AV1284" s="13" t="s">
        <v>86</v>
      </c>
      <c r="AW1284" s="13" t="s">
        <v>37</v>
      </c>
      <c r="AX1284" s="13" t="s">
        <v>77</v>
      </c>
      <c r="AY1284" s="244" t="s">
        <v>177</v>
      </c>
    </row>
    <row r="1285" s="13" customFormat="1">
      <c r="A1285" s="13"/>
      <c r="B1285" s="234"/>
      <c r="C1285" s="235"/>
      <c r="D1285" s="229" t="s">
        <v>187</v>
      </c>
      <c r="E1285" s="236" t="s">
        <v>19</v>
      </c>
      <c r="F1285" s="237" t="s">
        <v>1913</v>
      </c>
      <c r="G1285" s="235"/>
      <c r="H1285" s="238">
        <v>11.880000000000001</v>
      </c>
      <c r="I1285" s="239"/>
      <c r="J1285" s="235"/>
      <c r="K1285" s="235"/>
      <c r="L1285" s="240"/>
      <c r="M1285" s="241"/>
      <c r="N1285" s="242"/>
      <c r="O1285" s="242"/>
      <c r="P1285" s="242"/>
      <c r="Q1285" s="242"/>
      <c r="R1285" s="242"/>
      <c r="S1285" s="242"/>
      <c r="T1285" s="24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4" t="s">
        <v>187</v>
      </c>
      <c r="AU1285" s="244" t="s">
        <v>86</v>
      </c>
      <c r="AV1285" s="13" t="s">
        <v>86</v>
      </c>
      <c r="AW1285" s="13" t="s">
        <v>37</v>
      </c>
      <c r="AX1285" s="13" t="s">
        <v>77</v>
      </c>
      <c r="AY1285" s="244" t="s">
        <v>177</v>
      </c>
    </row>
    <row r="1286" s="15" customFormat="1">
      <c r="A1286" s="15"/>
      <c r="B1286" s="255"/>
      <c r="C1286" s="256"/>
      <c r="D1286" s="229" t="s">
        <v>187</v>
      </c>
      <c r="E1286" s="257" t="s">
        <v>19</v>
      </c>
      <c r="F1286" s="258" t="s">
        <v>222</v>
      </c>
      <c r="G1286" s="256"/>
      <c r="H1286" s="259">
        <v>75.515000000000001</v>
      </c>
      <c r="I1286" s="260"/>
      <c r="J1286" s="256"/>
      <c r="K1286" s="256"/>
      <c r="L1286" s="261"/>
      <c r="M1286" s="262"/>
      <c r="N1286" s="263"/>
      <c r="O1286" s="263"/>
      <c r="P1286" s="263"/>
      <c r="Q1286" s="263"/>
      <c r="R1286" s="263"/>
      <c r="S1286" s="263"/>
      <c r="T1286" s="264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T1286" s="265" t="s">
        <v>187</v>
      </c>
      <c r="AU1286" s="265" t="s">
        <v>86</v>
      </c>
      <c r="AV1286" s="15" t="s">
        <v>99</v>
      </c>
      <c r="AW1286" s="15" t="s">
        <v>37</v>
      </c>
      <c r="AX1286" s="15" t="s">
        <v>84</v>
      </c>
      <c r="AY1286" s="265" t="s">
        <v>177</v>
      </c>
    </row>
    <row r="1287" s="2" customFormat="1" ht="16.5" customHeight="1">
      <c r="A1287" s="41"/>
      <c r="B1287" s="42"/>
      <c r="C1287" s="277" t="s">
        <v>1914</v>
      </c>
      <c r="D1287" s="277" t="s">
        <v>314</v>
      </c>
      <c r="E1287" s="278" t="s">
        <v>1915</v>
      </c>
      <c r="F1287" s="279" t="s">
        <v>1916</v>
      </c>
      <c r="G1287" s="280" t="s">
        <v>251</v>
      </c>
      <c r="H1287" s="281">
        <v>641.57600000000002</v>
      </c>
      <c r="I1287" s="282"/>
      <c r="J1287" s="283">
        <f>ROUND(I1287*H1287,2)</f>
        <v>0</v>
      </c>
      <c r="K1287" s="279" t="s">
        <v>317</v>
      </c>
      <c r="L1287" s="284"/>
      <c r="M1287" s="285" t="s">
        <v>19</v>
      </c>
      <c r="N1287" s="286" t="s">
        <v>48</v>
      </c>
      <c r="O1287" s="87"/>
      <c r="P1287" s="225">
        <f>O1287*H1287</f>
        <v>0</v>
      </c>
      <c r="Q1287" s="225">
        <v>0.0019</v>
      </c>
      <c r="R1287" s="225">
        <f>Q1287*H1287</f>
        <v>1.2189944000000001</v>
      </c>
      <c r="S1287" s="225">
        <v>0</v>
      </c>
      <c r="T1287" s="226">
        <f>S1287*H1287</f>
        <v>0</v>
      </c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R1287" s="227" t="s">
        <v>427</v>
      </c>
      <c r="AT1287" s="227" t="s">
        <v>314</v>
      </c>
      <c r="AU1287" s="227" t="s">
        <v>86</v>
      </c>
      <c r="AY1287" s="20" t="s">
        <v>177</v>
      </c>
      <c r="BE1287" s="228">
        <f>IF(N1287="základní",J1287,0)</f>
        <v>0</v>
      </c>
      <c r="BF1287" s="228">
        <f>IF(N1287="snížená",J1287,0)</f>
        <v>0</v>
      </c>
      <c r="BG1287" s="228">
        <f>IF(N1287="zákl. přenesená",J1287,0)</f>
        <v>0</v>
      </c>
      <c r="BH1287" s="228">
        <f>IF(N1287="sníž. přenesená",J1287,0)</f>
        <v>0</v>
      </c>
      <c r="BI1287" s="228">
        <f>IF(N1287="nulová",J1287,0)</f>
        <v>0</v>
      </c>
      <c r="BJ1287" s="20" t="s">
        <v>84</v>
      </c>
      <c r="BK1287" s="228">
        <f>ROUND(I1287*H1287,2)</f>
        <v>0</v>
      </c>
      <c r="BL1287" s="20" t="s">
        <v>291</v>
      </c>
      <c r="BM1287" s="227" t="s">
        <v>1917</v>
      </c>
    </row>
    <row r="1288" s="2" customFormat="1">
      <c r="A1288" s="41"/>
      <c r="B1288" s="42"/>
      <c r="C1288" s="43"/>
      <c r="D1288" s="229" t="s">
        <v>185</v>
      </c>
      <c r="E1288" s="43"/>
      <c r="F1288" s="230" t="s">
        <v>1918</v>
      </c>
      <c r="G1288" s="43"/>
      <c r="H1288" s="43"/>
      <c r="I1288" s="231"/>
      <c r="J1288" s="43"/>
      <c r="K1288" s="43"/>
      <c r="L1288" s="47"/>
      <c r="M1288" s="232"/>
      <c r="N1288" s="233"/>
      <c r="O1288" s="87"/>
      <c r="P1288" s="87"/>
      <c r="Q1288" s="87"/>
      <c r="R1288" s="87"/>
      <c r="S1288" s="87"/>
      <c r="T1288" s="88"/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T1288" s="20" t="s">
        <v>185</v>
      </c>
      <c r="AU1288" s="20" t="s">
        <v>86</v>
      </c>
    </row>
    <row r="1289" s="13" customFormat="1">
      <c r="A1289" s="13"/>
      <c r="B1289" s="234"/>
      <c r="C1289" s="235"/>
      <c r="D1289" s="229" t="s">
        <v>187</v>
      </c>
      <c r="E1289" s="236" t="s">
        <v>19</v>
      </c>
      <c r="F1289" s="237" t="s">
        <v>1919</v>
      </c>
      <c r="G1289" s="235"/>
      <c r="H1289" s="238">
        <v>572.83600000000001</v>
      </c>
      <c r="I1289" s="239"/>
      <c r="J1289" s="235"/>
      <c r="K1289" s="235"/>
      <c r="L1289" s="240"/>
      <c r="M1289" s="241"/>
      <c r="N1289" s="242"/>
      <c r="O1289" s="242"/>
      <c r="P1289" s="242"/>
      <c r="Q1289" s="242"/>
      <c r="R1289" s="242"/>
      <c r="S1289" s="242"/>
      <c r="T1289" s="24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44" t="s">
        <v>187</v>
      </c>
      <c r="AU1289" s="244" t="s">
        <v>86</v>
      </c>
      <c r="AV1289" s="13" t="s">
        <v>86</v>
      </c>
      <c r="AW1289" s="13" t="s">
        <v>37</v>
      </c>
      <c r="AX1289" s="13" t="s">
        <v>84</v>
      </c>
      <c r="AY1289" s="244" t="s">
        <v>177</v>
      </c>
    </row>
    <row r="1290" s="13" customFormat="1">
      <c r="A1290" s="13"/>
      <c r="B1290" s="234"/>
      <c r="C1290" s="235"/>
      <c r="D1290" s="229" t="s">
        <v>187</v>
      </c>
      <c r="E1290" s="235"/>
      <c r="F1290" s="237" t="s">
        <v>1920</v>
      </c>
      <c r="G1290" s="235"/>
      <c r="H1290" s="238">
        <v>641.57600000000002</v>
      </c>
      <c r="I1290" s="239"/>
      <c r="J1290" s="235"/>
      <c r="K1290" s="235"/>
      <c r="L1290" s="240"/>
      <c r="M1290" s="241"/>
      <c r="N1290" s="242"/>
      <c r="O1290" s="242"/>
      <c r="P1290" s="242"/>
      <c r="Q1290" s="242"/>
      <c r="R1290" s="242"/>
      <c r="S1290" s="242"/>
      <c r="T1290" s="24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4" t="s">
        <v>187</v>
      </c>
      <c r="AU1290" s="244" t="s">
        <v>86</v>
      </c>
      <c r="AV1290" s="13" t="s">
        <v>86</v>
      </c>
      <c r="AW1290" s="13" t="s">
        <v>4</v>
      </c>
      <c r="AX1290" s="13" t="s">
        <v>84</v>
      </c>
      <c r="AY1290" s="244" t="s">
        <v>177</v>
      </c>
    </row>
    <row r="1291" s="2" customFormat="1" ht="24.15" customHeight="1">
      <c r="A1291" s="41"/>
      <c r="B1291" s="42"/>
      <c r="C1291" s="277" t="s">
        <v>1921</v>
      </c>
      <c r="D1291" s="277" t="s">
        <v>314</v>
      </c>
      <c r="E1291" s="278" t="s">
        <v>1922</v>
      </c>
      <c r="F1291" s="279" t="s">
        <v>1923</v>
      </c>
      <c r="G1291" s="280" t="s">
        <v>1924</v>
      </c>
      <c r="H1291" s="281">
        <v>1</v>
      </c>
      <c r="I1291" s="282"/>
      <c r="J1291" s="283">
        <f>ROUND(I1291*H1291,2)</f>
        <v>0</v>
      </c>
      <c r="K1291" s="279" t="s">
        <v>317</v>
      </c>
      <c r="L1291" s="284"/>
      <c r="M1291" s="285" t="s">
        <v>19</v>
      </c>
      <c r="N1291" s="286" t="s">
        <v>48</v>
      </c>
      <c r="O1291" s="87"/>
      <c r="P1291" s="225">
        <f>O1291*H1291</f>
        <v>0</v>
      </c>
      <c r="Q1291" s="225">
        <v>0.0019</v>
      </c>
      <c r="R1291" s="225">
        <f>Q1291*H1291</f>
        <v>0.0019</v>
      </c>
      <c r="S1291" s="225">
        <v>0</v>
      </c>
      <c r="T1291" s="226">
        <f>S1291*H1291</f>
        <v>0</v>
      </c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R1291" s="227" t="s">
        <v>427</v>
      </c>
      <c r="AT1291" s="227" t="s">
        <v>314</v>
      </c>
      <c r="AU1291" s="227" t="s">
        <v>86</v>
      </c>
      <c r="AY1291" s="20" t="s">
        <v>177</v>
      </c>
      <c r="BE1291" s="228">
        <f>IF(N1291="základní",J1291,0)</f>
        <v>0</v>
      </c>
      <c r="BF1291" s="228">
        <f>IF(N1291="snížená",J1291,0)</f>
        <v>0</v>
      </c>
      <c r="BG1291" s="228">
        <f>IF(N1291="zákl. přenesená",J1291,0)</f>
        <v>0</v>
      </c>
      <c r="BH1291" s="228">
        <f>IF(N1291="sníž. přenesená",J1291,0)</f>
        <v>0</v>
      </c>
      <c r="BI1291" s="228">
        <f>IF(N1291="nulová",J1291,0)</f>
        <v>0</v>
      </c>
      <c r="BJ1291" s="20" t="s">
        <v>84</v>
      </c>
      <c r="BK1291" s="228">
        <f>ROUND(I1291*H1291,2)</f>
        <v>0</v>
      </c>
      <c r="BL1291" s="20" t="s">
        <v>291</v>
      </c>
      <c r="BM1291" s="227" t="s">
        <v>1925</v>
      </c>
    </row>
    <row r="1292" s="2" customFormat="1">
      <c r="A1292" s="41"/>
      <c r="B1292" s="42"/>
      <c r="C1292" s="43"/>
      <c r="D1292" s="229" t="s">
        <v>185</v>
      </c>
      <c r="E1292" s="43"/>
      <c r="F1292" s="230" t="s">
        <v>1926</v>
      </c>
      <c r="G1292" s="43"/>
      <c r="H1292" s="43"/>
      <c r="I1292" s="231"/>
      <c r="J1292" s="43"/>
      <c r="K1292" s="43"/>
      <c r="L1292" s="47"/>
      <c r="M1292" s="232"/>
      <c r="N1292" s="233"/>
      <c r="O1292" s="87"/>
      <c r="P1292" s="87"/>
      <c r="Q1292" s="87"/>
      <c r="R1292" s="87"/>
      <c r="S1292" s="87"/>
      <c r="T1292" s="88"/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T1292" s="20" t="s">
        <v>185</v>
      </c>
      <c r="AU1292" s="20" t="s">
        <v>86</v>
      </c>
    </row>
    <row r="1293" s="14" customFormat="1">
      <c r="A1293" s="14"/>
      <c r="B1293" s="245"/>
      <c r="C1293" s="246"/>
      <c r="D1293" s="229" t="s">
        <v>187</v>
      </c>
      <c r="E1293" s="247" t="s">
        <v>19</v>
      </c>
      <c r="F1293" s="248" t="s">
        <v>1927</v>
      </c>
      <c r="G1293" s="246"/>
      <c r="H1293" s="247" t="s">
        <v>19</v>
      </c>
      <c r="I1293" s="249"/>
      <c r="J1293" s="246"/>
      <c r="K1293" s="246"/>
      <c r="L1293" s="250"/>
      <c r="M1293" s="251"/>
      <c r="N1293" s="252"/>
      <c r="O1293" s="252"/>
      <c r="P1293" s="252"/>
      <c r="Q1293" s="252"/>
      <c r="R1293" s="252"/>
      <c r="S1293" s="252"/>
      <c r="T1293" s="25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4" t="s">
        <v>187</v>
      </c>
      <c r="AU1293" s="254" t="s">
        <v>86</v>
      </c>
      <c r="AV1293" s="14" t="s">
        <v>84</v>
      </c>
      <c r="AW1293" s="14" t="s">
        <v>37</v>
      </c>
      <c r="AX1293" s="14" t="s">
        <v>77</v>
      </c>
      <c r="AY1293" s="254" t="s">
        <v>177</v>
      </c>
    </row>
    <row r="1294" s="13" customFormat="1">
      <c r="A1294" s="13"/>
      <c r="B1294" s="234"/>
      <c r="C1294" s="235"/>
      <c r="D1294" s="229" t="s">
        <v>187</v>
      </c>
      <c r="E1294" s="236" t="s">
        <v>19</v>
      </c>
      <c r="F1294" s="237" t="s">
        <v>84</v>
      </c>
      <c r="G1294" s="235"/>
      <c r="H1294" s="238">
        <v>1</v>
      </c>
      <c r="I1294" s="239"/>
      <c r="J1294" s="235"/>
      <c r="K1294" s="235"/>
      <c r="L1294" s="240"/>
      <c r="M1294" s="241"/>
      <c r="N1294" s="242"/>
      <c r="O1294" s="242"/>
      <c r="P1294" s="242"/>
      <c r="Q1294" s="242"/>
      <c r="R1294" s="242"/>
      <c r="S1294" s="242"/>
      <c r="T1294" s="24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4" t="s">
        <v>187</v>
      </c>
      <c r="AU1294" s="244" t="s">
        <v>86</v>
      </c>
      <c r="AV1294" s="13" t="s">
        <v>86</v>
      </c>
      <c r="AW1294" s="13" t="s">
        <v>37</v>
      </c>
      <c r="AX1294" s="13" t="s">
        <v>84</v>
      </c>
      <c r="AY1294" s="244" t="s">
        <v>177</v>
      </c>
    </row>
    <row r="1295" s="2" customFormat="1" ht="16.5" customHeight="1">
      <c r="A1295" s="41"/>
      <c r="B1295" s="42"/>
      <c r="C1295" s="216" t="s">
        <v>1928</v>
      </c>
      <c r="D1295" s="216" t="s">
        <v>179</v>
      </c>
      <c r="E1295" s="217" t="s">
        <v>1929</v>
      </c>
      <c r="F1295" s="218" t="s">
        <v>1930</v>
      </c>
      <c r="G1295" s="219" t="s">
        <v>344</v>
      </c>
      <c r="H1295" s="220">
        <v>13</v>
      </c>
      <c r="I1295" s="221"/>
      <c r="J1295" s="222">
        <f>ROUND(I1295*H1295,2)</f>
        <v>0</v>
      </c>
      <c r="K1295" s="218" t="s">
        <v>244</v>
      </c>
      <c r="L1295" s="47"/>
      <c r="M1295" s="223" t="s">
        <v>19</v>
      </c>
      <c r="N1295" s="224" t="s">
        <v>48</v>
      </c>
      <c r="O1295" s="87"/>
      <c r="P1295" s="225">
        <f>O1295*H1295</f>
        <v>0</v>
      </c>
      <c r="Q1295" s="225">
        <v>0.00021000000000000001</v>
      </c>
      <c r="R1295" s="225">
        <f>Q1295*H1295</f>
        <v>0.0027300000000000002</v>
      </c>
      <c r="S1295" s="225">
        <v>0</v>
      </c>
      <c r="T1295" s="226">
        <f>S1295*H1295</f>
        <v>0</v>
      </c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R1295" s="227" t="s">
        <v>291</v>
      </c>
      <c r="AT1295" s="227" t="s">
        <v>179</v>
      </c>
      <c r="AU1295" s="227" t="s">
        <v>86</v>
      </c>
      <c r="AY1295" s="20" t="s">
        <v>177</v>
      </c>
      <c r="BE1295" s="228">
        <f>IF(N1295="základní",J1295,0)</f>
        <v>0</v>
      </c>
      <c r="BF1295" s="228">
        <f>IF(N1295="snížená",J1295,0)</f>
        <v>0</v>
      </c>
      <c r="BG1295" s="228">
        <f>IF(N1295="zákl. přenesená",J1295,0)</f>
        <v>0</v>
      </c>
      <c r="BH1295" s="228">
        <f>IF(N1295="sníž. přenesená",J1295,0)</f>
        <v>0</v>
      </c>
      <c r="BI1295" s="228">
        <f>IF(N1295="nulová",J1295,0)</f>
        <v>0</v>
      </c>
      <c r="BJ1295" s="20" t="s">
        <v>84</v>
      </c>
      <c r="BK1295" s="228">
        <f>ROUND(I1295*H1295,2)</f>
        <v>0</v>
      </c>
      <c r="BL1295" s="20" t="s">
        <v>291</v>
      </c>
      <c r="BM1295" s="227" t="s">
        <v>1931</v>
      </c>
    </row>
    <row r="1296" s="2" customFormat="1">
      <c r="A1296" s="41"/>
      <c r="B1296" s="42"/>
      <c r="C1296" s="43"/>
      <c r="D1296" s="229" t="s">
        <v>185</v>
      </c>
      <c r="E1296" s="43"/>
      <c r="F1296" s="230" t="s">
        <v>1932</v>
      </c>
      <c r="G1296" s="43"/>
      <c r="H1296" s="43"/>
      <c r="I1296" s="231"/>
      <c r="J1296" s="43"/>
      <c r="K1296" s="43"/>
      <c r="L1296" s="47"/>
      <c r="M1296" s="232"/>
      <c r="N1296" s="233"/>
      <c r="O1296" s="87"/>
      <c r="P1296" s="87"/>
      <c r="Q1296" s="87"/>
      <c r="R1296" s="87"/>
      <c r="S1296" s="87"/>
      <c r="T1296" s="88"/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T1296" s="20" t="s">
        <v>185</v>
      </c>
      <c r="AU1296" s="20" t="s">
        <v>86</v>
      </c>
    </row>
    <row r="1297" s="13" customFormat="1">
      <c r="A1297" s="13"/>
      <c r="B1297" s="234"/>
      <c r="C1297" s="235"/>
      <c r="D1297" s="229" t="s">
        <v>187</v>
      </c>
      <c r="E1297" s="236" t="s">
        <v>19</v>
      </c>
      <c r="F1297" s="237" t="s">
        <v>1933</v>
      </c>
      <c r="G1297" s="235"/>
      <c r="H1297" s="238">
        <v>13</v>
      </c>
      <c r="I1297" s="239"/>
      <c r="J1297" s="235"/>
      <c r="K1297" s="235"/>
      <c r="L1297" s="240"/>
      <c r="M1297" s="241"/>
      <c r="N1297" s="242"/>
      <c r="O1297" s="242"/>
      <c r="P1297" s="242"/>
      <c r="Q1297" s="242"/>
      <c r="R1297" s="242"/>
      <c r="S1297" s="242"/>
      <c r="T1297" s="24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4" t="s">
        <v>187</v>
      </c>
      <c r="AU1297" s="244" t="s">
        <v>86</v>
      </c>
      <c r="AV1297" s="13" t="s">
        <v>86</v>
      </c>
      <c r="AW1297" s="13" t="s">
        <v>37</v>
      </c>
      <c r="AX1297" s="13" t="s">
        <v>84</v>
      </c>
      <c r="AY1297" s="244" t="s">
        <v>177</v>
      </c>
    </row>
    <row r="1298" s="2" customFormat="1" ht="16.5" customHeight="1">
      <c r="A1298" s="41"/>
      <c r="B1298" s="42"/>
      <c r="C1298" s="277" t="s">
        <v>1934</v>
      </c>
      <c r="D1298" s="277" t="s">
        <v>314</v>
      </c>
      <c r="E1298" s="278" t="s">
        <v>1935</v>
      </c>
      <c r="F1298" s="279" t="s">
        <v>1936</v>
      </c>
      <c r="G1298" s="280" t="s">
        <v>582</v>
      </c>
      <c r="H1298" s="281">
        <v>6.5389999999999997</v>
      </c>
      <c r="I1298" s="282"/>
      <c r="J1298" s="283">
        <f>ROUND(I1298*H1298,2)</f>
        <v>0</v>
      </c>
      <c r="K1298" s="279" t="s">
        <v>183</v>
      </c>
      <c r="L1298" s="284"/>
      <c r="M1298" s="285" t="s">
        <v>19</v>
      </c>
      <c r="N1298" s="286" t="s">
        <v>48</v>
      </c>
      <c r="O1298" s="87"/>
      <c r="P1298" s="225">
        <f>O1298*H1298</f>
        <v>0</v>
      </c>
      <c r="Q1298" s="225">
        <v>0.001</v>
      </c>
      <c r="R1298" s="225">
        <f>Q1298*H1298</f>
        <v>0.0065389999999999997</v>
      </c>
      <c r="S1298" s="225">
        <v>0</v>
      </c>
      <c r="T1298" s="226">
        <f>S1298*H1298</f>
        <v>0</v>
      </c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R1298" s="227" t="s">
        <v>427</v>
      </c>
      <c r="AT1298" s="227" t="s">
        <v>314</v>
      </c>
      <c r="AU1298" s="227" t="s">
        <v>86</v>
      </c>
      <c r="AY1298" s="20" t="s">
        <v>177</v>
      </c>
      <c r="BE1298" s="228">
        <f>IF(N1298="základní",J1298,0)</f>
        <v>0</v>
      </c>
      <c r="BF1298" s="228">
        <f>IF(N1298="snížená",J1298,0)</f>
        <v>0</v>
      </c>
      <c r="BG1298" s="228">
        <f>IF(N1298="zákl. přenesená",J1298,0)</f>
        <v>0</v>
      </c>
      <c r="BH1298" s="228">
        <f>IF(N1298="sníž. přenesená",J1298,0)</f>
        <v>0</v>
      </c>
      <c r="BI1298" s="228">
        <f>IF(N1298="nulová",J1298,0)</f>
        <v>0</v>
      </c>
      <c r="BJ1298" s="20" t="s">
        <v>84</v>
      </c>
      <c r="BK1298" s="228">
        <f>ROUND(I1298*H1298,2)</f>
        <v>0</v>
      </c>
      <c r="BL1298" s="20" t="s">
        <v>291</v>
      </c>
      <c r="BM1298" s="227" t="s">
        <v>1937</v>
      </c>
    </row>
    <row r="1299" s="2" customFormat="1">
      <c r="A1299" s="41"/>
      <c r="B1299" s="42"/>
      <c r="C1299" s="43"/>
      <c r="D1299" s="229" t="s">
        <v>185</v>
      </c>
      <c r="E1299" s="43"/>
      <c r="F1299" s="230" t="s">
        <v>1936</v>
      </c>
      <c r="G1299" s="43"/>
      <c r="H1299" s="43"/>
      <c r="I1299" s="231"/>
      <c r="J1299" s="43"/>
      <c r="K1299" s="43"/>
      <c r="L1299" s="47"/>
      <c r="M1299" s="232"/>
      <c r="N1299" s="233"/>
      <c r="O1299" s="87"/>
      <c r="P1299" s="87"/>
      <c r="Q1299" s="87"/>
      <c r="R1299" s="87"/>
      <c r="S1299" s="87"/>
      <c r="T1299" s="88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T1299" s="20" t="s">
        <v>185</v>
      </c>
      <c r="AU1299" s="20" t="s">
        <v>86</v>
      </c>
    </row>
    <row r="1300" s="13" customFormat="1">
      <c r="A1300" s="13"/>
      <c r="B1300" s="234"/>
      <c r="C1300" s="235"/>
      <c r="D1300" s="229" t="s">
        <v>187</v>
      </c>
      <c r="E1300" s="236" t="s">
        <v>19</v>
      </c>
      <c r="F1300" s="237" t="s">
        <v>273</v>
      </c>
      <c r="G1300" s="235"/>
      <c r="H1300" s="238">
        <v>13</v>
      </c>
      <c r="I1300" s="239"/>
      <c r="J1300" s="235"/>
      <c r="K1300" s="235"/>
      <c r="L1300" s="240"/>
      <c r="M1300" s="241"/>
      <c r="N1300" s="242"/>
      <c r="O1300" s="242"/>
      <c r="P1300" s="242"/>
      <c r="Q1300" s="242"/>
      <c r="R1300" s="242"/>
      <c r="S1300" s="242"/>
      <c r="T1300" s="24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4" t="s">
        <v>187</v>
      </c>
      <c r="AU1300" s="244" t="s">
        <v>86</v>
      </c>
      <c r="AV1300" s="13" t="s">
        <v>86</v>
      </c>
      <c r="AW1300" s="13" t="s">
        <v>37</v>
      </c>
      <c r="AX1300" s="13" t="s">
        <v>84</v>
      </c>
      <c r="AY1300" s="244" t="s">
        <v>177</v>
      </c>
    </row>
    <row r="1301" s="13" customFormat="1">
      <c r="A1301" s="13"/>
      <c r="B1301" s="234"/>
      <c r="C1301" s="235"/>
      <c r="D1301" s="229" t="s">
        <v>187</v>
      </c>
      <c r="E1301" s="235"/>
      <c r="F1301" s="237" t="s">
        <v>1938</v>
      </c>
      <c r="G1301" s="235"/>
      <c r="H1301" s="238">
        <v>6.5389999999999997</v>
      </c>
      <c r="I1301" s="239"/>
      <c r="J1301" s="235"/>
      <c r="K1301" s="235"/>
      <c r="L1301" s="240"/>
      <c r="M1301" s="241"/>
      <c r="N1301" s="242"/>
      <c r="O1301" s="242"/>
      <c r="P1301" s="242"/>
      <c r="Q1301" s="242"/>
      <c r="R1301" s="242"/>
      <c r="S1301" s="242"/>
      <c r="T1301" s="24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4" t="s">
        <v>187</v>
      </c>
      <c r="AU1301" s="244" t="s">
        <v>86</v>
      </c>
      <c r="AV1301" s="13" t="s">
        <v>86</v>
      </c>
      <c r="AW1301" s="13" t="s">
        <v>4</v>
      </c>
      <c r="AX1301" s="13" t="s">
        <v>84</v>
      </c>
      <c r="AY1301" s="244" t="s">
        <v>177</v>
      </c>
    </row>
    <row r="1302" s="2" customFormat="1" ht="16.5" customHeight="1">
      <c r="A1302" s="41"/>
      <c r="B1302" s="42"/>
      <c r="C1302" s="216" t="s">
        <v>1939</v>
      </c>
      <c r="D1302" s="216" t="s">
        <v>179</v>
      </c>
      <c r="E1302" s="217" t="s">
        <v>1940</v>
      </c>
      <c r="F1302" s="218" t="s">
        <v>1941</v>
      </c>
      <c r="G1302" s="219" t="s">
        <v>251</v>
      </c>
      <c r="H1302" s="220">
        <v>1475.625</v>
      </c>
      <c r="I1302" s="221"/>
      <c r="J1302" s="222">
        <f>ROUND(I1302*H1302,2)</f>
        <v>0</v>
      </c>
      <c r="K1302" s="218" t="s">
        <v>244</v>
      </c>
      <c r="L1302" s="47"/>
      <c r="M1302" s="223" t="s">
        <v>19</v>
      </c>
      <c r="N1302" s="224" t="s">
        <v>48</v>
      </c>
      <c r="O1302" s="87"/>
      <c r="P1302" s="225">
        <f>O1302*H1302</f>
        <v>0</v>
      </c>
      <c r="Q1302" s="225">
        <v>0.00068999999999999997</v>
      </c>
      <c r="R1302" s="225">
        <f>Q1302*H1302</f>
        <v>1.01818125</v>
      </c>
      <c r="S1302" s="225">
        <v>0</v>
      </c>
      <c r="T1302" s="226">
        <f>S1302*H1302</f>
        <v>0</v>
      </c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R1302" s="227" t="s">
        <v>99</v>
      </c>
      <c r="AT1302" s="227" t="s">
        <v>179</v>
      </c>
      <c r="AU1302" s="227" t="s">
        <v>86</v>
      </c>
      <c r="AY1302" s="20" t="s">
        <v>177</v>
      </c>
      <c r="BE1302" s="228">
        <f>IF(N1302="základní",J1302,0)</f>
        <v>0</v>
      </c>
      <c r="BF1302" s="228">
        <f>IF(N1302="snížená",J1302,0)</f>
        <v>0</v>
      </c>
      <c r="BG1302" s="228">
        <f>IF(N1302="zákl. přenesená",J1302,0)</f>
        <v>0</v>
      </c>
      <c r="BH1302" s="228">
        <f>IF(N1302="sníž. přenesená",J1302,0)</f>
        <v>0</v>
      </c>
      <c r="BI1302" s="228">
        <f>IF(N1302="nulová",J1302,0)</f>
        <v>0</v>
      </c>
      <c r="BJ1302" s="20" t="s">
        <v>84</v>
      </c>
      <c r="BK1302" s="228">
        <f>ROUND(I1302*H1302,2)</f>
        <v>0</v>
      </c>
      <c r="BL1302" s="20" t="s">
        <v>99</v>
      </c>
      <c r="BM1302" s="227" t="s">
        <v>1942</v>
      </c>
    </row>
    <row r="1303" s="2" customFormat="1">
      <c r="A1303" s="41"/>
      <c r="B1303" s="42"/>
      <c r="C1303" s="43"/>
      <c r="D1303" s="229" t="s">
        <v>185</v>
      </c>
      <c r="E1303" s="43"/>
      <c r="F1303" s="230" t="s">
        <v>1943</v>
      </c>
      <c r="G1303" s="43"/>
      <c r="H1303" s="43"/>
      <c r="I1303" s="231"/>
      <c r="J1303" s="43"/>
      <c r="K1303" s="43"/>
      <c r="L1303" s="47"/>
      <c r="M1303" s="232"/>
      <c r="N1303" s="233"/>
      <c r="O1303" s="87"/>
      <c r="P1303" s="87"/>
      <c r="Q1303" s="87"/>
      <c r="R1303" s="87"/>
      <c r="S1303" s="87"/>
      <c r="T1303" s="88"/>
      <c r="U1303" s="41"/>
      <c r="V1303" s="41"/>
      <c r="W1303" s="41"/>
      <c r="X1303" s="41"/>
      <c r="Y1303" s="41"/>
      <c r="Z1303" s="41"/>
      <c r="AA1303" s="41"/>
      <c r="AB1303" s="41"/>
      <c r="AC1303" s="41"/>
      <c r="AD1303" s="41"/>
      <c r="AE1303" s="41"/>
      <c r="AT1303" s="20" t="s">
        <v>185</v>
      </c>
      <c r="AU1303" s="20" t="s">
        <v>86</v>
      </c>
    </row>
    <row r="1304" s="13" customFormat="1">
      <c r="A1304" s="13"/>
      <c r="B1304" s="234"/>
      <c r="C1304" s="235"/>
      <c r="D1304" s="229" t="s">
        <v>187</v>
      </c>
      <c r="E1304" s="236" t="s">
        <v>19</v>
      </c>
      <c r="F1304" s="237" t="s">
        <v>1944</v>
      </c>
      <c r="G1304" s="235"/>
      <c r="H1304" s="238">
        <v>1283.152</v>
      </c>
      <c r="I1304" s="239"/>
      <c r="J1304" s="235"/>
      <c r="K1304" s="235"/>
      <c r="L1304" s="240"/>
      <c r="M1304" s="241"/>
      <c r="N1304" s="242"/>
      <c r="O1304" s="242"/>
      <c r="P1304" s="242"/>
      <c r="Q1304" s="242"/>
      <c r="R1304" s="242"/>
      <c r="S1304" s="242"/>
      <c r="T1304" s="24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4" t="s">
        <v>187</v>
      </c>
      <c r="AU1304" s="244" t="s">
        <v>86</v>
      </c>
      <c r="AV1304" s="13" t="s">
        <v>86</v>
      </c>
      <c r="AW1304" s="13" t="s">
        <v>37</v>
      </c>
      <c r="AX1304" s="13" t="s">
        <v>84</v>
      </c>
      <c r="AY1304" s="244" t="s">
        <v>177</v>
      </c>
    </row>
    <row r="1305" s="13" customFormat="1">
      <c r="A1305" s="13"/>
      <c r="B1305" s="234"/>
      <c r="C1305" s="235"/>
      <c r="D1305" s="229" t="s">
        <v>187</v>
      </c>
      <c r="E1305" s="235"/>
      <c r="F1305" s="237" t="s">
        <v>1945</v>
      </c>
      <c r="G1305" s="235"/>
      <c r="H1305" s="238">
        <v>1475.625</v>
      </c>
      <c r="I1305" s="239"/>
      <c r="J1305" s="235"/>
      <c r="K1305" s="235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187</v>
      </c>
      <c r="AU1305" s="244" t="s">
        <v>86</v>
      </c>
      <c r="AV1305" s="13" t="s">
        <v>86</v>
      </c>
      <c r="AW1305" s="13" t="s">
        <v>4</v>
      </c>
      <c r="AX1305" s="13" t="s">
        <v>84</v>
      </c>
      <c r="AY1305" s="244" t="s">
        <v>177</v>
      </c>
    </row>
    <row r="1306" s="2" customFormat="1" ht="16.5" customHeight="1">
      <c r="A1306" s="41"/>
      <c r="B1306" s="42"/>
      <c r="C1306" s="216" t="s">
        <v>1946</v>
      </c>
      <c r="D1306" s="216" t="s">
        <v>179</v>
      </c>
      <c r="E1306" s="217" t="s">
        <v>1947</v>
      </c>
      <c r="F1306" s="218" t="s">
        <v>1948</v>
      </c>
      <c r="G1306" s="219" t="s">
        <v>287</v>
      </c>
      <c r="H1306" s="220">
        <v>1.637</v>
      </c>
      <c r="I1306" s="221"/>
      <c r="J1306" s="222">
        <f>ROUND(I1306*H1306,2)</f>
        <v>0</v>
      </c>
      <c r="K1306" s="218" t="s">
        <v>244</v>
      </c>
      <c r="L1306" s="47"/>
      <c r="M1306" s="223" t="s">
        <v>19</v>
      </c>
      <c r="N1306" s="224" t="s">
        <v>48</v>
      </c>
      <c r="O1306" s="87"/>
      <c r="P1306" s="225">
        <f>O1306*H1306</f>
        <v>0</v>
      </c>
      <c r="Q1306" s="225">
        <v>0</v>
      </c>
      <c r="R1306" s="225">
        <f>Q1306*H1306</f>
        <v>0</v>
      </c>
      <c r="S1306" s="225">
        <v>0</v>
      </c>
      <c r="T1306" s="226">
        <f>S1306*H1306</f>
        <v>0</v>
      </c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R1306" s="227" t="s">
        <v>291</v>
      </c>
      <c r="AT1306" s="227" t="s">
        <v>179</v>
      </c>
      <c r="AU1306" s="227" t="s">
        <v>86</v>
      </c>
      <c r="AY1306" s="20" t="s">
        <v>177</v>
      </c>
      <c r="BE1306" s="228">
        <f>IF(N1306="základní",J1306,0)</f>
        <v>0</v>
      </c>
      <c r="BF1306" s="228">
        <f>IF(N1306="snížená",J1306,0)</f>
        <v>0</v>
      </c>
      <c r="BG1306" s="228">
        <f>IF(N1306="zákl. přenesená",J1306,0)</f>
        <v>0</v>
      </c>
      <c r="BH1306" s="228">
        <f>IF(N1306="sníž. přenesená",J1306,0)</f>
        <v>0</v>
      </c>
      <c r="BI1306" s="228">
        <f>IF(N1306="nulová",J1306,0)</f>
        <v>0</v>
      </c>
      <c r="BJ1306" s="20" t="s">
        <v>84</v>
      </c>
      <c r="BK1306" s="228">
        <f>ROUND(I1306*H1306,2)</f>
        <v>0</v>
      </c>
      <c r="BL1306" s="20" t="s">
        <v>291</v>
      </c>
      <c r="BM1306" s="227" t="s">
        <v>1949</v>
      </c>
    </row>
    <row r="1307" s="2" customFormat="1">
      <c r="A1307" s="41"/>
      <c r="B1307" s="42"/>
      <c r="C1307" s="43"/>
      <c r="D1307" s="229" t="s">
        <v>185</v>
      </c>
      <c r="E1307" s="43"/>
      <c r="F1307" s="230" t="s">
        <v>1950</v>
      </c>
      <c r="G1307" s="43"/>
      <c r="H1307" s="43"/>
      <c r="I1307" s="231"/>
      <c r="J1307" s="43"/>
      <c r="K1307" s="43"/>
      <c r="L1307" s="47"/>
      <c r="M1307" s="232"/>
      <c r="N1307" s="233"/>
      <c r="O1307" s="87"/>
      <c r="P1307" s="87"/>
      <c r="Q1307" s="87"/>
      <c r="R1307" s="87"/>
      <c r="S1307" s="87"/>
      <c r="T1307" s="88"/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T1307" s="20" t="s">
        <v>185</v>
      </c>
      <c r="AU1307" s="20" t="s">
        <v>86</v>
      </c>
    </row>
    <row r="1308" s="12" customFormat="1" ht="22.8" customHeight="1">
      <c r="A1308" s="12"/>
      <c r="B1308" s="200"/>
      <c r="C1308" s="201"/>
      <c r="D1308" s="202" t="s">
        <v>76</v>
      </c>
      <c r="E1308" s="214" t="s">
        <v>1951</v>
      </c>
      <c r="F1308" s="214" t="s">
        <v>1952</v>
      </c>
      <c r="G1308" s="201"/>
      <c r="H1308" s="201"/>
      <c r="I1308" s="204"/>
      <c r="J1308" s="215">
        <f>BK1308</f>
        <v>0</v>
      </c>
      <c r="K1308" s="201"/>
      <c r="L1308" s="206"/>
      <c r="M1308" s="207"/>
      <c r="N1308" s="208"/>
      <c r="O1308" s="208"/>
      <c r="P1308" s="209">
        <f>SUM(P1309:P1399)</f>
        <v>0</v>
      </c>
      <c r="Q1308" s="208"/>
      <c r="R1308" s="209">
        <f>SUM(R1309:R1399)</f>
        <v>5.0872002199999988</v>
      </c>
      <c r="S1308" s="208"/>
      <c r="T1308" s="210">
        <f>SUM(T1309:T1399)</f>
        <v>0</v>
      </c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R1308" s="211" t="s">
        <v>86</v>
      </c>
      <c r="AT1308" s="212" t="s">
        <v>76</v>
      </c>
      <c r="AU1308" s="212" t="s">
        <v>84</v>
      </c>
      <c r="AY1308" s="211" t="s">
        <v>177</v>
      </c>
      <c r="BK1308" s="213">
        <f>SUM(BK1309:BK1399)</f>
        <v>0</v>
      </c>
    </row>
    <row r="1309" s="2" customFormat="1" ht="16.5" customHeight="1">
      <c r="A1309" s="41"/>
      <c r="B1309" s="42"/>
      <c r="C1309" s="216" t="s">
        <v>1953</v>
      </c>
      <c r="D1309" s="216" t="s">
        <v>179</v>
      </c>
      <c r="E1309" s="217" t="s">
        <v>1954</v>
      </c>
      <c r="F1309" s="218" t="s">
        <v>1955</v>
      </c>
      <c r="G1309" s="219" t="s">
        <v>251</v>
      </c>
      <c r="H1309" s="220">
        <v>869.74199999999996</v>
      </c>
      <c r="I1309" s="221"/>
      <c r="J1309" s="222">
        <f>ROUND(I1309*H1309,2)</f>
        <v>0</v>
      </c>
      <c r="K1309" s="218" t="s">
        <v>244</v>
      </c>
      <c r="L1309" s="47"/>
      <c r="M1309" s="223" t="s">
        <v>19</v>
      </c>
      <c r="N1309" s="224" t="s">
        <v>48</v>
      </c>
      <c r="O1309" s="87"/>
      <c r="P1309" s="225">
        <f>O1309*H1309</f>
        <v>0</v>
      </c>
      <c r="Q1309" s="225">
        <v>0</v>
      </c>
      <c r="R1309" s="225">
        <f>Q1309*H1309</f>
        <v>0</v>
      </c>
      <c r="S1309" s="225">
        <v>0</v>
      </c>
      <c r="T1309" s="226">
        <f>S1309*H1309</f>
        <v>0</v>
      </c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R1309" s="227" t="s">
        <v>291</v>
      </c>
      <c r="AT1309" s="227" t="s">
        <v>179</v>
      </c>
      <c r="AU1309" s="227" t="s">
        <v>86</v>
      </c>
      <c r="AY1309" s="20" t="s">
        <v>177</v>
      </c>
      <c r="BE1309" s="228">
        <f>IF(N1309="základní",J1309,0)</f>
        <v>0</v>
      </c>
      <c r="BF1309" s="228">
        <f>IF(N1309="snížená",J1309,0)</f>
        <v>0</v>
      </c>
      <c r="BG1309" s="228">
        <f>IF(N1309="zákl. přenesená",J1309,0)</f>
        <v>0</v>
      </c>
      <c r="BH1309" s="228">
        <f>IF(N1309="sníž. přenesená",J1309,0)</f>
        <v>0</v>
      </c>
      <c r="BI1309" s="228">
        <f>IF(N1309="nulová",J1309,0)</f>
        <v>0</v>
      </c>
      <c r="BJ1309" s="20" t="s">
        <v>84</v>
      </c>
      <c r="BK1309" s="228">
        <f>ROUND(I1309*H1309,2)</f>
        <v>0</v>
      </c>
      <c r="BL1309" s="20" t="s">
        <v>291</v>
      </c>
      <c r="BM1309" s="227" t="s">
        <v>1956</v>
      </c>
    </row>
    <row r="1310" s="2" customFormat="1">
      <c r="A1310" s="41"/>
      <c r="B1310" s="42"/>
      <c r="C1310" s="43"/>
      <c r="D1310" s="229" t="s">
        <v>185</v>
      </c>
      <c r="E1310" s="43"/>
      <c r="F1310" s="230" t="s">
        <v>1957</v>
      </c>
      <c r="G1310" s="43"/>
      <c r="H1310" s="43"/>
      <c r="I1310" s="231"/>
      <c r="J1310" s="43"/>
      <c r="K1310" s="43"/>
      <c r="L1310" s="47"/>
      <c r="M1310" s="232"/>
      <c r="N1310" s="233"/>
      <c r="O1310" s="87"/>
      <c r="P1310" s="87"/>
      <c r="Q1310" s="87"/>
      <c r="R1310" s="87"/>
      <c r="S1310" s="87"/>
      <c r="T1310" s="88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T1310" s="20" t="s">
        <v>185</v>
      </c>
      <c r="AU1310" s="20" t="s">
        <v>86</v>
      </c>
    </row>
    <row r="1311" s="13" customFormat="1">
      <c r="A1311" s="13"/>
      <c r="B1311" s="234"/>
      <c r="C1311" s="235"/>
      <c r="D1311" s="229" t="s">
        <v>187</v>
      </c>
      <c r="E1311" s="236" t="s">
        <v>19</v>
      </c>
      <c r="F1311" s="237" t="s">
        <v>1958</v>
      </c>
      <c r="G1311" s="235"/>
      <c r="H1311" s="238">
        <v>869.74199999999996</v>
      </c>
      <c r="I1311" s="239"/>
      <c r="J1311" s="235"/>
      <c r="K1311" s="235"/>
      <c r="L1311" s="240"/>
      <c r="M1311" s="241"/>
      <c r="N1311" s="242"/>
      <c r="O1311" s="242"/>
      <c r="P1311" s="242"/>
      <c r="Q1311" s="242"/>
      <c r="R1311" s="242"/>
      <c r="S1311" s="242"/>
      <c r="T1311" s="24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4" t="s">
        <v>187</v>
      </c>
      <c r="AU1311" s="244" t="s">
        <v>86</v>
      </c>
      <c r="AV1311" s="13" t="s">
        <v>86</v>
      </c>
      <c r="AW1311" s="13" t="s">
        <v>37</v>
      </c>
      <c r="AX1311" s="13" t="s">
        <v>84</v>
      </c>
      <c r="AY1311" s="244" t="s">
        <v>177</v>
      </c>
    </row>
    <row r="1312" s="2" customFormat="1" ht="16.5" customHeight="1">
      <c r="A1312" s="41"/>
      <c r="B1312" s="42"/>
      <c r="C1312" s="277" t="s">
        <v>1959</v>
      </c>
      <c r="D1312" s="277" t="s">
        <v>314</v>
      </c>
      <c r="E1312" s="278" t="s">
        <v>1960</v>
      </c>
      <c r="F1312" s="279" t="s">
        <v>1961</v>
      </c>
      <c r="G1312" s="280" t="s">
        <v>251</v>
      </c>
      <c r="H1312" s="281">
        <v>887.13699999999994</v>
      </c>
      <c r="I1312" s="282"/>
      <c r="J1312" s="283">
        <f>ROUND(I1312*H1312,2)</f>
        <v>0</v>
      </c>
      <c r="K1312" s="279" t="s">
        <v>183</v>
      </c>
      <c r="L1312" s="284"/>
      <c r="M1312" s="285" t="s">
        <v>19</v>
      </c>
      <c r="N1312" s="286" t="s">
        <v>48</v>
      </c>
      <c r="O1312" s="87"/>
      <c r="P1312" s="225">
        <f>O1312*H1312</f>
        <v>0</v>
      </c>
      <c r="Q1312" s="225">
        <v>0.0039199999999999999</v>
      </c>
      <c r="R1312" s="225">
        <f>Q1312*H1312</f>
        <v>3.4775770399999995</v>
      </c>
      <c r="S1312" s="225">
        <v>0</v>
      </c>
      <c r="T1312" s="226">
        <f>S1312*H1312</f>
        <v>0</v>
      </c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R1312" s="227" t="s">
        <v>427</v>
      </c>
      <c r="AT1312" s="227" t="s">
        <v>314</v>
      </c>
      <c r="AU1312" s="227" t="s">
        <v>86</v>
      </c>
      <c r="AY1312" s="20" t="s">
        <v>177</v>
      </c>
      <c r="BE1312" s="228">
        <f>IF(N1312="základní",J1312,0)</f>
        <v>0</v>
      </c>
      <c r="BF1312" s="228">
        <f>IF(N1312="snížená",J1312,0)</f>
        <v>0</v>
      </c>
      <c r="BG1312" s="228">
        <f>IF(N1312="zákl. přenesená",J1312,0)</f>
        <v>0</v>
      </c>
      <c r="BH1312" s="228">
        <f>IF(N1312="sníž. přenesená",J1312,0)</f>
        <v>0</v>
      </c>
      <c r="BI1312" s="228">
        <f>IF(N1312="nulová",J1312,0)</f>
        <v>0</v>
      </c>
      <c r="BJ1312" s="20" t="s">
        <v>84</v>
      </c>
      <c r="BK1312" s="228">
        <f>ROUND(I1312*H1312,2)</f>
        <v>0</v>
      </c>
      <c r="BL1312" s="20" t="s">
        <v>291</v>
      </c>
      <c r="BM1312" s="227" t="s">
        <v>1962</v>
      </c>
    </row>
    <row r="1313" s="2" customFormat="1">
      <c r="A1313" s="41"/>
      <c r="B1313" s="42"/>
      <c r="C1313" s="43"/>
      <c r="D1313" s="229" t="s">
        <v>185</v>
      </c>
      <c r="E1313" s="43"/>
      <c r="F1313" s="230" t="s">
        <v>1961</v>
      </c>
      <c r="G1313" s="43"/>
      <c r="H1313" s="43"/>
      <c r="I1313" s="231"/>
      <c r="J1313" s="43"/>
      <c r="K1313" s="43"/>
      <c r="L1313" s="47"/>
      <c r="M1313" s="232"/>
      <c r="N1313" s="233"/>
      <c r="O1313" s="87"/>
      <c r="P1313" s="87"/>
      <c r="Q1313" s="87"/>
      <c r="R1313" s="87"/>
      <c r="S1313" s="87"/>
      <c r="T1313" s="88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T1313" s="20" t="s">
        <v>185</v>
      </c>
      <c r="AU1313" s="20" t="s">
        <v>86</v>
      </c>
    </row>
    <row r="1314" s="2" customFormat="1">
      <c r="A1314" s="41"/>
      <c r="B1314" s="42"/>
      <c r="C1314" s="43"/>
      <c r="D1314" s="229" t="s">
        <v>486</v>
      </c>
      <c r="E1314" s="43"/>
      <c r="F1314" s="287" t="s">
        <v>1963</v>
      </c>
      <c r="G1314" s="43"/>
      <c r="H1314" s="43"/>
      <c r="I1314" s="231"/>
      <c r="J1314" s="43"/>
      <c r="K1314" s="43"/>
      <c r="L1314" s="47"/>
      <c r="M1314" s="232"/>
      <c r="N1314" s="233"/>
      <c r="O1314" s="87"/>
      <c r="P1314" s="87"/>
      <c r="Q1314" s="87"/>
      <c r="R1314" s="87"/>
      <c r="S1314" s="87"/>
      <c r="T1314" s="88"/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T1314" s="20" t="s">
        <v>486</v>
      </c>
      <c r="AU1314" s="20" t="s">
        <v>86</v>
      </c>
    </row>
    <row r="1315" s="13" customFormat="1">
      <c r="A1315" s="13"/>
      <c r="B1315" s="234"/>
      <c r="C1315" s="235"/>
      <c r="D1315" s="229" t="s">
        <v>187</v>
      </c>
      <c r="E1315" s="235"/>
      <c r="F1315" s="237" t="s">
        <v>1964</v>
      </c>
      <c r="G1315" s="235"/>
      <c r="H1315" s="238">
        <v>887.13699999999994</v>
      </c>
      <c r="I1315" s="239"/>
      <c r="J1315" s="235"/>
      <c r="K1315" s="235"/>
      <c r="L1315" s="240"/>
      <c r="M1315" s="241"/>
      <c r="N1315" s="242"/>
      <c r="O1315" s="242"/>
      <c r="P1315" s="242"/>
      <c r="Q1315" s="242"/>
      <c r="R1315" s="242"/>
      <c r="S1315" s="242"/>
      <c r="T1315" s="24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4" t="s">
        <v>187</v>
      </c>
      <c r="AU1315" s="244" t="s">
        <v>86</v>
      </c>
      <c r="AV1315" s="13" t="s">
        <v>86</v>
      </c>
      <c r="AW1315" s="13" t="s">
        <v>4</v>
      </c>
      <c r="AX1315" s="13" t="s">
        <v>84</v>
      </c>
      <c r="AY1315" s="244" t="s">
        <v>177</v>
      </c>
    </row>
    <row r="1316" s="2" customFormat="1" ht="16.5" customHeight="1">
      <c r="A1316" s="41"/>
      <c r="B1316" s="42"/>
      <c r="C1316" s="216" t="s">
        <v>1965</v>
      </c>
      <c r="D1316" s="216" t="s">
        <v>179</v>
      </c>
      <c r="E1316" s="217" t="s">
        <v>1966</v>
      </c>
      <c r="F1316" s="218" t="s">
        <v>1967</v>
      </c>
      <c r="G1316" s="219" t="s">
        <v>251</v>
      </c>
      <c r="H1316" s="220">
        <v>632.70000000000005</v>
      </c>
      <c r="I1316" s="221"/>
      <c r="J1316" s="222">
        <f>ROUND(I1316*H1316,2)</f>
        <v>0</v>
      </c>
      <c r="K1316" s="218" t="s">
        <v>244</v>
      </c>
      <c r="L1316" s="47"/>
      <c r="M1316" s="223" t="s">
        <v>19</v>
      </c>
      <c r="N1316" s="224" t="s">
        <v>48</v>
      </c>
      <c r="O1316" s="87"/>
      <c r="P1316" s="225">
        <f>O1316*H1316</f>
        <v>0</v>
      </c>
      <c r="Q1316" s="225">
        <v>0</v>
      </c>
      <c r="R1316" s="225">
        <f>Q1316*H1316</f>
        <v>0</v>
      </c>
      <c r="S1316" s="225">
        <v>0</v>
      </c>
      <c r="T1316" s="226">
        <f>S1316*H1316</f>
        <v>0</v>
      </c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R1316" s="227" t="s">
        <v>291</v>
      </c>
      <c r="AT1316" s="227" t="s">
        <v>179</v>
      </c>
      <c r="AU1316" s="227" t="s">
        <v>86</v>
      </c>
      <c r="AY1316" s="20" t="s">
        <v>177</v>
      </c>
      <c r="BE1316" s="228">
        <f>IF(N1316="základní",J1316,0)</f>
        <v>0</v>
      </c>
      <c r="BF1316" s="228">
        <f>IF(N1316="snížená",J1316,0)</f>
        <v>0</v>
      </c>
      <c r="BG1316" s="228">
        <f>IF(N1316="zákl. přenesená",J1316,0)</f>
        <v>0</v>
      </c>
      <c r="BH1316" s="228">
        <f>IF(N1316="sníž. přenesená",J1316,0)</f>
        <v>0</v>
      </c>
      <c r="BI1316" s="228">
        <f>IF(N1316="nulová",J1316,0)</f>
        <v>0</v>
      </c>
      <c r="BJ1316" s="20" t="s">
        <v>84</v>
      </c>
      <c r="BK1316" s="228">
        <f>ROUND(I1316*H1316,2)</f>
        <v>0</v>
      </c>
      <c r="BL1316" s="20" t="s">
        <v>291</v>
      </c>
      <c r="BM1316" s="227" t="s">
        <v>1968</v>
      </c>
    </row>
    <row r="1317" s="2" customFormat="1">
      <c r="A1317" s="41"/>
      <c r="B1317" s="42"/>
      <c r="C1317" s="43"/>
      <c r="D1317" s="229" t="s">
        <v>185</v>
      </c>
      <c r="E1317" s="43"/>
      <c r="F1317" s="230" t="s">
        <v>1969</v>
      </c>
      <c r="G1317" s="43"/>
      <c r="H1317" s="43"/>
      <c r="I1317" s="231"/>
      <c r="J1317" s="43"/>
      <c r="K1317" s="43"/>
      <c r="L1317" s="47"/>
      <c r="M1317" s="232"/>
      <c r="N1317" s="233"/>
      <c r="O1317" s="87"/>
      <c r="P1317" s="87"/>
      <c r="Q1317" s="87"/>
      <c r="R1317" s="87"/>
      <c r="S1317" s="87"/>
      <c r="T1317" s="88"/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T1317" s="20" t="s">
        <v>185</v>
      </c>
      <c r="AU1317" s="20" t="s">
        <v>86</v>
      </c>
    </row>
    <row r="1318" s="14" customFormat="1">
      <c r="A1318" s="14"/>
      <c r="B1318" s="245"/>
      <c r="C1318" s="246"/>
      <c r="D1318" s="229" t="s">
        <v>187</v>
      </c>
      <c r="E1318" s="247" t="s">
        <v>19</v>
      </c>
      <c r="F1318" s="248" t="s">
        <v>1970</v>
      </c>
      <c r="G1318" s="246"/>
      <c r="H1318" s="247" t="s">
        <v>19</v>
      </c>
      <c r="I1318" s="249"/>
      <c r="J1318" s="246"/>
      <c r="K1318" s="246"/>
      <c r="L1318" s="250"/>
      <c r="M1318" s="251"/>
      <c r="N1318" s="252"/>
      <c r="O1318" s="252"/>
      <c r="P1318" s="252"/>
      <c r="Q1318" s="252"/>
      <c r="R1318" s="252"/>
      <c r="S1318" s="252"/>
      <c r="T1318" s="25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4" t="s">
        <v>187</v>
      </c>
      <c r="AU1318" s="254" t="s">
        <v>86</v>
      </c>
      <c r="AV1318" s="14" t="s">
        <v>84</v>
      </c>
      <c r="AW1318" s="14" t="s">
        <v>37</v>
      </c>
      <c r="AX1318" s="14" t="s">
        <v>77</v>
      </c>
      <c r="AY1318" s="254" t="s">
        <v>177</v>
      </c>
    </row>
    <row r="1319" s="13" customFormat="1">
      <c r="A1319" s="13"/>
      <c r="B1319" s="234"/>
      <c r="C1319" s="235"/>
      <c r="D1319" s="229" t="s">
        <v>187</v>
      </c>
      <c r="E1319" s="236" t="s">
        <v>19</v>
      </c>
      <c r="F1319" s="237" t="s">
        <v>1971</v>
      </c>
      <c r="G1319" s="235"/>
      <c r="H1319" s="238">
        <v>92.590000000000003</v>
      </c>
      <c r="I1319" s="239"/>
      <c r="J1319" s="235"/>
      <c r="K1319" s="235"/>
      <c r="L1319" s="240"/>
      <c r="M1319" s="241"/>
      <c r="N1319" s="242"/>
      <c r="O1319" s="242"/>
      <c r="P1319" s="242"/>
      <c r="Q1319" s="242"/>
      <c r="R1319" s="242"/>
      <c r="S1319" s="242"/>
      <c r="T1319" s="24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4" t="s">
        <v>187</v>
      </c>
      <c r="AU1319" s="244" t="s">
        <v>86</v>
      </c>
      <c r="AV1319" s="13" t="s">
        <v>86</v>
      </c>
      <c r="AW1319" s="13" t="s">
        <v>37</v>
      </c>
      <c r="AX1319" s="13" t="s">
        <v>77</v>
      </c>
      <c r="AY1319" s="244" t="s">
        <v>177</v>
      </c>
    </row>
    <row r="1320" s="14" customFormat="1">
      <c r="A1320" s="14"/>
      <c r="B1320" s="245"/>
      <c r="C1320" s="246"/>
      <c r="D1320" s="229" t="s">
        <v>187</v>
      </c>
      <c r="E1320" s="247" t="s">
        <v>19</v>
      </c>
      <c r="F1320" s="248" t="s">
        <v>1972</v>
      </c>
      <c r="G1320" s="246"/>
      <c r="H1320" s="247" t="s">
        <v>19</v>
      </c>
      <c r="I1320" s="249"/>
      <c r="J1320" s="246"/>
      <c r="K1320" s="246"/>
      <c r="L1320" s="250"/>
      <c r="M1320" s="251"/>
      <c r="N1320" s="252"/>
      <c r="O1320" s="252"/>
      <c r="P1320" s="252"/>
      <c r="Q1320" s="252"/>
      <c r="R1320" s="252"/>
      <c r="S1320" s="252"/>
      <c r="T1320" s="25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4" t="s">
        <v>187</v>
      </c>
      <c r="AU1320" s="254" t="s">
        <v>86</v>
      </c>
      <c r="AV1320" s="14" t="s">
        <v>84</v>
      </c>
      <c r="AW1320" s="14" t="s">
        <v>37</v>
      </c>
      <c r="AX1320" s="14" t="s">
        <v>77</v>
      </c>
      <c r="AY1320" s="254" t="s">
        <v>177</v>
      </c>
    </row>
    <row r="1321" s="13" customFormat="1">
      <c r="A1321" s="13"/>
      <c r="B1321" s="234"/>
      <c r="C1321" s="235"/>
      <c r="D1321" s="229" t="s">
        <v>187</v>
      </c>
      <c r="E1321" s="236" t="s">
        <v>19</v>
      </c>
      <c r="F1321" s="237" t="s">
        <v>1973</v>
      </c>
      <c r="G1321" s="235"/>
      <c r="H1321" s="238">
        <v>327.19</v>
      </c>
      <c r="I1321" s="239"/>
      <c r="J1321" s="235"/>
      <c r="K1321" s="235"/>
      <c r="L1321" s="240"/>
      <c r="M1321" s="241"/>
      <c r="N1321" s="242"/>
      <c r="O1321" s="242"/>
      <c r="P1321" s="242"/>
      <c r="Q1321" s="242"/>
      <c r="R1321" s="242"/>
      <c r="S1321" s="242"/>
      <c r="T1321" s="24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4" t="s">
        <v>187</v>
      </c>
      <c r="AU1321" s="244" t="s">
        <v>86</v>
      </c>
      <c r="AV1321" s="13" t="s">
        <v>86</v>
      </c>
      <c r="AW1321" s="13" t="s">
        <v>37</v>
      </c>
      <c r="AX1321" s="13" t="s">
        <v>77</v>
      </c>
      <c r="AY1321" s="244" t="s">
        <v>177</v>
      </c>
    </row>
    <row r="1322" s="14" customFormat="1">
      <c r="A1322" s="14"/>
      <c r="B1322" s="245"/>
      <c r="C1322" s="246"/>
      <c r="D1322" s="229" t="s">
        <v>187</v>
      </c>
      <c r="E1322" s="247" t="s">
        <v>19</v>
      </c>
      <c r="F1322" s="248" t="s">
        <v>1974</v>
      </c>
      <c r="G1322" s="246"/>
      <c r="H1322" s="247" t="s">
        <v>19</v>
      </c>
      <c r="I1322" s="249"/>
      <c r="J1322" s="246"/>
      <c r="K1322" s="246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187</v>
      </c>
      <c r="AU1322" s="254" t="s">
        <v>86</v>
      </c>
      <c r="AV1322" s="14" t="s">
        <v>84</v>
      </c>
      <c r="AW1322" s="14" t="s">
        <v>37</v>
      </c>
      <c r="AX1322" s="14" t="s">
        <v>77</v>
      </c>
      <c r="AY1322" s="254" t="s">
        <v>177</v>
      </c>
    </row>
    <row r="1323" s="13" customFormat="1">
      <c r="A1323" s="13"/>
      <c r="B1323" s="234"/>
      <c r="C1323" s="235"/>
      <c r="D1323" s="229" t="s">
        <v>187</v>
      </c>
      <c r="E1323" s="236" t="s">
        <v>19</v>
      </c>
      <c r="F1323" s="237" t="s">
        <v>1975</v>
      </c>
      <c r="G1323" s="235"/>
      <c r="H1323" s="238">
        <v>212.91999999999999</v>
      </c>
      <c r="I1323" s="239"/>
      <c r="J1323" s="235"/>
      <c r="K1323" s="235"/>
      <c r="L1323" s="240"/>
      <c r="M1323" s="241"/>
      <c r="N1323" s="242"/>
      <c r="O1323" s="242"/>
      <c r="P1323" s="242"/>
      <c r="Q1323" s="242"/>
      <c r="R1323" s="242"/>
      <c r="S1323" s="242"/>
      <c r="T1323" s="24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4" t="s">
        <v>187</v>
      </c>
      <c r="AU1323" s="244" t="s">
        <v>86</v>
      </c>
      <c r="AV1323" s="13" t="s">
        <v>86</v>
      </c>
      <c r="AW1323" s="13" t="s">
        <v>37</v>
      </c>
      <c r="AX1323" s="13" t="s">
        <v>77</v>
      </c>
      <c r="AY1323" s="244" t="s">
        <v>177</v>
      </c>
    </row>
    <row r="1324" s="15" customFormat="1">
      <c r="A1324" s="15"/>
      <c r="B1324" s="255"/>
      <c r="C1324" s="256"/>
      <c r="D1324" s="229" t="s">
        <v>187</v>
      </c>
      <c r="E1324" s="257" t="s">
        <v>19</v>
      </c>
      <c r="F1324" s="258" t="s">
        <v>222</v>
      </c>
      <c r="G1324" s="256"/>
      <c r="H1324" s="259">
        <v>632.69999999999993</v>
      </c>
      <c r="I1324" s="260"/>
      <c r="J1324" s="256"/>
      <c r="K1324" s="256"/>
      <c r="L1324" s="261"/>
      <c r="M1324" s="262"/>
      <c r="N1324" s="263"/>
      <c r="O1324" s="263"/>
      <c r="P1324" s="263"/>
      <c r="Q1324" s="263"/>
      <c r="R1324" s="263"/>
      <c r="S1324" s="263"/>
      <c r="T1324" s="264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T1324" s="265" t="s">
        <v>187</v>
      </c>
      <c r="AU1324" s="265" t="s">
        <v>86</v>
      </c>
      <c r="AV1324" s="15" t="s">
        <v>99</v>
      </c>
      <c r="AW1324" s="15" t="s">
        <v>37</v>
      </c>
      <c r="AX1324" s="15" t="s">
        <v>84</v>
      </c>
      <c r="AY1324" s="265" t="s">
        <v>177</v>
      </c>
    </row>
    <row r="1325" s="2" customFormat="1" ht="16.5" customHeight="1">
      <c r="A1325" s="41"/>
      <c r="B1325" s="42"/>
      <c r="C1325" s="277" t="s">
        <v>1976</v>
      </c>
      <c r="D1325" s="277" t="s">
        <v>314</v>
      </c>
      <c r="E1325" s="278" t="s">
        <v>1977</v>
      </c>
      <c r="F1325" s="279" t="s">
        <v>1978</v>
      </c>
      <c r="G1325" s="280" t="s">
        <v>251</v>
      </c>
      <c r="H1325" s="281">
        <v>223.566</v>
      </c>
      <c r="I1325" s="282"/>
      <c r="J1325" s="283">
        <f>ROUND(I1325*H1325,2)</f>
        <v>0</v>
      </c>
      <c r="K1325" s="279" t="s">
        <v>244</v>
      </c>
      <c r="L1325" s="284"/>
      <c r="M1325" s="285" t="s">
        <v>19</v>
      </c>
      <c r="N1325" s="286" t="s">
        <v>48</v>
      </c>
      <c r="O1325" s="87"/>
      <c r="P1325" s="225">
        <f>O1325*H1325</f>
        <v>0</v>
      </c>
      <c r="Q1325" s="225">
        <v>0.00123</v>
      </c>
      <c r="R1325" s="225">
        <f>Q1325*H1325</f>
        <v>0.27498618000000002</v>
      </c>
      <c r="S1325" s="225">
        <v>0</v>
      </c>
      <c r="T1325" s="226">
        <f>S1325*H1325</f>
        <v>0</v>
      </c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R1325" s="227" t="s">
        <v>427</v>
      </c>
      <c r="AT1325" s="227" t="s">
        <v>314</v>
      </c>
      <c r="AU1325" s="227" t="s">
        <v>86</v>
      </c>
      <c r="AY1325" s="20" t="s">
        <v>177</v>
      </c>
      <c r="BE1325" s="228">
        <f>IF(N1325="základní",J1325,0)</f>
        <v>0</v>
      </c>
      <c r="BF1325" s="228">
        <f>IF(N1325="snížená",J1325,0)</f>
        <v>0</v>
      </c>
      <c r="BG1325" s="228">
        <f>IF(N1325="zákl. přenesená",J1325,0)</f>
        <v>0</v>
      </c>
      <c r="BH1325" s="228">
        <f>IF(N1325="sníž. přenesená",J1325,0)</f>
        <v>0</v>
      </c>
      <c r="BI1325" s="228">
        <f>IF(N1325="nulová",J1325,0)</f>
        <v>0</v>
      </c>
      <c r="BJ1325" s="20" t="s">
        <v>84</v>
      </c>
      <c r="BK1325" s="228">
        <f>ROUND(I1325*H1325,2)</f>
        <v>0</v>
      </c>
      <c r="BL1325" s="20" t="s">
        <v>291</v>
      </c>
      <c r="BM1325" s="227" t="s">
        <v>1979</v>
      </c>
    </row>
    <row r="1326" s="2" customFormat="1">
      <c r="A1326" s="41"/>
      <c r="B1326" s="42"/>
      <c r="C1326" s="43"/>
      <c r="D1326" s="229" t="s">
        <v>185</v>
      </c>
      <c r="E1326" s="43"/>
      <c r="F1326" s="230" t="s">
        <v>1980</v>
      </c>
      <c r="G1326" s="43"/>
      <c r="H1326" s="43"/>
      <c r="I1326" s="231"/>
      <c r="J1326" s="43"/>
      <c r="K1326" s="43"/>
      <c r="L1326" s="47"/>
      <c r="M1326" s="232"/>
      <c r="N1326" s="233"/>
      <c r="O1326" s="87"/>
      <c r="P1326" s="87"/>
      <c r="Q1326" s="87"/>
      <c r="R1326" s="87"/>
      <c r="S1326" s="87"/>
      <c r="T1326" s="88"/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T1326" s="20" t="s">
        <v>185</v>
      </c>
      <c r="AU1326" s="20" t="s">
        <v>86</v>
      </c>
    </row>
    <row r="1327" s="2" customFormat="1">
      <c r="A1327" s="41"/>
      <c r="B1327" s="42"/>
      <c r="C1327" s="43"/>
      <c r="D1327" s="229" t="s">
        <v>486</v>
      </c>
      <c r="E1327" s="43"/>
      <c r="F1327" s="287" t="s">
        <v>1981</v>
      </c>
      <c r="G1327" s="43"/>
      <c r="H1327" s="43"/>
      <c r="I1327" s="231"/>
      <c r="J1327" s="43"/>
      <c r="K1327" s="43"/>
      <c r="L1327" s="47"/>
      <c r="M1327" s="232"/>
      <c r="N1327" s="233"/>
      <c r="O1327" s="87"/>
      <c r="P1327" s="87"/>
      <c r="Q1327" s="87"/>
      <c r="R1327" s="87"/>
      <c r="S1327" s="87"/>
      <c r="T1327" s="88"/>
      <c r="U1327" s="41"/>
      <c r="V1327" s="41"/>
      <c r="W1327" s="41"/>
      <c r="X1327" s="41"/>
      <c r="Y1327" s="41"/>
      <c r="Z1327" s="41"/>
      <c r="AA1327" s="41"/>
      <c r="AB1327" s="41"/>
      <c r="AC1327" s="41"/>
      <c r="AD1327" s="41"/>
      <c r="AE1327" s="41"/>
      <c r="AT1327" s="20" t="s">
        <v>486</v>
      </c>
      <c r="AU1327" s="20" t="s">
        <v>86</v>
      </c>
    </row>
    <row r="1328" s="13" customFormat="1">
      <c r="A1328" s="13"/>
      <c r="B1328" s="234"/>
      <c r="C1328" s="235"/>
      <c r="D1328" s="229" t="s">
        <v>187</v>
      </c>
      <c r="E1328" s="235"/>
      <c r="F1328" s="237" t="s">
        <v>1982</v>
      </c>
      <c r="G1328" s="235"/>
      <c r="H1328" s="238">
        <v>223.566</v>
      </c>
      <c r="I1328" s="239"/>
      <c r="J1328" s="235"/>
      <c r="K1328" s="235"/>
      <c r="L1328" s="240"/>
      <c r="M1328" s="241"/>
      <c r="N1328" s="242"/>
      <c r="O1328" s="242"/>
      <c r="P1328" s="242"/>
      <c r="Q1328" s="242"/>
      <c r="R1328" s="242"/>
      <c r="S1328" s="242"/>
      <c r="T1328" s="243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4" t="s">
        <v>187</v>
      </c>
      <c r="AU1328" s="244" t="s">
        <v>86</v>
      </c>
      <c r="AV1328" s="13" t="s">
        <v>86</v>
      </c>
      <c r="AW1328" s="13" t="s">
        <v>4</v>
      </c>
      <c r="AX1328" s="13" t="s">
        <v>84</v>
      </c>
      <c r="AY1328" s="244" t="s">
        <v>177</v>
      </c>
    </row>
    <row r="1329" s="2" customFormat="1" ht="16.5" customHeight="1">
      <c r="A1329" s="41"/>
      <c r="B1329" s="42"/>
      <c r="C1329" s="277" t="s">
        <v>1983</v>
      </c>
      <c r="D1329" s="277" t="s">
        <v>314</v>
      </c>
      <c r="E1329" s="278" t="s">
        <v>1984</v>
      </c>
      <c r="F1329" s="279" t="s">
        <v>1985</v>
      </c>
      <c r="G1329" s="280" t="s">
        <v>251</v>
      </c>
      <c r="H1329" s="281">
        <v>94.441999999999993</v>
      </c>
      <c r="I1329" s="282"/>
      <c r="J1329" s="283">
        <f>ROUND(I1329*H1329,2)</f>
        <v>0</v>
      </c>
      <c r="K1329" s="279" t="s">
        <v>183</v>
      </c>
      <c r="L1329" s="284"/>
      <c r="M1329" s="285" t="s">
        <v>19</v>
      </c>
      <c r="N1329" s="286" t="s">
        <v>48</v>
      </c>
      <c r="O1329" s="87"/>
      <c r="P1329" s="225">
        <f>O1329*H1329</f>
        <v>0</v>
      </c>
      <c r="Q1329" s="225">
        <v>0.002</v>
      </c>
      <c r="R1329" s="225">
        <f>Q1329*H1329</f>
        <v>0.188884</v>
      </c>
      <c r="S1329" s="225">
        <v>0</v>
      </c>
      <c r="T1329" s="226">
        <f>S1329*H1329</f>
        <v>0</v>
      </c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R1329" s="227" t="s">
        <v>427</v>
      </c>
      <c r="AT1329" s="227" t="s">
        <v>314</v>
      </c>
      <c r="AU1329" s="227" t="s">
        <v>86</v>
      </c>
      <c r="AY1329" s="20" t="s">
        <v>177</v>
      </c>
      <c r="BE1329" s="228">
        <f>IF(N1329="základní",J1329,0)</f>
        <v>0</v>
      </c>
      <c r="BF1329" s="228">
        <f>IF(N1329="snížená",J1329,0)</f>
        <v>0</v>
      </c>
      <c r="BG1329" s="228">
        <f>IF(N1329="zákl. přenesená",J1329,0)</f>
        <v>0</v>
      </c>
      <c r="BH1329" s="228">
        <f>IF(N1329="sníž. přenesená",J1329,0)</f>
        <v>0</v>
      </c>
      <c r="BI1329" s="228">
        <f>IF(N1329="nulová",J1329,0)</f>
        <v>0</v>
      </c>
      <c r="BJ1329" s="20" t="s">
        <v>84</v>
      </c>
      <c r="BK1329" s="228">
        <f>ROUND(I1329*H1329,2)</f>
        <v>0</v>
      </c>
      <c r="BL1329" s="20" t="s">
        <v>291</v>
      </c>
      <c r="BM1329" s="227" t="s">
        <v>1986</v>
      </c>
    </row>
    <row r="1330" s="2" customFormat="1">
      <c r="A1330" s="41"/>
      <c r="B1330" s="42"/>
      <c r="C1330" s="43"/>
      <c r="D1330" s="229" t="s">
        <v>185</v>
      </c>
      <c r="E1330" s="43"/>
      <c r="F1330" s="230" t="s">
        <v>1985</v>
      </c>
      <c r="G1330" s="43"/>
      <c r="H1330" s="43"/>
      <c r="I1330" s="231"/>
      <c r="J1330" s="43"/>
      <c r="K1330" s="43"/>
      <c r="L1330" s="47"/>
      <c r="M1330" s="232"/>
      <c r="N1330" s="233"/>
      <c r="O1330" s="87"/>
      <c r="P1330" s="87"/>
      <c r="Q1330" s="87"/>
      <c r="R1330" s="87"/>
      <c r="S1330" s="87"/>
      <c r="T1330" s="88"/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T1330" s="20" t="s">
        <v>185</v>
      </c>
      <c r="AU1330" s="20" t="s">
        <v>86</v>
      </c>
    </row>
    <row r="1331" s="2" customFormat="1">
      <c r="A1331" s="41"/>
      <c r="B1331" s="42"/>
      <c r="C1331" s="43"/>
      <c r="D1331" s="229" t="s">
        <v>486</v>
      </c>
      <c r="E1331" s="43"/>
      <c r="F1331" s="287" t="s">
        <v>1987</v>
      </c>
      <c r="G1331" s="43"/>
      <c r="H1331" s="43"/>
      <c r="I1331" s="231"/>
      <c r="J1331" s="43"/>
      <c r="K1331" s="43"/>
      <c r="L1331" s="47"/>
      <c r="M1331" s="232"/>
      <c r="N1331" s="233"/>
      <c r="O1331" s="87"/>
      <c r="P1331" s="87"/>
      <c r="Q1331" s="87"/>
      <c r="R1331" s="87"/>
      <c r="S1331" s="87"/>
      <c r="T1331" s="88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T1331" s="20" t="s">
        <v>486</v>
      </c>
      <c r="AU1331" s="20" t="s">
        <v>86</v>
      </c>
    </row>
    <row r="1332" s="13" customFormat="1">
      <c r="A1332" s="13"/>
      <c r="B1332" s="234"/>
      <c r="C1332" s="235"/>
      <c r="D1332" s="229" t="s">
        <v>187</v>
      </c>
      <c r="E1332" s="235"/>
      <c r="F1332" s="237" t="s">
        <v>1988</v>
      </c>
      <c r="G1332" s="235"/>
      <c r="H1332" s="238">
        <v>94.441999999999993</v>
      </c>
      <c r="I1332" s="239"/>
      <c r="J1332" s="235"/>
      <c r="K1332" s="235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4" t="s">
        <v>187</v>
      </c>
      <c r="AU1332" s="244" t="s">
        <v>86</v>
      </c>
      <c r="AV1332" s="13" t="s">
        <v>86</v>
      </c>
      <c r="AW1332" s="13" t="s">
        <v>4</v>
      </c>
      <c r="AX1332" s="13" t="s">
        <v>84</v>
      </c>
      <c r="AY1332" s="244" t="s">
        <v>177</v>
      </c>
    </row>
    <row r="1333" s="2" customFormat="1" ht="16.5" customHeight="1">
      <c r="A1333" s="41"/>
      <c r="B1333" s="42"/>
      <c r="C1333" s="277" t="s">
        <v>1989</v>
      </c>
      <c r="D1333" s="277" t="s">
        <v>314</v>
      </c>
      <c r="E1333" s="278" t="s">
        <v>1990</v>
      </c>
      <c r="F1333" s="279" t="s">
        <v>1991</v>
      </c>
      <c r="G1333" s="280" t="s">
        <v>251</v>
      </c>
      <c r="H1333" s="281">
        <v>333.73399999999998</v>
      </c>
      <c r="I1333" s="282"/>
      <c r="J1333" s="283">
        <f>ROUND(I1333*H1333,2)</f>
        <v>0</v>
      </c>
      <c r="K1333" s="279" t="s">
        <v>183</v>
      </c>
      <c r="L1333" s="284"/>
      <c r="M1333" s="285" t="s">
        <v>19</v>
      </c>
      <c r="N1333" s="286" t="s">
        <v>48</v>
      </c>
      <c r="O1333" s="87"/>
      <c r="P1333" s="225">
        <f>O1333*H1333</f>
        <v>0</v>
      </c>
      <c r="Q1333" s="225">
        <v>0.0028</v>
      </c>
      <c r="R1333" s="225">
        <f>Q1333*H1333</f>
        <v>0.93445519999999993</v>
      </c>
      <c r="S1333" s="225">
        <v>0</v>
      </c>
      <c r="T1333" s="226">
        <f>S1333*H1333</f>
        <v>0</v>
      </c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R1333" s="227" t="s">
        <v>427</v>
      </c>
      <c r="AT1333" s="227" t="s">
        <v>314</v>
      </c>
      <c r="AU1333" s="227" t="s">
        <v>86</v>
      </c>
      <c r="AY1333" s="20" t="s">
        <v>177</v>
      </c>
      <c r="BE1333" s="228">
        <f>IF(N1333="základní",J1333,0)</f>
        <v>0</v>
      </c>
      <c r="BF1333" s="228">
        <f>IF(N1333="snížená",J1333,0)</f>
        <v>0</v>
      </c>
      <c r="BG1333" s="228">
        <f>IF(N1333="zákl. přenesená",J1333,0)</f>
        <v>0</v>
      </c>
      <c r="BH1333" s="228">
        <f>IF(N1333="sníž. přenesená",J1333,0)</f>
        <v>0</v>
      </c>
      <c r="BI1333" s="228">
        <f>IF(N1333="nulová",J1333,0)</f>
        <v>0</v>
      </c>
      <c r="BJ1333" s="20" t="s">
        <v>84</v>
      </c>
      <c r="BK1333" s="228">
        <f>ROUND(I1333*H1333,2)</f>
        <v>0</v>
      </c>
      <c r="BL1333" s="20" t="s">
        <v>291</v>
      </c>
      <c r="BM1333" s="227" t="s">
        <v>1992</v>
      </c>
    </row>
    <row r="1334" s="2" customFormat="1">
      <c r="A1334" s="41"/>
      <c r="B1334" s="42"/>
      <c r="C1334" s="43"/>
      <c r="D1334" s="229" t="s">
        <v>185</v>
      </c>
      <c r="E1334" s="43"/>
      <c r="F1334" s="230" t="s">
        <v>1991</v>
      </c>
      <c r="G1334" s="43"/>
      <c r="H1334" s="43"/>
      <c r="I1334" s="231"/>
      <c r="J1334" s="43"/>
      <c r="K1334" s="43"/>
      <c r="L1334" s="47"/>
      <c r="M1334" s="232"/>
      <c r="N1334" s="233"/>
      <c r="O1334" s="87"/>
      <c r="P1334" s="87"/>
      <c r="Q1334" s="87"/>
      <c r="R1334" s="87"/>
      <c r="S1334" s="87"/>
      <c r="T1334" s="88"/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T1334" s="20" t="s">
        <v>185</v>
      </c>
      <c r="AU1334" s="20" t="s">
        <v>86</v>
      </c>
    </row>
    <row r="1335" s="2" customFormat="1">
      <c r="A1335" s="41"/>
      <c r="B1335" s="42"/>
      <c r="C1335" s="43"/>
      <c r="D1335" s="229" t="s">
        <v>486</v>
      </c>
      <c r="E1335" s="43"/>
      <c r="F1335" s="287" t="s">
        <v>1296</v>
      </c>
      <c r="G1335" s="43"/>
      <c r="H1335" s="43"/>
      <c r="I1335" s="231"/>
      <c r="J1335" s="43"/>
      <c r="K1335" s="43"/>
      <c r="L1335" s="47"/>
      <c r="M1335" s="232"/>
      <c r="N1335" s="233"/>
      <c r="O1335" s="87"/>
      <c r="P1335" s="87"/>
      <c r="Q1335" s="87"/>
      <c r="R1335" s="87"/>
      <c r="S1335" s="87"/>
      <c r="T1335" s="88"/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T1335" s="20" t="s">
        <v>486</v>
      </c>
      <c r="AU1335" s="20" t="s">
        <v>86</v>
      </c>
    </row>
    <row r="1336" s="13" customFormat="1">
      <c r="A1336" s="13"/>
      <c r="B1336" s="234"/>
      <c r="C1336" s="235"/>
      <c r="D1336" s="229" t="s">
        <v>187</v>
      </c>
      <c r="E1336" s="235"/>
      <c r="F1336" s="237" t="s">
        <v>1993</v>
      </c>
      <c r="G1336" s="235"/>
      <c r="H1336" s="238">
        <v>333.73399999999998</v>
      </c>
      <c r="I1336" s="239"/>
      <c r="J1336" s="235"/>
      <c r="K1336" s="235"/>
      <c r="L1336" s="240"/>
      <c r="M1336" s="241"/>
      <c r="N1336" s="242"/>
      <c r="O1336" s="242"/>
      <c r="P1336" s="242"/>
      <c r="Q1336" s="242"/>
      <c r="R1336" s="242"/>
      <c r="S1336" s="242"/>
      <c r="T1336" s="24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4" t="s">
        <v>187</v>
      </c>
      <c r="AU1336" s="244" t="s">
        <v>86</v>
      </c>
      <c r="AV1336" s="13" t="s">
        <v>86</v>
      </c>
      <c r="AW1336" s="13" t="s">
        <v>4</v>
      </c>
      <c r="AX1336" s="13" t="s">
        <v>84</v>
      </c>
      <c r="AY1336" s="244" t="s">
        <v>177</v>
      </c>
    </row>
    <row r="1337" s="2" customFormat="1" ht="16.5" customHeight="1">
      <c r="A1337" s="41"/>
      <c r="B1337" s="42"/>
      <c r="C1337" s="216" t="s">
        <v>1994</v>
      </c>
      <c r="D1337" s="216" t="s">
        <v>179</v>
      </c>
      <c r="E1337" s="217" t="s">
        <v>1995</v>
      </c>
      <c r="F1337" s="218" t="s">
        <v>1996</v>
      </c>
      <c r="G1337" s="219" t="s">
        <v>465</v>
      </c>
      <c r="H1337" s="220">
        <v>488.82499999999999</v>
      </c>
      <c r="I1337" s="221"/>
      <c r="J1337" s="222">
        <f>ROUND(I1337*H1337,2)</f>
        <v>0</v>
      </c>
      <c r="K1337" s="218" t="s">
        <v>244</v>
      </c>
      <c r="L1337" s="47"/>
      <c r="M1337" s="223" t="s">
        <v>19</v>
      </c>
      <c r="N1337" s="224" t="s">
        <v>48</v>
      </c>
      <c r="O1337" s="87"/>
      <c r="P1337" s="225">
        <f>O1337*H1337</f>
        <v>0</v>
      </c>
      <c r="Q1337" s="225">
        <v>0</v>
      </c>
      <c r="R1337" s="225">
        <f>Q1337*H1337</f>
        <v>0</v>
      </c>
      <c r="S1337" s="225">
        <v>0</v>
      </c>
      <c r="T1337" s="226">
        <f>S1337*H1337</f>
        <v>0</v>
      </c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R1337" s="227" t="s">
        <v>291</v>
      </c>
      <c r="AT1337" s="227" t="s">
        <v>179</v>
      </c>
      <c r="AU1337" s="227" t="s">
        <v>86</v>
      </c>
      <c r="AY1337" s="20" t="s">
        <v>177</v>
      </c>
      <c r="BE1337" s="228">
        <f>IF(N1337="základní",J1337,0)</f>
        <v>0</v>
      </c>
      <c r="BF1337" s="228">
        <f>IF(N1337="snížená",J1337,0)</f>
        <v>0</v>
      </c>
      <c r="BG1337" s="228">
        <f>IF(N1337="zákl. přenesená",J1337,0)</f>
        <v>0</v>
      </c>
      <c r="BH1337" s="228">
        <f>IF(N1337="sníž. přenesená",J1337,0)</f>
        <v>0</v>
      </c>
      <c r="BI1337" s="228">
        <f>IF(N1337="nulová",J1337,0)</f>
        <v>0</v>
      </c>
      <c r="BJ1337" s="20" t="s">
        <v>84</v>
      </c>
      <c r="BK1337" s="228">
        <f>ROUND(I1337*H1337,2)</f>
        <v>0</v>
      </c>
      <c r="BL1337" s="20" t="s">
        <v>291</v>
      </c>
      <c r="BM1337" s="227" t="s">
        <v>1997</v>
      </c>
    </row>
    <row r="1338" s="2" customFormat="1">
      <c r="A1338" s="41"/>
      <c r="B1338" s="42"/>
      <c r="C1338" s="43"/>
      <c r="D1338" s="229" t="s">
        <v>185</v>
      </c>
      <c r="E1338" s="43"/>
      <c r="F1338" s="230" t="s">
        <v>1998</v>
      </c>
      <c r="G1338" s="43"/>
      <c r="H1338" s="43"/>
      <c r="I1338" s="231"/>
      <c r="J1338" s="43"/>
      <c r="K1338" s="43"/>
      <c r="L1338" s="47"/>
      <c r="M1338" s="232"/>
      <c r="N1338" s="233"/>
      <c r="O1338" s="87"/>
      <c r="P1338" s="87"/>
      <c r="Q1338" s="87"/>
      <c r="R1338" s="87"/>
      <c r="S1338" s="87"/>
      <c r="T1338" s="88"/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T1338" s="20" t="s">
        <v>185</v>
      </c>
      <c r="AU1338" s="20" t="s">
        <v>86</v>
      </c>
    </row>
    <row r="1339" s="14" customFormat="1">
      <c r="A1339" s="14"/>
      <c r="B1339" s="245"/>
      <c r="C1339" s="246"/>
      <c r="D1339" s="229" t="s">
        <v>187</v>
      </c>
      <c r="E1339" s="247" t="s">
        <v>19</v>
      </c>
      <c r="F1339" s="248" t="s">
        <v>753</v>
      </c>
      <c r="G1339" s="246"/>
      <c r="H1339" s="247" t="s">
        <v>19</v>
      </c>
      <c r="I1339" s="249"/>
      <c r="J1339" s="246"/>
      <c r="K1339" s="246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4" t="s">
        <v>187</v>
      </c>
      <c r="AU1339" s="254" t="s">
        <v>86</v>
      </c>
      <c r="AV1339" s="14" t="s">
        <v>84</v>
      </c>
      <c r="AW1339" s="14" t="s">
        <v>37</v>
      </c>
      <c r="AX1339" s="14" t="s">
        <v>77</v>
      </c>
      <c r="AY1339" s="254" t="s">
        <v>177</v>
      </c>
    </row>
    <row r="1340" s="13" customFormat="1">
      <c r="A1340" s="13"/>
      <c r="B1340" s="234"/>
      <c r="C1340" s="235"/>
      <c r="D1340" s="229" t="s">
        <v>187</v>
      </c>
      <c r="E1340" s="236" t="s">
        <v>19</v>
      </c>
      <c r="F1340" s="237" t="s">
        <v>1999</v>
      </c>
      <c r="G1340" s="235"/>
      <c r="H1340" s="238">
        <v>10.4</v>
      </c>
      <c r="I1340" s="239"/>
      <c r="J1340" s="235"/>
      <c r="K1340" s="235"/>
      <c r="L1340" s="240"/>
      <c r="M1340" s="241"/>
      <c r="N1340" s="242"/>
      <c r="O1340" s="242"/>
      <c r="P1340" s="242"/>
      <c r="Q1340" s="242"/>
      <c r="R1340" s="242"/>
      <c r="S1340" s="242"/>
      <c r="T1340" s="24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4" t="s">
        <v>187</v>
      </c>
      <c r="AU1340" s="244" t="s">
        <v>86</v>
      </c>
      <c r="AV1340" s="13" t="s">
        <v>86</v>
      </c>
      <c r="AW1340" s="13" t="s">
        <v>37</v>
      </c>
      <c r="AX1340" s="13" t="s">
        <v>77</v>
      </c>
      <c r="AY1340" s="244" t="s">
        <v>177</v>
      </c>
    </row>
    <row r="1341" s="13" customFormat="1">
      <c r="A1341" s="13"/>
      <c r="B1341" s="234"/>
      <c r="C1341" s="235"/>
      <c r="D1341" s="229" t="s">
        <v>187</v>
      </c>
      <c r="E1341" s="236" t="s">
        <v>19</v>
      </c>
      <c r="F1341" s="237" t="s">
        <v>2000</v>
      </c>
      <c r="G1341" s="235"/>
      <c r="H1341" s="238">
        <v>28.114999999999998</v>
      </c>
      <c r="I1341" s="239"/>
      <c r="J1341" s="235"/>
      <c r="K1341" s="235"/>
      <c r="L1341" s="240"/>
      <c r="M1341" s="241"/>
      <c r="N1341" s="242"/>
      <c r="O1341" s="242"/>
      <c r="P1341" s="242"/>
      <c r="Q1341" s="242"/>
      <c r="R1341" s="242"/>
      <c r="S1341" s="242"/>
      <c r="T1341" s="24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4" t="s">
        <v>187</v>
      </c>
      <c r="AU1341" s="244" t="s">
        <v>86</v>
      </c>
      <c r="AV1341" s="13" t="s">
        <v>86</v>
      </c>
      <c r="AW1341" s="13" t="s">
        <v>37</v>
      </c>
      <c r="AX1341" s="13" t="s">
        <v>77</v>
      </c>
      <c r="AY1341" s="244" t="s">
        <v>177</v>
      </c>
    </row>
    <row r="1342" s="13" customFormat="1">
      <c r="A1342" s="13"/>
      <c r="B1342" s="234"/>
      <c r="C1342" s="235"/>
      <c r="D1342" s="229" t="s">
        <v>187</v>
      </c>
      <c r="E1342" s="236" t="s">
        <v>19</v>
      </c>
      <c r="F1342" s="237" t="s">
        <v>2001</v>
      </c>
      <c r="G1342" s="235"/>
      <c r="H1342" s="238">
        <v>13.029999999999999</v>
      </c>
      <c r="I1342" s="239"/>
      <c r="J1342" s="235"/>
      <c r="K1342" s="235"/>
      <c r="L1342" s="240"/>
      <c r="M1342" s="241"/>
      <c r="N1342" s="242"/>
      <c r="O1342" s="242"/>
      <c r="P1342" s="242"/>
      <c r="Q1342" s="242"/>
      <c r="R1342" s="242"/>
      <c r="S1342" s="242"/>
      <c r="T1342" s="24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4" t="s">
        <v>187</v>
      </c>
      <c r="AU1342" s="244" t="s">
        <v>86</v>
      </c>
      <c r="AV1342" s="13" t="s">
        <v>86</v>
      </c>
      <c r="AW1342" s="13" t="s">
        <v>37</v>
      </c>
      <c r="AX1342" s="13" t="s">
        <v>77</v>
      </c>
      <c r="AY1342" s="244" t="s">
        <v>177</v>
      </c>
    </row>
    <row r="1343" s="13" customFormat="1">
      <c r="A1343" s="13"/>
      <c r="B1343" s="234"/>
      <c r="C1343" s="235"/>
      <c r="D1343" s="229" t="s">
        <v>187</v>
      </c>
      <c r="E1343" s="236" t="s">
        <v>19</v>
      </c>
      <c r="F1343" s="237" t="s">
        <v>2002</v>
      </c>
      <c r="G1343" s="235"/>
      <c r="H1343" s="238">
        <v>10.34</v>
      </c>
      <c r="I1343" s="239"/>
      <c r="J1343" s="235"/>
      <c r="K1343" s="235"/>
      <c r="L1343" s="240"/>
      <c r="M1343" s="241"/>
      <c r="N1343" s="242"/>
      <c r="O1343" s="242"/>
      <c r="P1343" s="242"/>
      <c r="Q1343" s="242"/>
      <c r="R1343" s="242"/>
      <c r="S1343" s="242"/>
      <c r="T1343" s="24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4" t="s">
        <v>187</v>
      </c>
      <c r="AU1343" s="244" t="s">
        <v>86</v>
      </c>
      <c r="AV1343" s="13" t="s">
        <v>86</v>
      </c>
      <c r="AW1343" s="13" t="s">
        <v>37</v>
      </c>
      <c r="AX1343" s="13" t="s">
        <v>77</v>
      </c>
      <c r="AY1343" s="244" t="s">
        <v>177</v>
      </c>
    </row>
    <row r="1344" s="13" customFormat="1">
      <c r="A1344" s="13"/>
      <c r="B1344" s="234"/>
      <c r="C1344" s="235"/>
      <c r="D1344" s="229" t="s">
        <v>187</v>
      </c>
      <c r="E1344" s="236" t="s">
        <v>19</v>
      </c>
      <c r="F1344" s="237" t="s">
        <v>2003</v>
      </c>
      <c r="G1344" s="235"/>
      <c r="H1344" s="238">
        <v>7.9400000000000004</v>
      </c>
      <c r="I1344" s="239"/>
      <c r="J1344" s="235"/>
      <c r="K1344" s="235"/>
      <c r="L1344" s="240"/>
      <c r="M1344" s="241"/>
      <c r="N1344" s="242"/>
      <c r="O1344" s="242"/>
      <c r="P1344" s="242"/>
      <c r="Q1344" s="242"/>
      <c r="R1344" s="242"/>
      <c r="S1344" s="242"/>
      <c r="T1344" s="24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44" t="s">
        <v>187</v>
      </c>
      <c r="AU1344" s="244" t="s">
        <v>86</v>
      </c>
      <c r="AV1344" s="13" t="s">
        <v>86</v>
      </c>
      <c r="AW1344" s="13" t="s">
        <v>37</v>
      </c>
      <c r="AX1344" s="13" t="s">
        <v>77</v>
      </c>
      <c r="AY1344" s="244" t="s">
        <v>177</v>
      </c>
    </row>
    <row r="1345" s="13" customFormat="1">
      <c r="A1345" s="13"/>
      <c r="B1345" s="234"/>
      <c r="C1345" s="235"/>
      <c r="D1345" s="229" t="s">
        <v>187</v>
      </c>
      <c r="E1345" s="236" t="s">
        <v>19</v>
      </c>
      <c r="F1345" s="237" t="s">
        <v>2004</v>
      </c>
      <c r="G1345" s="235"/>
      <c r="H1345" s="238">
        <v>7</v>
      </c>
      <c r="I1345" s="239"/>
      <c r="J1345" s="235"/>
      <c r="K1345" s="235"/>
      <c r="L1345" s="240"/>
      <c r="M1345" s="241"/>
      <c r="N1345" s="242"/>
      <c r="O1345" s="242"/>
      <c r="P1345" s="242"/>
      <c r="Q1345" s="242"/>
      <c r="R1345" s="242"/>
      <c r="S1345" s="242"/>
      <c r="T1345" s="24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4" t="s">
        <v>187</v>
      </c>
      <c r="AU1345" s="244" t="s">
        <v>86</v>
      </c>
      <c r="AV1345" s="13" t="s">
        <v>86</v>
      </c>
      <c r="AW1345" s="13" t="s">
        <v>37</v>
      </c>
      <c r="AX1345" s="13" t="s">
        <v>77</v>
      </c>
      <c r="AY1345" s="244" t="s">
        <v>177</v>
      </c>
    </row>
    <row r="1346" s="13" customFormat="1">
      <c r="A1346" s="13"/>
      <c r="B1346" s="234"/>
      <c r="C1346" s="235"/>
      <c r="D1346" s="229" t="s">
        <v>187</v>
      </c>
      <c r="E1346" s="236" t="s">
        <v>19</v>
      </c>
      <c r="F1346" s="237" t="s">
        <v>2005</v>
      </c>
      <c r="G1346" s="235"/>
      <c r="H1346" s="238">
        <v>18.100000000000001</v>
      </c>
      <c r="I1346" s="239"/>
      <c r="J1346" s="235"/>
      <c r="K1346" s="235"/>
      <c r="L1346" s="240"/>
      <c r="M1346" s="241"/>
      <c r="N1346" s="242"/>
      <c r="O1346" s="242"/>
      <c r="P1346" s="242"/>
      <c r="Q1346" s="242"/>
      <c r="R1346" s="242"/>
      <c r="S1346" s="242"/>
      <c r="T1346" s="24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4" t="s">
        <v>187</v>
      </c>
      <c r="AU1346" s="244" t="s">
        <v>86</v>
      </c>
      <c r="AV1346" s="13" t="s">
        <v>86</v>
      </c>
      <c r="AW1346" s="13" t="s">
        <v>37</v>
      </c>
      <c r="AX1346" s="13" t="s">
        <v>77</v>
      </c>
      <c r="AY1346" s="244" t="s">
        <v>177</v>
      </c>
    </row>
    <row r="1347" s="13" customFormat="1">
      <c r="A1347" s="13"/>
      <c r="B1347" s="234"/>
      <c r="C1347" s="235"/>
      <c r="D1347" s="229" t="s">
        <v>187</v>
      </c>
      <c r="E1347" s="236" t="s">
        <v>19</v>
      </c>
      <c r="F1347" s="237" t="s">
        <v>2006</v>
      </c>
      <c r="G1347" s="235"/>
      <c r="H1347" s="238">
        <v>13.74</v>
      </c>
      <c r="I1347" s="239"/>
      <c r="J1347" s="235"/>
      <c r="K1347" s="235"/>
      <c r="L1347" s="240"/>
      <c r="M1347" s="241"/>
      <c r="N1347" s="242"/>
      <c r="O1347" s="242"/>
      <c r="P1347" s="242"/>
      <c r="Q1347" s="242"/>
      <c r="R1347" s="242"/>
      <c r="S1347" s="242"/>
      <c r="T1347" s="24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4" t="s">
        <v>187</v>
      </c>
      <c r="AU1347" s="244" t="s">
        <v>86</v>
      </c>
      <c r="AV1347" s="13" t="s">
        <v>86</v>
      </c>
      <c r="AW1347" s="13" t="s">
        <v>37</v>
      </c>
      <c r="AX1347" s="13" t="s">
        <v>77</v>
      </c>
      <c r="AY1347" s="244" t="s">
        <v>177</v>
      </c>
    </row>
    <row r="1348" s="13" customFormat="1">
      <c r="A1348" s="13"/>
      <c r="B1348" s="234"/>
      <c r="C1348" s="235"/>
      <c r="D1348" s="229" t="s">
        <v>187</v>
      </c>
      <c r="E1348" s="236" t="s">
        <v>19</v>
      </c>
      <c r="F1348" s="237" t="s">
        <v>2007</v>
      </c>
      <c r="G1348" s="235"/>
      <c r="H1348" s="238">
        <v>5.4000000000000004</v>
      </c>
      <c r="I1348" s="239"/>
      <c r="J1348" s="235"/>
      <c r="K1348" s="235"/>
      <c r="L1348" s="240"/>
      <c r="M1348" s="241"/>
      <c r="N1348" s="242"/>
      <c r="O1348" s="242"/>
      <c r="P1348" s="242"/>
      <c r="Q1348" s="242"/>
      <c r="R1348" s="242"/>
      <c r="S1348" s="242"/>
      <c r="T1348" s="24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44" t="s">
        <v>187</v>
      </c>
      <c r="AU1348" s="244" t="s">
        <v>86</v>
      </c>
      <c r="AV1348" s="13" t="s">
        <v>86</v>
      </c>
      <c r="AW1348" s="13" t="s">
        <v>37</v>
      </c>
      <c r="AX1348" s="13" t="s">
        <v>77</v>
      </c>
      <c r="AY1348" s="244" t="s">
        <v>177</v>
      </c>
    </row>
    <row r="1349" s="13" customFormat="1">
      <c r="A1349" s="13"/>
      <c r="B1349" s="234"/>
      <c r="C1349" s="235"/>
      <c r="D1349" s="229" t="s">
        <v>187</v>
      </c>
      <c r="E1349" s="236" t="s">
        <v>19</v>
      </c>
      <c r="F1349" s="237" t="s">
        <v>2008</v>
      </c>
      <c r="G1349" s="235"/>
      <c r="H1349" s="238">
        <v>5.8799999999999999</v>
      </c>
      <c r="I1349" s="239"/>
      <c r="J1349" s="235"/>
      <c r="K1349" s="235"/>
      <c r="L1349" s="240"/>
      <c r="M1349" s="241"/>
      <c r="N1349" s="242"/>
      <c r="O1349" s="242"/>
      <c r="P1349" s="242"/>
      <c r="Q1349" s="242"/>
      <c r="R1349" s="242"/>
      <c r="S1349" s="242"/>
      <c r="T1349" s="24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44" t="s">
        <v>187</v>
      </c>
      <c r="AU1349" s="244" t="s">
        <v>86</v>
      </c>
      <c r="AV1349" s="13" t="s">
        <v>86</v>
      </c>
      <c r="AW1349" s="13" t="s">
        <v>37</v>
      </c>
      <c r="AX1349" s="13" t="s">
        <v>77</v>
      </c>
      <c r="AY1349" s="244" t="s">
        <v>177</v>
      </c>
    </row>
    <row r="1350" s="13" customFormat="1">
      <c r="A1350" s="13"/>
      <c r="B1350" s="234"/>
      <c r="C1350" s="235"/>
      <c r="D1350" s="229" t="s">
        <v>187</v>
      </c>
      <c r="E1350" s="236" t="s">
        <v>19</v>
      </c>
      <c r="F1350" s="237" t="s">
        <v>2009</v>
      </c>
      <c r="G1350" s="235"/>
      <c r="H1350" s="238">
        <v>6.2000000000000002</v>
      </c>
      <c r="I1350" s="239"/>
      <c r="J1350" s="235"/>
      <c r="K1350" s="235"/>
      <c r="L1350" s="240"/>
      <c r="M1350" s="241"/>
      <c r="N1350" s="242"/>
      <c r="O1350" s="242"/>
      <c r="P1350" s="242"/>
      <c r="Q1350" s="242"/>
      <c r="R1350" s="242"/>
      <c r="S1350" s="242"/>
      <c r="T1350" s="24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4" t="s">
        <v>187</v>
      </c>
      <c r="AU1350" s="244" t="s">
        <v>86</v>
      </c>
      <c r="AV1350" s="13" t="s">
        <v>86</v>
      </c>
      <c r="AW1350" s="13" t="s">
        <v>37</v>
      </c>
      <c r="AX1350" s="13" t="s">
        <v>77</v>
      </c>
      <c r="AY1350" s="244" t="s">
        <v>177</v>
      </c>
    </row>
    <row r="1351" s="13" customFormat="1">
      <c r="A1351" s="13"/>
      <c r="B1351" s="234"/>
      <c r="C1351" s="235"/>
      <c r="D1351" s="229" t="s">
        <v>187</v>
      </c>
      <c r="E1351" s="236" t="s">
        <v>19</v>
      </c>
      <c r="F1351" s="237" t="s">
        <v>2010</v>
      </c>
      <c r="G1351" s="235"/>
      <c r="H1351" s="238">
        <v>13.699999999999999</v>
      </c>
      <c r="I1351" s="239"/>
      <c r="J1351" s="235"/>
      <c r="K1351" s="235"/>
      <c r="L1351" s="240"/>
      <c r="M1351" s="241"/>
      <c r="N1351" s="242"/>
      <c r="O1351" s="242"/>
      <c r="P1351" s="242"/>
      <c r="Q1351" s="242"/>
      <c r="R1351" s="242"/>
      <c r="S1351" s="242"/>
      <c r="T1351" s="24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44" t="s">
        <v>187</v>
      </c>
      <c r="AU1351" s="244" t="s">
        <v>86</v>
      </c>
      <c r="AV1351" s="13" t="s">
        <v>86</v>
      </c>
      <c r="AW1351" s="13" t="s">
        <v>37</v>
      </c>
      <c r="AX1351" s="13" t="s">
        <v>77</v>
      </c>
      <c r="AY1351" s="244" t="s">
        <v>177</v>
      </c>
    </row>
    <row r="1352" s="13" customFormat="1">
      <c r="A1352" s="13"/>
      <c r="B1352" s="234"/>
      <c r="C1352" s="235"/>
      <c r="D1352" s="229" t="s">
        <v>187</v>
      </c>
      <c r="E1352" s="236" t="s">
        <v>19</v>
      </c>
      <c r="F1352" s="237" t="s">
        <v>2011</v>
      </c>
      <c r="G1352" s="235"/>
      <c r="H1352" s="238">
        <v>69.659999999999997</v>
      </c>
      <c r="I1352" s="239"/>
      <c r="J1352" s="235"/>
      <c r="K1352" s="235"/>
      <c r="L1352" s="240"/>
      <c r="M1352" s="241"/>
      <c r="N1352" s="242"/>
      <c r="O1352" s="242"/>
      <c r="P1352" s="242"/>
      <c r="Q1352" s="242"/>
      <c r="R1352" s="242"/>
      <c r="S1352" s="242"/>
      <c r="T1352" s="24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4" t="s">
        <v>187</v>
      </c>
      <c r="AU1352" s="244" t="s">
        <v>86</v>
      </c>
      <c r="AV1352" s="13" t="s">
        <v>86</v>
      </c>
      <c r="AW1352" s="13" t="s">
        <v>37</v>
      </c>
      <c r="AX1352" s="13" t="s">
        <v>77</v>
      </c>
      <c r="AY1352" s="244" t="s">
        <v>177</v>
      </c>
    </row>
    <row r="1353" s="13" customFormat="1">
      <c r="A1353" s="13"/>
      <c r="B1353" s="234"/>
      <c r="C1353" s="235"/>
      <c r="D1353" s="229" t="s">
        <v>187</v>
      </c>
      <c r="E1353" s="236" t="s">
        <v>19</v>
      </c>
      <c r="F1353" s="237" t="s">
        <v>2012</v>
      </c>
      <c r="G1353" s="235"/>
      <c r="H1353" s="238">
        <v>34.490000000000002</v>
      </c>
      <c r="I1353" s="239"/>
      <c r="J1353" s="235"/>
      <c r="K1353" s="235"/>
      <c r="L1353" s="240"/>
      <c r="M1353" s="241"/>
      <c r="N1353" s="242"/>
      <c r="O1353" s="242"/>
      <c r="P1353" s="242"/>
      <c r="Q1353" s="242"/>
      <c r="R1353" s="242"/>
      <c r="S1353" s="242"/>
      <c r="T1353" s="24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4" t="s">
        <v>187</v>
      </c>
      <c r="AU1353" s="244" t="s">
        <v>86</v>
      </c>
      <c r="AV1353" s="13" t="s">
        <v>86</v>
      </c>
      <c r="AW1353" s="13" t="s">
        <v>37</v>
      </c>
      <c r="AX1353" s="13" t="s">
        <v>77</v>
      </c>
      <c r="AY1353" s="244" t="s">
        <v>177</v>
      </c>
    </row>
    <row r="1354" s="13" customFormat="1">
      <c r="A1354" s="13"/>
      <c r="B1354" s="234"/>
      <c r="C1354" s="235"/>
      <c r="D1354" s="229" t="s">
        <v>187</v>
      </c>
      <c r="E1354" s="236" t="s">
        <v>19</v>
      </c>
      <c r="F1354" s="237" t="s">
        <v>2013</v>
      </c>
      <c r="G1354" s="235"/>
      <c r="H1354" s="238">
        <v>45.049999999999997</v>
      </c>
      <c r="I1354" s="239"/>
      <c r="J1354" s="235"/>
      <c r="K1354" s="235"/>
      <c r="L1354" s="240"/>
      <c r="M1354" s="241"/>
      <c r="N1354" s="242"/>
      <c r="O1354" s="242"/>
      <c r="P1354" s="242"/>
      <c r="Q1354" s="242"/>
      <c r="R1354" s="242"/>
      <c r="S1354" s="242"/>
      <c r="T1354" s="24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4" t="s">
        <v>187</v>
      </c>
      <c r="AU1354" s="244" t="s">
        <v>86</v>
      </c>
      <c r="AV1354" s="13" t="s">
        <v>86</v>
      </c>
      <c r="AW1354" s="13" t="s">
        <v>37</v>
      </c>
      <c r="AX1354" s="13" t="s">
        <v>77</v>
      </c>
      <c r="AY1354" s="244" t="s">
        <v>177</v>
      </c>
    </row>
    <row r="1355" s="13" customFormat="1">
      <c r="A1355" s="13"/>
      <c r="B1355" s="234"/>
      <c r="C1355" s="235"/>
      <c r="D1355" s="229" t="s">
        <v>187</v>
      </c>
      <c r="E1355" s="236" t="s">
        <v>19</v>
      </c>
      <c r="F1355" s="237" t="s">
        <v>2014</v>
      </c>
      <c r="G1355" s="235"/>
      <c r="H1355" s="238">
        <v>9</v>
      </c>
      <c r="I1355" s="239"/>
      <c r="J1355" s="235"/>
      <c r="K1355" s="235"/>
      <c r="L1355" s="240"/>
      <c r="M1355" s="241"/>
      <c r="N1355" s="242"/>
      <c r="O1355" s="242"/>
      <c r="P1355" s="242"/>
      <c r="Q1355" s="242"/>
      <c r="R1355" s="242"/>
      <c r="S1355" s="242"/>
      <c r="T1355" s="24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44" t="s">
        <v>187</v>
      </c>
      <c r="AU1355" s="244" t="s">
        <v>86</v>
      </c>
      <c r="AV1355" s="13" t="s">
        <v>86</v>
      </c>
      <c r="AW1355" s="13" t="s">
        <v>37</v>
      </c>
      <c r="AX1355" s="13" t="s">
        <v>77</v>
      </c>
      <c r="AY1355" s="244" t="s">
        <v>177</v>
      </c>
    </row>
    <row r="1356" s="13" customFormat="1">
      <c r="A1356" s="13"/>
      <c r="B1356" s="234"/>
      <c r="C1356" s="235"/>
      <c r="D1356" s="229" t="s">
        <v>187</v>
      </c>
      <c r="E1356" s="236" t="s">
        <v>19</v>
      </c>
      <c r="F1356" s="237" t="s">
        <v>2015</v>
      </c>
      <c r="G1356" s="235"/>
      <c r="H1356" s="238">
        <v>9.0199999999999996</v>
      </c>
      <c r="I1356" s="239"/>
      <c r="J1356" s="235"/>
      <c r="K1356" s="235"/>
      <c r="L1356" s="240"/>
      <c r="M1356" s="241"/>
      <c r="N1356" s="242"/>
      <c r="O1356" s="242"/>
      <c r="P1356" s="242"/>
      <c r="Q1356" s="242"/>
      <c r="R1356" s="242"/>
      <c r="S1356" s="242"/>
      <c r="T1356" s="24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4" t="s">
        <v>187</v>
      </c>
      <c r="AU1356" s="244" t="s">
        <v>86</v>
      </c>
      <c r="AV1356" s="13" t="s">
        <v>86</v>
      </c>
      <c r="AW1356" s="13" t="s">
        <v>37</v>
      </c>
      <c r="AX1356" s="13" t="s">
        <v>77</v>
      </c>
      <c r="AY1356" s="244" t="s">
        <v>177</v>
      </c>
    </row>
    <row r="1357" s="16" customFormat="1">
      <c r="A1357" s="16"/>
      <c r="B1357" s="266"/>
      <c r="C1357" s="267"/>
      <c r="D1357" s="229" t="s">
        <v>187</v>
      </c>
      <c r="E1357" s="268" t="s">
        <v>19</v>
      </c>
      <c r="F1357" s="269" t="s">
        <v>1139</v>
      </c>
      <c r="G1357" s="267"/>
      <c r="H1357" s="270">
        <v>307.065</v>
      </c>
      <c r="I1357" s="271"/>
      <c r="J1357" s="267"/>
      <c r="K1357" s="267"/>
      <c r="L1357" s="272"/>
      <c r="M1357" s="273"/>
      <c r="N1357" s="274"/>
      <c r="O1357" s="274"/>
      <c r="P1357" s="274"/>
      <c r="Q1357" s="274"/>
      <c r="R1357" s="274"/>
      <c r="S1357" s="274"/>
      <c r="T1357" s="275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T1357" s="276" t="s">
        <v>187</v>
      </c>
      <c r="AU1357" s="276" t="s">
        <v>86</v>
      </c>
      <c r="AV1357" s="16" t="s">
        <v>92</v>
      </c>
      <c r="AW1357" s="16" t="s">
        <v>37</v>
      </c>
      <c r="AX1357" s="16" t="s">
        <v>77</v>
      </c>
      <c r="AY1357" s="276" t="s">
        <v>177</v>
      </c>
    </row>
    <row r="1358" s="14" customFormat="1">
      <c r="A1358" s="14"/>
      <c r="B1358" s="245"/>
      <c r="C1358" s="246"/>
      <c r="D1358" s="229" t="s">
        <v>187</v>
      </c>
      <c r="E1358" s="247" t="s">
        <v>19</v>
      </c>
      <c r="F1358" s="248" t="s">
        <v>755</v>
      </c>
      <c r="G1358" s="246"/>
      <c r="H1358" s="247" t="s">
        <v>19</v>
      </c>
      <c r="I1358" s="249"/>
      <c r="J1358" s="246"/>
      <c r="K1358" s="246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187</v>
      </c>
      <c r="AU1358" s="254" t="s">
        <v>86</v>
      </c>
      <c r="AV1358" s="14" t="s">
        <v>84</v>
      </c>
      <c r="AW1358" s="14" t="s">
        <v>37</v>
      </c>
      <c r="AX1358" s="14" t="s">
        <v>77</v>
      </c>
      <c r="AY1358" s="254" t="s">
        <v>177</v>
      </c>
    </row>
    <row r="1359" s="13" customFormat="1">
      <c r="A1359" s="13"/>
      <c r="B1359" s="234"/>
      <c r="C1359" s="235"/>
      <c r="D1359" s="229" t="s">
        <v>187</v>
      </c>
      <c r="E1359" s="236" t="s">
        <v>19</v>
      </c>
      <c r="F1359" s="237" t="s">
        <v>2016</v>
      </c>
      <c r="G1359" s="235"/>
      <c r="H1359" s="238">
        <v>23.879999999999999</v>
      </c>
      <c r="I1359" s="239"/>
      <c r="J1359" s="235"/>
      <c r="K1359" s="235"/>
      <c r="L1359" s="240"/>
      <c r="M1359" s="241"/>
      <c r="N1359" s="242"/>
      <c r="O1359" s="242"/>
      <c r="P1359" s="242"/>
      <c r="Q1359" s="242"/>
      <c r="R1359" s="242"/>
      <c r="S1359" s="242"/>
      <c r="T1359" s="24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4" t="s">
        <v>187</v>
      </c>
      <c r="AU1359" s="244" t="s">
        <v>86</v>
      </c>
      <c r="AV1359" s="13" t="s">
        <v>86</v>
      </c>
      <c r="AW1359" s="13" t="s">
        <v>37</v>
      </c>
      <c r="AX1359" s="13" t="s">
        <v>77</v>
      </c>
      <c r="AY1359" s="244" t="s">
        <v>177</v>
      </c>
    </row>
    <row r="1360" s="13" customFormat="1">
      <c r="A1360" s="13"/>
      <c r="B1360" s="234"/>
      <c r="C1360" s="235"/>
      <c r="D1360" s="229" t="s">
        <v>187</v>
      </c>
      <c r="E1360" s="236" t="s">
        <v>19</v>
      </c>
      <c r="F1360" s="237" t="s">
        <v>2017</v>
      </c>
      <c r="G1360" s="235"/>
      <c r="H1360" s="238">
        <v>11.26</v>
      </c>
      <c r="I1360" s="239"/>
      <c r="J1360" s="235"/>
      <c r="K1360" s="235"/>
      <c r="L1360" s="240"/>
      <c r="M1360" s="241"/>
      <c r="N1360" s="242"/>
      <c r="O1360" s="242"/>
      <c r="P1360" s="242"/>
      <c r="Q1360" s="242"/>
      <c r="R1360" s="242"/>
      <c r="S1360" s="242"/>
      <c r="T1360" s="24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4" t="s">
        <v>187</v>
      </c>
      <c r="AU1360" s="244" t="s">
        <v>86</v>
      </c>
      <c r="AV1360" s="13" t="s">
        <v>86</v>
      </c>
      <c r="AW1360" s="13" t="s">
        <v>37</v>
      </c>
      <c r="AX1360" s="13" t="s">
        <v>77</v>
      </c>
      <c r="AY1360" s="244" t="s">
        <v>177</v>
      </c>
    </row>
    <row r="1361" s="13" customFormat="1">
      <c r="A1361" s="13"/>
      <c r="B1361" s="234"/>
      <c r="C1361" s="235"/>
      <c r="D1361" s="229" t="s">
        <v>187</v>
      </c>
      <c r="E1361" s="236" t="s">
        <v>19</v>
      </c>
      <c r="F1361" s="237" t="s">
        <v>2018</v>
      </c>
      <c r="G1361" s="235"/>
      <c r="H1361" s="238">
        <v>5.2400000000000002</v>
      </c>
      <c r="I1361" s="239"/>
      <c r="J1361" s="235"/>
      <c r="K1361" s="235"/>
      <c r="L1361" s="240"/>
      <c r="M1361" s="241"/>
      <c r="N1361" s="242"/>
      <c r="O1361" s="242"/>
      <c r="P1361" s="242"/>
      <c r="Q1361" s="242"/>
      <c r="R1361" s="242"/>
      <c r="S1361" s="242"/>
      <c r="T1361" s="24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4" t="s">
        <v>187</v>
      </c>
      <c r="AU1361" s="244" t="s">
        <v>86</v>
      </c>
      <c r="AV1361" s="13" t="s">
        <v>86</v>
      </c>
      <c r="AW1361" s="13" t="s">
        <v>37</v>
      </c>
      <c r="AX1361" s="13" t="s">
        <v>77</v>
      </c>
      <c r="AY1361" s="244" t="s">
        <v>177</v>
      </c>
    </row>
    <row r="1362" s="13" customFormat="1">
      <c r="A1362" s="13"/>
      <c r="B1362" s="234"/>
      <c r="C1362" s="235"/>
      <c r="D1362" s="229" t="s">
        <v>187</v>
      </c>
      <c r="E1362" s="236" t="s">
        <v>19</v>
      </c>
      <c r="F1362" s="237" t="s">
        <v>2019</v>
      </c>
      <c r="G1362" s="235"/>
      <c r="H1362" s="238">
        <v>5.0999999999999996</v>
      </c>
      <c r="I1362" s="239"/>
      <c r="J1362" s="235"/>
      <c r="K1362" s="235"/>
      <c r="L1362" s="240"/>
      <c r="M1362" s="241"/>
      <c r="N1362" s="242"/>
      <c r="O1362" s="242"/>
      <c r="P1362" s="242"/>
      <c r="Q1362" s="242"/>
      <c r="R1362" s="242"/>
      <c r="S1362" s="242"/>
      <c r="T1362" s="24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4" t="s">
        <v>187</v>
      </c>
      <c r="AU1362" s="244" t="s">
        <v>86</v>
      </c>
      <c r="AV1362" s="13" t="s">
        <v>86</v>
      </c>
      <c r="AW1362" s="13" t="s">
        <v>37</v>
      </c>
      <c r="AX1362" s="13" t="s">
        <v>77</v>
      </c>
      <c r="AY1362" s="244" t="s">
        <v>177</v>
      </c>
    </row>
    <row r="1363" s="13" customFormat="1">
      <c r="A1363" s="13"/>
      <c r="B1363" s="234"/>
      <c r="C1363" s="235"/>
      <c r="D1363" s="229" t="s">
        <v>187</v>
      </c>
      <c r="E1363" s="236" t="s">
        <v>19</v>
      </c>
      <c r="F1363" s="237" t="s">
        <v>2020</v>
      </c>
      <c r="G1363" s="235"/>
      <c r="H1363" s="238">
        <v>5.5999999999999996</v>
      </c>
      <c r="I1363" s="239"/>
      <c r="J1363" s="235"/>
      <c r="K1363" s="235"/>
      <c r="L1363" s="240"/>
      <c r="M1363" s="241"/>
      <c r="N1363" s="242"/>
      <c r="O1363" s="242"/>
      <c r="P1363" s="242"/>
      <c r="Q1363" s="242"/>
      <c r="R1363" s="242"/>
      <c r="S1363" s="242"/>
      <c r="T1363" s="24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44" t="s">
        <v>187</v>
      </c>
      <c r="AU1363" s="244" t="s">
        <v>86</v>
      </c>
      <c r="AV1363" s="13" t="s">
        <v>86</v>
      </c>
      <c r="AW1363" s="13" t="s">
        <v>37</v>
      </c>
      <c r="AX1363" s="13" t="s">
        <v>77</v>
      </c>
      <c r="AY1363" s="244" t="s">
        <v>177</v>
      </c>
    </row>
    <row r="1364" s="13" customFormat="1">
      <c r="A1364" s="13"/>
      <c r="B1364" s="234"/>
      <c r="C1364" s="235"/>
      <c r="D1364" s="229" t="s">
        <v>187</v>
      </c>
      <c r="E1364" s="236" t="s">
        <v>19</v>
      </c>
      <c r="F1364" s="237" t="s">
        <v>2021</v>
      </c>
      <c r="G1364" s="235"/>
      <c r="H1364" s="238">
        <v>7.6100000000000003</v>
      </c>
      <c r="I1364" s="239"/>
      <c r="J1364" s="235"/>
      <c r="K1364" s="235"/>
      <c r="L1364" s="240"/>
      <c r="M1364" s="241"/>
      <c r="N1364" s="242"/>
      <c r="O1364" s="242"/>
      <c r="P1364" s="242"/>
      <c r="Q1364" s="242"/>
      <c r="R1364" s="242"/>
      <c r="S1364" s="242"/>
      <c r="T1364" s="24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4" t="s">
        <v>187</v>
      </c>
      <c r="AU1364" s="244" t="s">
        <v>86</v>
      </c>
      <c r="AV1364" s="13" t="s">
        <v>86</v>
      </c>
      <c r="AW1364" s="13" t="s">
        <v>37</v>
      </c>
      <c r="AX1364" s="13" t="s">
        <v>77</v>
      </c>
      <c r="AY1364" s="244" t="s">
        <v>177</v>
      </c>
    </row>
    <row r="1365" s="13" customFormat="1">
      <c r="A1365" s="13"/>
      <c r="B1365" s="234"/>
      <c r="C1365" s="235"/>
      <c r="D1365" s="229" t="s">
        <v>187</v>
      </c>
      <c r="E1365" s="236" t="s">
        <v>19</v>
      </c>
      <c r="F1365" s="237" t="s">
        <v>2022</v>
      </c>
      <c r="G1365" s="235"/>
      <c r="H1365" s="238">
        <v>10.140000000000001</v>
      </c>
      <c r="I1365" s="239"/>
      <c r="J1365" s="235"/>
      <c r="K1365" s="235"/>
      <c r="L1365" s="240"/>
      <c r="M1365" s="241"/>
      <c r="N1365" s="242"/>
      <c r="O1365" s="242"/>
      <c r="P1365" s="242"/>
      <c r="Q1365" s="242"/>
      <c r="R1365" s="242"/>
      <c r="S1365" s="242"/>
      <c r="T1365" s="24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4" t="s">
        <v>187</v>
      </c>
      <c r="AU1365" s="244" t="s">
        <v>86</v>
      </c>
      <c r="AV1365" s="13" t="s">
        <v>86</v>
      </c>
      <c r="AW1365" s="13" t="s">
        <v>37</v>
      </c>
      <c r="AX1365" s="13" t="s">
        <v>77</v>
      </c>
      <c r="AY1365" s="244" t="s">
        <v>177</v>
      </c>
    </row>
    <row r="1366" s="13" customFormat="1">
      <c r="A1366" s="13"/>
      <c r="B1366" s="234"/>
      <c r="C1366" s="235"/>
      <c r="D1366" s="229" t="s">
        <v>187</v>
      </c>
      <c r="E1366" s="236" t="s">
        <v>19</v>
      </c>
      <c r="F1366" s="237" t="s">
        <v>2023</v>
      </c>
      <c r="G1366" s="235"/>
      <c r="H1366" s="238">
        <v>5.0999999999999996</v>
      </c>
      <c r="I1366" s="239"/>
      <c r="J1366" s="235"/>
      <c r="K1366" s="235"/>
      <c r="L1366" s="240"/>
      <c r="M1366" s="241"/>
      <c r="N1366" s="242"/>
      <c r="O1366" s="242"/>
      <c r="P1366" s="242"/>
      <c r="Q1366" s="242"/>
      <c r="R1366" s="242"/>
      <c r="S1366" s="242"/>
      <c r="T1366" s="24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4" t="s">
        <v>187</v>
      </c>
      <c r="AU1366" s="244" t="s">
        <v>86</v>
      </c>
      <c r="AV1366" s="13" t="s">
        <v>86</v>
      </c>
      <c r="AW1366" s="13" t="s">
        <v>37</v>
      </c>
      <c r="AX1366" s="13" t="s">
        <v>77</v>
      </c>
      <c r="AY1366" s="244" t="s">
        <v>177</v>
      </c>
    </row>
    <row r="1367" s="13" customFormat="1">
      <c r="A1367" s="13"/>
      <c r="B1367" s="234"/>
      <c r="C1367" s="235"/>
      <c r="D1367" s="229" t="s">
        <v>187</v>
      </c>
      <c r="E1367" s="236" t="s">
        <v>19</v>
      </c>
      <c r="F1367" s="237" t="s">
        <v>2024</v>
      </c>
      <c r="G1367" s="235"/>
      <c r="H1367" s="238">
        <v>9.5800000000000001</v>
      </c>
      <c r="I1367" s="239"/>
      <c r="J1367" s="235"/>
      <c r="K1367" s="235"/>
      <c r="L1367" s="240"/>
      <c r="M1367" s="241"/>
      <c r="N1367" s="242"/>
      <c r="O1367" s="242"/>
      <c r="P1367" s="242"/>
      <c r="Q1367" s="242"/>
      <c r="R1367" s="242"/>
      <c r="S1367" s="242"/>
      <c r="T1367" s="24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4" t="s">
        <v>187</v>
      </c>
      <c r="AU1367" s="244" t="s">
        <v>86</v>
      </c>
      <c r="AV1367" s="13" t="s">
        <v>86</v>
      </c>
      <c r="AW1367" s="13" t="s">
        <v>37</v>
      </c>
      <c r="AX1367" s="13" t="s">
        <v>77</v>
      </c>
      <c r="AY1367" s="244" t="s">
        <v>177</v>
      </c>
    </row>
    <row r="1368" s="13" customFormat="1">
      <c r="A1368" s="13"/>
      <c r="B1368" s="234"/>
      <c r="C1368" s="235"/>
      <c r="D1368" s="229" t="s">
        <v>187</v>
      </c>
      <c r="E1368" s="236" t="s">
        <v>19</v>
      </c>
      <c r="F1368" s="237" t="s">
        <v>2025</v>
      </c>
      <c r="G1368" s="235"/>
      <c r="H1368" s="238">
        <v>6.5700000000000003</v>
      </c>
      <c r="I1368" s="239"/>
      <c r="J1368" s="235"/>
      <c r="K1368" s="235"/>
      <c r="L1368" s="240"/>
      <c r="M1368" s="241"/>
      <c r="N1368" s="242"/>
      <c r="O1368" s="242"/>
      <c r="P1368" s="242"/>
      <c r="Q1368" s="242"/>
      <c r="R1368" s="242"/>
      <c r="S1368" s="242"/>
      <c r="T1368" s="24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4" t="s">
        <v>187</v>
      </c>
      <c r="AU1368" s="244" t="s">
        <v>86</v>
      </c>
      <c r="AV1368" s="13" t="s">
        <v>86</v>
      </c>
      <c r="AW1368" s="13" t="s">
        <v>37</v>
      </c>
      <c r="AX1368" s="13" t="s">
        <v>77</v>
      </c>
      <c r="AY1368" s="244" t="s">
        <v>177</v>
      </c>
    </row>
    <row r="1369" s="13" customFormat="1">
      <c r="A1369" s="13"/>
      <c r="B1369" s="234"/>
      <c r="C1369" s="235"/>
      <c r="D1369" s="229" t="s">
        <v>187</v>
      </c>
      <c r="E1369" s="236" t="s">
        <v>19</v>
      </c>
      <c r="F1369" s="237" t="s">
        <v>2026</v>
      </c>
      <c r="G1369" s="235"/>
      <c r="H1369" s="238">
        <v>5.4000000000000004</v>
      </c>
      <c r="I1369" s="239"/>
      <c r="J1369" s="235"/>
      <c r="K1369" s="235"/>
      <c r="L1369" s="240"/>
      <c r="M1369" s="241"/>
      <c r="N1369" s="242"/>
      <c r="O1369" s="242"/>
      <c r="P1369" s="242"/>
      <c r="Q1369" s="242"/>
      <c r="R1369" s="242"/>
      <c r="S1369" s="242"/>
      <c r="T1369" s="24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4" t="s">
        <v>187</v>
      </c>
      <c r="AU1369" s="244" t="s">
        <v>86</v>
      </c>
      <c r="AV1369" s="13" t="s">
        <v>86</v>
      </c>
      <c r="AW1369" s="13" t="s">
        <v>37</v>
      </c>
      <c r="AX1369" s="13" t="s">
        <v>77</v>
      </c>
      <c r="AY1369" s="244" t="s">
        <v>177</v>
      </c>
    </row>
    <row r="1370" s="13" customFormat="1">
      <c r="A1370" s="13"/>
      <c r="B1370" s="234"/>
      <c r="C1370" s="235"/>
      <c r="D1370" s="229" t="s">
        <v>187</v>
      </c>
      <c r="E1370" s="236" t="s">
        <v>19</v>
      </c>
      <c r="F1370" s="237" t="s">
        <v>2027</v>
      </c>
      <c r="G1370" s="235"/>
      <c r="H1370" s="238">
        <v>18.98</v>
      </c>
      <c r="I1370" s="239"/>
      <c r="J1370" s="235"/>
      <c r="K1370" s="235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4" t="s">
        <v>187</v>
      </c>
      <c r="AU1370" s="244" t="s">
        <v>86</v>
      </c>
      <c r="AV1370" s="13" t="s">
        <v>86</v>
      </c>
      <c r="AW1370" s="13" t="s">
        <v>37</v>
      </c>
      <c r="AX1370" s="13" t="s">
        <v>77</v>
      </c>
      <c r="AY1370" s="244" t="s">
        <v>177</v>
      </c>
    </row>
    <row r="1371" s="13" customFormat="1">
      <c r="A1371" s="13"/>
      <c r="B1371" s="234"/>
      <c r="C1371" s="235"/>
      <c r="D1371" s="229" t="s">
        <v>187</v>
      </c>
      <c r="E1371" s="236" t="s">
        <v>19</v>
      </c>
      <c r="F1371" s="237" t="s">
        <v>2028</v>
      </c>
      <c r="G1371" s="235"/>
      <c r="H1371" s="238">
        <v>34.390000000000001</v>
      </c>
      <c r="I1371" s="239"/>
      <c r="J1371" s="235"/>
      <c r="K1371" s="235"/>
      <c r="L1371" s="240"/>
      <c r="M1371" s="241"/>
      <c r="N1371" s="242"/>
      <c r="O1371" s="242"/>
      <c r="P1371" s="242"/>
      <c r="Q1371" s="242"/>
      <c r="R1371" s="242"/>
      <c r="S1371" s="242"/>
      <c r="T1371" s="24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4" t="s">
        <v>187</v>
      </c>
      <c r="AU1371" s="244" t="s">
        <v>86</v>
      </c>
      <c r="AV1371" s="13" t="s">
        <v>86</v>
      </c>
      <c r="AW1371" s="13" t="s">
        <v>37</v>
      </c>
      <c r="AX1371" s="13" t="s">
        <v>77</v>
      </c>
      <c r="AY1371" s="244" t="s">
        <v>177</v>
      </c>
    </row>
    <row r="1372" s="13" customFormat="1">
      <c r="A1372" s="13"/>
      <c r="B1372" s="234"/>
      <c r="C1372" s="235"/>
      <c r="D1372" s="229" t="s">
        <v>187</v>
      </c>
      <c r="E1372" s="236" t="s">
        <v>19</v>
      </c>
      <c r="F1372" s="237" t="s">
        <v>2029</v>
      </c>
      <c r="G1372" s="235"/>
      <c r="H1372" s="238">
        <v>32.909999999999997</v>
      </c>
      <c r="I1372" s="239"/>
      <c r="J1372" s="235"/>
      <c r="K1372" s="235"/>
      <c r="L1372" s="240"/>
      <c r="M1372" s="241"/>
      <c r="N1372" s="242"/>
      <c r="O1372" s="242"/>
      <c r="P1372" s="242"/>
      <c r="Q1372" s="242"/>
      <c r="R1372" s="242"/>
      <c r="S1372" s="242"/>
      <c r="T1372" s="24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4" t="s">
        <v>187</v>
      </c>
      <c r="AU1372" s="244" t="s">
        <v>86</v>
      </c>
      <c r="AV1372" s="13" t="s">
        <v>86</v>
      </c>
      <c r="AW1372" s="13" t="s">
        <v>37</v>
      </c>
      <c r="AX1372" s="13" t="s">
        <v>77</v>
      </c>
      <c r="AY1372" s="244" t="s">
        <v>177</v>
      </c>
    </row>
    <row r="1373" s="16" customFormat="1">
      <c r="A1373" s="16"/>
      <c r="B1373" s="266"/>
      <c r="C1373" s="267"/>
      <c r="D1373" s="229" t="s">
        <v>187</v>
      </c>
      <c r="E1373" s="268" t="s">
        <v>19</v>
      </c>
      <c r="F1373" s="269" t="s">
        <v>1155</v>
      </c>
      <c r="G1373" s="267"/>
      <c r="H1373" s="270">
        <v>181.76000000000002</v>
      </c>
      <c r="I1373" s="271"/>
      <c r="J1373" s="267"/>
      <c r="K1373" s="267"/>
      <c r="L1373" s="272"/>
      <c r="M1373" s="273"/>
      <c r="N1373" s="274"/>
      <c r="O1373" s="274"/>
      <c r="P1373" s="274"/>
      <c r="Q1373" s="274"/>
      <c r="R1373" s="274"/>
      <c r="S1373" s="274"/>
      <c r="T1373" s="275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T1373" s="276" t="s">
        <v>187</v>
      </c>
      <c r="AU1373" s="276" t="s">
        <v>86</v>
      </c>
      <c r="AV1373" s="16" t="s">
        <v>92</v>
      </c>
      <c r="AW1373" s="16" t="s">
        <v>37</v>
      </c>
      <c r="AX1373" s="16" t="s">
        <v>77</v>
      </c>
      <c r="AY1373" s="276" t="s">
        <v>177</v>
      </c>
    </row>
    <row r="1374" s="15" customFormat="1">
      <c r="A1374" s="15"/>
      <c r="B1374" s="255"/>
      <c r="C1374" s="256"/>
      <c r="D1374" s="229" t="s">
        <v>187</v>
      </c>
      <c r="E1374" s="257" t="s">
        <v>19</v>
      </c>
      <c r="F1374" s="258" t="s">
        <v>222</v>
      </c>
      <c r="G1374" s="256"/>
      <c r="H1374" s="259">
        <v>488.82500000000005</v>
      </c>
      <c r="I1374" s="260"/>
      <c r="J1374" s="256"/>
      <c r="K1374" s="256"/>
      <c r="L1374" s="261"/>
      <c r="M1374" s="262"/>
      <c r="N1374" s="263"/>
      <c r="O1374" s="263"/>
      <c r="P1374" s="263"/>
      <c r="Q1374" s="263"/>
      <c r="R1374" s="263"/>
      <c r="S1374" s="263"/>
      <c r="T1374" s="264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65" t="s">
        <v>187</v>
      </c>
      <c r="AU1374" s="265" t="s">
        <v>86</v>
      </c>
      <c r="AV1374" s="15" t="s">
        <v>99</v>
      </c>
      <c r="AW1374" s="15" t="s">
        <v>37</v>
      </c>
      <c r="AX1374" s="15" t="s">
        <v>84</v>
      </c>
      <c r="AY1374" s="265" t="s">
        <v>177</v>
      </c>
    </row>
    <row r="1375" s="2" customFormat="1" ht="16.5" customHeight="1">
      <c r="A1375" s="41"/>
      <c r="B1375" s="42"/>
      <c r="C1375" s="277" t="s">
        <v>2030</v>
      </c>
      <c r="D1375" s="277" t="s">
        <v>314</v>
      </c>
      <c r="E1375" s="278" t="s">
        <v>2031</v>
      </c>
      <c r="F1375" s="279" t="s">
        <v>2032</v>
      </c>
      <c r="G1375" s="280" t="s">
        <v>465</v>
      </c>
      <c r="H1375" s="281">
        <v>503.49000000000001</v>
      </c>
      <c r="I1375" s="282"/>
      <c r="J1375" s="283">
        <f>ROUND(I1375*H1375,2)</f>
        <v>0</v>
      </c>
      <c r="K1375" s="279" t="s">
        <v>183</v>
      </c>
      <c r="L1375" s="284"/>
      <c r="M1375" s="285" t="s">
        <v>19</v>
      </c>
      <c r="N1375" s="286" t="s">
        <v>48</v>
      </c>
      <c r="O1375" s="87"/>
      <c r="P1375" s="225">
        <f>O1375*H1375</f>
        <v>0</v>
      </c>
      <c r="Q1375" s="225">
        <v>4.0000000000000003E-05</v>
      </c>
      <c r="R1375" s="225">
        <f>Q1375*H1375</f>
        <v>0.020139600000000001</v>
      </c>
      <c r="S1375" s="225">
        <v>0</v>
      </c>
      <c r="T1375" s="226">
        <f>S1375*H1375</f>
        <v>0</v>
      </c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R1375" s="227" t="s">
        <v>427</v>
      </c>
      <c r="AT1375" s="227" t="s">
        <v>314</v>
      </c>
      <c r="AU1375" s="227" t="s">
        <v>86</v>
      </c>
      <c r="AY1375" s="20" t="s">
        <v>177</v>
      </c>
      <c r="BE1375" s="228">
        <f>IF(N1375="základní",J1375,0)</f>
        <v>0</v>
      </c>
      <c r="BF1375" s="228">
        <f>IF(N1375="snížená",J1375,0)</f>
        <v>0</v>
      </c>
      <c r="BG1375" s="228">
        <f>IF(N1375="zákl. přenesená",J1375,0)</f>
        <v>0</v>
      </c>
      <c r="BH1375" s="228">
        <f>IF(N1375="sníž. přenesená",J1375,0)</f>
        <v>0</v>
      </c>
      <c r="BI1375" s="228">
        <f>IF(N1375="nulová",J1375,0)</f>
        <v>0</v>
      </c>
      <c r="BJ1375" s="20" t="s">
        <v>84</v>
      </c>
      <c r="BK1375" s="228">
        <f>ROUND(I1375*H1375,2)</f>
        <v>0</v>
      </c>
      <c r="BL1375" s="20" t="s">
        <v>291</v>
      </c>
      <c r="BM1375" s="227" t="s">
        <v>2033</v>
      </c>
    </row>
    <row r="1376" s="2" customFormat="1">
      <c r="A1376" s="41"/>
      <c r="B1376" s="42"/>
      <c r="C1376" s="43"/>
      <c r="D1376" s="229" t="s">
        <v>185</v>
      </c>
      <c r="E1376" s="43"/>
      <c r="F1376" s="230" t="s">
        <v>2032</v>
      </c>
      <c r="G1376" s="43"/>
      <c r="H1376" s="43"/>
      <c r="I1376" s="231"/>
      <c r="J1376" s="43"/>
      <c r="K1376" s="43"/>
      <c r="L1376" s="47"/>
      <c r="M1376" s="232"/>
      <c r="N1376" s="233"/>
      <c r="O1376" s="87"/>
      <c r="P1376" s="87"/>
      <c r="Q1376" s="87"/>
      <c r="R1376" s="87"/>
      <c r="S1376" s="87"/>
      <c r="T1376" s="88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T1376" s="20" t="s">
        <v>185</v>
      </c>
      <c r="AU1376" s="20" t="s">
        <v>86</v>
      </c>
    </row>
    <row r="1377" s="2" customFormat="1">
      <c r="A1377" s="41"/>
      <c r="B1377" s="42"/>
      <c r="C1377" s="43"/>
      <c r="D1377" s="229" t="s">
        <v>486</v>
      </c>
      <c r="E1377" s="43"/>
      <c r="F1377" s="287" t="s">
        <v>2034</v>
      </c>
      <c r="G1377" s="43"/>
      <c r="H1377" s="43"/>
      <c r="I1377" s="231"/>
      <c r="J1377" s="43"/>
      <c r="K1377" s="43"/>
      <c r="L1377" s="47"/>
      <c r="M1377" s="232"/>
      <c r="N1377" s="233"/>
      <c r="O1377" s="87"/>
      <c r="P1377" s="87"/>
      <c r="Q1377" s="87"/>
      <c r="R1377" s="87"/>
      <c r="S1377" s="87"/>
      <c r="T1377" s="88"/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T1377" s="20" t="s">
        <v>486</v>
      </c>
      <c r="AU1377" s="20" t="s">
        <v>86</v>
      </c>
    </row>
    <row r="1378" s="13" customFormat="1">
      <c r="A1378" s="13"/>
      <c r="B1378" s="234"/>
      <c r="C1378" s="235"/>
      <c r="D1378" s="229" t="s">
        <v>187</v>
      </c>
      <c r="E1378" s="236" t="s">
        <v>19</v>
      </c>
      <c r="F1378" s="237" t="s">
        <v>2035</v>
      </c>
      <c r="G1378" s="235"/>
      <c r="H1378" s="238">
        <v>488.82499999999999</v>
      </c>
      <c r="I1378" s="239"/>
      <c r="J1378" s="235"/>
      <c r="K1378" s="235"/>
      <c r="L1378" s="240"/>
      <c r="M1378" s="241"/>
      <c r="N1378" s="242"/>
      <c r="O1378" s="242"/>
      <c r="P1378" s="242"/>
      <c r="Q1378" s="242"/>
      <c r="R1378" s="242"/>
      <c r="S1378" s="242"/>
      <c r="T1378" s="24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4" t="s">
        <v>187</v>
      </c>
      <c r="AU1378" s="244" t="s">
        <v>86</v>
      </c>
      <c r="AV1378" s="13" t="s">
        <v>86</v>
      </c>
      <c r="AW1378" s="13" t="s">
        <v>37</v>
      </c>
      <c r="AX1378" s="13" t="s">
        <v>84</v>
      </c>
      <c r="AY1378" s="244" t="s">
        <v>177</v>
      </c>
    </row>
    <row r="1379" s="13" customFormat="1">
      <c r="A1379" s="13"/>
      <c r="B1379" s="234"/>
      <c r="C1379" s="235"/>
      <c r="D1379" s="229" t="s">
        <v>187</v>
      </c>
      <c r="E1379" s="235"/>
      <c r="F1379" s="237" t="s">
        <v>2036</v>
      </c>
      <c r="G1379" s="235"/>
      <c r="H1379" s="238">
        <v>503.49000000000001</v>
      </c>
      <c r="I1379" s="239"/>
      <c r="J1379" s="235"/>
      <c r="K1379" s="235"/>
      <c r="L1379" s="240"/>
      <c r="M1379" s="241"/>
      <c r="N1379" s="242"/>
      <c r="O1379" s="242"/>
      <c r="P1379" s="242"/>
      <c r="Q1379" s="242"/>
      <c r="R1379" s="242"/>
      <c r="S1379" s="242"/>
      <c r="T1379" s="24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4" t="s">
        <v>187</v>
      </c>
      <c r="AU1379" s="244" t="s">
        <v>86</v>
      </c>
      <c r="AV1379" s="13" t="s">
        <v>86</v>
      </c>
      <c r="AW1379" s="13" t="s">
        <v>4</v>
      </c>
      <c r="AX1379" s="13" t="s">
        <v>84</v>
      </c>
      <c r="AY1379" s="244" t="s">
        <v>177</v>
      </c>
    </row>
    <row r="1380" s="2" customFormat="1" ht="16.5" customHeight="1">
      <c r="A1380" s="41"/>
      <c r="B1380" s="42"/>
      <c r="C1380" s="216" t="s">
        <v>2037</v>
      </c>
      <c r="D1380" s="216" t="s">
        <v>179</v>
      </c>
      <c r="E1380" s="217" t="s">
        <v>2038</v>
      </c>
      <c r="F1380" s="218" t="s">
        <v>2039</v>
      </c>
      <c r="G1380" s="219" t="s">
        <v>251</v>
      </c>
      <c r="H1380" s="220">
        <v>27.149999999999999</v>
      </c>
      <c r="I1380" s="221"/>
      <c r="J1380" s="222">
        <f>ROUND(I1380*H1380,2)</f>
        <v>0</v>
      </c>
      <c r="K1380" s="218" t="s">
        <v>244</v>
      </c>
      <c r="L1380" s="47"/>
      <c r="M1380" s="223" t="s">
        <v>19</v>
      </c>
      <c r="N1380" s="224" t="s">
        <v>48</v>
      </c>
      <c r="O1380" s="87"/>
      <c r="P1380" s="225">
        <f>O1380*H1380</f>
        <v>0</v>
      </c>
      <c r="Q1380" s="225">
        <v>0.0030000000000000001</v>
      </c>
      <c r="R1380" s="225">
        <f>Q1380*H1380</f>
        <v>0.081449999999999995</v>
      </c>
      <c r="S1380" s="225">
        <v>0</v>
      </c>
      <c r="T1380" s="226">
        <f>S1380*H1380</f>
        <v>0</v>
      </c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R1380" s="227" t="s">
        <v>291</v>
      </c>
      <c r="AT1380" s="227" t="s">
        <v>179</v>
      </c>
      <c r="AU1380" s="227" t="s">
        <v>86</v>
      </c>
      <c r="AY1380" s="20" t="s">
        <v>177</v>
      </c>
      <c r="BE1380" s="228">
        <f>IF(N1380="základní",J1380,0)</f>
        <v>0</v>
      </c>
      <c r="BF1380" s="228">
        <f>IF(N1380="snížená",J1380,0)</f>
        <v>0</v>
      </c>
      <c r="BG1380" s="228">
        <f>IF(N1380="zákl. přenesená",J1380,0)</f>
        <v>0</v>
      </c>
      <c r="BH1380" s="228">
        <f>IF(N1380="sníž. přenesená",J1380,0)</f>
        <v>0</v>
      </c>
      <c r="BI1380" s="228">
        <f>IF(N1380="nulová",J1380,0)</f>
        <v>0</v>
      </c>
      <c r="BJ1380" s="20" t="s">
        <v>84</v>
      </c>
      <c r="BK1380" s="228">
        <f>ROUND(I1380*H1380,2)</f>
        <v>0</v>
      </c>
      <c r="BL1380" s="20" t="s">
        <v>291</v>
      </c>
      <c r="BM1380" s="227" t="s">
        <v>2040</v>
      </c>
    </row>
    <row r="1381" s="2" customFormat="1">
      <c r="A1381" s="41"/>
      <c r="B1381" s="42"/>
      <c r="C1381" s="43"/>
      <c r="D1381" s="229" t="s">
        <v>185</v>
      </c>
      <c r="E1381" s="43"/>
      <c r="F1381" s="230" t="s">
        <v>2041</v>
      </c>
      <c r="G1381" s="43"/>
      <c r="H1381" s="43"/>
      <c r="I1381" s="231"/>
      <c r="J1381" s="43"/>
      <c r="K1381" s="43"/>
      <c r="L1381" s="47"/>
      <c r="M1381" s="232"/>
      <c r="N1381" s="233"/>
      <c r="O1381" s="87"/>
      <c r="P1381" s="87"/>
      <c r="Q1381" s="87"/>
      <c r="R1381" s="87"/>
      <c r="S1381" s="87"/>
      <c r="T1381" s="88"/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T1381" s="20" t="s">
        <v>185</v>
      </c>
      <c r="AU1381" s="20" t="s">
        <v>86</v>
      </c>
    </row>
    <row r="1382" s="13" customFormat="1">
      <c r="A1382" s="13"/>
      <c r="B1382" s="234"/>
      <c r="C1382" s="235"/>
      <c r="D1382" s="229" t="s">
        <v>187</v>
      </c>
      <c r="E1382" s="236" t="s">
        <v>19</v>
      </c>
      <c r="F1382" s="237" t="s">
        <v>2042</v>
      </c>
      <c r="G1382" s="235"/>
      <c r="H1382" s="238">
        <v>27.149999999999999</v>
      </c>
      <c r="I1382" s="239"/>
      <c r="J1382" s="235"/>
      <c r="K1382" s="235"/>
      <c r="L1382" s="240"/>
      <c r="M1382" s="241"/>
      <c r="N1382" s="242"/>
      <c r="O1382" s="242"/>
      <c r="P1382" s="242"/>
      <c r="Q1382" s="242"/>
      <c r="R1382" s="242"/>
      <c r="S1382" s="242"/>
      <c r="T1382" s="24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4" t="s">
        <v>187</v>
      </c>
      <c r="AU1382" s="244" t="s">
        <v>86</v>
      </c>
      <c r="AV1382" s="13" t="s">
        <v>86</v>
      </c>
      <c r="AW1382" s="13" t="s">
        <v>37</v>
      </c>
      <c r="AX1382" s="13" t="s">
        <v>84</v>
      </c>
      <c r="AY1382" s="244" t="s">
        <v>177</v>
      </c>
    </row>
    <row r="1383" s="2" customFormat="1" ht="16.5" customHeight="1">
      <c r="A1383" s="41"/>
      <c r="B1383" s="42"/>
      <c r="C1383" s="277" t="s">
        <v>2043</v>
      </c>
      <c r="D1383" s="277" t="s">
        <v>314</v>
      </c>
      <c r="E1383" s="278" t="s">
        <v>2044</v>
      </c>
      <c r="F1383" s="279" t="s">
        <v>2045</v>
      </c>
      <c r="G1383" s="280" t="s">
        <v>251</v>
      </c>
      <c r="H1383" s="281">
        <v>27.693000000000001</v>
      </c>
      <c r="I1383" s="282"/>
      <c r="J1383" s="283">
        <f>ROUND(I1383*H1383,2)</f>
        <v>0</v>
      </c>
      <c r="K1383" s="279" t="s">
        <v>183</v>
      </c>
      <c r="L1383" s="284"/>
      <c r="M1383" s="285" t="s">
        <v>19</v>
      </c>
      <c r="N1383" s="286" t="s">
        <v>48</v>
      </c>
      <c r="O1383" s="87"/>
      <c r="P1383" s="225">
        <f>O1383*H1383</f>
        <v>0</v>
      </c>
      <c r="Q1383" s="225">
        <v>0.00068000000000000005</v>
      </c>
      <c r="R1383" s="225">
        <f>Q1383*H1383</f>
        <v>0.018831240000000003</v>
      </c>
      <c r="S1383" s="225">
        <v>0</v>
      </c>
      <c r="T1383" s="226">
        <f>S1383*H1383</f>
        <v>0</v>
      </c>
      <c r="U1383" s="41"/>
      <c r="V1383" s="41"/>
      <c r="W1383" s="41"/>
      <c r="X1383" s="41"/>
      <c r="Y1383" s="41"/>
      <c r="Z1383" s="41"/>
      <c r="AA1383" s="41"/>
      <c r="AB1383" s="41"/>
      <c r="AC1383" s="41"/>
      <c r="AD1383" s="41"/>
      <c r="AE1383" s="41"/>
      <c r="AR1383" s="227" t="s">
        <v>427</v>
      </c>
      <c r="AT1383" s="227" t="s">
        <v>314</v>
      </c>
      <c r="AU1383" s="227" t="s">
        <v>86</v>
      </c>
      <c r="AY1383" s="20" t="s">
        <v>177</v>
      </c>
      <c r="BE1383" s="228">
        <f>IF(N1383="základní",J1383,0)</f>
        <v>0</v>
      </c>
      <c r="BF1383" s="228">
        <f>IF(N1383="snížená",J1383,0)</f>
        <v>0</v>
      </c>
      <c r="BG1383" s="228">
        <f>IF(N1383="zákl. přenesená",J1383,0)</f>
        <v>0</v>
      </c>
      <c r="BH1383" s="228">
        <f>IF(N1383="sníž. přenesená",J1383,0)</f>
        <v>0</v>
      </c>
      <c r="BI1383" s="228">
        <f>IF(N1383="nulová",J1383,0)</f>
        <v>0</v>
      </c>
      <c r="BJ1383" s="20" t="s">
        <v>84</v>
      </c>
      <c r="BK1383" s="228">
        <f>ROUND(I1383*H1383,2)</f>
        <v>0</v>
      </c>
      <c r="BL1383" s="20" t="s">
        <v>291</v>
      </c>
      <c r="BM1383" s="227" t="s">
        <v>2046</v>
      </c>
    </row>
    <row r="1384" s="2" customFormat="1">
      <c r="A1384" s="41"/>
      <c r="B1384" s="42"/>
      <c r="C1384" s="43"/>
      <c r="D1384" s="229" t="s">
        <v>185</v>
      </c>
      <c r="E1384" s="43"/>
      <c r="F1384" s="230" t="s">
        <v>2045</v>
      </c>
      <c r="G1384" s="43"/>
      <c r="H1384" s="43"/>
      <c r="I1384" s="231"/>
      <c r="J1384" s="43"/>
      <c r="K1384" s="43"/>
      <c r="L1384" s="47"/>
      <c r="M1384" s="232"/>
      <c r="N1384" s="233"/>
      <c r="O1384" s="87"/>
      <c r="P1384" s="87"/>
      <c r="Q1384" s="87"/>
      <c r="R1384" s="87"/>
      <c r="S1384" s="87"/>
      <c r="T1384" s="88"/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T1384" s="20" t="s">
        <v>185</v>
      </c>
      <c r="AU1384" s="20" t="s">
        <v>86</v>
      </c>
    </row>
    <row r="1385" s="2" customFormat="1">
      <c r="A1385" s="41"/>
      <c r="B1385" s="42"/>
      <c r="C1385" s="43"/>
      <c r="D1385" s="229" t="s">
        <v>486</v>
      </c>
      <c r="E1385" s="43"/>
      <c r="F1385" s="287" t="s">
        <v>2047</v>
      </c>
      <c r="G1385" s="43"/>
      <c r="H1385" s="43"/>
      <c r="I1385" s="231"/>
      <c r="J1385" s="43"/>
      <c r="K1385" s="43"/>
      <c r="L1385" s="47"/>
      <c r="M1385" s="232"/>
      <c r="N1385" s="233"/>
      <c r="O1385" s="87"/>
      <c r="P1385" s="87"/>
      <c r="Q1385" s="87"/>
      <c r="R1385" s="87"/>
      <c r="S1385" s="87"/>
      <c r="T1385" s="88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T1385" s="20" t="s">
        <v>486</v>
      </c>
      <c r="AU1385" s="20" t="s">
        <v>86</v>
      </c>
    </row>
    <row r="1386" s="13" customFormat="1">
      <c r="A1386" s="13"/>
      <c r="B1386" s="234"/>
      <c r="C1386" s="235"/>
      <c r="D1386" s="229" t="s">
        <v>187</v>
      </c>
      <c r="E1386" s="236" t="s">
        <v>19</v>
      </c>
      <c r="F1386" s="237" t="s">
        <v>2048</v>
      </c>
      <c r="G1386" s="235"/>
      <c r="H1386" s="238">
        <v>27.149999999999999</v>
      </c>
      <c r="I1386" s="239"/>
      <c r="J1386" s="235"/>
      <c r="K1386" s="235"/>
      <c r="L1386" s="240"/>
      <c r="M1386" s="241"/>
      <c r="N1386" s="242"/>
      <c r="O1386" s="242"/>
      <c r="P1386" s="242"/>
      <c r="Q1386" s="242"/>
      <c r="R1386" s="242"/>
      <c r="S1386" s="242"/>
      <c r="T1386" s="24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4" t="s">
        <v>187</v>
      </c>
      <c r="AU1386" s="244" t="s">
        <v>86</v>
      </c>
      <c r="AV1386" s="13" t="s">
        <v>86</v>
      </c>
      <c r="AW1386" s="13" t="s">
        <v>37</v>
      </c>
      <c r="AX1386" s="13" t="s">
        <v>84</v>
      </c>
      <c r="AY1386" s="244" t="s">
        <v>177</v>
      </c>
    </row>
    <row r="1387" s="13" customFormat="1">
      <c r="A1387" s="13"/>
      <c r="B1387" s="234"/>
      <c r="C1387" s="235"/>
      <c r="D1387" s="229" t="s">
        <v>187</v>
      </c>
      <c r="E1387" s="235"/>
      <c r="F1387" s="237" t="s">
        <v>2049</v>
      </c>
      <c r="G1387" s="235"/>
      <c r="H1387" s="238">
        <v>27.693000000000001</v>
      </c>
      <c r="I1387" s="239"/>
      <c r="J1387" s="235"/>
      <c r="K1387" s="235"/>
      <c r="L1387" s="240"/>
      <c r="M1387" s="241"/>
      <c r="N1387" s="242"/>
      <c r="O1387" s="242"/>
      <c r="P1387" s="242"/>
      <c r="Q1387" s="242"/>
      <c r="R1387" s="242"/>
      <c r="S1387" s="242"/>
      <c r="T1387" s="24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44" t="s">
        <v>187</v>
      </c>
      <c r="AU1387" s="244" t="s">
        <v>86</v>
      </c>
      <c r="AV1387" s="13" t="s">
        <v>86</v>
      </c>
      <c r="AW1387" s="13" t="s">
        <v>4</v>
      </c>
      <c r="AX1387" s="13" t="s">
        <v>84</v>
      </c>
      <c r="AY1387" s="244" t="s">
        <v>177</v>
      </c>
    </row>
    <row r="1388" s="2" customFormat="1" ht="16.5" customHeight="1">
      <c r="A1388" s="41"/>
      <c r="B1388" s="42"/>
      <c r="C1388" s="216" t="s">
        <v>2050</v>
      </c>
      <c r="D1388" s="216" t="s">
        <v>179</v>
      </c>
      <c r="E1388" s="217" t="s">
        <v>2051</v>
      </c>
      <c r="F1388" s="218" t="s">
        <v>2052</v>
      </c>
      <c r="G1388" s="219" t="s">
        <v>251</v>
      </c>
      <c r="H1388" s="220">
        <v>434.87099999999998</v>
      </c>
      <c r="I1388" s="221"/>
      <c r="J1388" s="222">
        <f>ROUND(I1388*H1388,2)</f>
        <v>0</v>
      </c>
      <c r="K1388" s="218" t="s">
        <v>244</v>
      </c>
      <c r="L1388" s="47"/>
      <c r="M1388" s="223" t="s">
        <v>19</v>
      </c>
      <c r="N1388" s="224" t="s">
        <v>48</v>
      </c>
      <c r="O1388" s="87"/>
      <c r="P1388" s="225">
        <f>O1388*H1388</f>
        <v>0</v>
      </c>
      <c r="Q1388" s="225">
        <v>4.0000000000000003E-05</v>
      </c>
      <c r="R1388" s="225">
        <f>Q1388*H1388</f>
        <v>0.017394840000000002</v>
      </c>
      <c r="S1388" s="225">
        <v>0</v>
      </c>
      <c r="T1388" s="226">
        <f>S1388*H1388</f>
        <v>0</v>
      </c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R1388" s="227" t="s">
        <v>291</v>
      </c>
      <c r="AT1388" s="227" t="s">
        <v>179</v>
      </c>
      <c r="AU1388" s="227" t="s">
        <v>86</v>
      </c>
      <c r="AY1388" s="20" t="s">
        <v>177</v>
      </c>
      <c r="BE1388" s="228">
        <f>IF(N1388="základní",J1388,0)</f>
        <v>0</v>
      </c>
      <c r="BF1388" s="228">
        <f>IF(N1388="snížená",J1388,0)</f>
        <v>0</v>
      </c>
      <c r="BG1388" s="228">
        <f>IF(N1388="zákl. přenesená",J1388,0)</f>
        <v>0</v>
      </c>
      <c r="BH1388" s="228">
        <f>IF(N1388="sníž. přenesená",J1388,0)</f>
        <v>0</v>
      </c>
      <c r="BI1388" s="228">
        <f>IF(N1388="nulová",J1388,0)</f>
        <v>0</v>
      </c>
      <c r="BJ1388" s="20" t="s">
        <v>84</v>
      </c>
      <c r="BK1388" s="228">
        <f>ROUND(I1388*H1388,2)</f>
        <v>0</v>
      </c>
      <c r="BL1388" s="20" t="s">
        <v>291</v>
      </c>
      <c r="BM1388" s="227" t="s">
        <v>2053</v>
      </c>
    </row>
    <row r="1389" s="2" customFormat="1">
      <c r="A1389" s="41"/>
      <c r="B1389" s="42"/>
      <c r="C1389" s="43"/>
      <c r="D1389" s="229" t="s">
        <v>185</v>
      </c>
      <c r="E1389" s="43"/>
      <c r="F1389" s="230" t="s">
        <v>2054</v>
      </c>
      <c r="G1389" s="43"/>
      <c r="H1389" s="43"/>
      <c r="I1389" s="231"/>
      <c r="J1389" s="43"/>
      <c r="K1389" s="43"/>
      <c r="L1389" s="47"/>
      <c r="M1389" s="232"/>
      <c r="N1389" s="233"/>
      <c r="O1389" s="87"/>
      <c r="P1389" s="87"/>
      <c r="Q1389" s="87"/>
      <c r="R1389" s="87"/>
      <c r="S1389" s="87"/>
      <c r="T1389" s="88"/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T1389" s="20" t="s">
        <v>185</v>
      </c>
      <c r="AU1389" s="20" t="s">
        <v>86</v>
      </c>
    </row>
    <row r="1390" s="2" customFormat="1" ht="16.5" customHeight="1">
      <c r="A1390" s="41"/>
      <c r="B1390" s="42"/>
      <c r="C1390" s="277" t="s">
        <v>2055</v>
      </c>
      <c r="D1390" s="277" t="s">
        <v>314</v>
      </c>
      <c r="E1390" s="278" t="s">
        <v>2056</v>
      </c>
      <c r="F1390" s="279" t="s">
        <v>2057</v>
      </c>
      <c r="G1390" s="280" t="s">
        <v>251</v>
      </c>
      <c r="H1390" s="281">
        <v>478.358</v>
      </c>
      <c r="I1390" s="282"/>
      <c r="J1390" s="283">
        <f>ROUND(I1390*H1390,2)</f>
        <v>0</v>
      </c>
      <c r="K1390" s="279" t="s">
        <v>183</v>
      </c>
      <c r="L1390" s="284"/>
      <c r="M1390" s="285" t="s">
        <v>19</v>
      </c>
      <c r="N1390" s="286" t="s">
        <v>48</v>
      </c>
      <c r="O1390" s="87"/>
      <c r="P1390" s="225">
        <f>O1390*H1390</f>
        <v>0</v>
      </c>
      <c r="Q1390" s="225">
        <v>0.00013999999999999999</v>
      </c>
      <c r="R1390" s="225">
        <f>Q1390*H1390</f>
        <v>0.066970119999999994</v>
      </c>
      <c r="S1390" s="225">
        <v>0</v>
      </c>
      <c r="T1390" s="226">
        <f>S1390*H1390</f>
        <v>0</v>
      </c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R1390" s="227" t="s">
        <v>427</v>
      </c>
      <c r="AT1390" s="227" t="s">
        <v>314</v>
      </c>
      <c r="AU1390" s="227" t="s">
        <v>86</v>
      </c>
      <c r="AY1390" s="20" t="s">
        <v>177</v>
      </c>
      <c r="BE1390" s="228">
        <f>IF(N1390="základní",J1390,0)</f>
        <v>0</v>
      </c>
      <c r="BF1390" s="228">
        <f>IF(N1390="snížená",J1390,0)</f>
        <v>0</v>
      </c>
      <c r="BG1390" s="228">
        <f>IF(N1390="zákl. přenesená",J1390,0)</f>
        <v>0</v>
      </c>
      <c r="BH1390" s="228">
        <f>IF(N1390="sníž. přenesená",J1390,0)</f>
        <v>0</v>
      </c>
      <c r="BI1390" s="228">
        <f>IF(N1390="nulová",J1390,0)</f>
        <v>0</v>
      </c>
      <c r="BJ1390" s="20" t="s">
        <v>84</v>
      </c>
      <c r="BK1390" s="228">
        <f>ROUND(I1390*H1390,2)</f>
        <v>0</v>
      </c>
      <c r="BL1390" s="20" t="s">
        <v>291</v>
      </c>
      <c r="BM1390" s="227" t="s">
        <v>2058</v>
      </c>
    </row>
    <row r="1391" s="2" customFormat="1">
      <c r="A1391" s="41"/>
      <c r="B1391" s="42"/>
      <c r="C1391" s="43"/>
      <c r="D1391" s="229" t="s">
        <v>185</v>
      </c>
      <c r="E1391" s="43"/>
      <c r="F1391" s="230" t="s">
        <v>2057</v>
      </c>
      <c r="G1391" s="43"/>
      <c r="H1391" s="43"/>
      <c r="I1391" s="231"/>
      <c r="J1391" s="43"/>
      <c r="K1391" s="43"/>
      <c r="L1391" s="47"/>
      <c r="M1391" s="232"/>
      <c r="N1391" s="233"/>
      <c r="O1391" s="87"/>
      <c r="P1391" s="87"/>
      <c r="Q1391" s="87"/>
      <c r="R1391" s="87"/>
      <c r="S1391" s="87"/>
      <c r="T1391" s="88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T1391" s="20" t="s">
        <v>185</v>
      </c>
      <c r="AU1391" s="20" t="s">
        <v>86</v>
      </c>
    </row>
    <row r="1392" s="2" customFormat="1">
      <c r="A1392" s="41"/>
      <c r="B1392" s="42"/>
      <c r="C1392" s="43"/>
      <c r="D1392" s="229" t="s">
        <v>486</v>
      </c>
      <c r="E1392" s="43"/>
      <c r="F1392" s="287" t="s">
        <v>2059</v>
      </c>
      <c r="G1392" s="43"/>
      <c r="H1392" s="43"/>
      <c r="I1392" s="231"/>
      <c r="J1392" s="43"/>
      <c r="K1392" s="43"/>
      <c r="L1392" s="47"/>
      <c r="M1392" s="232"/>
      <c r="N1392" s="233"/>
      <c r="O1392" s="87"/>
      <c r="P1392" s="87"/>
      <c r="Q1392" s="87"/>
      <c r="R1392" s="87"/>
      <c r="S1392" s="87"/>
      <c r="T1392" s="88"/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T1392" s="20" t="s">
        <v>486</v>
      </c>
      <c r="AU1392" s="20" t="s">
        <v>86</v>
      </c>
    </row>
    <row r="1393" s="13" customFormat="1">
      <c r="A1393" s="13"/>
      <c r="B1393" s="234"/>
      <c r="C1393" s="235"/>
      <c r="D1393" s="229" t="s">
        <v>187</v>
      </c>
      <c r="E1393" s="235"/>
      <c r="F1393" s="237" t="s">
        <v>2060</v>
      </c>
      <c r="G1393" s="235"/>
      <c r="H1393" s="238">
        <v>478.358</v>
      </c>
      <c r="I1393" s="239"/>
      <c r="J1393" s="235"/>
      <c r="K1393" s="235"/>
      <c r="L1393" s="240"/>
      <c r="M1393" s="241"/>
      <c r="N1393" s="242"/>
      <c r="O1393" s="242"/>
      <c r="P1393" s="242"/>
      <c r="Q1393" s="242"/>
      <c r="R1393" s="242"/>
      <c r="S1393" s="242"/>
      <c r="T1393" s="24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4" t="s">
        <v>187</v>
      </c>
      <c r="AU1393" s="244" t="s">
        <v>86</v>
      </c>
      <c r="AV1393" s="13" t="s">
        <v>86</v>
      </c>
      <c r="AW1393" s="13" t="s">
        <v>4</v>
      </c>
      <c r="AX1393" s="13" t="s">
        <v>84</v>
      </c>
      <c r="AY1393" s="244" t="s">
        <v>177</v>
      </c>
    </row>
    <row r="1394" s="2" customFormat="1" ht="16.5" customHeight="1">
      <c r="A1394" s="41"/>
      <c r="B1394" s="42"/>
      <c r="C1394" s="277" t="s">
        <v>2061</v>
      </c>
      <c r="D1394" s="277" t="s">
        <v>314</v>
      </c>
      <c r="E1394" s="278" t="s">
        <v>2062</v>
      </c>
      <c r="F1394" s="279" t="s">
        <v>2063</v>
      </c>
      <c r="G1394" s="280" t="s">
        <v>465</v>
      </c>
      <c r="H1394" s="281">
        <v>325.60000000000002</v>
      </c>
      <c r="I1394" s="282"/>
      <c r="J1394" s="283">
        <f>ROUND(I1394*H1394,2)</f>
        <v>0</v>
      </c>
      <c r="K1394" s="279" t="s">
        <v>317</v>
      </c>
      <c r="L1394" s="284"/>
      <c r="M1394" s="285" t="s">
        <v>19</v>
      </c>
      <c r="N1394" s="286" t="s">
        <v>48</v>
      </c>
      <c r="O1394" s="87"/>
      <c r="P1394" s="225">
        <f>O1394*H1394</f>
        <v>0</v>
      </c>
      <c r="Q1394" s="225">
        <v>2.0000000000000002E-05</v>
      </c>
      <c r="R1394" s="225">
        <f>Q1394*H1394</f>
        <v>0.0065120000000000013</v>
      </c>
      <c r="S1394" s="225">
        <v>0</v>
      </c>
      <c r="T1394" s="226">
        <f>S1394*H1394</f>
        <v>0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27" t="s">
        <v>427</v>
      </c>
      <c r="AT1394" s="227" t="s">
        <v>314</v>
      </c>
      <c r="AU1394" s="227" t="s">
        <v>86</v>
      </c>
      <c r="AY1394" s="20" t="s">
        <v>177</v>
      </c>
      <c r="BE1394" s="228">
        <f>IF(N1394="základní",J1394,0)</f>
        <v>0</v>
      </c>
      <c r="BF1394" s="228">
        <f>IF(N1394="snížená",J1394,0)</f>
        <v>0</v>
      </c>
      <c r="BG1394" s="228">
        <f>IF(N1394="zákl. přenesená",J1394,0)</f>
        <v>0</v>
      </c>
      <c r="BH1394" s="228">
        <f>IF(N1394="sníž. přenesená",J1394,0)</f>
        <v>0</v>
      </c>
      <c r="BI1394" s="228">
        <f>IF(N1394="nulová",J1394,0)</f>
        <v>0</v>
      </c>
      <c r="BJ1394" s="20" t="s">
        <v>84</v>
      </c>
      <c r="BK1394" s="228">
        <f>ROUND(I1394*H1394,2)</f>
        <v>0</v>
      </c>
      <c r="BL1394" s="20" t="s">
        <v>291</v>
      </c>
      <c r="BM1394" s="227" t="s">
        <v>2064</v>
      </c>
    </row>
    <row r="1395" s="2" customFormat="1">
      <c r="A1395" s="41"/>
      <c r="B1395" s="42"/>
      <c r="C1395" s="43"/>
      <c r="D1395" s="229" t="s">
        <v>185</v>
      </c>
      <c r="E1395" s="43"/>
      <c r="F1395" s="230" t="s">
        <v>2063</v>
      </c>
      <c r="G1395" s="43"/>
      <c r="H1395" s="43"/>
      <c r="I1395" s="231"/>
      <c r="J1395" s="43"/>
      <c r="K1395" s="43"/>
      <c r="L1395" s="47"/>
      <c r="M1395" s="232"/>
      <c r="N1395" s="233"/>
      <c r="O1395" s="87"/>
      <c r="P1395" s="87"/>
      <c r="Q1395" s="87"/>
      <c r="R1395" s="87"/>
      <c r="S1395" s="87"/>
      <c r="T1395" s="88"/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T1395" s="20" t="s">
        <v>185</v>
      </c>
      <c r="AU1395" s="20" t="s">
        <v>86</v>
      </c>
    </row>
    <row r="1396" s="13" customFormat="1">
      <c r="A1396" s="13"/>
      <c r="B1396" s="234"/>
      <c r="C1396" s="235"/>
      <c r="D1396" s="229" t="s">
        <v>187</v>
      </c>
      <c r="E1396" s="236" t="s">
        <v>19</v>
      </c>
      <c r="F1396" s="237" t="s">
        <v>2065</v>
      </c>
      <c r="G1396" s="235"/>
      <c r="H1396" s="238">
        <v>296</v>
      </c>
      <c r="I1396" s="239"/>
      <c r="J1396" s="235"/>
      <c r="K1396" s="235"/>
      <c r="L1396" s="240"/>
      <c r="M1396" s="241"/>
      <c r="N1396" s="242"/>
      <c r="O1396" s="242"/>
      <c r="P1396" s="242"/>
      <c r="Q1396" s="242"/>
      <c r="R1396" s="242"/>
      <c r="S1396" s="242"/>
      <c r="T1396" s="24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4" t="s">
        <v>187</v>
      </c>
      <c r="AU1396" s="244" t="s">
        <v>86</v>
      </c>
      <c r="AV1396" s="13" t="s">
        <v>86</v>
      </c>
      <c r="AW1396" s="13" t="s">
        <v>37</v>
      </c>
      <c r="AX1396" s="13" t="s">
        <v>84</v>
      </c>
      <c r="AY1396" s="244" t="s">
        <v>177</v>
      </c>
    </row>
    <row r="1397" s="13" customFormat="1">
      <c r="A1397" s="13"/>
      <c r="B1397" s="234"/>
      <c r="C1397" s="235"/>
      <c r="D1397" s="229" t="s">
        <v>187</v>
      </c>
      <c r="E1397" s="235"/>
      <c r="F1397" s="237" t="s">
        <v>2066</v>
      </c>
      <c r="G1397" s="235"/>
      <c r="H1397" s="238">
        <v>325.60000000000002</v>
      </c>
      <c r="I1397" s="239"/>
      <c r="J1397" s="235"/>
      <c r="K1397" s="235"/>
      <c r="L1397" s="240"/>
      <c r="M1397" s="241"/>
      <c r="N1397" s="242"/>
      <c r="O1397" s="242"/>
      <c r="P1397" s="242"/>
      <c r="Q1397" s="242"/>
      <c r="R1397" s="242"/>
      <c r="S1397" s="242"/>
      <c r="T1397" s="243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4" t="s">
        <v>187</v>
      </c>
      <c r="AU1397" s="244" t="s">
        <v>86</v>
      </c>
      <c r="AV1397" s="13" t="s">
        <v>86</v>
      </c>
      <c r="AW1397" s="13" t="s">
        <v>4</v>
      </c>
      <c r="AX1397" s="13" t="s">
        <v>84</v>
      </c>
      <c r="AY1397" s="244" t="s">
        <v>177</v>
      </c>
    </row>
    <row r="1398" s="2" customFormat="1" ht="16.5" customHeight="1">
      <c r="A1398" s="41"/>
      <c r="B1398" s="42"/>
      <c r="C1398" s="216" t="s">
        <v>2067</v>
      </c>
      <c r="D1398" s="216" t="s">
        <v>179</v>
      </c>
      <c r="E1398" s="217" t="s">
        <v>2068</v>
      </c>
      <c r="F1398" s="218" t="s">
        <v>2069</v>
      </c>
      <c r="G1398" s="219" t="s">
        <v>287</v>
      </c>
      <c r="H1398" s="220">
        <v>5.0869999999999997</v>
      </c>
      <c r="I1398" s="221"/>
      <c r="J1398" s="222">
        <f>ROUND(I1398*H1398,2)</f>
        <v>0</v>
      </c>
      <c r="K1398" s="218" t="s">
        <v>244</v>
      </c>
      <c r="L1398" s="47"/>
      <c r="M1398" s="223" t="s">
        <v>19</v>
      </c>
      <c r="N1398" s="224" t="s">
        <v>48</v>
      </c>
      <c r="O1398" s="87"/>
      <c r="P1398" s="225">
        <f>O1398*H1398</f>
        <v>0</v>
      </c>
      <c r="Q1398" s="225">
        <v>0</v>
      </c>
      <c r="R1398" s="225">
        <f>Q1398*H1398</f>
        <v>0</v>
      </c>
      <c r="S1398" s="225">
        <v>0</v>
      </c>
      <c r="T1398" s="226">
        <f>S1398*H1398</f>
        <v>0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27" t="s">
        <v>291</v>
      </c>
      <c r="AT1398" s="227" t="s">
        <v>179</v>
      </c>
      <c r="AU1398" s="227" t="s">
        <v>86</v>
      </c>
      <c r="AY1398" s="20" t="s">
        <v>177</v>
      </c>
      <c r="BE1398" s="228">
        <f>IF(N1398="základní",J1398,0)</f>
        <v>0</v>
      </c>
      <c r="BF1398" s="228">
        <f>IF(N1398="snížená",J1398,0)</f>
        <v>0</v>
      </c>
      <c r="BG1398" s="228">
        <f>IF(N1398="zákl. přenesená",J1398,0)</f>
        <v>0</v>
      </c>
      <c r="BH1398" s="228">
        <f>IF(N1398="sníž. přenesená",J1398,0)</f>
        <v>0</v>
      </c>
      <c r="BI1398" s="228">
        <f>IF(N1398="nulová",J1398,0)</f>
        <v>0</v>
      </c>
      <c r="BJ1398" s="20" t="s">
        <v>84</v>
      </c>
      <c r="BK1398" s="228">
        <f>ROUND(I1398*H1398,2)</f>
        <v>0</v>
      </c>
      <c r="BL1398" s="20" t="s">
        <v>291</v>
      </c>
      <c r="BM1398" s="227" t="s">
        <v>2070</v>
      </c>
    </row>
    <row r="1399" s="2" customFormat="1">
      <c r="A1399" s="41"/>
      <c r="B1399" s="42"/>
      <c r="C1399" s="43"/>
      <c r="D1399" s="229" t="s">
        <v>185</v>
      </c>
      <c r="E1399" s="43"/>
      <c r="F1399" s="230" t="s">
        <v>2071</v>
      </c>
      <c r="G1399" s="43"/>
      <c r="H1399" s="43"/>
      <c r="I1399" s="231"/>
      <c r="J1399" s="43"/>
      <c r="K1399" s="43"/>
      <c r="L1399" s="47"/>
      <c r="M1399" s="232"/>
      <c r="N1399" s="233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T1399" s="20" t="s">
        <v>185</v>
      </c>
      <c r="AU1399" s="20" t="s">
        <v>86</v>
      </c>
    </row>
    <row r="1400" s="12" customFormat="1" ht="22.8" customHeight="1">
      <c r="A1400" s="12"/>
      <c r="B1400" s="200"/>
      <c r="C1400" s="201"/>
      <c r="D1400" s="202" t="s">
        <v>76</v>
      </c>
      <c r="E1400" s="214" t="s">
        <v>2072</v>
      </c>
      <c r="F1400" s="214" t="s">
        <v>2073</v>
      </c>
      <c r="G1400" s="201"/>
      <c r="H1400" s="201"/>
      <c r="I1400" s="204"/>
      <c r="J1400" s="215">
        <f>BK1400</f>
        <v>0</v>
      </c>
      <c r="K1400" s="201"/>
      <c r="L1400" s="206"/>
      <c r="M1400" s="207"/>
      <c r="N1400" s="208"/>
      <c r="O1400" s="208"/>
      <c r="P1400" s="209">
        <f>SUM(P1401:P1462)</f>
        <v>0</v>
      </c>
      <c r="Q1400" s="208"/>
      <c r="R1400" s="209">
        <f>SUM(R1401:R1462)</f>
        <v>0.15512199999999998</v>
      </c>
      <c r="S1400" s="208"/>
      <c r="T1400" s="210">
        <f>SUM(T1401:T1462)</f>
        <v>0</v>
      </c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R1400" s="211" t="s">
        <v>86</v>
      </c>
      <c r="AT1400" s="212" t="s">
        <v>76</v>
      </c>
      <c r="AU1400" s="212" t="s">
        <v>84</v>
      </c>
      <c r="AY1400" s="211" t="s">
        <v>177</v>
      </c>
      <c r="BK1400" s="213">
        <f>SUM(BK1401:BK1462)</f>
        <v>0</v>
      </c>
    </row>
    <row r="1401" s="2" customFormat="1">
      <c r="A1401" s="41"/>
      <c r="B1401" s="42"/>
      <c r="C1401" s="216" t="s">
        <v>2074</v>
      </c>
      <c r="D1401" s="216" t="s">
        <v>179</v>
      </c>
      <c r="E1401" s="217" t="s">
        <v>2075</v>
      </c>
      <c r="F1401" s="218" t="s">
        <v>2076</v>
      </c>
      <c r="G1401" s="219" t="s">
        <v>344</v>
      </c>
      <c r="H1401" s="220">
        <v>1</v>
      </c>
      <c r="I1401" s="221"/>
      <c r="J1401" s="222">
        <f>ROUND(I1401*H1401,2)</f>
        <v>0</v>
      </c>
      <c r="K1401" s="218" t="s">
        <v>317</v>
      </c>
      <c r="L1401" s="47"/>
      <c r="M1401" s="223" t="s">
        <v>19</v>
      </c>
      <c r="N1401" s="224" t="s">
        <v>48</v>
      </c>
      <c r="O1401" s="87"/>
      <c r="P1401" s="225">
        <f>O1401*H1401</f>
        <v>0</v>
      </c>
      <c r="Q1401" s="225">
        <v>0</v>
      </c>
      <c r="R1401" s="225">
        <f>Q1401*H1401</f>
        <v>0</v>
      </c>
      <c r="S1401" s="225">
        <v>0</v>
      </c>
      <c r="T1401" s="226">
        <f>S1401*H1401</f>
        <v>0</v>
      </c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R1401" s="227" t="s">
        <v>291</v>
      </c>
      <c r="AT1401" s="227" t="s">
        <v>179</v>
      </c>
      <c r="AU1401" s="227" t="s">
        <v>86</v>
      </c>
      <c r="AY1401" s="20" t="s">
        <v>177</v>
      </c>
      <c r="BE1401" s="228">
        <f>IF(N1401="základní",J1401,0)</f>
        <v>0</v>
      </c>
      <c r="BF1401" s="228">
        <f>IF(N1401="snížená",J1401,0)</f>
        <v>0</v>
      </c>
      <c r="BG1401" s="228">
        <f>IF(N1401="zákl. přenesená",J1401,0)</f>
        <v>0</v>
      </c>
      <c r="BH1401" s="228">
        <f>IF(N1401="sníž. přenesená",J1401,0)</f>
        <v>0</v>
      </c>
      <c r="BI1401" s="228">
        <f>IF(N1401="nulová",J1401,0)</f>
        <v>0</v>
      </c>
      <c r="BJ1401" s="20" t="s">
        <v>84</v>
      </c>
      <c r="BK1401" s="228">
        <f>ROUND(I1401*H1401,2)</f>
        <v>0</v>
      </c>
      <c r="BL1401" s="20" t="s">
        <v>291</v>
      </c>
      <c r="BM1401" s="227" t="s">
        <v>2077</v>
      </c>
    </row>
    <row r="1402" s="2" customFormat="1">
      <c r="A1402" s="41"/>
      <c r="B1402" s="42"/>
      <c r="C1402" s="43"/>
      <c r="D1402" s="229" t="s">
        <v>185</v>
      </c>
      <c r="E1402" s="43"/>
      <c r="F1402" s="230" t="s">
        <v>2076</v>
      </c>
      <c r="G1402" s="43"/>
      <c r="H1402" s="43"/>
      <c r="I1402" s="231"/>
      <c r="J1402" s="43"/>
      <c r="K1402" s="43"/>
      <c r="L1402" s="47"/>
      <c r="M1402" s="232"/>
      <c r="N1402" s="233"/>
      <c r="O1402" s="87"/>
      <c r="P1402" s="87"/>
      <c r="Q1402" s="87"/>
      <c r="R1402" s="87"/>
      <c r="S1402" s="87"/>
      <c r="T1402" s="88"/>
      <c r="U1402" s="41"/>
      <c r="V1402" s="41"/>
      <c r="W1402" s="41"/>
      <c r="X1402" s="41"/>
      <c r="Y1402" s="41"/>
      <c r="Z1402" s="41"/>
      <c r="AA1402" s="41"/>
      <c r="AB1402" s="41"/>
      <c r="AC1402" s="41"/>
      <c r="AD1402" s="41"/>
      <c r="AE1402" s="41"/>
      <c r="AT1402" s="20" t="s">
        <v>185</v>
      </c>
      <c r="AU1402" s="20" t="s">
        <v>86</v>
      </c>
    </row>
    <row r="1403" s="2" customFormat="1">
      <c r="A1403" s="41"/>
      <c r="B1403" s="42"/>
      <c r="C1403" s="43"/>
      <c r="D1403" s="229" t="s">
        <v>486</v>
      </c>
      <c r="E1403" s="43"/>
      <c r="F1403" s="287" t="s">
        <v>2078</v>
      </c>
      <c r="G1403" s="43"/>
      <c r="H1403" s="43"/>
      <c r="I1403" s="231"/>
      <c r="J1403" s="43"/>
      <c r="K1403" s="43"/>
      <c r="L1403" s="47"/>
      <c r="M1403" s="232"/>
      <c r="N1403" s="233"/>
      <c r="O1403" s="87"/>
      <c r="P1403" s="87"/>
      <c r="Q1403" s="87"/>
      <c r="R1403" s="87"/>
      <c r="S1403" s="87"/>
      <c r="T1403" s="88"/>
      <c r="U1403" s="41"/>
      <c r="V1403" s="41"/>
      <c r="W1403" s="41"/>
      <c r="X1403" s="41"/>
      <c r="Y1403" s="41"/>
      <c r="Z1403" s="41"/>
      <c r="AA1403" s="41"/>
      <c r="AB1403" s="41"/>
      <c r="AC1403" s="41"/>
      <c r="AD1403" s="41"/>
      <c r="AE1403" s="41"/>
      <c r="AT1403" s="20" t="s">
        <v>486</v>
      </c>
      <c r="AU1403" s="20" t="s">
        <v>86</v>
      </c>
    </row>
    <row r="1404" s="2" customFormat="1">
      <c r="A1404" s="41"/>
      <c r="B1404" s="42"/>
      <c r="C1404" s="216" t="s">
        <v>2079</v>
      </c>
      <c r="D1404" s="216" t="s">
        <v>179</v>
      </c>
      <c r="E1404" s="217" t="s">
        <v>2080</v>
      </c>
      <c r="F1404" s="218" t="s">
        <v>2081</v>
      </c>
      <c r="G1404" s="219" t="s">
        <v>344</v>
      </c>
      <c r="H1404" s="220">
        <v>2</v>
      </c>
      <c r="I1404" s="221"/>
      <c r="J1404" s="222">
        <f>ROUND(I1404*H1404,2)</f>
        <v>0</v>
      </c>
      <c r="K1404" s="218" t="s">
        <v>317</v>
      </c>
      <c r="L1404" s="47"/>
      <c r="M1404" s="223" t="s">
        <v>19</v>
      </c>
      <c r="N1404" s="224" t="s">
        <v>48</v>
      </c>
      <c r="O1404" s="87"/>
      <c r="P1404" s="225">
        <f>O1404*H1404</f>
        <v>0</v>
      </c>
      <c r="Q1404" s="225">
        <v>0</v>
      </c>
      <c r="R1404" s="225">
        <f>Q1404*H1404</f>
        <v>0</v>
      </c>
      <c r="S1404" s="225">
        <v>0</v>
      </c>
      <c r="T1404" s="226">
        <f>S1404*H1404</f>
        <v>0</v>
      </c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R1404" s="227" t="s">
        <v>291</v>
      </c>
      <c r="AT1404" s="227" t="s">
        <v>179</v>
      </c>
      <c r="AU1404" s="227" t="s">
        <v>86</v>
      </c>
      <c r="AY1404" s="20" t="s">
        <v>177</v>
      </c>
      <c r="BE1404" s="228">
        <f>IF(N1404="základní",J1404,0)</f>
        <v>0</v>
      </c>
      <c r="BF1404" s="228">
        <f>IF(N1404="snížená",J1404,0)</f>
        <v>0</v>
      </c>
      <c r="BG1404" s="228">
        <f>IF(N1404="zákl. přenesená",J1404,0)</f>
        <v>0</v>
      </c>
      <c r="BH1404" s="228">
        <f>IF(N1404="sníž. přenesená",J1404,0)</f>
        <v>0</v>
      </c>
      <c r="BI1404" s="228">
        <f>IF(N1404="nulová",J1404,0)</f>
        <v>0</v>
      </c>
      <c r="BJ1404" s="20" t="s">
        <v>84</v>
      </c>
      <c r="BK1404" s="228">
        <f>ROUND(I1404*H1404,2)</f>
        <v>0</v>
      </c>
      <c r="BL1404" s="20" t="s">
        <v>291</v>
      </c>
      <c r="BM1404" s="227" t="s">
        <v>2082</v>
      </c>
    </row>
    <row r="1405" s="2" customFormat="1">
      <c r="A1405" s="41"/>
      <c r="B1405" s="42"/>
      <c r="C1405" s="43"/>
      <c r="D1405" s="229" t="s">
        <v>185</v>
      </c>
      <c r="E1405" s="43"/>
      <c r="F1405" s="230" t="s">
        <v>2083</v>
      </c>
      <c r="G1405" s="43"/>
      <c r="H1405" s="43"/>
      <c r="I1405" s="231"/>
      <c r="J1405" s="43"/>
      <c r="K1405" s="43"/>
      <c r="L1405" s="47"/>
      <c r="M1405" s="232"/>
      <c r="N1405" s="233"/>
      <c r="O1405" s="87"/>
      <c r="P1405" s="87"/>
      <c r="Q1405" s="87"/>
      <c r="R1405" s="87"/>
      <c r="S1405" s="87"/>
      <c r="T1405" s="88"/>
      <c r="U1405" s="41"/>
      <c r="V1405" s="41"/>
      <c r="W1405" s="41"/>
      <c r="X1405" s="41"/>
      <c r="Y1405" s="41"/>
      <c r="Z1405" s="41"/>
      <c r="AA1405" s="41"/>
      <c r="AB1405" s="41"/>
      <c r="AC1405" s="41"/>
      <c r="AD1405" s="41"/>
      <c r="AE1405" s="41"/>
      <c r="AT1405" s="20" t="s">
        <v>185</v>
      </c>
      <c r="AU1405" s="20" t="s">
        <v>86</v>
      </c>
    </row>
    <row r="1406" s="2" customFormat="1">
      <c r="A1406" s="41"/>
      <c r="B1406" s="42"/>
      <c r="C1406" s="43"/>
      <c r="D1406" s="229" t="s">
        <v>486</v>
      </c>
      <c r="E1406" s="43"/>
      <c r="F1406" s="287" t="s">
        <v>2084</v>
      </c>
      <c r="G1406" s="43"/>
      <c r="H1406" s="43"/>
      <c r="I1406" s="231"/>
      <c r="J1406" s="43"/>
      <c r="K1406" s="43"/>
      <c r="L1406" s="47"/>
      <c r="M1406" s="232"/>
      <c r="N1406" s="233"/>
      <c r="O1406" s="87"/>
      <c r="P1406" s="87"/>
      <c r="Q1406" s="87"/>
      <c r="R1406" s="87"/>
      <c r="S1406" s="87"/>
      <c r="T1406" s="88"/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T1406" s="20" t="s">
        <v>486</v>
      </c>
      <c r="AU1406" s="20" t="s">
        <v>86</v>
      </c>
    </row>
    <row r="1407" s="2" customFormat="1" ht="16.5" customHeight="1">
      <c r="A1407" s="41"/>
      <c r="B1407" s="42"/>
      <c r="C1407" s="216" t="s">
        <v>2085</v>
      </c>
      <c r="D1407" s="216" t="s">
        <v>179</v>
      </c>
      <c r="E1407" s="217" t="s">
        <v>2086</v>
      </c>
      <c r="F1407" s="218" t="s">
        <v>2087</v>
      </c>
      <c r="G1407" s="219" t="s">
        <v>465</v>
      </c>
      <c r="H1407" s="220">
        <v>11.699999999999999</v>
      </c>
      <c r="I1407" s="221"/>
      <c r="J1407" s="222">
        <f>ROUND(I1407*H1407,2)</f>
        <v>0</v>
      </c>
      <c r="K1407" s="218" t="s">
        <v>244</v>
      </c>
      <c r="L1407" s="47"/>
      <c r="M1407" s="223" t="s">
        <v>19</v>
      </c>
      <c r="N1407" s="224" t="s">
        <v>48</v>
      </c>
      <c r="O1407" s="87"/>
      <c r="P1407" s="225">
        <f>O1407*H1407</f>
        <v>0</v>
      </c>
      <c r="Q1407" s="225">
        <v>0.00071000000000000002</v>
      </c>
      <c r="R1407" s="225">
        <f>Q1407*H1407</f>
        <v>0.0083070000000000001</v>
      </c>
      <c r="S1407" s="225">
        <v>0</v>
      </c>
      <c r="T1407" s="226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27" t="s">
        <v>291</v>
      </c>
      <c r="AT1407" s="227" t="s">
        <v>179</v>
      </c>
      <c r="AU1407" s="227" t="s">
        <v>86</v>
      </c>
      <c r="AY1407" s="20" t="s">
        <v>177</v>
      </c>
      <c r="BE1407" s="228">
        <f>IF(N1407="základní",J1407,0)</f>
        <v>0</v>
      </c>
      <c r="BF1407" s="228">
        <f>IF(N1407="snížená",J1407,0)</f>
        <v>0</v>
      </c>
      <c r="BG1407" s="228">
        <f>IF(N1407="zákl. přenesená",J1407,0)</f>
        <v>0</v>
      </c>
      <c r="BH1407" s="228">
        <f>IF(N1407="sníž. přenesená",J1407,0)</f>
        <v>0</v>
      </c>
      <c r="BI1407" s="228">
        <f>IF(N1407="nulová",J1407,0)</f>
        <v>0</v>
      </c>
      <c r="BJ1407" s="20" t="s">
        <v>84</v>
      </c>
      <c r="BK1407" s="228">
        <f>ROUND(I1407*H1407,2)</f>
        <v>0</v>
      </c>
      <c r="BL1407" s="20" t="s">
        <v>291</v>
      </c>
      <c r="BM1407" s="227" t="s">
        <v>2088</v>
      </c>
    </row>
    <row r="1408" s="2" customFormat="1">
      <c r="A1408" s="41"/>
      <c r="B1408" s="42"/>
      <c r="C1408" s="43"/>
      <c r="D1408" s="229" t="s">
        <v>185</v>
      </c>
      <c r="E1408" s="43"/>
      <c r="F1408" s="230" t="s">
        <v>2089</v>
      </c>
      <c r="G1408" s="43"/>
      <c r="H1408" s="43"/>
      <c r="I1408" s="231"/>
      <c r="J1408" s="43"/>
      <c r="K1408" s="43"/>
      <c r="L1408" s="47"/>
      <c r="M1408" s="232"/>
      <c r="N1408" s="233"/>
      <c r="O1408" s="87"/>
      <c r="P1408" s="87"/>
      <c r="Q1408" s="87"/>
      <c r="R1408" s="87"/>
      <c r="S1408" s="87"/>
      <c r="T1408" s="88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T1408" s="20" t="s">
        <v>185</v>
      </c>
      <c r="AU1408" s="20" t="s">
        <v>86</v>
      </c>
    </row>
    <row r="1409" s="2" customFormat="1" ht="16.5" customHeight="1">
      <c r="A1409" s="41"/>
      <c r="B1409" s="42"/>
      <c r="C1409" s="216" t="s">
        <v>2090</v>
      </c>
      <c r="D1409" s="216" t="s">
        <v>179</v>
      </c>
      <c r="E1409" s="217" t="s">
        <v>2091</v>
      </c>
      <c r="F1409" s="218" t="s">
        <v>2092</v>
      </c>
      <c r="G1409" s="219" t="s">
        <v>465</v>
      </c>
      <c r="H1409" s="220">
        <v>10.550000000000001</v>
      </c>
      <c r="I1409" s="221"/>
      <c r="J1409" s="222">
        <f>ROUND(I1409*H1409,2)</f>
        <v>0</v>
      </c>
      <c r="K1409" s="218" t="s">
        <v>244</v>
      </c>
      <c r="L1409" s="47"/>
      <c r="M1409" s="223" t="s">
        <v>19</v>
      </c>
      <c r="N1409" s="224" t="s">
        <v>48</v>
      </c>
      <c r="O1409" s="87"/>
      <c r="P1409" s="225">
        <f>O1409*H1409</f>
        <v>0</v>
      </c>
      <c r="Q1409" s="225">
        <v>0.0020600000000000002</v>
      </c>
      <c r="R1409" s="225">
        <f>Q1409*H1409</f>
        <v>0.021733000000000002</v>
      </c>
      <c r="S1409" s="225">
        <v>0</v>
      </c>
      <c r="T1409" s="226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7" t="s">
        <v>291</v>
      </c>
      <c r="AT1409" s="227" t="s">
        <v>179</v>
      </c>
      <c r="AU1409" s="227" t="s">
        <v>86</v>
      </c>
      <c r="AY1409" s="20" t="s">
        <v>177</v>
      </c>
      <c r="BE1409" s="228">
        <f>IF(N1409="základní",J1409,0)</f>
        <v>0</v>
      </c>
      <c r="BF1409" s="228">
        <f>IF(N1409="snížená",J1409,0)</f>
        <v>0</v>
      </c>
      <c r="BG1409" s="228">
        <f>IF(N1409="zákl. přenesená",J1409,0)</f>
        <v>0</v>
      </c>
      <c r="BH1409" s="228">
        <f>IF(N1409="sníž. přenesená",J1409,0)</f>
        <v>0</v>
      </c>
      <c r="BI1409" s="228">
        <f>IF(N1409="nulová",J1409,0)</f>
        <v>0</v>
      </c>
      <c r="BJ1409" s="20" t="s">
        <v>84</v>
      </c>
      <c r="BK1409" s="228">
        <f>ROUND(I1409*H1409,2)</f>
        <v>0</v>
      </c>
      <c r="BL1409" s="20" t="s">
        <v>291</v>
      </c>
      <c r="BM1409" s="227" t="s">
        <v>2093</v>
      </c>
    </row>
    <row r="1410" s="2" customFormat="1">
      <c r="A1410" s="41"/>
      <c r="B1410" s="42"/>
      <c r="C1410" s="43"/>
      <c r="D1410" s="229" t="s">
        <v>185</v>
      </c>
      <c r="E1410" s="43"/>
      <c r="F1410" s="230" t="s">
        <v>2094</v>
      </c>
      <c r="G1410" s="43"/>
      <c r="H1410" s="43"/>
      <c r="I1410" s="231"/>
      <c r="J1410" s="43"/>
      <c r="K1410" s="43"/>
      <c r="L1410" s="47"/>
      <c r="M1410" s="232"/>
      <c r="N1410" s="233"/>
      <c r="O1410" s="87"/>
      <c r="P1410" s="87"/>
      <c r="Q1410" s="87"/>
      <c r="R1410" s="87"/>
      <c r="S1410" s="87"/>
      <c r="T1410" s="88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T1410" s="20" t="s">
        <v>185</v>
      </c>
      <c r="AU1410" s="20" t="s">
        <v>86</v>
      </c>
    </row>
    <row r="1411" s="2" customFormat="1" ht="16.5" customHeight="1">
      <c r="A1411" s="41"/>
      <c r="B1411" s="42"/>
      <c r="C1411" s="216" t="s">
        <v>2095</v>
      </c>
      <c r="D1411" s="216" t="s">
        <v>179</v>
      </c>
      <c r="E1411" s="217" t="s">
        <v>2096</v>
      </c>
      <c r="F1411" s="218" t="s">
        <v>2097</v>
      </c>
      <c r="G1411" s="219" t="s">
        <v>465</v>
      </c>
      <c r="H1411" s="220">
        <v>0.90000000000000002</v>
      </c>
      <c r="I1411" s="221"/>
      <c r="J1411" s="222">
        <f>ROUND(I1411*H1411,2)</f>
        <v>0</v>
      </c>
      <c r="K1411" s="218" t="s">
        <v>244</v>
      </c>
      <c r="L1411" s="47"/>
      <c r="M1411" s="223" t="s">
        <v>19</v>
      </c>
      <c r="N1411" s="224" t="s">
        <v>48</v>
      </c>
      <c r="O1411" s="87"/>
      <c r="P1411" s="225">
        <f>O1411*H1411</f>
        <v>0</v>
      </c>
      <c r="Q1411" s="225">
        <v>0.00155</v>
      </c>
      <c r="R1411" s="225">
        <f>Q1411*H1411</f>
        <v>0.001395</v>
      </c>
      <c r="S1411" s="225">
        <v>0</v>
      </c>
      <c r="T1411" s="226">
        <f>S1411*H1411</f>
        <v>0</v>
      </c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R1411" s="227" t="s">
        <v>291</v>
      </c>
      <c r="AT1411" s="227" t="s">
        <v>179</v>
      </c>
      <c r="AU1411" s="227" t="s">
        <v>86</v>
      </c>
      <c r="AY1411" s="20" t="s">
        <v>177</v>
      </c>
      <c r="BE1411" s="228">
        <f>IF(N1411="základní",J1411,0)</f>
        <v>0</v>
      </c>
      <c r="BF1411" s="228">
        <f>IF(N1411="snížená",J1411,0)</f>
        <v>0</v>
      </c>
      <c r="BG1411" s="228">
        <f>IF(N1411="zákl. přenesená",J1411,0)</f>
        <v>0</v>
      </c>
      <c r="BH1411" s="228">
        <f>IF(N1411="sníž. přenesená",J1411,0)</f>
        <v>0</v>
      </c>
      <c r="BI1411" s="228">
        <f>IF(N1411="nulová",J1411,0)</f>
        <v>0</v>
      </c>
      <c r="BJ1411" s="20" t="s">
        <v>84</v>
      </c>
      <c r="BK1411" s="228">
        <f>ROUND(I1411*H1411,2)</f>
        <v>0</v>
      </c>
      <c r="BL1411" s="20" t="s">
        <v>291</v>
      </c>
      <c r="BM1411" s="227" t="s">
        <v>2098</v>
      </c>
    </row>
    <row r="1412" s="2" customFormat="1">
      <c r="A1412" s="41"/>
      <c r="B1412" s="42"/>
      <c r="C1412" s="43"/>
      <c r="D1412" s="229" t="s">
        <v>185</v>
      </c>
      <c r="E1412" s="43"/>
      <c r="F1412" s="230" t="s">
        <v>2099</v>
      </c>
      <c r="G1412" s="43"/>
      <c r="H1412" s="43"/>
      <c r="I1412" s="231"/>
      <c r="J1412" s="43"/>
      <c r="K1412" s="43"/>
      <c r="L1412" s="47"/>
      <c r="M1412" s="232"/>
      <c r="N1412" s="233"/>
      <c r="O1412" s="87"/>
      <c r="P1412" s="87"/>
      <c r="Q1412" s="87"/>
      <c r="R1412" s="87"/>
      <c r="S1412" s="87"/>
      <c r="T1412" s="88"/>
      <c r="U1412" s="41"/>
      <c r="V1412" s="41"/>
      <c r="W1412" s="41"/>
      <c r="X1412" s="41"/>
      <c r="Y1412" s="41"/>
      <c r="Z1412" s="41"/>
      <c r="AA1412" s="41"/>
      <c r="AB1412" s="41"/>
      <c r="AC1412" s="41"/>
      <c r="AD1412" s="41"/>
      <c r="AE1412" s="41"/>
      <c r="AT1412" s="20" t="s">
        <v>185</v>
      </c>
      <c r="AU1412" s="20" t="s">
        <v>86</v>
      </c>
    </row>
    <row r="1413" s="2" customFormat="1" ht="16.5" customHeight="1">
      <c r="A1413" s="41"/>
      <c r="B1413" s="42"/>
      <c r="C1413" s="216" t="s">
        <v>2100</v>
      </c>
      <c r="D1413" s="216" t="s">
        <v>179</v>
      </c>
      <c r="E1413" s="217" t="s">
        <v>2101</v>
      </c>
      <c r="F1413" s="218" t="s">
        <v>2102</v>
      </c>
      <c r="G1413" s="219" t="s">
        <v>465</v>
      </c>
      <c r="H1413" s="220">
        <v>14.199999999999999</v>
      </c>
      <c r="I1413" s="221"/>
      <c r="J1413" s="222">
        <f>ROUND(I1413*H1413,2)</f>
        <v>0</v>
      </c>
      <c r="K1413" s="218" t="s">
        <v>244</v>
      </c>
      <c r="L1413" s="47"/>
      <c r="M1413" s="223" t="s">
        <v>19</v>
      </c>
      <c r="N1413" s="224" t="s">
        <v>48</v>
      </c>
      <c r="O1413" s="87"/>
      <c r="P1413" s="225">
        <f>O1413*H1413</f>
        <v>0</v>
      </c>
      <c r="Q1413" s="225">
        <v>0.0020100000000000001</v>
      </c>
      <c r="R1413" s="225">
        <f>Q1413*H1413</f>
        <v>0.028541999999999998</v>
      </c>
      <c r="S1413" s="225">
        <v>0</v>
      </c>
      <c r="T1413" s="226">
        <f>S1413*H1413</f>
        <v>0</v>
      </c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R1413" s="227" t="s">
        <v>291</v>
      </c>
      <c r="AT1413" s="227" t="s">
        <v>179</v>
      </c>
      <c r="AU1413" s="227" t="s">
        <v>86</v>
      </c>
      <c r="AY1413" s="20" t="s">
        <v>177</v>
      </c>
      <c r="BE1413" s="228">
        <f>IF(N1413="základní",J1413,0)</f>
        <v>0</v>
      </c>
      <c r="BF1413" s="228">
        <f>IF(N1413="snížená",J1413,0)</f>
        <v>0</v>
      </c>
      <c r="BG1413" s="228">
        <f>IF(N1413="zákl. přenesená",J1413,0)</f>
        <v>0</v>
      </c>
      <c r="BH1413" s="228">
        <f>IF(N1413="sníž. přenesená",J1413,0)</f>
        <v>0</v>
      </c>
      <c r="BI1413" s="228">
        <f>IF(N1413="nulová",J1413,0)</f>
        <v>0</v>
      </c>
      <c r="BJ1413" s="20" t="s">
        <v>84</v>
      </c>
      <c r="BK1413" s="228">
        <f>ROUND(I1413*H1413,2)</f>
        <v>0</v>
      </c>
      <c r="BL1413" s="20" t="s">
        <v>291</v>
      </c>
      <c r="BM1413" s="227" t="s">
        <v>2103</v>
      </c>
    </row>
    <row r="1414" s="2" customFormat="1">
      <c r="A1414" s="41"/>
      <c r="B1414" s="42"/>
      <c r="C1414" s="43"/>
      <c r="D1414" s="229" t="s">
        <v>185</v>
      </c>
      <c r="E1414" s="43"/>
      <c r="F1414" s="230" t="s">
        <v>2104</v>
      </c>
      <c r="G1414" s="43"/>
      <c r="H1414" s="43"/>
      <c r="I1414" s="231"/>
      <c r="J1414" s="43"/>
      <c r="K1414" s="43"/>
      <c r="L1414" s="47"/>
      <c r="M1414" s="232"/>
      <c r="N1414" s="233"/>
      <c r="O1414" s="87"/>
      <c r="P1414" s="87"/>
      <c r="Q1414" s="87"/>
      <c r="R1414" s="87"/>
      <c r="S1414" s="87"/>
      <c r="T1414" s="88"/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T1414" s="20" t="s">
        <v>185</v>
      </c>
      <c r="AU1414" s="20" t="s">
        <v>86</v>
      </c>
    </row>
    <row r="1415" s="2" customFormat="1" ht="16.5" customHeight="1">
      <c r="A1415" s="41"/>
      <c r="B1415" s="42"/>
      <c r="C1415" s="216" t="s">
        <v>2105</v>
      </c>
      <c r="D1415" s="216" t="s">
        <v>179</v>
      </c>
      <c r="E1415" s="217" t="s">
        <v>2106</v>
      </c>
      <c r="F1415" s="218" t="s">
        <v>2107</v>
      </c>
      <c r="G1415" s="219" t="s">
        <v>465</v>
      </c>
      <c r="H1415" s="220">
        <v>5.2000000000000002</v>
      </c>
      <c r="I1415" s="221"/>
      <c r="J1415" s="222">
        <f>ROUND(I1415*H1415,2)</f>
        <v>0</v>
      </c>
      <c r="K1415" s="218" t="s">
        <v>244</v>
      </c>
      <c r="L1415" s="47"/>
      <c r="M1415" s="223" t="s">
        <v>19</v>
      </c>
      <c r="N1415" s="224" t="s">
        <v>48</v>
      </c>
      <c r="O1415" s="87"/>
      <c r="P1415" s="225">
        <f>O1415*H1415</f>
        <v>0</v>
      </c>
      <c r="Q1415" s="225">
        <v>0.0014499999999999999</v>
      </c>
      <c r="R1415" s="225">
        <f>Q1415*H1415</f>
        <v>0.0075399999999999998</v>
      </c>
      <c r="S1415" s="225">
        <v>0</v>
      </c>
      <c r="T1415" s="226">
        <f>S1415*H1415</f>
        <v>0</v>
      </c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R1415" s="227" t="s">
        <v>291</v>
      </c>
      <c r="AT1415" s="227" t="s">
        <v>179</v>
      </c>
      <c r="AU1415" s="227" t="s">
        <v>86</v>
      </c>
      <c r="AY1415" s="20" t="s">
        <v>177</v>
      </c>
      <c r="BE1415" s="228">
        <f>IF(N1415="základní",J1415,0)</f>
        <v>0</v>
      </c>
      <c r="BF1415" s="228">
        <f>IF(N1415="snížená",J1415,0)</f>
        <v>0</v>
      </c>
      <c r="BG1415" s="228">
        <f>IF(N1415="zákl. přenesená",J1415,0)</f>
        <v>0</v>
      </c>
      <c r="BH1415" s="228">
        <f>IF(N1415="sníž. přenesená",J1415,0)</f>
        <v>0</v>
      </c>
      <c r="BI1415" s="228">
        <f>IF(N1415="nulová",J1415,0)</f>
        <v>0</v>
      </c>
      <c r="BJ1415" s="20" t="s">
        <v>84</v>
      </c>
      <c r="BK1415" s="228">
        <f>ROUND(I1415*H1415,2)</f>
        <v>0</v>
      </c>
      <c r="BL1415" s="20" t="s">
        <v>291</v>
      </c>
      <c r="BM1415" s="227" t="s">
        <v>2108</v>
      </c>
    </row>
    <row r="1416" s="2" customFormat="1">
      <c r="A1416" s="41"/>
      <c r="B1416" s="42"/>
      <c r="C1416" s="43"/>
      <c r="D1416" s="229" t="s">
        <v>185</v>
      </c>
      <c r="E1416" s="43"/>
      <c r="F1416" s="230" t="s">
        <v>2109</v>
      </c>
      <c r="G1416" s="43"/>
      <c r="H1416" s="43"/>
      <c r="I1416" s="231"/>
      <c r="J1416" s="43"/>
      <c r="K1416" s="43"/>
      <c r="L1416" s="47"/>
      <c r="M1416" s="232"/>
      <c r="N1416" s="233"/>
      <c r="O1416" s="87"/>
      <c r="P1416" s="87"/>
      <c r="Q1416" s="87"/>
      <c r="R1416" s="87"/>
      <c r="S1416" s="87"/>
      <c r="T1416" s="88"/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T1416" s="20" t="s">
        <v>185</v>
      </c>
      <c r="AU1416" s="20" t="s">
        <v>86</v>
      </c>
    </row>
    <row r="1417" s="2" customFormat="1" ht="16.5" customHeight="1">
      <c r="A1417" s="41"/>
      <c r="B1417" s="42"/>
      <c r="C1417" s="216" t="s">
        <v>2110</v>
      </c>
      <c r="D1417" s="216" t="s">
        <v>179</v>
      </c>
      <c r="E1417" s="217" t="s">
        <v>2111</v>
      </c>
      <c r="F1417" s="218" t="s">
        <v>2112</v>
      </c>
      <c r="G1417" s="219" t="s">
        <v>465</v>
      </c>
      <c r="H1417" s="220">
        <v>3.1000000000000001</v>
      </c>
      <c r="I1417" s="221"/>
      <c r="J1417" s="222">
        <f>ROUND(I1417*H1417,2)</f>
        <v>0</v>
      </c>
      <c r="K1417" s="218" t="s">
        <v>317</v>
      </c>
      <c r="L1417" s="47"/>
      <c r="M1417" s="223" t="s">
        <v>19</v>
      </c>
      <c r="N1417" s="224" t="s">
        <v>48</v>
      </c>
      <c r="O1417" s="87"/>
      <c r="P1417" s="225">
        <f>O1417*H1417</f>
        <v>0</v>
      </c>
      <c r="Q1417" s="225">
        <v>0.00029</v>
      </c>
      <c r="R1417" s="225">
        <f>Q1417*H1417</f>
        <v>0.00089900000000000006</v>
      </c>
      <c r="S1417" s="225">
        <v>0</v>
      </c>
      <c r="T1417" s="226">
        <f>S1417*H1417</f>
        <v>0</v>
      </c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R1417" s="227" t="s">
        <v>291</v>
      </c>
      <c r="AT1417" s="227" t="s">
        <v>179</v>
      </c>
      <c r="AU1417" s="227" t="s">
        <v>86</v>
      </c>
      <c r="AY1417" s="20" t="s">
        <v>177</v>
      </c>
      <c r="BE1417" s="228">
        <f>IF(N1417="základní",J1417,0)</f>
        <v>0</v>
      </c>
      <c r="BF1417" s="228">
        <f>IF(N1417="snížená",J1417,0)</f>
        <v>0</v>
      </c>
      <c r="BG1417" s="228">
        <f>IF(N1417="zákl. přenesená",J1417,0)</f>
        <v>0</v>
      </c>
      <c r="BH1417" s="228">
        <f>IF(N1417="sníž. přenesená",J1417,0)</f>
        <v>0</v>
      </c>
      <c r="BI1417" s="228">
        <f>IF(N1417="nulová",J1417,0)</f>
        <v>0</v>
      </c>
      <c r="BJ1417" s="20" t="s">
        <v>84</v>
      </c>
      <c r="BK1417" s="228">
        <f>ROUND(I1417*H1417,2)</f>
        <v>0</v>
      </c>
      <c r="BL1417" s="20" t="s">
        <v>291</v>
      </c>
      <c r="BM1417" s="227" t="s">
        <v>2113</v>
      </c>
    </row>
    <row r="1418" s="2" customFormat="1">
      <c r="A1418" s="41"/>
      <c r="B1418" s="42"/>
      <c r="C1418" s="43"/>
      <c r="D1418" s="229" t="s">
        <v>185</v>
      </c>
      <c r="E1418" s="43"/>
      <c r="F1418" s="230" t="s">
        <v>2114</v>
      </c>
      <c r="G1418" s="43"/>
      <c r="H1418" s="43"/>
      <c r="I1418" s="231"/>
      <c r="J1418" s="43"/>
      <c r="K1418" s="43"/>
      <c r="L1418" s="47"/>
      <c r="M1418" s="232"/>
      <c r="N1418" s="233"/>
      <c r="O1418" s="87"/>
      <c r="P1418" s="87"/>
      <c r="Q1418" s="87"/>
      <c r="R1418" s="87"/>
      <c r="S1418" s="87"/>
      <c r="T1418" s="88"/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T1418" s="20" t="s">
        <v>185</v>
      </c>
      <c r="AU1418" s="20" t="s">
        <v>86</v>
      </c>
    </row>
    <row r="1419" s="2" customFormat="1" ht="16.5" customHeight="1">
      <c r="A1419" s="41"/>
      <c r="B1419" s="42"/>
      <c r="C1419" s="216" t="s">
        <v>2115</v>
      </c>
      <c r="D1419" s="216" t="s">
        <v>179</v>
      </c>
      <c r="E1419" s="217" t="s">
        <v>2116</v>
      </c>
      <c r="F1419" s="218" t="s">
        <v>2117</v>
      </c>
      <c r="G1419" s="219" t="s">
        <v>465</v>
      </c>
      <c r="H1419" s="220">
        <v>34.899999999999999</v>
      </c>
      <c r="I1419" s="221"/>
      <c r="J1419" s="222">
        <f>ROUND(I1419*H1419,2)</f>
        <v>0</v>
      </c>
      <c r="K1419" s="218" t="s">
        <v>244</v>
      </c>
      <c r="L1419" s="47"/>
      <c r="M1419" s="223" t="s">
        <v>19</v>
      </c>
      <c r="N1419" s="224" t="s">
        <v>48</v>
      </c>
      <c r="O1419" s="87"/>
      <c r="P1419" s="225">
        <f>O1419*H1419</f>
        <v>0</v>
      </c>
      <c r="Q1419" s="225">
        <v>0.00048000000000000001</v>
      </c>
      <c r="R1419" s="225">
        <f>Q1419*H1419</f>
        <v>0.016752</v>
      </c>
      <c r="S1419" s="225">
        <v>0</v>
      </c>
      <c r="T1419" s="226">
        <f>S1419*H1419</f>
        <v>0</v>
      </c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R1419" s="227" t="s">
        <v>291</v>
      </c>
      <c r="AT1419" s="227" t="s">
        <v>179</v>
      </c>
      <c r="AU1419" s="227" t="s">
        <v>86</v>
      </c>
      <c r="AY1419" s="20" t="s">
        <v>177</v>
      </c>
      <c r="BE1419" s="228">
        <f>IF(N1419="základní",J1419,0)</f>
        <v>0</v>
      </c>
      <c r="BF1419" s="228">
        <f>IF(N1419="snížená",J1419,0)</f>
        <v>0</v>
      </c>
      <c r="BG1419" s="228">
        <f>IF(N1419="zákl. přenesená",J1419,0)</f>
        <v>0</v>
      </c>
      <c r="BH1419" s="228">
        <f>IF(N1419="sníž. přenesená",J1419,0)</f>
        <v>0</v>
      </c>
      <c r="BI1419" s="228">
        <f>IF(N1419="nulová",J1419,0)</f>
        <v>0</v>
      </c>
      <c r="BJ1419" s="20" t="s">
        <v>84</v>
      </c>
      <c r="BK1419" s="228">
        <f>ROUND(I1419*H1419,2)</f>
        <v>0</v>
      </c>
      <c r="BL1419" s="20" t="s">
        <v>291</v>
      </c>
      <c r="BM1419" s="227" t="s">
        <v>2118</v>
      </c>
    </row>
    <row r="1420" s="2" customFormat="1">
      <c r="A1420" s="41"/>
      <c r="B1420" s="42"/>
      <c r="C1420" s="43"/>
      <c r="D1420" s="229" t="s">
        <v>185</v>
      </c>
      <c r="E1420" s="43"/>
      <c r="F1420" s="230" t="s">
        <v>2119</v>
      </c>
      <c r="G1420" s="43"/>
      <c r="H1420" s="43"/>
      <c r="I1420" s="231"/>
      <c r="J1420" s="43"/>
      <c r="K1420" s="43"/>
      <c r="L1420" s="47"/>
      <c r="M1420" s="232"/>
      <c r="N1420" s="233"/>
      <c r="O1420" s="87"/>
      <c r="P1420" s="87"/>
      <c r="Q1420" s="87"/>
      <c r="R1420" s="87"/>
      <c r="S1420" s="87"/>
      <c r="T1420" s="88"/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T1420" s="20" t="s">
        <v>185</v>
      </c>
      <c r="AU1420" s="20" t="s">
        <v>86</v>
      </c>
    </row>
    <row r="1421" s="13" customFormat="1">
      <c r="A1421" s="13"/>
      <c r="B1421" s="234"/>
      <c r="C1421" s="235"/>
      <c r="D1421" s="229" t="s">
        <v>187</v>
      </c>
      <c r="E1421" s="236" t="s">
        <v>19</v>
      </c>
      <c r="F1421" s="237" t="s">
        <v>2120</v>
      </c>
      <c r="G1421" s="235"/>
      <c r="H1421" s="238">
        <v>34.899999999999999</v>
      </c>
      <c r="I1421" s="239"/>
      <c r="J1421" s="235"/>
      <c r="K1421" s="235"/>
      <c r="L1421" s="240"/>
      <c r="M1421" s="241"/>
      <c r="N1421" s="242"/>
      <c r="O1421" s="242"/>
      <c r="P1421" s="242"/>
      <c r="Q1421" s="242"/>
      <c r="R1421" s="242"/>
      <c r="S1421" s="242"/>
      <c r="T1421" s="24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4" t="s">
        <v>187</v>
      </c>
      <c r="AU1421" s="244" t="s">
        <v>86</v>
      </c>
      <c r="AV1421" s="13" t="s">
        <v>86</v>
      </c>
      <c r="AW1421" s="13" t="s">
        <v>37</v>
      </c>
      <c r="AX1421" s="13" t="s">
        <v>84</v>
      </c>
      <c r="AY1421" s="244" t="s">
        <v>177</v>
      </c>
    </row>
    <row r="1422" s="2" customFormat="1" ht="16.5" customHeight="1">
      <c r="A1422" s="41"/>
      <c r="B1422" s="42"/>
      <c r="C1422" s="216" t="s">
        <v>2121</v>
      </c>
      <c r="D1422" s="216" t="s">
        <v>179</v>
      </c>
      <c r="E1422" s="217" t="s">
        <v>2122</v>
      </c>
      <c r="F1422" s="218" t="s">
        <v>2123</v>
      </c>
      <c r="G1422" s="219" t="s">
        <v>465</v>
      </c>
      <c r="H1422" s="220">
        <v>8.5999999999999996</v>
      </c>
      <c r="I1422" s="221"/>
      <c r="J1422" s="222">
        <f>ROUND(I1422*H1422,2)</f>
        <v>0</v>
      </c>
      <c r="K1422" s="218" t="s">
        <v>244</v>
      </c>
      <c r="L1422" s="47"/>
      <c r="M1422" s="223" t="s">
        <v>19</v>
      </c>
      <c r="N1422" s="224" t="s">
        <v>48</v>
      </c>
      <c r="O1422" s="87"/>
      <c r="P1422" s="225">
        <f>O1422*H1422</f>
        <v>0</v>
      </c>
      <c r="Q1422" s="225">
        <v>0.0022399999999999998</v>
      </c>
      <c r="R1422" s="225">
        <f>Q1422*H1422</f>
        <v>0.019263999999999996</v>
      </c>
      <c r="S1422" s="225">
        <v>0</v>
      </c>
      <c r="T1422" s="226">
        <f>S1422*H1422</f>
        <v>0</v>
      </c>
      <c r="U1422" s="41"/>
      <c r="V1422" s="41"/>
      <c r="W1422" s="41"/>
      <c r="X1422" s="41"/>
      <c r="Y1422" s="41"/>
      <c r="Z1422" s="41"/>
      <c r="AA1422" s="41"/>
      <c r="AB1422" s="41"/>
      <c r="AC1422" s="41"/>
      <c r="AD1422" s="41"/>
      <c r="AE1422" s="41"/>
      <c r="AR1422" s="227" t="s">
        <v>291</v>
      </c>
      <c r="AT1422" s="227" t="s">
        <v>179</v>
      </c>
      <c r="AU1422" s="227" t="s">
        <v>86</v>
      </c>
      <c r="AY1422" s="20" t="s">
        <v>177</v>
      </c>
      <c r="BE1422" s="228">
        <f>IF(N1422="základní",J1422,0)</f>
        <v>0</v>
      </c>
      <c r="BF1422" s="228">
        <f>IF(N1422="snížená",J1422,0)</f>
        <v>0</v>
      </c>
      <c r="BG1422" s="228">
        <f>IF(N1422="zákl. přenesená",J1422,0)</f>
        <v>0</v>
      </c>
      <c r="BH1422" s="228">
        <f>IF(N1422="sníž. přenesená",J1422,0)</f>
        <v>0</v>
      </c>
      <c r="BI1422" s="228">
        <f>IF(N1422="nulová",J1422,0)</f>
        <v>0</v>
      </c>
      <c r="BJ1422" s="20" t="s">
        <v>84</v>
      </c>
      <c r="BK1422" s="228">
        <f>ROUND(I1422*H1422,2)</f>
        <v>0</v>
      </c>
      <c r="BL1422" s="20" t="s">
        <v>291</v>
      </c>
      <c r="BM1422" s="227" t="s">
        <v>2124</v>
      </c>
    </row>
    <row r="1423" s="2" customFormat="1">
      <c r="A1423" s="41"/>
      <c r="B1423" s="42"/>
      <c r="C1423" s="43"/>
      <c r="D1423" s="229" t="s">
        <v>185</v>
      </c>
      <c r="E1423" s="43"/>
      <c r="F1423" s="230" t="s">
        <v>2125</v>
      </c>
      <c r="G1423" s="43"/>
      <c r="H1423" s="43"/>
      <c r="I1423" s="231"/>
      <c r="J1423" s="43"/>
      <c r="K1423" s="43"/>
      <c r="L1423" s="47"/>
      <c r="M1423" s="232"/>
      <c r="N1423" s="233"/>
      <c r="O1423" s="87"/>
      <c r="P1423" s="87"/>
      <c r="Q1423" s="87"/>
      <c r="R1423" s="87"/>
      <c r="S1423" s="87"/>
      <c r="T1423" s="88"/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T1423" s="20" t="s">
        <v>185</v>
      </c>
      <c r="AU1423" s="20" t="s">
        <v>86</v>
      </c>
    </row>
    <row r="1424" s="2" customFormat="1" ht="16.5" customHeight="1">
      <c r="A1424" s="41"/>
      <c r="B1424" s="42"/>
      <c r="C1424" s="216" t="s">
        <v>2126</v>
      </c>
      <c r="D1424" s="216" t="s">
        <v>179</v>
      </c>
      <c r="E1424" s="217" t="s">
        <v>2127</v>
      </c>
      <c r="F1424" s="218" t="s">
        <v>2128</v>
      </c>
      <c r="G1424" s="219" t="s">
        <v>465</v>
      </c>
      <c r="H1424" s="220">
        <v>8.0999999999999996</v>
      </c>
      <c r="I1424" s="221"/>
      <c r="J1424" s="222">
        <f>ROUND(I1424*H1424,2)</f>
        <v>0</v>
      </c>
      <c r="K1424" s="218" t="s">
        <v>244</v>
      </c>
      <c r="L1424" s="47"/>
      <c r="M1424" s="223" t="s">
        <v>19</v>
      </c>
      <c r="N1424" s="224" t="s">
        <v>48</v>
      </c>
      <c r="O1424" s="87"/>
      <c r="P1424" s="225">
        <f>O1424*H1424</f>
        <v>0</v>
      </c>
      <c r="Q1424" s="225">
        <v>0.0019</v>
      </c>
      <c r="R1424" s="225">
        <f>Q1424*H1424</f>
        <v>0.015389999999999999</v>
      </c>
      <c r="S1424" s="225">
        <v>0</v>
      </c>
      <c r="T1424" s="226">
        <f>S1424*H1424</f>
        <v>0</v>
      </c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R1424" s="227" t="s">
        <v>291</v>
      </c>
      <c r="AT1424" s="227" t="s">
        <v>179</v>
      </c>
      <c r="AU1424" s="227" t="s">
        <v>86</v>
      </c>
      <c r="AY1424" s="20" t="s">
        <v>177</v>
      </c>
      <c r="BE1424" s="228">
        <f>IF(N1424="základní",J1424,0)</f>
        <v>0</v>
      </c>
      <c r="BF1424" s="228">
        <f>IF(N1424="snížená",J1424,0)</f>
        <v>0</v>
      </c>
      <c r="BG1424" s="228">
        <f>IF(N1424="zákl. přenesená",J1424,0)</f>
        <v>0</v>
      </c>
      <c r="BH1424" s="228">
        <f>IF(N1424="sníž. přenesená",J1424,0)</f>
        <v>0</v>
      </c>
      <c r="BI1424" s="228">
        <f>IF(N1424="nulová",J1424,0)</f>
        <v>0</v>
      </c>
      <c r="BJ1424" s="20" t="s">
        <v>84</v>
      </c>
      <c r="BK1424" s="228">
        <f>ROUND(I1424*H1424,2)</f>
        <v>0</v>
      </c>
      <c r="BL1424" s="20" t="s">
        <v>291</v>
      </c>
      <c r="BM1424" s="227" t="s">
        <v>2129</v>
      </c>
    </row>
    <row r="1425" s="2" customFormat="1">
      <c r="A1425" s="41"/>
      <c r="B1425" s="42"/>
      <c r="C1425" s="43"/>
      <c r="D1425" s="229" t="s">
        <v>185</v>
      </c>
      <c r="E1425" s="43"/>
      <c r="F1425" s="230" t="s">
        <v>2130</v>
      </c>
      <c r="G1425" s="43"/>
      <c r="H1425" s="43"/>
      <c r="I1425" s="231"/>
      <c r="J1425" s="43"/>
      <c r="K1425" s="43"/>
      <c r="L1425" s="47"/>
      <c r="M1425" s="232"/>
      <c r="N1425" s="233"/>
      <c r="O1425" s="87"/>
      <c r="P1425" s="87"/>
      <c r="Q1425" s="87"/>
      <c r="R1425" s="87"/>
      <c r="S1425" s="87"/>
      <c r="T1425" s="88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T1425" s="20" t="s">
        <v>185</v>
      </c>
      <c r="AU1425" s="20" t="s">
        <v>86</v>
      </c>
    </row>
    <row r="1426" s="2" customFormat="1" ht="16.5" customHeight="1">
      <c r="A1426" s="41"/>
      <c r="B1426" s="42"/>
      <c r="C1426" s="216" t="s">
        <v>2131</v>
      </c>
      <c r="D1426" s="216" t="s">
        <v>179</v>
      </c>
      <c r="E1426" s="217" t="s">
        <v>2132</v>
      </c>
      <c r="F1426" s="218" t="s">
        <v>2133</v>
      </c>
      <c r="G1426" s="219" t="s">
        <v>465</v>
      </c>
      <c r="H1426" s="220">
        <v>2</v>
      </c>
      <c r="I1426" s="221"/>
      <c r="J1426" s="222">
        <f>ROUND(I1426*H1426,2)</f>
        <v>0</v>
      </c>
      <c r="K1426" s="218" t="s">
        <v>244</v>
      </c>
      <c r="L1426" s="47"/>
      <c r="M1426" s="223" t="s">
        <v>19</v>
      </c>
      <c r="N1426" s="224" t="s">
        <v>48</v>
      </c>
      <c r="O1426" s="87"/>
      <c r="P1426" s="225">
        <f>O1426*H1426</f>
        <v>0</v>
      </c>
      <c r="Q1426" s="225">
        <v>0.0013699999999999999</v>
      </c>
      <c r="R1426" s="225">
        <f>Q1426*H1426</f>
        <v>0.0027399999999999998</v>
      </c>
      <c r="S1426" s="225">
        <v>0</v>
      </c>
      <c r="T1426" s="226">
        <f>S1426*H1426</f>
        <v>0</v>
      </c>
      <c r="U1426" s="41"/>
      <c r="V1426" s="41"/>
      <c r="W1426" s="41"/>
      <c r="X1426" s="41"/>
      <c r="Y1426" s="41"/>
      <c r="Z1426" s="41"/>
      <c r="AA1426" s="41"/>
      <c r="AB1426" s="41"/>
      <c r="AC1426" s="41"/>
      <c r="AD1426" s="41"/>
      <c r="AE1426" s="41"/>
      <c r="AR1426" s="227" t="s">
        <v>291</v>
      </c>
      <c r="AT1426" s="227" t="s">
        <v>179</v>
      </c>
      <c r="AU1426" s="227" t="s">
        <v>86</v>
      </c>
      <c r="AY1426" s="20" t="s">
        <v>177</v>
      </c>
      <c r="BE1426" s="228">
        <f>IF(N1426="základní",J1426,0)</f>
        <v>0</v>
      </c>
      <c r="BF1426" s="228">
        <f>IF(N1426="snížená",J1426,0)</f>
        <v>0</v>
      </c>
      <c r="BG1426" s="228">
        <f>IF(N1426="zákl. přenesená",J1426,0)</f>
        <v>0</v>
      </c>
      <c r="BH1426" s="228">
        <f>IF(N1426="sníž. přenesená",J1426,0)</f>
        <v>0</v>
      </c>
      <c r="BI1426" s="228">
        <f>IF(N1426="nulová",J1426,0)</f>
        <v>0</v>
      </c>
      <c r="BJ1426" s="20" t="s">
        <v>84</v>
      </c>
      <c r="BK1426" s="228">
        <f>ROUND(I1426*H1426,2)</f>
        <v>0</v>
      </c>
      <c r="BL1426" s="20" t="s">
        <v>291</v>
      </c>
      <c r="BM1426" s="227" t="s">
        <v>2134</v>
      </c>
    </row>
    <row r="1427" s="2" customFormat="1">
      <c r="A1427" s="41"/>
      <c r="B1427" s="42"/>
      <c r="C1427" s="43"/>
      <c r="D1427" s="229" t="s">
        <v>185</v>
      </c>
      <c r="E1427" s="43"/>
      <c r="F1427" s="230" t="s">
        <v>2135</v>
      </c>
      <c r="G1427" s="43"/>
      <c r="H1427" s="43"/>
      <c r="I1427" s="231"/>
      <c r="J1427" s="43"/>
      <c r="K1427" s="43"/>
      <c r="L1427" s="47"/>
      <c r="M1427" s="232"/>
      <c r="N1427" s="233"/>
      <c r="O1427" s="87"/>
      <c r="P1427" s="87"/>
      <c r="Q1427" s="87"/>
      <c r="R1427" s="87"/>
      <c r="S1427" s="87"/>
      <c r="T1427" s="88"/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T1427" s="20" t="s">
        <v>185</v>
      </c>
      <c r="AU1427" s="20" t="s">
        <v>86</v>
      </c>
    </row>
    <row r="1428" s="2" customFormat="1" ht="16.5" customHeight="1">
      <c r="A1428" s="41"/>
      <c r="B1428" s="42"/>
      <c r="C1428" s="216" t="s">
        <v>2136</v>
      </c>
      <c r="D1428" s="216" t="s">
        <v>179</v>
      </c>
      <c r="E1428" s="217" t="s">
        <v>2137</v>
      </c>
      <c r="F1428" s="218" t="s">
        <v>2138</v>
      </c>
      <c r="G1428" s="219" t="s">
        <v>344</v>
      </c>
      <c r="H1428" s="220">
        <v>15</v>
      </c>
      <c r="I1428" s="221"/>
      <c r="J1428" s="222">
        <f>ROUND(I1428*H1428,2)</f>
        <v>0</v>
      </c>
      <c r="K1428" s="218" t="s">
        <v>244</v>
      </c>
      <c r="L1428" s="47"/>
      <c r="M1428" s="223" t="s">
        <v>19</v>
      </c>
      <c r="N1428" s="224" t="s">
        <v>48</v>
      </c>
      <c r="O1428" s="87"/>
      <c r="P1428" s="225">
        <f>O1428*H1428</f>
        <v>0</v>
      </c>
      <c r="Q1428" s="225">
        <v>0</v>
      </c>
      <c r="R1428" s="225">
        <f>Q1428*H1428</f>
        <v>0</v>
      </c>
      <c r="S1428" s="225">
        <v>0</v>
      </c>
      <c r="T1428" s="226">
        <f>S1428*H1428</f>
        <v>0</v>
      </c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R1428" s="227" t="s">
        <v>291</v>
      </c>
      <c r="AT1428" s="227" t="s">
        <v>179</v>
      </c>
      <c r="AU1428" s="227" t="s">
        <v>86</v>
      </c>
      <c r="AY1428" s="20" t="s">
        <v>177</v>
      </c>
      <c r="BE1428" s="228">
        <f>IF(N1428="základní",J1428,0)</f>
        <v>0</v>
      </c>
      <c r="BF1428" s="228">
        <f>IF(N1428="snížená",J1428,0)</f>
        <v>0</v>
      </c>
      <c r="BG1428" s="228">
        <f>IF(N1428="zákl. přenesená",J1428,0)</f>
        <v>0</v>
      </c>
      <c r="BH1428" s="228">
        <f>IF(N1428="sníž. přenesená",J1428,0)</f>
        <v>0</v>
      </c>
      <c r="BI1428" s="228">
        <f>IF(N1428="nulová",J1428,0)</f>
        <v>0</v>
      </c>
      <c r="BJ1428" s="20" t="s">
        <v>84</v>
      </c>
      <c r="BK1428" s="228">
        <f>ROUND(I1428*H1428,2)</f>
        <v>0</v>
      </c>
      <c r="BL1428" s="20" t="s">
        <v>291</v>
      </c>
      <c r="BM1428" s="227" t="s">
        <v>2139</v>
      </c>
    </row>
    <row r="1429" s="2" customFormat="1">
      <c r="A1429" s="41"/>
      <c r="B1429" s="42"/>
      <c r="C1429" s="43"/>
      <c r="D1429" s="229" t="s">
        <v>185</v>
      </c>
      <c r="E1429" s="43"/>
      <c r="F1429" s="230" t="s">
        <v>2140</v>
      </c>
      <c r="G1429" s="43"/>
      <c r="H1429" s="43"/>
      <c r="I1429" s="231"/>
      <c r="J1429" s="43"/>
      <c r="K1429" s="43"/>
      <c r="L1429" s="47"/>
      <c r="M1429" s="232"/>
      <c r="N1429" s="233"/>
      <c r="O1429" s="87"/>
      <c r="P1429" s="87"/>
      <c r="Q1429" s="87"/>
      <c r="R1429" s="87"/>
      <c r="S1429" s="87"/>
      <c r="T1429" s="88"/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T1429" s="20" t="s">
        <v>185</v>
      </c>
      <c r="AU1429" s="20" t="s">
        <v>86</v>
      </c>
    </row>
    <row r="1430" s="13" customFormat="1">
      <c r="A1430" s="13"/>
      <c r="B1430" s="234"/>
      <c r="C1430" s="235"/>
      <c r="D1430" s="229" t="s">
        <v>187</v>
      </c>
      <c r="E1430" s="236" t="s">
        <v>19</v>
      </c>
      <c r="F1430" s="237" t="s">
        <v>2141</v>
      </c>
      <c r="G1430" s="235"/>
      <c r="H1430" s="238">
        <v>13</v>
      </c>
      <c r="I1430" s="239"/>
      <c r="J1430" s="235"/>
      <c r="K1430" s="235"/>
      <c r="L1430" s="240"/>
      <c r="M1430" s="241"/>
      <c r="N1430" s="242"/>
      <c r="O1430" s="242"/>
      <c r="P1430" s="242"/>
      <c r="Q1430" s="242"/>
      <c r="R1430" s="242"/>
      <c r="S1430" s="242"/>
      <c r="T1430" s="24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4" t="s">
        <v>187</v>
      </c>
      <c r="AU1430" s="244" t="s">
        <v>86</v>
      </c>
      <c r="AV1430" s="13" t="s">
        <v>86</v>
      </c>
      <c r="AW1430" s="13" t="s">
        <v>37</v>
      </c>
      <c r="AX1430" s="13" t="s">
        <v>77</v>
      </c>
      <c r="AY1430" s="244" t="s">
        <v>177</v>
      </c>
    </row>
    <row r="1431" s="13" customFormat="1">
      <c r="A1431" s="13"/>
      <c r="B1431" s="234"/>
      <c r="C1431" s="235"/>
      <c r="D1431" s="229" t="s">
        <v>187</v>
      </c>
      <c r="E1431" s="236" t="s">
        <v>19</v>
      </c>
      <c r="F1431" s="237" t="s">
        <v>2142</v>
      </c>
      <c r="G1431" s="235"/>
      <c r="H1431" s="238">
        <v>1</v>
      </c>
      <c r="I1431" s="239"/>
      <c r="J1431" s="235"/>
      <c r="K1431" s="235"/>
      <c r="L1431" s="240"/>
      <c r="M1431" s="241"/>
      <c r="N1431" s="242"/>
      <c r="O1431" s="242"/>
      <c r="P1431" s="242"/>
      <c r="Q1431" s="242"/>
      <c r="R1431" s="242"/>
      <c r="S1431" s="242"/>
      <c r="T1431" s="24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4" t="s">
        <v>187</v>
      </c>
      <c r="AU1431" s="244" t="s">
        <v>86</v>
      </c>
      <c r="AV1431" s="13" t="s">
        <v>86</v>
      </c>
      <c r="AW1431" s="13" t="s">
        <v>37</v>
      </c>
      <c r="AX1431" s="13" t="s">
        <v>77</v>
      </c>
      <c r="AY1431" s="244" t="s">
        <v>177</v>
      </c>
    </row>
    <row r="1432" s="13" customFormat="1">
      <c r="A1432" s="13"/>
      <c r="B1432" s="234"/>
      <c r="C1432" s="235"/>
      <c r="D1432" s="229" t="s">
        <v>187</v>
      </c>
      <c r="E1432" s="236" t="s">
        <v>19</v>
      </c>
      <c r="F1432" s="237" t="s">
        <v>2143</v>
      </c>
      <c r="G1432" s="235"/>
      <c r="H1432" s="238">
        <v>1</v>
      </c>
      <c r="I1432" s="239"/>
      <c r="J1432" s="235"/>
      <c r="K1432" s="235"/>
      <c r="L1432" s="240"/>
      <c r="M1432" s="241"/>
      <c r="N1432" s="242"/>
      <c r="O1432" s="242"/>
      <c r="P1432" s="242"/>
      <c r="Q1432" s="242"/>
      <c r="R1432" s="242"/>
      <c r="S1432" s="242"/>
      <c r="T1432" s="24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4" t="s">
        <v>187</v>
      </c>
      <c r="AU1432" s="244" t="s">
        <v>86</v>
      </c>
      <c r="AV1432" s="13" t="s">
        <v>86</v>
      </c>
      <c r="AW1432" s="13" t="s">
        <v>37</v>
      </c>
      <c r="AX1432" s="13" t="s">
        <v>77</v>
      </c>
      <c r="AY1432" s="244" t="s">
        <v>177</v>
      </c>
    </row>
    <row r="1433" s="15" customFormat="1">
      <c r="A1433" s="15"/>
      <c r="B1433" s="255"/>
      <c r="C1433" s="256"/>
      <c r="D1433" s="229" t="s">
        <v>187</v>
      </c>
      <c r="E1433" s="257" t="s">
        <v>19</v>
      </c>
      <c r="F1433" s="258" t="s">
        <v>222</v>
      </c>
      <c r="G1433" s="256"/>
      <c r="H1433" s="259">
        <v>15</v>
      </c>
      <c r="I1433" s="260"/>
      <c r="J1433" s="256"/>
      <c r="K1433" s="256"/>
      <c r="L1433" s="261"/>
      <c r="M1433" s="262"/>
      <c r="N1433" s="263"/>
      <c r="O1433" s="263"/>
      <c r="P1433" s="263"/>
      <c r="Q1433" s="263"/>
      <c r="R1433" s="263"/>
      <c r="S1433" s="263"/>
      <c r="T1433" s="264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T1433" s="265" t="s">
        <v>187</v>
      </c>
      <c r="AU1433" s="265" t="s">
        <v>86</v>
      </c>
      <c r="AV1433" s="15" t="s">
        <v>99</v>
      </c>
      <c r="AW1433" s="15" t="s">
        <v>37</v>
      </c>
      <c r="AX1433" s="15" t="s">
        <v>84</v>
      </c>
      <c r="AY1433" s="265" t="s">
        <v>177</v>
      </c>
    </row>
    <row r="1434" s="2" customFormat="1" ht="16.5" customHeight="1">
      <c r="A1434" s="41"/>
      <c r="B1434" s="42"/>
      <c r="C1434" s="216" t="s">
        <v>2144</v>
      </c>
      <c r="D1434" s="216" t="s">
        <v>179</v>
      </c>
      <c r="E1434" s="217" t="s">
        <v>2145</v>
      </c>
      <c r="F1434" s="218" t="s">
        <v>2146</v>
      </c>
      <c r="G1434" s="219" t="s">
        <v>344</v>
      </c>
      <c r="H1434" s="220">
        <v>6</v>
      </c>
      <c r="I1434" s="221"/>
      <c r="J1434" s="222">
        <f>ROUND(I1434*H1434,2)</f>
        <v>0</v>
      </c>
      <c r="K1434" s="218" t="s">
        <v>244</v>
      </c>
      <c r="L1434" s="47"/>
      <c r="M1434" s="223" t="s">
        <v>19</v>
      </c>
      <c r="N1434" s="224" t="s">
        <v>48</v>
      </c>
      <c r="O1434" s="87"/>
      <c r="P1434" s="225">
        <f>O1434*H1434</f>
        <v>0</v>
      </c>
      <c r="Q1434" s="225">
        <v>0</v>
      </c>
      <c r="R1434" s="225">
        <f>Q1434*H1434</f>
        <v>0</v>
      </c>
      <c r="S1434" s="225">
        <v>0</v>
      </c>
      <c r="T1434" s="226">
        <f>S1434*H1434</f>
        <v>0</v>
      </c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R1434" s="227" t="s">
        <v>291</v>
      </c>
      <c r="AT1434" s="227" t="s">
        <v>179</v>
      </c>
      <c r="AU1434" s="227" t="s">
        <v>86</v>
      </c>
      <c r="AY1434" s="20" t="s">
        <v>177</v>
      </c>
      <c r="BE1434" s="228">
        <f>IF(N1434="základní",J1434,0)</f>
        <v>0</v>
      </c>
      <c r="BF1434" s="228">
        <f>IF(N1434="snížená",J1434,0)</f>
        <v>0</v>
      </c>
      <c r="BG1434" s="228">
        <f>IF(N1434="zákl. přenesená",J1434,0)</f>
        <v>0</v>
      </c>
      <c r="BH1434" s="228">
        <f>IF(N1434="sníž. přenesená",J1434,0)</f>
        <v>0</v>
      </c>
      <c r="BI1434" s="228">
        <f>IF(N1434="nulová",J1434,0)</f>
        <v>0</v>
      </c>
      <c r="BJ1434" s="20" t="s">
        <v>84</v>
      </c>
      <c r="BK1434" s="228">
        <f>ROUND(I1434*H1434,2)</f>
        <v>0</v>
      </c>
      <c r="BL1434" s="20" t="s">
        <v>291</v>
      </c>
      <c r="BM1434" s="227" t="s">
        <v>2147</v>
      </c>
    </row>
    <row r="1435" s="2" customFormat="1">
      <c r="A1435" s="41"/>
      <c r="B1435" s="42"/>
      <c r="C1435" s="43"/>
      <c r="D1435" s="229" t="s">
        <v>185</v>
      </c>
      <c r="E1435" s="43"/>
      <c r="F1435" s="230" t="s">
        <v>2148</v>
      </c>
      <c r="G1435" s="43"/>
      <c r="H1435" s="43"/>
      <c r="I1435" s="231"/>
      <c r="J1435" s="43"/>
      <c r="K1435" s="43"/>
      <c r="L1435" s="47"/>
      <c r="M1435" s="232"/>
      <c r="N1435" s="233"/>
      <c r="O1435" s="87"/>
      <c r="P1435" s="87"/>
      <c r="Q1435" s="87"/>
      <c r="R1435" s="87"/>
      <c r="S1435" s="87"/>
      <c r="T1435" s="88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T1435" s="20" t="s">
        <v>185</v>
      </c>
      <c r="AU1435" s="20" t="s">
        <v>86</v>
      </c>
    </row>
    <row r="1436" s="13" customFormat="1">
      <c r="A1436" s="13"/>
      <c r="B1436" s="234"/>
      <c r="C1436" s="235"/>
      <c r="D1436" s="229" t="s">
        <v>187</v>
      </c>
      <c r="E1436" s="236" t="s">
        <v>19</v>
      </c>
      <c r="F1436" s="237" t="s">
        <v>2149</v>
      </c>
      <c r="G1436" s="235"/>
      <c r="H1436" s="238">
        <v>3</v>
      </c>
      <c r="I1436" s="239"/>
      <c r="J1436" s="235"/>
      <c r="K1436" s="235"/>
      <c r="L1436" s="240"/>
      <c r="M1436" s="241"/>
      <c r="N1436" s="242"/>
      <c r="O1436" s="242"/>
      <c r="P1436" s="242"/>
      <c r="Q1436" s="242"/>
      <c r="R1436" s="242"/>
      <c r="S1436" s="242"/>
      <c r="T1436" s="24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4" t="s">
        <v>187</v>
      </c>
      <c r="AU1436" s="244" t="s">
        <v>86</v>
      </c>
      <c r="AV1436" s="13" t="s">
        <v>86</v>
      </c>
      <c r="AW1436" s="13" t="s">
        <v>37</v>
      </c>
      <c r="AX1436" s="13" t="s">
        <v>77</v>
      </c>
      <c r="AY1436" s="244" t="s">
        <v>177</v>
      </c>
    </row>
    <row r="1437" s="13" customFormat="1">
      <c r="A1437" s="13"/>
      <c r="B1437" s="234"/>
      <c r="C1437" s="235"/>
      <c r="D1437" s="229" t="s">
        <v>187</v>
      </c>
      <c r="E1437" s="236" t="s">
        <v>19</v>
      </c>
      <c r="F1437" s="237" t="s">
        <v>2150</v>
      </c>
      <c r="G1437" s="235"/>
      <c r="H1437" s="238">
        <v>3</v>
      </c>
      <c r="I1437" s="239"/>
      <c r="J1437" s="235"/>
      <c r="K1437" s="235"/>
      <c r="L1437" s="240"/>
      <c r="M1437" s="241"/>
      <c r="N1437" s="242"/>
      <c r="O1437" s="242"/>
      <c r="P1437" s="242"/>
      <c r="Q1437" s="242"/>
      <c r="R1437" s="242"/>
      <c r="S1437" s="242"/>
      <c r="T1437" s="24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4" t="s">
        <v>187</v>
      </c>
      <c r="AU1437" s="244" t="s">
        <v>86</v>
      </c>
      <c r="AV1437" s="13" t="s">
        <v>86</v>
      </c>
      <c r="AW1437" s="13" t="s">
        <v>37</v>
      </c>
      <c r="AX1437" s="13" t="s">
        <v>77</v>
      </c>
      <c r="AY1437" s="244" t="s">
        <v>177</v>
      </c>
    </row>
    <row r="1438" s="15" customFormat="1">
      <c r="A1438" s="15"/>
      <c r="B1438" s="255"/>
      <c r="C1438" s="256"/>
      <c r="D1438" s="229" t="s">
        <v>187</v>
      </c>
      <c r="E1438" s="257" t="s">
        <v>19</v>
      </c>
      <c r="F1438" s="258" t="s">
        <v>222</v>
      </c>
      <c r="G1438" s="256"/>
      <c r="H1438" s="259">
        <v>6</v>
      </c>
      <c r="I1438" s="260"/>
      <c r="J1438" s="256"/>
      <c r="K1438" s="256"/>
      <c r="L1438" s="261"/>
      <c r="M1438" s="262"/>
      <c r="N1438" s="263"/>
      <c r="O1438" s="263"/>
      <c r="P1438" s="263"/>
      <c r="Q1438" s="263"/>
      <c r="R1438" s="263"/>
      <c r="S1438" s="263"/>
      <c r="T1438" s="264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T1438" s="265" t="s">
        <v>187</v>
      </c>
      <c r="AU1438" s="265" t="s">
        <v>86</v>
      </c>
      <c r="AV1438" s="15" t="s">
        <v>99</v>
      </c>
      <c r="AW1438" s="15" t="s">
        <v>37</v>
      </c>
      <c r="AX1438" s="15" t="s">
        <v>84</v>
      </c>
      <c r="AY1438" s="265" t="s">
        <v>177</v>
      </c>
    </row>
    <row r="1439" s="2" customFormat="1" ht="16.5" customHeight="1">
      <c r="A1439" s="41"/>
      <c r="B1439" s="42"/>
      <c r="C1439" s="216" t="s">
        <v>2151</v>
      </c>
      <c r="D1439" s="216" t="s">
        <v>179</v>
      </c>
      <c r="E1439" s="217" t="s">
        <v>2152</v>
      </c>
      <c r="F1439" s="218" t="s">
        <v>2153</v>
      </c>
      <c r="G1439" s="219" t="s">
        <v>344</v>
      </c>
      <c r="H1439" s="220">
        <v>9</v>
      </c>
      <c r="I1439" s="221"/>
      <c r="J1439" s="222">
        <f>ROUND(I1439*H1439,2)</f>
        <v>0</v>
      </c>
      <c r="K1439" s="218" t="s">
        <v>244</v>
      </c>
      <c r="L1439" s="47"/>
      <c r="M1439" s="223" t="s">
        <v>19</v>
      </c>
      <c r="N1439" s="224" t="s">
        <v>48</v>
      </c>
      <c r="O1439" s="87"/>
      <c r="P1439" s="225">
        <f>O1439*H1439</f>
        <v>0</v>
      </c>
      <c r="Q1439" s="225">
        <v>0</v>
      </c>
      <c r="R1439" s="225">
        <f>Q1439*H1439</f>
        <v>0</v>
      </c>
      <c r="S1439" s="225">
        <v>0</v>
      </c>
      <c r="T1439" s="226">
        <f>S1439*H1439</f>
        <v>0</v>
      </c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R1439" s="227" t="s">
        <v>291</v>
      </c>
      <c r="AT1439" s="227" t="s">
        <v>179</v>
      </c>
      <c r="AU1439" s="227" t="s">
        <v>86</v>
      </c>
      <c r="AY1439" s="20" t="s">
        <v>177</v>
      </c>
      <c r="BE1439" s="228">
        <f>IF(N1439="základní",J1439,0)</f>
        <v>0</v>
      </c>
      <c r="BF1439" s="228">
        <f>IF(N1439="snížená",J1439,0)</f>
        <v>0</v>
      </c>
      <c r="BG1439" s="228">
        <f>IF(N1439="zákl. přenesená",J1439,0)</f>
        <v>0</v>
      </c>
      <c r="BH1439" s="228">
        <f>IF(N1439="sníž. přenesená",J1439,0)</f>
        <v>0</v>
      </c>
      <c r="BI1439" s="228">
        <f>IF(N1439="nulová",J1439,0)</f>
        <v>0</v>
      </c>
      <c r="BJ1439" s="20" t="s">
        <v>84</v>
      </c>
      <c r="BK1439" s="228">
        <f>ROUND(I1439*H1439,2)</f>
        <v>0</v>
      </c>
      <c r="BL1439" s="20" t="s">
        <v>291</v>
      </c>
      <c r="BM1439" s="227" t="s">
        <v>2154</v>
      </c>
    </row>
    <row r="1440" s="2" customFormat="1">
      <c r="A1440" s="41"/>
      <c r="B1440" s="42"/>
      <c r="C1440" s="43"/>
      <c r="D1440" s="229" t="s">
        <v>185</v>
      </c>
      <c r="E1440" s="43"/>
      <c r="F1440" s="230" t="s">
        <v>2155</v>
      </c>
      <c r="G1440" s="43"/>
      <c r="H1440" s="43"/>
      <c r="I1440" s="231"/>
      <c r="J1440" s="43"/>
      <c r="K1440" s="43"/>
      <c r="L1440" s="47"/>
      <c r="M1440" s="232"/>
      <c r="N1440" s="233"/>
      <c r="O1440" s="87"/>
      <c r="P1440" s="87"/>
      <c r="Q1440" s="87"/>
      <c r="R1440" s="87"/>
      <c r="S1440" s="87"/>
      <c r="T1440" s="88"/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T1440" s="20" t="s">
        <v>185</v>
      </c>
      <c r="AU1440" s="20" t="s">
        <v>86</v>
      </c>
    </row>
    <row r="1441" s="13" customFormat="1">
      <c r="A1441" s="13"/>
      <c r="B1441" s="234"/>
      <c r="C1441" s="235"/>
      <c r="D1441" s="229" t="s">
        <v>187</v>
      </c>
      <c r="E1441" s="236" t="s">
        <v>19</v>
      </c>
      <c r="F1441" s="237" t="s">
        <v>2156</v>
      </c>
      <c r="G1441" s="235"/>
      <c r="H1441" s="238">
        <v>7</v>
      </c>
      <c r="I1441" s="239"/>
      <c r="J1441" s="235"/>
      <c r="K1441" s="235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187</v>
      </c>
      <c r="AU1441" s="244" t="s">
        <v>86</v>
      </c>
      <c r="AV1441" s="13" t="s">
        <v>86</v>
      </c>
      <c r="AW1441" s="13" t="s">
        <v>37</v>
      </c>
      <c r="AX1441" s="13" t="s">
        <v>77</v>
      </c>
      <c r="AY1441" s="244" t="s">
        <v>177</v>
      </c>
    </row>
    <row r="1442" s="13" customFormat="1">
      <c r="A1442" s="13"/>
      <c r="B1442" s="234"/>
      <c r="C1442" s="235"/>
      <c r="D1442" s="229" t="s">
        <v>187</v>
      </c>
      <c r="E1442" s="236" t="s">
        <v>19</v>
      </c>
      <c r="F1442" s="237" t="s">
        <v>2157</v>
      </c>
      <c r="G1442" s="235"/>
      <c r="H1442" s="238">
        <v>2</v>
      </c>
      <c r="I1442" s="239"/>
      <c r="J1442" s="235"/>
      <c r="K1442" s="235"/>
      <c r="L1442" s="240"/>
      <c r="M1442" s="241"/>
      <c r="N1442" s="242"/>
      <c r="O1442" s="242"/>
      <c r="P1442" s="242"/>
      <c r="Q1442" s="242"/>
      <c r="R1442" s="242"/>
      <c r="S1442" s="242"/>
      <c r="T1442" s="24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4" t="s">
        <v>187</v>
      </c>
      <c r="AU1442" s="244" t="s">
        <v>86</v>
      </c>
      <c r="AV1442" s="13" t="s">
        <v>86</v>
      </c>
      <c r="AW1442" s="13" t="s">
        <v>37</v>
      </c>
      <c r="AX1442" s="13" t="s">
        <v>77</v>
      </c>
      <c r="AY1442" s="244" t="s">
        <v>177</v>
      </c>
    </row>
    <row r="1443" s="15" customFormat="1">
      <c r="A1443" s="15"/>
      <c r="B1443" s="255"/>
      <c r="C1443" s="256"/>
      <c r="D1443" s="229" t="s">
        <v>187</v>
      </c>
      <c r="E1443" s="257" t="s">
        <v>19</v>
      </c>
      <c r="F1443" s="258" t="s">
        <v>222</v>
      </c>
      <c r="G1443" s="256"/>
      <c r="H1443" s="259">
        <v>9</v>
      </c>
      <c r="I1443" s="260"/>
      <c r="J1443" s="256"/>
      <c r="K1443" s="256"/>
      <c r="L1443" s="261"/>
      <c r="M1443" s="262"/>
      <c r="N1443" s="263"/>
      <c r="O1443" s="263"/>
      <c r="P1443" s="263"/>
      <c r="Q1443" s="263"/>
      <c r="R1443" s="263"/>
      <c r="S1443" s="263"/>
      <c r="T1443" s="264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5" t="s">
        <v>187</v>
      </c>
      <c r="AU1443" s="265" t="s">
        <v>86</v>
      </c>
      <c r="AV1443" s="15" t="s">
        <v>99</v>
      </c>
      <c r="AW1443" s="15" t="s">
        <v>37</v>
      </c>
      <c r="AX1443" s="15" t="s">
        <v>84</v>
      </c>
      <c r="AY1443" s="265" t="s">
        <v>177</v>
      </c>
    </row>
    <row r="1444" s="2" customFormat="1" ht="16.5" customHeight="1">
      <c r="A1444" s="41"/>
      <c r="B1444" s="42"/>
      <c r="C1444" s="216" t="s">
        <v>2158</v>
      </c>
      <c r="D1444" s="216" t="s">
        <v>179</v>
      </c>
      <c r="E1444" s="217" t="s">
        <v>2159</v>
      </c>
      <c r="F1444" s="218" t="s">
        <v>2160</v>
      </c>
      <c r="G1444" s="219" t="s">
        <v>344</v>
      </c>
      <c r="H1444" s="220">
        <v>1</v>
      </c>
      <c r="I1444" s="221"/>
      <c r="J1444" s="222">
        <f>ROUND(I1444*H1444,2)</f>
        <v>0</v>
      </c>
      <c r="K1444" s="218" t="s">
        <v>317</v>
      </c>
      <c r="L1444" s="47"/>
      <c r="M1444" s="223" t="s">
        <v>19</v>
      </c>
      <c r="N1444" s="224" t="s">
        <v>48</v>
      </c>
      <c r="O1444" s="87"/>
      <c r="P1444" s="225">
        <f>O1444*H1444</f>
        <v>0</v>
      </c>
      <c r="Q1444" s="225">
        <v>0.00148</v>
      </c>
      <c r="R1444" s="225">
        <f>Q1444*H1444</f>
        <v>0.00148</v>
      </c>
      <c r="S1444" s="225">
        <v>0</v>
      </c>
      <c r="T1444" s="226">
        <f>S1444*H1444</f>
        <v>0</v>
      </c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R1444" s="227" t="s">
        <v>291</v>
      </c>
      <c r="AT1444" s="227" t="s">
        <v>179</v>
      </c>
      <c r="AU1444" s="227" t="s">
        <v>86</v>
      </c>
      <c r="AY1444" s="20" t="s">
        <v>177</v>
      </c>
      <c r="BE1444" s="228">
        <f>IF(N1444="základní",J1444,0)</f>
        <v>0</v>
      </c>
      <c r="BF1444" s="228">
        <f>IF(N1444="snížená",J1444,0)</f>
        <v>0</v>
      </c>
      <c r="BG1444" s="228">
        <f>IF(N1444="zákl. přenesená",J1444,0)</f>
        <v>0</v>
      </c>
      <c r="BH1444" s="228">
        <f>IF(N1444="sníž. přenesená",J1444,0)</f>
        <v>0</v>
      </c>
      <c r="BI1444" s="228">
        <f>IF(N1444="nulová",J1444,0)</f>
        <v>0</v>
      </c>
      <c r="BJ1444" s="20" t="s">
        <v>84</v>
      </c>
      <c r="BK1444" s="228">
        <f>ROUND(I1444*H1444,2)</f>
        <v>0</v>
      </c>
      <c r="BL1444" s="20" t="s">
        <v>291</v>
      </c>
      <c r="BM1444" s="227" t="s">
        <v>2161</v>
      </c>
    </row>
    <row r="1445" s="2" customFormat="1">
      <c r="A1445" s="41"/>
      <c r="B1445" s="42"/>
      <c r="C1445" s="43"/>
      <c r="D1445" s="229" t="s">
        <v>185</v>
      </c>
      <c r="E1445" s="43"/>
      <c r="F1445" s="230" t="s">
        <v>2162</v>
      </c>
      <c r="G1445" s="43"/>
      <c r="H1445" s="43"/>
      <c r="I1445" s="231"/>
      <c r="J1445" s="43"/>
      <c r="K1445" s="43"/>
      <c r="L1445" s="47"/>
      <c r="M1445" s="232"/>
      <c r="N1445" s="233"/>
      <c r="O1445" s="87"/>
      <c r="P1445" s="87"/>
      <c r="Q1445" s="87"/>
      <c r="R1445" s="87"/>
      <c r="S1445" s="87"/>
      <c r="T1445" s="88"/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T1445" s="20" t="s">
        <v>185</v>
      </c>
      <c r="AU1445" s="20" t="s">
        <v>86</v>
      </c>
    </row>
    <row r="1446" s="2" customFormat="1" ht="21.75" customHeight="1">
      <c r="A1446" s="41"/>
      <c r="B1446" s="42"/>
      <c r="C1446" s="216" t="s">
        <v>2163</v>
      </c>
      <c r="D1446" s="216" t="s">
        <v>179</v>
      </c>
      <c r="E1446" s="217" t="s">
        <v>2164</v>
      </c>
      <c r="F1446" s="218" t="s">
        <v>2165</v>
      </c>
      <c r="G1446" s="219" t="s">
        <v>344</v>
      </c>
      <c r="H1446" s="220">
        <v>1</v>
      </c>
      <c r="I1446" s="221"/>
      <c r="J1446" s="222">
        <f>ROUND(I1446*H1446,2)</f>
        <v>0</v>
      </c>
      <c r="K1446" s="218" t="s">
        <v>317</v>
      </c>
      <c r="L1446" s="47"/>
      <c r="M1446" s="223" t="s">
        <v>19</v>
      </c>
      <c r="N1446" s="224" t="s">
        <v>48</v>
      </c>
      <c r="O1446" s="87"/>
      <c r="P1446" s="225">
        <f>O1446*H1446</f>
        <v>0</v>
      </c>
      <c r="Q1446" s="225">
        <v>0.00148</v>
      </c>
      <c r="R1446" s="225">
        <f>Q1446*H1446</f>
        <v>0.00148</v>
      </c>
      <c r="S1446" s="225">
        <v>0</v>
      </c>
      <c r="T1446" s="226">
        <f>S1446*H1446</f>
        <v>0</v>
      </c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R1446" s="227" t="s">
        <v>291</v>
      </c>
      <c r="AT1446" s="227" t="s">
        <v>179</v>
      </c>
      <c r="AU1446" s="227" t="s">
        <v>86</v>
      </c>
      <c r="AY1446" s="20" t="s">
        <v>177</v>
      </c>
      <c r="BE1446" s="228">
        <f>IF(N1446="základní",J1446,0)</f>
        <v>0</v>
      </c>
      <c r="BF1446" s="228">
        <f>IF(N1446="snížená",J1446,0)</f>
        <v>0</v>
      </c>
      <c r="BG1446" s="228">
        <f>IF(N1446="zákl. přenesená",J1446,0)</f>
        <v>0</v>
      </c>
      <c r="BH1446" s="228">
        <f>IF(N1446="sníž. přenesená",J1446,0)</f>
        <v>0</v>
      </c>
      <c r="BI1446" s="228">
        <f>IF(N1446="nulová",J1446,0)</f>
        <v>0</v>
      </c>
      <c r="BJ1446" s="20" t="s">
        <v>84</v>
      </c>
      <c r="BK1446" s="228">
        <f>ROUND(I1446*H1446,2)</f>
        <v>0</v>
      </c>
      <c r="BL1446" s="20" t="s">
        <v>291</v>
      </c>
      <c r="BM1446" s="227" t="s">
        <v>2166</v>
      </c>
    </row>
    <row r="1447" s="2" customFormat="1">
      <c r="A1447" s="41"/>
      <c r="B1447" s="42"/>
      <c r="C1447" s="43"/>
      <c r="D1447" s="229" t="s">
        <v>185</v>
      </c>
      <c r="E1447" s="43"/>
      <c r="F1447" s="230" t="s">
        <v>2165</v>
      </c>
      <c r="G1447" s="43"/>
      <c r="H1447" s="43"/>
      <c r="I1447" s="231"/>
      <c r="J1447" s="43"/>
      <c r="K1447" s="43"/>
      <c r="L1447" s="47"/>
      <c r="M1447" s="232"/>
      <c r="N1447" s="233"/>
      <c r="O1447" s="87"/>
      <c r="P1447" s="87"/>
      <c r="Q1447" s="87"/>
      <c r="R1447" s="87"/>
      <c r="S1447" s="87"/>
      <c r="T1447" s="88"/>
      <c r="U1447" s="41"/>
      <c r="V1447" s="41"/>
      <c r="W1447" s="41"/>
      <c r="X1447" s="41"/>
      <c r="Y1447" s="41"/>
      <c r="Z1447" s="41"/>
      <c r="AA1447" s="41"/>
      <c r="AB1447" s="41"/>
      <c r="AC1447" s="41"/>
      <c r="AD1447" s="41"/>
      <c r="AE1447" s="41"/>
      <c r="AT1447" s="20" t="s">
        <v>185</v>
      </c>
      <c r="AU1447" s="20" t="s">
        <v>86</v>
      </c>
    </row>
    <row r="1448" s="2" customFormat="1" ht="16.5" customHeight="1">
      <c r="A1448" s="41"/>
      <c r="B1448" s="42"/>
      <c r="C1448" s="216" t="s">
        <v>2167</v>
      </c>
      <c r="D1448" s="216" t="s">
        <v>179</v>
      </c>
      <c r="E1448" s="217" t="s">
        <v>2168</v>
      </c>
      <c r="F1448" s="218" t="s">
        <v>2169</v>
      </c>
      <c r="G1448" s="219" t="s">
        <v>344</v>
      </c>
      <c r="H1448" s="220">
        <v>3</v>
      </c>
      <c r="I1448" s="221"/>
      <c r="J1448" s="222">
        <f>ROUND(I1448*H1448,2)</f>
        <v>0</v>
      </c>
      <c r="K1448" s="218" t="s">
        <v>244</v>
      </c>
      <c r="L1448" s="47"/>
      <c r="M1448" s="223" t="s">
        <v>19</v>
      </c>
      <c r="N1448" s="224" t="s">
        <v>48</v>
      </c>
      <c r="O1448" s="87"/>
      <c r="P1448" s="225">
        <f>O1448*H1448</f>
        <v>0</v>
      </c>
      <c r="Q1448" s="225">
        <v>0.0053499999999999997</v>
      </c>
      <c r="R1448" s="225">
        <f>Q1448*H1448</f>
        <v>0.016049999999999998</v>
      </c>
      <c r="S1448" s="225">
        <v>0</v>
      </c>
      <c r="T1448" s="226">
        <f>S1448*H1448</f>
        <v>0</v>
      </c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R1448" s="227" t="s">
        <v>291</v>
      </c>
      <c r="AT1448" s="227" t="s">
        <v>179</v>
      </c>
      <c r="AU1448" s="227" t="s">
        <v>86</v>
      </c>
      <c r="AY1448" s="20" t="s">
        <v>177</v>
      </c>
      <c r="BE1448" s="228">
        <f>IF(N1448="základní",J1448,0)</f>
        <v>0</v>
      </c>
      <c r="BF1448" s="228">
        <f>IF(N1448="snížená",J1448,0)</f>
        <v>0</v>
      </c>
      <c r="BG1448" s="228">
        <f>IF(N1448="zákl. přenesená",J1448,0)</f>
        <v>0</v>
      </c>
      <c r="BH1448" s="228">
        <f>IF(N1448="sníž. přenesená",J1448,0)</f>
        <v>0</v>
      </c>
      <c r="BI1448" s="228">
        <f>IF(N1448="nulová",J1448,0)</f>
        <v>0</v>
      </c>
      <c r="BJ1448" s="20" t="s">
        <v>84</v>
      </c>
      <c r="BK1448" s="228">
        <f>ROUND(I1448*H1448,2)</f>
        <v>0</v>
      </c>
      <c r="BL1448" s="20" t="s">
        <v>291</v>
      </c>
      <c r="BM1448" s="227" t="s">
        <v>2170</v>
      </c>
    </row>
    <row r="1449" s="2" customFormat="1">
      <c r="A1449" s="41"/>
      <c r="B1449" s="42"/>
      <c r="C1449" s="43"/>
      <c r="D1449" s="229" t="s">
        <v>185</v>
      </c>
      <c r="E1449" s="43"/>
      <c r="F1449" s="230" t="s">
        <v>2171</v>
      </c>
      <c r="G1449" s="43"/>
      <c r="H1449" s="43"/>
      <c r="I1449" s="231"/>
      <c r="J1449" s="43"/>
      <c r="K1449" s="43"/>
      <c r="L1449" s="47"/>
      <c r="M1449" s="232"/>
      <c r="N1449" s="233"/>
      <c r="O1449" s="87"/>
      <c r="P1449" s="87"/>
      <c r="Q1449" s="87"/>
      <c r="R1449" s="87"/>
      <c r="S1449" s="87"/>
      <c r="T1449" s="88"/>
      <c r="U1449" s="41"/>
      <c r="V1449" s="41"/>
      <c r="W1449" s="41"/>
      <c r="X1449" s="41"/>
      <c r="Y1449" s="41"/>
      <c r="Z1449" s="41"/>
      <c r="AA1449" s="41"/>
      <c r="AB1449" s="41"/>
      <c r="AC1449" s="41"/>
      <c r="AD1449" s="41"/>
      <c r="AE1449" s="41"/>
      <c r="AT1449" s="20" t="s">
        <v>185</v>
      </c>
      <c r="AU1449" s="20" t="s">
        <v>86</v>
      </c>
    </row>
    <row r="1450" s="13" customFormat="1">
      <c r="A1450" s="13"/>
      <c r="B1450" s="234"/>
      <c r="C1450" s="235"/>
      <c r="D1450" s="229" t="s">
        <v>187</v>
      </c>
      <c r="E1450" s="236" t="s">
        <v>19</v>
      </c>
      <c r="F1450" s="237" t="s">
        <v>2172</v>
      </c>
      <c r="G1450" s="235"/>
      <c r="H1450" s="238">
        <v>3</v>
      </c>
      <c r="I1450" s="239"/>
      <c r="J1450" s="235"/>
      <c r="K1450" s="235"/>
      <c r="L1450" s="240"/>
      <c r="M1450" s="241"/>
      <c r="N1450" s="242"/>
      <c r="O1450" s="242"/>
      <c r="P1450" s="242"/>
      <c r="Q1450" s="242"/>
      <c r="R1450" s="242"/>
      <c r="S1450" s="242"/>
      <c r="T1450" s="24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4" t="s">
        <v>187</v>
      </c>
      <c r="AU1450" s="244" t="s">
        <v>86</v>
      </c>
      <c r="AV1450" s="13" t="s">
        <v>86</v>
      </c>
      <c r="AW1450" s="13" t="s">
        <v>37</v>
      </c>
      <c r="AX1450" s="13" t="s">
        <v>84</v>
      </c>
      <c r="AY1450" s="244" t="s">
        <v>177</v>
      </c>
    </row>
    <row r="1451" s="2" customFormat="1" ht="16.5" customHeight="1">
      <c r="A1451" s="41"/>
      <c r="B1451" s="42"/>
      <c r="C1451" s="216" t="s">
        <v>2173</v>
      </c>
      <c r="D1451" s="216" t="s">
        <v>179</v>
      </c>
      <c r="E1451" s="217" t="s">
        <v>2174</v>
      </c>
      <c r="F1451" s="218" t="s">
        <v>2175</v>
      </c>
      <c r="G1451" s="219" t="s">
        <v>344</v>
      </c>
      <c r="H1451" s="220">
        <v>8</v>
      </c>
      <c r="I1451" s="221"/>
      <c r="J1451" s="222">
        <f>ROUND(I1451*H1451,2)</f>
        <v>0</v>
      </c>
      <c r="K1451" s="218" t="s">
        <v>244</v>
      </c>
      <c r="L1451" s="47"/>
      <c r="M1451" s="223" t="s">
        <v>19</v>
      </c>
      <c r="N1451" s="224" t="s">
        <v>48</v>
      </c>
      <c r="O1451" s="87"/>
      <c r="P1451" s="225">
        <f>O1451*H1451</f>
        <v>0</v>
      </c>
      <c r="Q1451" s="225">
        <v>0.0015</v>
      </c>
      <c r="R1451" s="225">
        <f>Q1451*H1451</f>
        <v>0.012</v>
      </c>
      <c r="S1451" s="225">
        <v>0</v>
      </c>
      <c r="T1451" s="226">
        <f>S1451*H1451</f>
        <v>0</v>
      </c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R1451" s="227" t="s">
        <v>291</v>
      </c>
      <c r="AT1451" s="227" t="s">
        <v>179</v>
      </c>
      <c r="AU1451" s="227" t="s">
        <v>86</v>
      </c>
      <c r="AY1451" s="20" t="s">
        <v>177</v>
      </c>
      <c r="BE1451" s="228">
        <f>IF(N1451="základní",J1451,0)</f>
        <v>0</v>
      </c>
      <c r="BF1451" s="228">
        <f>IF(N1451="snížená",J1451,0)</f>
        <v>0</v>
      </c>
      <c r="BG1451" s="228">
        <f>IF(N1451="zákl. přenesená",J1451,0)</f>
        <v>0</v>
      </c>
      <c r="BH1451" s="228">
        <f>IF(N1451="sníž. přenesená",J1451,0)</f>
        <v>0</v>
      </c>
      <c r="BI1451" s="228">
        <f>IF(N1451="nulová",J1451,0)</f>
        <v>0</v>
      </c>
      <c r="BJ1451" s="20" t="s">
        <v>84</v>
      </c>
      <c r="BK1451" s="228">
        <f>ROUND(I1451*H1451,2)</f>
        <v>0</v>
      </c>
      <c r="BL1451" s="20" t="s">
        <v>291</v>
      </c>
      <c r="BM1451" s="227" t="s">
        <v>2176</v>
      </c>
    </row>
    <row r="1452" s="2" customFormat="1">
      <c r="A1452" s="41"/>
      <c r="B1452" s="42"/>
      <c r="C1452" s="43"/>
      <c r="D1452" s="229" t="s">
        <v>185</v>
      </c>
      <c r="E1452" s="43"/>
      <c r="F1452" s="230" t="s">
        <v>2177</v>
      </c>
      <c r="G1452" s="43"/>
      <c r="H1452" s="43"/>
      <c r="I1452" s="231"/>
      <c r="J1452" s="43"/>
      <c r="K1452" s="43"/>
      <c r="L1452" s="47"/>
      <c r="M1452" s="232"/>
      <c r="N1452" s="233"/>
      <c r="O1452" s="87"/>
      <c r="P1452" s="87"/>
      <c r="Q1452" s="87"/>
      <c r="R1452" s="87"/>
      <c r="S1452" s="87"/>
      <c r="T1452" s="88"/>
      <c r="U1452" s="41"/>
      <c r="V1452" s="41"/>
      <c r="W1452" s="41"/>
      <c r="X1452" s="41"/>
      <c r="Y1452" s="41"/>
      <c r="Z1452" s="41"/>
      <c r="AA1452" s="41"/>
      <c r="AB1452" s="41"/>
      <c r="AC1452" s="41"/>
      <c r="AD1452" s="41"/>
      <c r="AE1452" s="41"/>
      <c r="AT1452" s="20" t="s">
        <v>185</v>
      </c>
      <c r="AU1452" s="20" t="s">
        <v>86</v>
      </c>
    </row>
    <row r="1453" s="2" customFormat="1" ht="16.5" customHeight="1">
      <c r="A1453" s="41"/>
      <c r="B1453" s="42"/>
      <c r="C1453" s="216" t="s">
        <v>2178</v>
      </c>
      <c r="D1453" s="216" t="s">
        <v>179</v>
      </c>
      <c r="E1453" s="217" t="s">
        <v>2179</v>
      </c>
      <c r="F1453" s="218" t="s">
        <v>2180</v>
      </c>
      <c r="G1453" s="219" t="s">
        <v>344</v>
      </c>
      <c r="H1453" s="220">
        <v>3</v>
      </c>
      <c r="I1453" s="221"/>
      <c r="J1453" s="222">
        <f>ROUND(I1453*H1453,2)</f>
        <v>0</v>
      </c>
      <c r="K1453" s="218" t="s">
        <v>244</v>
      </c>
      <c r="L1453" s="47"/>
      <c r="M1453" s="223" t="s">
        <v>19</v>
      </c>
      <c r="N1453" s="224" t="s">
        <v>48</v>
      </c>
      <c r="O1453" s="87"/>
      <c r="P1453" s="225">
        <f>O1453*H1453</f>
        <v>0</v>
      </c>
      <c r="Q1453" s="225">
        <v>0.00029</v>
      </c>
      <c r="R1453" s="225">
        <f>Q1453*H1453</f>
        <v>0.00087000000000000001</v>
      </c>
      <c r="S1453" s="225">
        <v>0</v>
      </c>
      <c r="T1453" s="226">
        <f>S1453*H1453</f>
        <v>0</v>
      </c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R1453" s="227" t="s">
        <v>291</v>
      </c>
      <c r="AT1453" s="227" t="s">
        <v>179</v>
      </c>
      <c r="AU1453" s="227" t="s">
        <v>86</v>
      </c>
      <c r="AY1453" s="20" t="s">
        <v>177</v>
      </c>
      <c r="BE1453" s="228">
        <f>IF(N1453="základní",J1453,0)</f>
        <v>0</v>
      </c>
      <c r="BF1453" s="228">
        <f>IF(N1453="snížená",J1453,0)</f>
        <v>0</v>
      </c>
      <c r="BG1453" s="228">
        <f>IF(N1453="zákl. přenesená",J1453,0)</f>
        <v>0</v>
      </c>
      <c r="BH1453" s="228">
        <f>IF(N1453="sníž. přenesená",J1453,0)</f>
        <v>0</v>
      </c>
      <c r="BI1453" s="228">
        <f>IF(N1453="nulová",J1453,0)</f>
        <v>0</v>
      </c>
      <c r="BJ1453" s="20" t="s">
        <v>84</v>
      </c>
      <c r="BK1453" s="228">
        <f>ROUND(I1453*H1453,2)</f>
        <v>0</v>
      </c>
      <c r="BL1453" s="20" t="s">
        <v>291</v>
      </c>
      <c r="BM1453" s="227" t="s">
        <v>2181</v>
      </c>
    </row>
    <row r="1454" s="2" customFormat="1">
      <c r="A1454" s="41"/>
      <c r="B1454" s="42"/>
      <c r="C1454" s="43"/>
      <c r="D1454" s="229" t="s">
        <v>185</v>
      </c>
      <c r="E1454" s="43"/>
      <c r="F1454" s="230" t="s">
        <v>2182</v>
      </c>
      <c r="G1454" s="43"/>
      <c r="H1454" s="43"/>
      <c r="I1454" s="231"/>
      <c r="J1454" s="43"/>
      <c r="K1454" s="43"/>
      <c r="L1454" s="47"/>
      <c r="M1454" s="232"/>
      <c r="N1454" s="233"/>
      <c r="O1454" s="87"/>
      <c r="P1454" s="87"/>
      <c r="Q1454" s="87"/>
      <c r="R1454" s="87"/>
      <c r="S1454" s="87"/>
      <c r="T1454" s="88"/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T1454" s="20" t="s">
        <v>185</v>
      </c>
      <c r="AU1454" s="20" t="s">
        <v>86</v>
      </c>
    </row>
    <row r="1455" s="2" customFormat="1" ht="16.5" customHeight="1">
      <c r="A1455" s="41"/>
      <c r="B1455" s="42"/>
      <c r="C1455" s="216" t="s">
        <v>2183</v>
      </c>
      <c r="D1455" s="216" t="s">
        <v>179</v>
      </c>
      <c r="E1455" s="217" t="s">
        <v>2184</v>
      </c>
      <c r="F1455" s="218" t="s">
        <v>2185</v>
      </c>
      <c r="G1455" s="219" t="s">
        <v>344</v>
      </c>
      <c r="H1455" s="220">
        <v>4</v>
      </c>
      <c r="I1455" s="221"/>
      <c r="J1455" s="222">
        <f>ROUND(I1455*H1455,2)</f>
        <v>0</v>
      </c>
      <c r="K1455" s="218" t="s">
        <v>244</v>
      </c>
      <c r="L1455" s="47"/>
      <c r="M1455" s="223" t="s">
        <v>19</v>
      </c>
      <c r="N1455" s="224" t="s">
        <v>48</v>
      </c>
      <c r="O1455" s="87"/>
      <c r="P1455" s="225">
        <f>O1455*H1455</f>
        <v>0</v>
      </c>
      <c r="Q1455" s="225">
        <v>0.00017000000000000001</v>
      </c>
      <c r="R1455" s="225">
        <f>Q1455*H1455</f>
        <v>0.00068000000000000005</v>
      </c>
      <c r="S1455" s="225">
        <v>0</v>
      </c>
      <c r="T1455" s="226">
        <f>S1455*H1455</f>
        <v>0</v>
      </c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R1455" s="227" t="s">
        <v>291</v>
      </c>
      <c r="AT1455" s="227" t="s">
        <v>179</v>
      </c>
      <c r="AU1455" s="227" t="s">
        <v>86</v>
      </c>
      <c r="AY1455" s="20" t="s">
        <v>177</v>
      </c>
      <c r="BE1455" s="228">
        <f>IF(N1455="základní",J1455,0)</f>
        <v>0</v>
      </c>
      <c r="BF1455" s="228">
        <f>IF(N1455="snížená",J1455,0)</f>
        <v>0</v>
      </c>
      <c r="BG1455" s="228">
        <f>IF(N1455="zákl. přenesená",J1455,0)</f>
        <v>0</v>
      </c>
      <c r="BH1455" s="228">
        <f>IF(N1455="sníž. přenesená",J1455,0)</f>
        <v>0</v>
      </c>
      <c r="BI1455" s="228">
        <f>IF(N1455="nulová",J1455,0)</f>
        <v>0</v>
      </c>
      <c r="BJ1455" s="20" t="s">
        <v>84</v>
      </c>
      <c r="BK1455" s="228">
        <f>ROUND(I1455*H1455,2)</f>
        <v>0</v>
      </c>
      <c r="BL1455" s="20" t="s">
        <v>291</v>
      </c>
      <c r="BM1455" s="227" t="s">
        <v>2186</v>
      </c>
    </row>
    <row r="1456" s="2" customFormat="1">
      <c r="A1456" s="41"/>
      <c r="B1456" s="42"/>
      <c r="C1456" s="43"/>
      <c r="D1456" s="229" t="s">
        <v>185</v>
      </c>
      <c r="E1456" s="43"/>
      <c r="F1456" s="230" t="s">
        <v>2187</v>
      </c>
      <c r="G1456" s="43"/>
      <c r="H1456" s="43"/>
      <c r="I1456" s="231"/>
      <c r="J1456" s="43"/>
      <c r="K1456" s="43"/>
      <c r="L1456" s="47"/>
      <c r="M1456" s="232"/>
      <c r="N1456" s="233"/>
      <c r="O1456" s="87"/>
      <c r="P1456" s="87"/>
      <c r="Q1456" s="87"/>
      <c r="R1456" s="87"/>
      <c r="S1456" s="87"/>
      <c r="T1456" s="88"/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T1456" s="20" t="s">
        <v>185</v>
      </c>
      <c r="AU1456" s="20" t="s">
        <v>86</v>
      </c>
    </row>
    <row r="1457" s="2" customFormat="1">
      <c r="A1457" s="41"/>
      <c r="B1457" s="42"/>
      <c r="C1457" s="43"/>
      <c r="D1457" s="229" t="s">
        <v>486</v>
      </c>
      <c r="E1457" s="43"/>
      <c r="F1457" s="287" t="s">
        <v>2188</v>
      </c>
      <c r="G1457" s="43"/>
      <c r="H1457" s="43"/>
      <c r="I1457" s="231"/>
      <c r="J1457" s="43"/>
      <c r="K1457" s="43"/>
      <c r="L1457" s="47"/>
      <c r="M1457" s="232"/>
      <c r="N1457" s="233"/>
      <c r="O1457" s="87"/>
      <c r="P1457" s="87"/>
      <c r="Q1457" s="87"/>
      <c r="R1457" s="87"/>
      <c r="S1457" s="87"/>
      <c r="T1457" s="88"/>
      <c r="U1457" s="41"/>
      <c r="V1457" s="41"/>
      <c r="W1457" s="41"/>
      <c r="X1457" s="41"/>
      <c r="Y1457" s="41"/>
      <c r="Z1457" s="41"/>
      <c r="AA1457" s="41"/>
      <c r="AB1457" s="41"/>
      <c r="AC1457" s="41"/>
      <c r="AD1457" s="41"/>
      <c r="AE1457" s="41"/>
      <c r="AT1457" s="20" t="s">
        <v>486</v>
      </c>
      <c r="AU1457" s="20" t="s">
        <v>86</v>
      </c>
    </row>
    <row r="1458" s="2" customFormat="1" ht="16.5" customHeight="1">
      <c r="A1458" s="41"/>
      <c r="B1458" s="42"/>
      <c r="C1458" s="216" t="s">
        <v>2189</v>
      </c>
      <c r="D1458" s="216" t="s">
        <v>179</v>
      </c>
      <c r="E1458" s="217" t="s">
        <v>2190</v>
      </c>
      <c r="F1458" s="218" t="s">
        <v>2191</v>
      </c>
      <c r="G1458" s="219" t="s">
        <v>465</v>
      </c>
      <c r="H1458" s="220">
        <v>99.25</v>
      </c>
      <c r="I1458" s="221"/>
      <c r="J1458" s="222">
        <f>ROUND(I1458*H1458,2)</f>
        <v>0</v>
      </c>
      <c r="K1458" s="218" t="s">
        <v>244</v>
      </c>
      <c r="L1458" s="47"/>
      <c r="M1458" s="223" t="s">
        <v>19</v>
      </c>
      <c r="N1458" s="224" t="s">
        <v>48</v>
      </c>
      <c r="O1458" s="87"/>
      <c r="P1458" s="225">
        <f>O1458*H1458</f>
        <v>0</v>
      </c>
      <c r="Q1458" s="225">
        <v>0</v>
      </c>
      <c r="R1458" s="225">
        <f>Q1458*H1458</f>
        <v>0</v>
      </c>
      <c r="S1458" s="225">
        <v>0</v>
      </c>
      <c r="T1458" s="226">
        <f>S1458*H1458</f>
        <v>0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27" t="s">
        <v>291</v>
      </c>
      <c r="AT1458" s="227" t="s">
        <v>179</v>
      </c>
      <c r="AU1458" s="227" t="s">
        <v>86</v>
      </c>
      <c r="AY1458" s="20" t="s">
        <v>177</v>
      </c>
      <c r="BE1458" s="228">
        <f>IF(N1458="základní",J1458,0)</f>
        <v>0</v>
      </c>
      <c r="BF1458" s="228">
        <f>IF(N1458="snížená",J1458,0)</f>
        <v>0</v>
      </c>
      <c r="BG1458" s="228">
        <f>IF(N1458="zákl. přenesená",J1458,0)</f>
        <v>0</v>
      </c>
      <c r="BH1458" s="228">
        <f>IF(N1458="sníž. přenesená",J1458,0)</f>
        <v>0</v>
      </c>
      <c r="BI1458" s="228">
        <f>IF(N1458="nulová",J1458,0)</f>
        <v>0</v>
      </c>
      <c r="BJ1458" s="20" t="s">
        <v>84</v>
      </c>
      <c r="BK1458" s="228">
        <f>ROUND(I1458*H1458,2)</f>
        <v>0</v>
      </c>
      <c r="BL1458" s="20" t="s">
        <v>291</v>
      </c>
      <c r="BM1458" s="227" t="s">
        <v>2192</v>
      </c>
    </row>
    <row r="1459" s="2" customFormat="1">
      <c r="A1459" s="41"/>
      <c r="B1459" s="42"/>
      <c r="C1459" s="43"/>
      <c r="D1459" s="229" t="s">
        <v>185</v>
      </c>
      <c r="E1459" s="43"/>
      <c r="F1459" s="230" t="s">
        <v>2193</v>
      </c>
      <c r="G1459" s="43"/>
      <c r="H1459" s="43"/>
      <c r="I1459" s="231"/>
      <c r="J1459" s="43"/>
      <c r="K1459" s="43"/>
      <c r="L1459" s="47"/>
      <c r="M1459" s="232"/>
      <c r="N1459" s="233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T1459" s="20" t="s">
        <v>185</v>
      </c>
      <c r="AU1459" s="20" t="s">
        <v>86</v>
      </c>
    </row>
    <row r="1460" s="13" customFormat="1">
      <c r="A1460" s="13"/>
      <c r="B1460" s="234"/>
      <c r="C1460" s="235"/>
      <c r="D1460" s="229" t="s">
        <v>187</v>
      </c>
      <c r="E1460" s="236" t="s">
        <v>19</v>
      </c>
      <c r="F1460" s="237" t="s">
        <v>2194</v>
      </c>
      <c r="G1460" s="235"/>
      <c r="H1460" s="238">
        <v>99.25</v>
      </c>
      <c r="I1460" s="239"/>
      <c r="J1460" s="235"/>
      <c r="K1460" s="235"/>
      <c r="L1460" s="240"/>
      <c r="M1460" s="241"/>
      <c r="N1460" s="242"/>
      <c r="O1460" s="242"/>
      <c r="P1460" s="242"/>
      <c r="Q1460" s="242"/>
      <c r="R1460" s="242"/>
      <c r="S1460" s="242"/>
      <c r="T1460" s="24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4" t="s">
        <v>187</v>
      </c>
      <c r="AU1460" s="244" t="s">
        <v>86</v>
      </c>
      <c r="AV1460" s="13" t="s">
        <v>86</v>
      </c>
      <c r="AW1460" s="13" t="s">
        <v>37</v>
      </c>
      <c r="AX1460" s="13" t="s">
        <v>84</v>
      </c>
      <c r="AY1460" s="244" t="s">
        <v>177</v>
      </c>
    </row>
    <row r="1461" s="2" customFormat="1" ht="16.5" customHeight="1">
      <c r="A1461" s="41"/>
      <c r="B1461" s="42"/>
      <c r="C1461" s="216" t="s">
        <v>2195</v>
      </c>
      <c r="D1461" s="216" t="s">
        <v>179</v>
      </c>
      <c r="E1461" s="217" t="s">
        <v>2196</v>
      </c>
      <c r="F1461" s="218" t="s">
        <v>2197</v>
      </c>
      <c r="G1461" s="219" t="s">
        <v>287</v>
      </c>
      <c r="H1461" s="220">
        <v>0.155</v>
      </c>
      <c r="I1461" s="221"/>
      <c r="J1461" s="222">
        <f>ROUND(I1461*H1461,2)</f>
        <v>0</v>
      </c>
      <c r="K1461" s="218" t="s">
        <v>244</v>
      </c>
      <c r="L1461" s="47"/>
      <c r="M1461" s="223" t="s">
        <v>19</v>
      </c>
      <c r="N1461" s="224" t="s">
        <v>48</v>
      </c>
      <c r="O1461" s="87"/>
      <c r="P1461" s="225">
        <f>O1461*H1461</f>
        <v>0</v>
      </c>
      <c r="Q1461" s="225">
        <v>0</v>
      </c>
      <c r="R1461" s="225">
        <f>Q1461*H1461</f>
        <v>0</v>
      </c>
      <c r="S1461" s="225">
        <v>0</v>
      </c>
      <c r="T1461" s="226">
        <f>S1461*H1461</f>
        <v>0</v>
      </c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R1461" s="227" t="s">
        <v>291</v>
      </c>
      <c r="AT1461" s="227" t="s">
        <v>179</v>
      </c>
      <c r="AU1461" s="227" t="s">
        <v>86</v>
      </c>
      <c r="AY1461" s="20" t="s">
        <v>177</v>
      </c>
      <c r="BE1461" s="228">
        <f>IF(N1461="základní",J1461,0)</f>
        <v>0</v>
      </c>
      <c r="BF1461" s="228">
        <f>IF(N1461="snížená",J1461,0)</f>
        <v>0</v>
      </c>
      <c r="BG1461" s="228">
        <f>IF(N1461="zákl. přenesená",J1461,0)</f>
        <v>0</v>
      </c>
      <c r="BH1461" s="228">
        <f>IF(N1461="sníž. přenesená",J1461,0)</f>
        <v>0</v>
      </c>
      <c r="BI1461" s="228">
        <f>IF(N1461="nulová",J1461,0)</f>
        <v>0</v>
      </c>
      <c r="BJ1461" s="20" t="s">
        <v>84</v>
      </c>
      <c r="BK1461" s="228">
        <f>ROUND(I1461*H1461,2)</f>
        <v>0</v>
      </c>
      <c r="BL1461" s="20" t="s">
        <v>291</v>
      </c>
      <c r="BM1461" s="227" t="s">
        <v>2198</v>
      </c>
    </row>
    <row r="1462" s="2" customFormat="1">
      <c r="A1462" s="41"/>
      <c r="B1462" s="42"/>
      <c r="C1462" s="43"/>
      <c r="D1462" s="229" t="s">
        <v>185</v>
      </c>
      <c r="E1462" s="43"/>
      <c r="F1462" s="230" t="s">
        <v>2199</v>
      </c>
      <c r="G1462" s="43"/>
      <c r="H1462" s="43"/>
      <c r="I1462" s="231"/>
      <c r="J1462" s="43"/>
      <c r="K1462" s="43"/>
      <c r="L1462" s="47"/>
      <c r="M1462" s="232"/>
      <c r="N1462" s="233"/>
      <c r="O1462" s="87"/>
      <c r="P1462" s="87"/>
      <c r="Q1462" s="87"/>
      <c r="R1462" s="87"/>
      <c r="S1462" s="87"/>
      <c r="T1462" s="88"/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T1462" s="20" t="s">
        <v>185</v>
      </c>
      <c r="AU1462" s="20" t="s">
        <v>86</v>
      </c>
    </row>
    <row r="1463" s="12" customFormat="1" ht="22.8" customHeight="1">
      <c r="A1463" s="12"/>
      <c r="B1463" s="200"/>
      <c r="C1463" s="201"/>
      <c r="D1463" s="202" t="s">
        <v>76</v>
      </c>
      <c r="E1463" s="214" t="s">
        <v>2200</v>
      </c>
      <c r="F1463" s="214" t="s">
        <v>2201</v>
      </c>
      <c r="G1463" s="201"/>
      <c r="H1463" s="201"/>
      <c r="I1463" s="204"/>
      <c r="J1463" s="215">
        <f>BK1463</f>
        <v>0</v>
      </c>
      <c r="K1463" s="201"/>
      <c r="L1463" s="206"/>
      <c r="M1463" s="207"/>
      <c r="N1463" s="208"/>
      <c r="O1463" s="208"/>
      <c r="P1463" s="209">
        <f>SUM(P1464:P1574)</f>
        <v>0</v>
      </c>
      <c r="Q1463" s="208"/>
      <c r="R1463" s="209">
        <f>SUM(R1464:R1574)</f>
        <v>0.48746749999999994</v>
      </c>
      <c r="S1463" s="208"/>
      <c r="T1463" s="210">
        <f>SUM(T1464:T1574)</f>
        <v>0</v>
      </c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R1463" s="211" t="s">
        <v>86</v>
      </c>
      <c r="AT1463" s="212" t="s">
        <v>76</v>
      </c>
      <c r="AU1463" s="212" t="s">
        <v>84</v>
      </c>
      <c r="AY1463" s="211" t="s">
        <v>177</v>
      </c>
      <c r="BK1463" s="213">
        <f>SUM(BK1464:BK1574)</f>
        <v>0</v>
      </c>
    </row>
    <row r="1464" s="2" customFormat="1" ht="16.5" customHeight="1">
      <c r="A1464" s="41"/>
      <c r="B1464" s="42"/>
      <c r="C1464" s="216" t="s">
        <v>2202</v>
      </c>
      <c r="D1464" s="216" t="s">
        <v>179</v>
      </c>
      <c r="E1464" s="217" t="s">
        <v>2203</v>
      </c>
      <c r="F1464" s="218" t="s">
        <v>2204</v>
      </c>
      <c r="G1464" s="219" t="s">
        <v>465</v>
      </c>
      <c r="H1464" s="220">
        <v>8.0999999999999996</v>
      </c>
      <c r="I1464" s="221"/>
      <c r="J1464" s="222">
        <f>ROUND(I1464*H1464,2)</f>
        <v>0</v>
      </c>
      <c r="K1464" s="218" t="s">
        <v>244</v>
      </c>
      <c r="L1464" s="47"/>
      <c r="M1464" s="223" t="s">
        <v>19</v>
      </c>
      <c r="N1464" s="224" t="s">
        <v>48</v>
      </c>
      <c r="O1464" s="87"/>
      <c r="P1464" s="225">
        <f>O1464*H1464</f>
        <v>0</v>
      </c>
      <c r="Q1464" s="225">
        <v>0.0030899999999999999</v>
      </c>
      <c r="R1464" s="225">
        <f>Q1464*H1464</f>
        <v>0.025028999999999999</v>
      </c>
      <c r="S1464" s="225">
        <v>0</v>
      </c>
      <c r="T1464" s="226">
        <f>S1464*H1464</f>
        <v>0</v>
      </c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R1464" s="227" t="s">
        <v>291</v>
      </c>
      <c r="AT1464" s="227" t="s">
        <v>179</v>
      </c>
      <c r="AU1464" s="227" t="s">
        <v>86</v>
      </c>
      <c r="AY1464" s="20" t="s">
        <v>177</v>
      </c>
      <c r="BE1464" s="228">
        <f>IF(N1464="základní",J1464,0)</f>
        <v>0</v>
      </c>
      <c r="BF1464" s="228">
        <f>IF(N1464="snížená",J1464,0)</f>
        <v>0</v>
      </c>
      <c r="BG1464" s="228">
        <f>IF(N1464="zákl. přenesená",J1464,0)</f>
        <v>0</v>
      </c>
      <c r="BH1464" s="228">
        <f>IF(N1464="sníž. přenesená",J1464,0)</f>
        <v>0</v>
      </c>
      <c r="BI1464" s="228">
        <f>IF(N1464="nulová",J1464,0)</f>
        <v>0</v>
      </c>
      <c r="BJ1464" s="20" t="s">
        <v>84</v>
      </c>
      <c r="BK1464" s="228">
        <f>ROUND(I1464*H1464,2)</f>
        <v>0</v>
      </c>
      <c r="BL1464" s="20" t="s">
        <v>291</v>
      </c>
      <c r="BM1464" s="227" t="s">
        <v>2205</v>
      </c>
    </row>
    <row r="1465" s="2" customFormat="1">
      <c r="A1465" s="41"/>
      <c r="B1465" s="42"/>
      <c r="C1465" s="43"/>
      <c r="D1465" s="229" t="s">
        <v>185</v>
      </c>
      <c r="E1465" s="43"/>
      <c r="F1465" s="230" t="s">
        <v>2206</v>
      </c>
      <c r="G1465" s="43"/>
      <c r="H1465" s="43"/>
      <c r="I1465" s="231"/>
      <c r="J1465" s="43"/>
      <c r="K1465" s="43"/>
      <c r="L1465" s="47"/>
      <c r="M1465" s="232"/>
      <c r="N1465" s="233"/>
      <c r="O1465" s="87"/>
      <c r="P1465" s="87"/>
      <c r="Q1465" s="87"/>
      <c r="R1465" s="87"/>
      <c r="S1465" s="87"/>
      <c r="T1465" s="88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T1465" s="20" t="s">
        <v>185</v>
      </c>
      <c r="AU1465" s="20" t="s">
        <v>86</v>
      </c>
    </row>
    <row r="1466" s="13" customFormat="1">
      <c r="A1466" s="13"/>
      <c r="B1466" s="234"/>
      <c r="C1466" s="235"/>
      <c r="D1466" s="229" t="s">
        <v>187</v>
      </c>
      <c r="E1466" s="236" t="s">
        <v>19</v>
      </c>
      <c r="F1466" s="237" t="s">
        <v>2207</v>
      </c>
      <c r="G1466" s="235"/>
      <c r="H1466" s="238">
        <v>8.0999999999999996</v>
      </c>
      <c r="I1466" s="239"/>
      <c r="J1466" s="235"/>
      <c r="K1466" s="235"/>
      <c r="L1466" s="240"/>
      <c r="M1466" s="241"/>
      <c r="N1466" s="242"/>
      <c r="O1466" s="242"/>
      <c r="P1466" s="242"/>
      <c r="Q1466" s="242"/>
      <c r="R1466" s="242"/>
      <c r="S1466" s="242"/>
      <c r="T1466" s="24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4" t="s">
        <v>187</v>
      </c>
      <c r="AU1466" s="244" t="s">
        <v>86</v>
      </c>
      <c r="AV1466" s="13" t="s">
        <v>86</v>
      </c>
      <c r="AW1466" s="13" t="s">
        <v>37</v>
      </c>
      <c r="AX1466" s="13" t="s">
        <v>84</v>
      </c>
      <c r="AY1466" s="244" t="s">
        <v>177</v>
      </c>
    </row>
    <row r="1467" s="2" customFormat="1" ht="16.5" customHeight="1">
      <c r="A1467" s="41"/>
      <c r="B1467" s="42"/>
      <c r="C1467" s="216" t="s">
        <v>2208</v>
      </c>
      <c r="D1467" s="216" t="s">
        <v>179</v>
      </c>
      <c r="E1467" s="217" t="s">
        <v>2209</v>
      </c>
      <c r="F1467" s="218" t="s">
        <v>2210</v>
      </c>
      <c r="G1467" s="219" t="s">
        <v>465</v>
      </c>
      <c r="H1467" s="220">
        <v>21.449999999999999</v>
      </c>
      <c r="I1467" s="221"/>
      <c r="J1467" s="222">
        <f>ROUND(I1467*H1467,2)</f>
        <v>0</v>
      </c>
      <c r="K1467" s="218" t="s">
        <v>244</v>
      </c>
      <c r="L1467" s="47"/>
      <c r="M1467" s="223" t="s">
        <v>19</v>
      </c>
      <c r="N1467" s="224" t="s">
        <v>48</v>
      </c>
      <c r="O1467" s="87"/>
      <c r="P1467" s="225">
        <f>O1467*H1467</f>
        <v>0</v>
      </c>
      <c r="Q1467" s="225">
        <v>0.00084999999999999995</v>
      </c>
      <c r="R1467" s="225">
        <f>Q1467*H1467</f>
        <v>0.018232499999999999</v>
      </c>
      <c r="S1467" s="225">
        <v>0</v>
      </c>
      <c r="T1467" s="226">
        <f>S1467*H1467</f>
        <v>0</v>
      </c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R1467" s="227" t="s">
        <v>291</v>
      </c>
      <c r="AT1467" s="227" t="s">
        <v>179</v>
      </c>
      <c r="AU1467" s="227" t="s">
        <v>86</v>
      </c>
      <c r="AY1467" s="20" t="s">
        <v>177</v>
      </c>
      <c r="BE1467" s="228">
        <f>IF(N1467="základní",J1467,0)</f>
        <v>0</v>
      </c>
      <c r="BF1467" s="228">
        <f>IF(N1467="snížená",J1467,0)</f>
        <v>0</v>
      </c>
      <c r="BG1467" s="228">
        <f>IF(N1467="zákl. přenesená",J1467,0)</f>
        <v>0</v>
      </c>
      <c r="BH1467" s="228">
        <f>IF(N1467="sníž. přenesená",J1467,0)</f>
        <v>0</v>
      </c>
      <c r="BI1467" s="228">
        <f>IF(N1467="nulová",J1467,0)</f>
        <v>0</v>
      </c>
      <c r="BJ1467" s="20" t="s">
        <v>84</v>
      </c>
      <c r="BK1467" s="228">
        <f>ROUND(I1467*H1467,2)</f>
        <v>0</v>
      </c>
      <c r="BL1467" s="20" t="s">
        <v>291</v>
      </c>
      <c r="BM1467" s="227" t="s">
        <v>2211</v>
      </c>
    </row>
    <row r="1468" s="2" customFormat="1">
      <c r="A1468" s="41"/>
      <c r="B1468" s="42"/>
      <c r="C1468" s="43"/>
      <c r="D1468" s="229" t="s">
        <v>185</v>
      </c>
      <c r="E1468" s="43"/>
      <c r="F1468" s="230" t="s">
        <v>2212</v>
      </c>
      <c r="G1468" s="43"/>
      <c r="H1468" s="43"/>
      <c r="I1468" s="231"/>
      <c r="J1468" s="43"/>
      <c r="K1468" s="43"/>
      <c r="L1468" s="47"/>
      <c r="M1468" s="232"/>
      <c r="N1468" s="233"/>
      <c r="O1468" s="87"/>
      <c r="P1468" s="87"/>
      <c r="Q1468" s="87"/>
      <c r="R1468" s="87"/>
      <c r="S1468" s="87"/>
      <c r="T1468" s="88"/>
      <c r="U1468" s="41"/>
      <c r="V1468" s="41"/>
      <c r="W1468" s="41"/>
      <c r="X1468" s="41"/>
      <c r="Y1468" s="41"/>
      <c r="Z1468" s="41"/>
      <c r="AA1468" s="41"/>
      <c r="AB1468" s="41"/>
      <c r="AC1468" s="41"/>
      <c r="AD1468" s="41"/>
      <c r="AE1468" s="41"/>
      <c r="AT1468" s="20" t="s">
        <v>185</v>
      </c>
      <c r="AU1468" s="20" t="s">
        <v>86</v>
      </c>
    </row>
    <row r="1469" s="2" customFormat="1" ht="16.5" customHeight="1">
      <c r="A1469" s="41"/>
      <c r="B1469" s="42"/>
      <c r="C1469" s="216" t="s">
        <v>2213</v>
      </c>
      <c r="D1469" s="216" t="s">
        <v>179</v>
      </c>
      <c r="E1469" s="217" t="s">
        <v>2214</v>
      </c>
      <c r="F1469" s="218" t="s">
        <v>2215</v>
      </c>
      <c r="G1469" s="219" t="s">
        <v>465</v>
      </c>
      <c r="H1469" s="220">
        <v>27.399999999999999</v>
      </c>
      <c r="I1469" s="221"/>
      <c r="J1469" s="222">
        <f>ROUND(I1469*H1469,2)</f>
        <v>0</v>
      </c>
      <c r="K1469" s="218" t="s">
        <v>244</v>
      </c>
      <c r="L1469" s="47"/>
      <c r="M1469" s="223" t="s">
        <v>19</v>
      </c>
      <c r="N1469" s="224" t="s">
        <v>48</v>
      </c>
      <c r="O1469" s="87"/>
      <c r="P1469" s="225">
        <f>O1469*H1469</f>
        <v>0</v>
      </c>
      <c r="Q1469" s="225">
        <v>0.00116</v>
      </c>
      <c r="R1469" s="225">
        <f>Q1469*H1469</f>
        <v>0.031784</v>
      </c>
      <c r="S1469" s="225">
        <v>0</v>
      </c>
      <c r="T1469" s="226">
        <f>S1469*H1469</f>
        <v>0</v>
      </c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R1469" s="227" t="s">
        <v>291</v>
      </c>
      <c r="AT1469" s="227" t="s">
        <v>179</v>
      </c>
      <c r="AU1469" s="227" t="s">
        <v>86</v>
      </c>
      <c r="AY1469" s="20" t="s">
        <v>177</v>
      </c>
      <c r="BE1469" s="228">
        <f>IF(N1469="základní",J1469,0)</f>
        <v>0</v>
      </c>
      <c r="BF1469" s="228">
        <f>IF(N1469="snížená",J1469,0)</f>
        <v>0</v>
      </c>
      <c r="BG1469" s="228">
        <f>IF(N1469="zákl. přenesená",J1469,0)</f>
        <v>0</v>
      </c>
      <c r="BH1469" s="228">
        <f>IF(N1469="sníž. přenesená",J1469,0)</f>
        <v>0</v>
      </c>
      <c r="BI1469" s="228">
        <f>IF(N1469="nulová",J1469,0)</f>
        <v>0</v>
      </c>
      <c r="BJ1469" s="20" t="s">
        <v>84</v>
      </c>
      <c r="BK1469" s="228">
        <f>ROUND(I1469*H1469,2)</f>
        <v>0</v>
      </c>
      <c r="BL1469" s="20" t="s">
        <v>291</v>
      </c>
      <c r="BM1469" s="227" t="s">
        <v>2216</v>
      </c>
    </row>
    <row r="1470" s="2" customFormat="1">
      <c r="A1470" s="41"/>
      <c r="B1470" s="42"/>
      <c r="C1470" s="43"/>
      <c r="D1470" s="229" t="s">
        <v>185</v>
      </c>
      <c r="E1470" s="43"/>
      <c r="F1470" s="230" t="s">
        <v>2217</v>
      </c>
      <c r="G1470" s="43"/>
      <c r="H1470" s="43"/>
      <c r="I1470" s="231"/>
      <c r="J1470" s="43"/>
      <c r="K1470" s="43"/>
      <c r="L1470" s="47"/>
      <c r="M1470" s="232"/>
      <c r="N1470" s="233"/>
      <c r="O1470" s="87"/>
      <c r="P1470" s="87"/>
      <c r="Q1470" s="87"/>
      <c r="R1470" s="87"/>
      <c r="S1470" s="87"/>
      <c r="T1470" s="88"/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T1470" s="20" t="s">
        <v>185</v>
      </c>
      <c r="AU1470" s="20" t="s">
        <v>86</v>
      </c>
    </row>
    <row r="1471" s="2" customFormat="1" ht="16.5" customHeight="1">
      <c r="A1471" s="41"/>
      <c r="B1471" s="42"/>
      <c r="C1471" s="216" t="s">
        <v>2218</v>
      </c>
      <c r="D1471" s="216" t="s">
        <v>179</v>
      </c>
      <c r="E1471" s="217" t="s">
        <v>2219</v>
      </c>
      <c r="F1471" s="218" t="s">
        <v>2220</v>
      </c>
      <c r="G1471" s="219" t="s">
        <v>465</v>
      </c>
      <c r="H1471" s="220">
        <v>24.550000000000001</v>
      </c>
      <c r="I1471" s="221"/>
      <c r="J1471" s="222">
        <f>ROUND(I1471*H1471,2)</f>
        <v>0</v>
      </c>
      <c r="K1471" s="218" t="s">
        <v>244</v>
      </c>
      <c r="L1471" s="47"/>
      <c r="M1471" s="223" t="s">
        <v>19</v>
      </c>
      <c r="N1471" s="224" t="s">
        <v>48</v>
      </c>
      <c r="O1471" s="87"/>
      <c r="P1471" s="225">
        <f>O1471*H1471</f>
        <v>0</v>
      </c>
      <c r="Q1471" s="225">
        <v>0.0014400000000000001</v>
      </c>
      <c r="R1471" s="225">
        <f>Q1471*H1471</f>
        <v>0.035352000000000001</v>
      </c>
      <c r="S1471" s="225">
        <v>0</v>
      </c>
      <c r="T1471" s="226">
        <f>S1471*H1471</f>
        <v>0</v>
      </c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R1471" s="227" t="s">
        <v>291</v>
      </c>
      <c r="AT1471" s="227" t="s">
        <v>179</v>
      </c>
      <c r="AU1471" s="227" t="s">
        <v>86</v>
      </c>
      <c r="AY1471" s="20" t="s">
        <v>177</v>
      </c>
      <c r="BE1471" s="228">
        <f>IF(N1471="základní",J1471,0)</f>
        <v>0</v>
      </c>
      <c r="BF1471" s="228">
        <f>IF(N1471="snížená",J1471,0)</f>
        <v>0</v>
      </c>
      <c r="BG1471" s="228">
        <f>IF(N1471="zákl. přenesená",J1471,0)</f>
        <v>0</v>
      </c>
      <c r="BH1471" s="228">
        <f>IF(N1471="sníž. přenesená",J1471,0)</f>
        <v>0</v>
      </c>
      <c r="BI1471" s="228">
        <f>IF(N1471="nulová",J1471,0)</f>
        <v>0</v>
      </c>
      <c r="BJ1471" s="20" t="s">
        <v>84</v>
      </c>
      <c r="BK1471" s="228">
        <f>ROUND(I1471*H1471,2)</f>
        <v>0</v>
      </c>
      <c r="BL1471" s="20" t="s">
        <v>291</v>
      </c>
      <c r="BM1471" s="227" t="s">
        <v>2221</v>
      </c>
    </row>
    <row r="1472" s="2" customFormat="1">
      <c r="A1472" s="41"/>
      <c r="B1472" s="42"/>
      <c r="C1472" s="43"/>
      <c r="D1472" s="229" t="s">
        <v>185</v>
      </c>
      <c r="E1472" s="43"/>
      <c r="F1472" s="230" t="s">
        <v>2222</v>
      </c>
      <c r="G1472" s="43"/>
      <c r="H1472" s="43"/>
      <c r="I1472" s="231"/>
      <c r="J1472" s="43"/>
      <c r="K1472" s="43"/>
      <c r="L1472" s="47"/>
      <c r="M1472" s="232"/>
      <c r="N1472" s="233"/>
      <c r="O1472" s="87"/>
      <c r="P1472" s="87"/>
      <c r="Q1472" s="87"/>
      <c r="R1472" s="87"/>
      <c r="S1472" s="87"/>
      <c r="T1472" s="88"/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T1472" s="20" t="s">
        <v>185</v>
      </c>
      <c r="AU1472" s="20" t="s">
        <v>86</v>
      </c>
    </row>
    <row r="1473" s="2" customFormat="1" ht="16.5" customHeight="1">
      <c r="A1473" s="41"/>
      <c r="B1473" s="42"/>
      <c r="C1473" s="216" t="s">
        <v>2223</v>
      </c>
      <c r="D1473" s="216" t="s">
        <v>179</v>
      </c>
      <c r="E1473" s="217" t="s">
        <v>2224</v>
      </c>
      <c r="F1473" s="218" t="s">
        <v>2225</v>
      </c>
      <c r="G1473" s="219" t="s">
        <v>465</v>
      </c>
      <c r="H1473" s="220">
        <v>9.1999999999999993</v>
      </c>
      <c r="I1473" s="221"/>
      <c r="J1473" s="222">
        <f>ROUND(I1473*H1473,2)</f>
        <v>0</v>
      </c>
      <c r="K1473" s="218" t="s">
        <v>244</v>
      </c>
      <c r="L1473" s="47"/>
      <c r="M1473" s="223" t="s">
        <v>19</v>
      </c>
      <c r="N1473" s="224" t="s">
        <v>48</v>
      </c>
      <c r="O1473" s="87"/>
      <c r="P1473" s="225">
        <f>O1473*H1473</f>
        <v>0</v>
      </c>
      <c r="Q1473" s="225">
        <v>0.00281</v>
      </c>
      <c r="R1473" s="225">
        <f>Q1473*H1473</f>
        <v>0.025851999999999997</v>
      </c>
      <c r="S1473" s="225">
        <v>0</v>
      </c>
      <c r="T1473" s="226">
        <f>S1473*H1473</f>
        <v>0</v>
      </c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R1473" s="227" t="s">
        <v>291</v>
      </c>
      <c r="AT1473" s="227" t="s">
        <v>179</v>
      </c>
      <c r="AU1473" s="227" t="s">
        <v>86</v>
      </c>
      <c r="AY1473" s="20" t="s">
        <v>177</v>
      </c>
      <c r="BE1473" s="228">
        <f>IF(N1473="základní",J1473,0)</f>
        <v>0</v>
      </c>
      <c r="BF1473" s="228">
        <f>IF(N1473="snížená",J1473,0)</f>
        <v>0</v>
      </c>
      <c r="BG1473" s="228">
        <f>IF(N1473="zákl. přenesená",J1473,0)</f>
        <v>0</v>
      </c>
      <c r="BH1473" s="228">
        <f>IF(N1473="sníž. přenesená",J1473,0)</f>
        <v>0</v>
      </c>
      <c r="BI1473" s="228">
        <f>IF(N1473="nulová",J1473,0)</f>
        <v>0</v>
      </c>
      <c r="BJ1473" s="20" t="s">
        <v>84</v>
      </c>
      <c r="BK1473" s="228">
        <f>ROUND(I1473*H1473,2)</f>
        <v>0</v>
      </c>
      <c r="BL1473" s="20" t="s">
        <v>291</v>
      </c>
      <c r="BM1473" s="227" t="s">
        <v>2226</v>
      </c>
    </row>
    <row r="1474" s="2" customFormat="1">
      <c r="A1474" s="41"/>
      <c r="B1474" s="42"/>
      <c r="C1474" s="43"/>
      <c r="D1474" s="229" t="s">
        <v>185</v>
      </c>
      <c r="E1474" s="43"/>
      <c r="F1474" s="230" t="s">
        <v>2227</v>
      </c>
      <c r="G1474" s="43"/>
      <c r="H1474" s="43"/>
      <c r="I1474" s="231"/>
      <c r="J1474" s="43"/>
      <c r="K1474" s="43"/>
      <c r="L1474" s="47"/>
      <c r="M1474" s="232"/>
      <c r="N1474" s="233"/>
      <c r="O1474" s="87"/>
      <c r="P1474" s="87"/>
      <c r="Q1474" s="87"/>
      <c r="R1474" s="87"/>
      <c r="S1474" s="87"/>
      <c r="T1474" s="88"/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T1474" s="20" t="s">
        <v>185</v>
      </c>
      <c r="AU1474" s="20" t="s">
        <v>86</v>
      </c>
    </row>
    <row r="1475" s="2" customFormat="1" ht="16.5" customHeight="1">
      <c r="A1475" s="41"/>
      <c r="B1475" s="42"/>
      <c r="C1475" s="216" t="s">
        <v>2228</v>
      </c>
      <c r="D1475" s="216" t="s">
        <v>179</v>
      </c>
      <c r="E1475" s="217" t="s">
        <v>2229</v>
      </c>
      <c r="F1475" s="218" t="s">
        <v>2230</v>
      </c>
      <c r="G1475" s="219" t="s">
        <v>465</v>
      </c>
      <c r="H1475" s="220">
        <v>12.699999999999999</v>
      </c>
      <c r="I1475" s="221"/>
      <c r="J1475" s="222">
        <f>ROUND(I1475*H1475,2)</f>
        <v>0</v>
      </c>
      <c r="K1475" s="218" t="s">
        <v>244</v>
      </c>
      <c r="L1475" s="47"/>
      <c r="M1475" s="223" t="s">
        <v>19</v>
      </c>
      <c r="N1475" s="224" t="s">
        <v>48</v>
      </c>
      <c r="O1475" s="87"/>
      <c r="P1475" s="225">
        <f>O1475*H1475</f>
        <v>0</v>
      </c>
      <c r="Q1475" s="225">
        <v>0.00363</v>
      </c>
      <c r="R1475" s="225">
        <f>Q1475*H1475</f>
        <v>0.046100999999999996</v>
      </c>
      <c r="S1475" s="225">
        <v>0</v>
      </c>
      <c r="T1475" s="226">
        <f>S1475*H1475</f>
        <v>0</v>
      </c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R1475" s="227" t="s">
        <v>291</v>
      </c>
      <c r="AT1475" s="227" t="s">
        <v>179</v>
      </c>
      <c r="AU1475" s="227" t="s">
        <v>86</v>
      </c>
      <c r="AY1475" s="20" t="s">
        <v>177</v>
      </c>
      <c r="BE1475" s="228">
        <f>IF(N1475="základní",J1475,0)</f>
        <v>0</v>
      </c>
      <c r="BF1475" s="228">
        <f>IF(N1475="snížená",J1475,0)</f>
        <v>0</v>
      </c>
      <c r="BG1475" s="228">
        <f>IF(N1475="zákl. přenesená",J1475,0)</f>
        <v>0</v>
      </c>
      <c r="BH1475" s="228">
        <f>IF(N1475="sníž. přenesená",J1475,0)</f>
        <v>0</v>
      </c>
      <c r="BI1475" s="228">
        <f>IF(N1475="nulová",J1475,0)</f>
        <v>0</v>
      </c>
      <c r="BJ1475" s="20" t="s">
        <v>84</v>
      </c>
      <c r="BK1475" s="228">
        <f>ROUND(I1475*H1475,2)</f>
        <v>0</v>
      </c>
      <c r="BL1475" s="20" t="s">
        <v>291</v>
      </c>
      <c r="BM1475" s="227" t="s">
        <v>2231</v>
      </c>
    </row>
    <row r="1476" s="2" customFormat="1">
      <c r="A1476" s="41"/>
      <c r="B1476" s="42"/>
      <c r="C1476" s="43"/>
      <c r="D1476" s="229" t="s">
        <v>185</v>
      </c>
      <c r="E1476" s="43"/>
      <c r="F1476" s="230" t="s">
        <v>2232</v>
      </c>
      <c r="G1476" s="43"/>
      <c r="H1476" s="43"/>
      <c r="I1476" s="231"/>
      <c r="J1476" s="43"/>
      <c r="K1476" s="43"/>
      <c r="L1476" s="47"/>
      <c r="M1476" s="232"/>
      <c r="N1476" s="233"/>
      <c r="O1476" s="87"/>
      <c r="P1476" s="87"/>
      <c r="Q1476" s="87"/>
      <c r="R1476" s="87"/>
      <c r="S1476" s="87"/>
      <c r="T1476" s="88"/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T1476" s="20" t="s">
        <v>185</v>
      </c>
      <c r="AU1476" s="20" t="s">
        <v>86</v>
      </c>
    </row>
    <row r="1477" s="2" customFormat="1" ht="16.5" customHeight="1">
      <c r="A1477" s="41"/>
      <c r="B1477" s="42"/>
      <c r="C1477" s="216" t="s">
        <v>2233</v>
      </c>
      <c r="D1477" s="216" t="s">
        <v>179</v>
      </c>
      <c r="E1477" s="217" t="s">
        <v>2234</v>
      </c>
      <c r="F1477" s="218" t="s">
        <v>2235</v>
      </c>
      <c r="G1477" s="219" t="s">
        <v>465</v>
      </c>
      <c r="H1477" s="220">
        <v>1.6000000000000001</v>
      </c>
      <c r="I1477" s="221"/>
      <c r="J1477" s="222">
        <f>ROUND(I1477*H1477,2)</f>
        <v>0</v>
      </c>
      <c r="K1477" s="218" t="s">
        <v>244</v>
      </c>
      <c r="L1477" s="47"/>
      <c r="M1477" s="223" t="s">
        <v>19</v>
      </c>
      <c r="N1477" s="224" t="s">
        <v>48</v>
      </c>
      <c r="O1477" s="87"/>
      <c r="P1477" s="225">
        <f>O1477*H1477</f>
        <v>0</v>
      </c>
      <c r="Q1477" s="225">
        <v>0.0061399999999999996</v>
      </c>
      <c r="R1477" s="225">
        <f>Q1477*H1477</f>
        <v>0.0098239999999999994</v>
      </c>
      <c r="S1477" s="225">
        <v>0</v>
      </c>
      <c r="T1477" s="226">
        <f>S1477*H1477</f>
        <v>0</v>
      </c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R1477" s="227" t="s">
        <v>291</v>
      </c>
      <c r="AT1477" s="227" t="s">
        <v>179</v>
      </c>
      <c r="AU1477" s="227" t="s">
        <v>86</v>
      </c>
      <c r="AY1477" s="20" t="s">
        <v>177</v>
      </c>
      <c r="BE1477" s="228">
        <f>IF(N1477="základní",J1477,0)</f>
        <v>0</v>
      </c>
      <c r="BF1477" s="228">
        <f>IF(N1477="snížená",J1477,0)</f>
        <v>0</v>
      </c>
      <c r="BG1477" s="228">
        <f>IF(N1477="zákl. přenesená",J1477,0)</f>
        <v>0</v>
      </c>
      <c r="BH1477" s="228">
        <f>IF(N1477="sníž. přenesená",J1477,0)</f>
        <v>0</v>
      </c>
      <c r="BI1477" s="228">
        <f>IF(N1477="nulová",J1477,0)</f>
        <v>0</v>
      </c>
      <c r="BJ1477" s="20" t="s">
        <v>84</v>
      </c>
      <c r="BK1477" s="228">
        <f>ROUND(I1477*H1477,2)</f>
        <v>0</v>
      </c>
      <c r="BL1477" s="20" t="s">
        <v>291</v>
      </c>
      <c r="BM1477" s="227" t="s">
        <v>2236</v>
      </c>
    </row>
    <row r="1478" s="2" customFormat="1">
      <c r="A1478" s="41"/>
      <c r="B1478" s="42"/>
      <c r="C1478" s="43"/>
      <c r="D1478" s="229" t="s">
        <v>185</v>
      </c>
      <c r="E1478" s="43"/>
      <c r="F1478" s="230" t="s">
        <v>2237</v>
      </c>
      <c r="G1478" s="43"/>
      <c r="H1478" s="43"/>
      <c r="I1478" s="231"/>
      <c r="J1478" s="43"/>
      <c r="K1478" s="43"/>
      <c r="L1478" s="47"/>
      <c r="M1478" s="232"/>
      <c r="N1478" s="233"/>
      <c r="O1478" s="87"/>
      <c r="P1478" s="87"/>
      <c r="Q1478" s="87"/>
      <c r="R1478" s="87"/>
      <c r="S1478" s="87"/>
      <c r="T1478" s="88"/>
      <c r="U1478" s="41"/>
      <c r="V1478" s="41"/>
      <c r="W1478" s="41"/>
      <c r="X1478" s="41"/>
      <c r="Y1478" s="41"/>
      <c r="Z1478" s="41"/>
      <c r="AA1478" s="41"/>
      <c r="AB1478" s="41"/>
      <c r="AC1478" s="41"/>
      <c r="AD1478" s="41"/>
      <c r="AE1478" s="41"/>
      <c r="AT1478" s="20" t="s">
        <v>185</v>
      </c>
      <c r="AU1478" s="20" t="s">
        <v>86</v>
      </c>
    </row>
    <row r="1479" s="2" customFormat="1" ht="16.5" customHeight="1">
      <c r="A1479" s="41"/>
      <c r="B1479" s="42"/>
      <c r="C1479" s="216" t="s">
        <v>2238</v>
      </c>
      <c r="D1479" s="216" t="s">
        <v>179</v>
      </c>
      <c r="E1479" s="217" t="s">
        <v>2239</v>
      </c>
      <c r="F1479" s="218" t="s">
        <v>2240</v>
      </c>
      <c r="G1479" s="219" t="s">
        <v>465</v>
      </c>
      <c r="H1479" s="220">
        <v>18.600000000000001</v>
      </c>
      <c r="I1479" s="221"/>
      <c r="J1479" s="222">
        <f>ROUND(I1479*H1479,2)</f>
        <v>0</v>
      </c>
      <c r="K1479" s="218" t="s">
        <v>244</v>
      </c>
      <c r="L1479" s="47"/>
      <c r="M1479" s="223" t="s">
        <v>19</v>
      </c>
      <c r="N1479" s="224" t="s">
        <v>48</v>
      </c>
      <c r="O1479" s="87"/>
      <c r="P1479" s="225">
        <f>O1479*H1479</f>
        <v>0</v>
      </c>
      <c r="Q1479" s="225">
        <v>0.00084000000000000003</v>
      </c>
      <c r="R1479" s="225">
        <f>Q1479*H1479</f>
        <v>0.015624000000000003</v>
      </c>
      <c r="S1479" s="225">
        <v>0</v>
      </c>
      <c r="T1479" s="226">
        <f>S1479*H1479</f>
        <v>0</v>
      </c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R1479" s="227" t="s">
        <v>291</v>
      </c>
      <c r="AT1479" s="227" t="s">
        <v>179</v>
      </c>
      <c r="AU1479" s="227" t="s">
        <v>86</v>
      </c>
      <c r="AY1479" s="20" t="s">
        <v>177</v>
      </c>
      <c r="BE1479" s="228">
        <f>IF(N1479="základní",J1479,0)</f>
        <v>0</v>
      </c>
      <c r="BF1479" s="228">
        <f>IF(N1479="snížená",J1479,0)</f>
        <v>0</v>
      </c>
      <c r="BG1479" s="228">
        <f>IF(N1479="zákl. přenesená",J1479,0)</f>
        <v>0</v>
      </c>
      <c r="BH1479" s="228">
        <f>IF(N1479="sníž. přenesená",J1479,0)</f>
        <v>0</v>
      </c>
      <c r="BI1479" s="228">
        <f>IF(N1479="nulová",J1479,0)</f>
        <v>0</v>
      </c>
      <c r="BJ1479" s="20" t="s">
        <v>84</v>
      </c>
      <c r="BK1479" s="228">
        <f>ROUND(I1479*H1479,2)</f>
        <v>0</v>
      </c>
      <c r="BL1479" s="20" t="s">
        <v>291</v>
      </c>
      <c r="BM1479" s="227" t="s">
        <v>2241</v>
      </c>
    </row>
    <row r="1480" s="2" customFormat="1">
      <c r="A1480" s="41"/>
      <c r="B1480" s="42"/>
      <c r="C1480" s="43"/>
      <c r="D1480" s="229" t="s">
        <v>185</v>
      </c>
      <c r="E1480" s="43"/>
      <c r="F1480" s="230" t="s">
        <v>2242</v>
      </c>
      <c r="G1480" s="43"/>
      <c r="H1480" s="43"/>
      <c r="I1480" s="231"/>
      <c r="J1480" s="43"/>
      <c r="K1480" s="43"/>
      <c r="L1480" s="47"/>
      <c r="M1480" s="232"/>
      <c r="N1480" s="233"/>
      <c r="O1480" s="87"/>
      <c r="P1480" s="87"/>
      <c r="Q1480" s="87"/>
      <c r="R1480" s="87"/>
      <c r="S1480" s="87"/>
      <c r="T1480" s="88"/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T1480" s="20" t="s">
        <v>185</v>
      </c>
      <c r="AU1480" s="20" t="s">
        <v>86</v>
      </c>
    </row>
    <row r="1481" s="2" customFormat="1" ht="16.5" customHeight="1">
      <c r="A1481" s="41"/>
      <c r="B1481" s="42"/>
      <c r="C1481" s="216" t="s">
        <v>2243</v>
      </c>
      <c r="D1481" s="216" t="s">
        <v>179</v>
      </c>
      <c r="E1481" s="217" t="s">
        <v>2244</v>
      </c>
      <c r="F1481" s="218" t="s">
        <v>2245</v>
      </c>
      <c r="G1481" s="219" t="s">
        <v>465</v>
      </c>
      <c r="H1481" s="220">
        <v>19.199999999999999</v>
      </c>
      <c r="I1481" s="221"/>
      <c r="J1481" s="222">
        <f>ROUND(I1481*H1481,2)</f>
        <v>0</v>
      </c>
      <c r="K1481" s="218" t="s">
        <v>244</v>
      </c>
      <c r="L1481" s="47"/>
      <c r="M1481" s="223" t="s">
        <v>19</v>
      </c>
      <c r="N1481" s="224" t="s">
        <v>48</v>
      </c>
      <c r="O1481" s="87"/>
      <c r="P1481" s="225">
        <f>O1481*H1481</f>
        <v>0</v>
      </c>
      <c r="Q1481" s="225">
        <v>0.00097999999999999997</v>
      </c>
      <c r="R1481" s="225">
        <f>Q1481*H1481</f>
        <v>0.018815999999999999</v>
      </c>
      <c r="S1481" s="225">
        <v>0</v>
      </c>
      <c r="T1481" s="226">
        <f>S1481*H1481</f>
        <v>0</v>
      </c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R1481" s="227" t="s">
        <v>291</v>
      </c>
      <c r="AT1481" s="227" t="s">
        <v>179</v>
      </c>
      <c r="AU1481" s="227" t="s">
        <v>86</v>
      </c>
      <c r="AY1481" s="20" t="s">
        <v>177</v>
      </c>
      <c r="BE1481" s="228">
        <f>IF(N1481="základní",J1481,0)</f>
        <v>0</v>
      </c>
      <c r="BF1481" s="228">
        <f>IF(N1481="snížená",J1481,0)</f>
        <v>0</v>
      </c>
      <c r="BG1481" s="228">
        <f>IF(N1481="zákl. přenesená",J1481,0)</f>
        <v>0</v>
      </c>
      <c r="BH1481" s="228">
        <f>IF(N1481="sníž. přenesená",J1481,0)</f>
        <v>0</v>
      </c>
      <c r="BI1481" s="228">
        <f>IF(N1481="nulová",J1481,0)</f>
        <v>0</v>
      </c>
      <c r="BJ1481" s="20" t="s">
        <v>84</v>
      </c>
      <c r="BK1481" s="228">
        <f>ROUND(I1481*H1481,2)</f>
        <v>0</v>
      </c>
      <c r="BL1481" s="20" t="s">
        <v>291</v>
      </c>
      <c r="BM1481" s="227" t="s">
        <v>2246</v>
      </c>
    </row>
    <row r="1482" s="2" customFormat="1">
      <c r="A1482" s="41"/>
      <c r="B1482" s="42"/>
      <c r="C1482" s="43"/>
      <c r="D1482" s="229" t="s">
        <v>185</v>
      </c>
      <c r="E1482" s="43"/>
      <c r="F1482" s="230" t="s">
        <v>2247</v>
      </c>
      <c r="G1482" s="43"/>
      <c r="H1482" s="43"/>
      <c r="I1482" s="231"/>
      <c r="J1482" s="43"/>
      <c r="K1482" s="43"/>
      <c r="L1482" s="47"/>
      <c r="M1482" s="232"/>
      <c r="N1482" s="233"/>
      <c r="O1482" s="87"/>
      <c r="P1482" s="87"/>
      <c r="Q1482" s="87"/>
      <c r="R1482" s="87"/>
      <c r="S1482" s="87"/>
      <c r="T1482" s="88"/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T1482" s="20" t="s">
        <v>185</v>
      </c>
      <c r="AU1482" s="20" t="s">
        <v>86</v>
      </c>
    </row>
    <row r="1483" s="2" customFormat="1" ht="16.5" customHeight="1">
      <c r="A1483" s="41"/>
      <c r="B1483" s="42"/>
      <c r="C1483" s="216" t="s">
        <v>2248</v>
      </c>
      <c r="D1483" s="216" t="s">
        <v>179</v>
      </c>
      <c r="E1483" s="217" t="s">
        <v>2249</v>
      </c>
      <c r="F1483" s="218" t="s">
        <v>2250</v>
      </c>
      <c r="G1483" s="219" t="s">
        <v>465</v>
      </c>
      <c r="H1483" s="220">
        <v>23.850000000000001</v>
      </c>
      <c r="I1483" s="221"/>
      <c r="J1483" s="222">
        <f>ROUND(I1483*H1483,2)</f>
        <v>0</v>
      </c>
      <c r="K1483" s="218" t="s">
        <v>244</v>
      </c>
      <c r="L1483" s="47"/>
      <c r="M1483" s="223" t="s">
        <v>19</v>
      </c>
      <c r="N1483" s="224" t="s">
        <v>48</v>
      </c>
      <c r="O1483" s="87"/>
      <c r="P1483" s="225">
        <f>O1483*H1483</f>
        <v>0</v>
      </c>
      <c r="Q1483" s="225">
        <v>0.0012600000000000001</v>
      </c>
      <c r="R1483" s="225">
        <f>Q1483*H1483</f>
        <v>0.030051000000000001</v>
      </c>
      <c r="S1483" s="225">
        <v>0</v>
      </c>
      <c r="T1483" s="226">
        <f>S1483*H1483</f>
        <v>0</v>
      </c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R1483" s="227" t="s">
        <v>291</v>
      </c>
      <c r="AT1483" s="227" t="s">
        <v>179</v>
      </c>
      <c r="AU1483" s="227" t="s">
        <v>86</v>
      </c>
      <c r="AY1483" s="20" t="s">
        <v>177</v>
      </c>
      <c r="BE1483" s="228">
        <f>IF(N1483="základní",J1483,0)</f>
        <v>0</v>
      </c>
      <c r="BF1483" s="228">
        <f>IF(N1483="snížená",J1483,0)</f>
        <v>0</v>
      </c>
      <c r="BG1483" s="228">
        <f>IF(N1483="zákl. přenesená",J1483,0)</f>
        <v>0</v>
      </c>
      <c r="BH1483" s="228">
        <f>IF(N1483="sníž. přenesená",J1483,0)</f>
        <v>0</v>
      </c>
      <c r="BI1483" s="228">
        <f>IF(N1483="nulová",J1483,0)</f>
        <v>0</v>
      </c>
      <c r="BJ1483" s="20" t="s">
        <v>84</v>
      </c>
      <c r="BK1483" s="228">
        <f>ROUND(I1483*H1483,2)</f>
        <v>0</v>
      </c>
      <c r="BL1483" s="20" t="s">
        <v>291</v>
      </c>
      <c r="BM1483" s="227" t="s">
        <v>2251</v>
      </c>
    </row>
    <row r="1484" s="2" customFormat="1">
      <c r="A1484" s="41"/>
      <c r="B1484" s="42"/>
      <c r="C1484" s="43"/>
      <c r="D1484" s="229" t="s">
        <v>185</v>
      </c>
      <c r="E1484" s="43"/>
      <c r="F1484" s="230" t="s">
        <v>2252</v>
      </c>
      <c r="G1484" s="43"/>
      <c r="H1484" s="43"/>
      <c r="I1484" s="231"/>
      <c r="J1484" s="43"/>
      <c r="K1484" s="43"/>
      <c r="L1484" s="47"/>
      <c r="M1484" s="232"/>
      <c r="N1484" s="233"/>
      <c r="O1484" s="87"/>
      <c r="P1484" s="87"/>
      <c r="Q1484" s="87"/>
      <c r="R1484" s="87"/>
      <c r="S1484" s="87"/>
      <c r="T1484" s="88"/>
      <c r="U1484" s="41"/>
      <c r="V1484" s="41"/>
      <c r="W1484" s="41"/>
      <c r="X1484" s="41"/>
      <c r="Y1484" s="41"/>
      <c r="Z1484" s="41"/>
      <c r="AA1484" s="41"/>
      <c r="AB1484" s="41"/>
      <c r="AC1484" s="41"/>
      <c r="AD1484" s="41"/>
      <c r="AE1484" s="41"/>
      <c r="AT1484" s="20" t="s">
        <v>185</v>
      </c>
      <c r="AU1484" s="20" t="s">
        <v>86</v>
      </c>
    </row>
    <row r="1485" s="2" customFormat="1" ht="16.5" customHeight="1">
      <c r="A1485" s="41"/>
      <c r="B1485" s="42"/>
      <c r="C1485" s="216" t="s">
        <v>2253</v>
      </c>
      <c r="D1485" s="216" t="s">
        <v>179</v>
      </c>
      <c r="E1485" s="217" t="s">
        <v>2254</v>
      </c>
      <c r="F1485" s="218" t="s">
        <v>2255</v>
      </c>
      <c r="G1485" s="219" t="s">
        <v>465</v>
      </c>
      <c r="H1485" s="220">
        <v>22.399999999999999</v>
      </c>
      <c r="I1485" s="221"/>
      <c r="J1485" s="222">
        <f>ROUND(I1485*H1485,2)</f>
        <v>0</v>
      </c>
      <c r="K1485" s="218" t="s">
        <v>244</v>
      </c>
      <c r="L1485" s="47"/>
      <c r="M1485" s="223" t="s">
        <v>19</v>
      </c>
      <c r="N1485" s="224" t="s">
        <v>48</v>
      </c>
      <c r="O1485" s="87"/>
      <c r="P1485" s="225">
        <f>O1485*H1485</f>
        <v>0</v>
      </c>
      <c r="Q1485" s="225">
        <v>0.0015299999999999999</v>
      </c>
      <c r="R1485" s="225">
        <f>Q1485*H1485</f>
        <v>0.034271999999999997</v>
      </c>
      <c r="S1485" s="225">
        <v>0</v>
      </c>
      <c r="T1485" s="226">
        <f>S1485*H1485</f>
        <v>0</v>
      </c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R1485" s="227" t="s">
        <v>291</v>
      </c>
      <c r="AT1485" s="227" t="s">
        <v>179</v>
      </c>
      <c r="AU1485" s="227" t="s">
        <v>86</v>
      </c>
      <c r="AY1485" s="20" t="s">
        <v>177</v>
      </c>
      <c r="BE1485" s="228">
        <f>IF(N1485="základní",J1485,0)</f>
        <v>0</v>
      </c>
      <c r="BF1485" s="228">
        <f>IF(N1485="snížená",J1485,0)</f>
        <v>0</v>
      </c>
      <c r="BG1485" s="228">
        <f>IF(N1485="zákl. přenesená",J1485,0)</f>
        <v>0</v>
      </c>
      <c r="BH1485" s="228">
        <f>IF(N1485="sníž. přenesená",J1485,0)</f>
        <v>0</v>
      </c>
      <c r="BI1485" s="228">
        <f>IF(N1485="nulová",J1485,0)</f>
        <v>0</v>
      </c>
      <c r="BJ1485" s="20" t="s">
        <v>84</v>
      </c>
      <c r="BK1485" s="228">
        <f>ROUND(I1485*H1485,2)</f>
        <v>0</v>
      </c>
      <c r="BL1485" s="20" t="s">
        <v>291</v>
      </c>
      <c r="BM1485" s="227" t="s">
        <v>2256</v>
      </c>
    </row>
    <row r="1486" s="2" customFormat="1">
      <c r="A1486" s="41"/>
      <c r="B1486" s="42"/>
      <c r="C1486" s="43"/>
      <c r="D1486" s="229" t="s">
        <v>185</v>
      </c>
      <c r="E1486" s="43"/>
      <c r="F1486" s="230" t="s">
        <v>2257</v>
      </c>
      <c r="G1486" s="43"/>
      <c r="H1486" s="43"/>
      <c r="I1486" s="231"/>
      <c r="J1486" s="43"/>
      <c r="K1486" s="43"/>
      <c r="L1486" s="47"/>
      <c r="M1486" s="232"/>
      <c r="N1486" s="233"/>
      <c r="O1486" s="87"/>
      <c r="P1486" s="87"/>
      <c r="Q1486" s="87"/>
      <c r="R1486" s="87"/>
      <c r="S1486" s="87"/>
      <c r="T1486" s="88"/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T1486" s="20" t="s">
        <v>185</v>
      </c>
      <c r="AU1486" s="20" t="s">
        <v>86</v>
      </c>
    </row>
    <row r="1487" s="2" customFormat="1" ht="16.5" customHeight="1">
      <c r="A1487" s="41"/>
      <c r="B1487" s="42"/>
      <c r="C1487" s="216" t="s">
        <v>2258</v>
      </c>
      <c r="D1487" s="216" t="s">
        <v>179</v>
      </c>
      <c r="E1487" s="217" t="s">
        <v>2259</v>
      </c>
      <c r="F1487" s="218" t="s">
        <v>2260</v>
      </c>
      <c r="G1487" s="219" t="s">
        <v>465</v>
      </c>
      <c r="H1487" s="220">
        <v>6.2999999999999998</v>
      </c>
      <c r="I1487" s="221"/>
      <c r="J1487" s="222">
        <f>ROUND(I1487*H1487,2)</f>
        <v>0</v>
      </c>
      <c r="K1487" s="218" t="s">
        <v>244</v>
      </c>
      <c r="L1487" s="47"/>
      <c r="M1487" s="223" t="s">
        <v>19</v>
      </c>
      <c r="N1487" s="224" t="s">
        <v>48</v>
      </c>
      <c r="O1487" s="87"/>
      <c r="P1487" s="225">
        <f>O1487*H1487</f>
        <v>0</v>
      </c>
      <c r="Q1487" s="225">
        <v>0.0028400000000000001</v>
      </c>
      <c r="R1487" s="225">
        <f>Q1487*H1487</f>
        <v>0.017892000000000002</v>
      </c>
      <c r="S1487" s="225">
        <v>0</v>
      </c>
      <c r="T1487" s="226">
        <f>S1487*H1487</f>
        <v>0</v>
      </c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R1487" s="227" t="s">
        <v>291</v>
      </c>
      <c r="AT1487" s="227" t="s">
        <v>179</v>
      </c>
      <c r="AU1487" s="227" t="s">
        <v>86</v>
      </c>
      <c r="AY1487" s="20" t="s">
        <v>177</v>
      </c>
      <c r="BE1487" s="228">
        <f>IF(N1487="základní",J1487,0)</f>
        <v>0</v>
      </c>
      <c r="BF1487" s="228">
        <f>IF(N1487="snížená",J1487,0)</f>
        <v>0</v>
      </c>
      <c r="BG1487" s="228">
        <f>IF(N1487="zákl. přenesená",J1487,0)</f>
        <v>0</v>
      </c>
      <c r="BH1487" s="228">
        <f>IF(N1487="sníž. přenesená",J1487,0)</f>
        <v>0</v>
      </c>
      <c r="BI1487" s="228">
        <f>IF(N1487="nulová",J1487,0)</f>
        <v>0</v>
      </c>
      <c r="BJ1487" s="20" t="s">
        <v>84</v>
      </c>
      <c r="BK1487" s="228">
        <f>ROUND(I1487*H1487,2)</f>
        <v>0</v>
      </c>
      <c r="BL1487" s="20" t="s">
        <v>291</v>
      </c>
      <c r="BM1487" s="227" t="s">
        <v>2261</v>
      </c>
    </row>
    <row r="1488" s="2" customFormat="1">
      <c r="A1488" s="41"/>
      <c r="B1488" s="42"/>
      <c r="C1488" s="43"/>
      <c r="D1488" s="229" t="s">
        <v>185</v>
      </c>
      <c r="E1488" s="43"/>
      <c r="F1488" s="230" t="s">
        <v>2262</v>
      </c>
      <c r="G1488" s="43"/>
      <c r="H1488" s="43"/>
      <c r="I1488" s="231"/>
      <c r="J1488" s="43"/>
      <c r="K1488" s="43"/>
      <c r="L1488" s="47"/>
      <c r="M1488" s="232"/>
      <c r="N1488" s="233"/>
      <c r="O1488" s="87"/>
      <c r="P1488" s="87"/>
      <c r="Q1488" s="87"/>
      <c r="R1488" s="87"/>
      <c r="S1488" s="87"/>
      <c r="T1488" s="88"/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T1488" s="20" t="s">
        <v>185</v>
      </c>
      <c r="AU1488" s="20" t="s">
        <v>86</v>
      </c>
    </row>
    <row r="1489" s="2" customFormat="1" ht="16.5" customHeight="1">
      <c r="A1489" s="41"/>
      <c r="B1489" s="42"/>
      <c r="C1489" s="216" t="s">
        <v>2263</v>
      </c>
      <c r="D1489" s="216" t="s">
        <v>179</v>
      </c>
      <c r="E1489" s="217" t="s">
        <v>2264</v>
      </c>
      <c r="F1489" s="218" t="s">
        <v>2265</v>
      </c>
      <c r="G1489" s="219" t="s">
        <v>465</v>
      </c>
      <c r="H1489" s="220">
        <v>12.699999999999999</v>
      </c>
      <c r="I1489" s="221"/>
      <c r="J1489" s="222">
        <f>ROUND(I1489*H1489,2)</f>
        <v>0</v>
      </c>
      <c r="K1489" s="218" t="s">
        <v>244</v>
      </c>
      <c r="L1489" s="47"/>
      <c r="M1489" s="223" t="s">
        <v>19</v>
      </c>
      <c r="N1489" s="224" t="s">
        <v>48</v>
      </c>
      <c r="O1489" s="87"/>
      <c r="P1489" s="225">
        <f>O1489*H1489</f>
        <v>0</v>
      </c>
      <c r="Q1489" s="225">
        <v>0.0037299999999999998</v>
      </c>
      <c r="R1489" s="225">
        <f>Q1489*H1489</f>
        <v>0.047370999999999996</v>
      </c>
      <c r="S1489" s="225">
        <v>0</v>
      </c>
      <c r="T1489" s="226">
        <f>S1489*H1489</f>
        <v>0</v>
      </c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R1489" s="227" t="s">
        <v>291</v>
      </c>
      <c r="AT1489" s="227" t="s">
        <v>179</v>
      </c>
      <c r="AU1489" s="227" t="s">
        <v>86</v>
      </c>
      <c r="AY1489" s="20" t="s">
        <v>177</v>
      </c>
      <c r="BE1489" s="228">
        <f>IF(N1489="základní",J1489,0)</f>
        <v>0</v>
      </c>
      <c r="BF1489" s="228">
        <f>IF(N1489="snížená",J1489,0)</f>
        <v>0</v>
      </c>
      <c r="BG1489" s="228">
        <f>IF(N1489="zákl. přenesená",J1489,0)</f>
        <v>0</v>
      </c>
      <c r="BH1489" s="228">
        <f>IF(N1489="sníž. přenesená",J1489,0)</f>
        <v>0</v>
      </c>
      <c r="BI1489" s="228">
        <f>IF(N1489="nulová",J1489,0)</f>
        <v>0</v>
      </c>
      <c r="BJ1489" s="20" t="s">
        <v>84</v>
      </c>
      <c r="BK1489" s="228">
        <f>ROUND(I1489*H1489,2)</f>
        <v>0</v>
      </c>
      <c r="BL1489" s="20" t="s">
        <v>291</v>
      </c>
      <c r="BM1489" s="227" t="s">
        <v>2266</v>
      </c>
    </row>
    <row r="1490" s="2" customFormat="1">
      <c r="A1490" s="41"/>
      <c r="B1490" s="42"/>
      <c r="C1490" s="43"/>
      <c r="D1490" s="229" t="s">
        <v>185</v>
      </c>
      <c r="E1490" s="43"/>
      <c r="F1490" s="230" t="s">
        <v>2267</v>
      </c>
      <c r="G1490" s="43"/>
      <c r="H1490" s="43"/>
      <c r="I1490" s="231"/>
      <c r="J1490" s="43"/>
      <c r="K1490" s="43"/>
      <c r="L1490" s="47"/>
      <c r="M1490" s="232"/>
      <c r="N1490" s="233"/>
      <c r="O1490" s="87"/>
      <c r="P1490" s="87"/>
      <c r="Q1490" s="87"/>
      <c r="R1490" s="87"/>
      <c r="S1490" s="87"/>
      <c r="T1490" s="88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T1490" s="20" t="s">
        <v>185</v>
      </c>
      <c r="AU1490" s="20" t="s">
        <v>86</v>
      </c>
    </row>
    <row r="1491" s="2" customFormat="1" ht="16.5" customHeight="1">
      <c r="A1491" s="41"/>
      <c r="B1491" s="42"/>
      <c r="C1491" s="216" t="s">
        <v>2268</v>
      </c>
      <c r="D1491" s="216" t="s">
        <v>179</v>
      </c>
      <c r="E1491" s="217" t="s">
        <v>2269</v>
      </c>
      <c r="F1491" s="218" t="s">
        <v>2270</v>
      </c>
      <c r="G1491" s="219" t="s">
        <v>465</v>
      </c>
      <c r="H1491" s="220">
        <v>1.6000000000000001</v>
      </c>
      <c r="I1491" s="221"/>
      <c r="J1491" s="222">
        <f>ROUND(I1491*H1491,2)</f>
        <v>0</v>
      </c>
      <c r="K1491" s="218" t="s">
        <v>244</v>
      </c>
      <c r="L1491" s="47"/>
      <c r="M1491" s="223" t="s">
        <v>19</v>
      </c>
      <c r="N1491" s="224" t="s">
        <v>48</v>
      </c>
      <c r="O1491" s="87"/>
      <c r="P1491" s="225">
        <f>O1491*H1491</f>
        <v>0</v>
      </c>
      <c r="Q1491" s="225">
        <v>0.0063</v>
      </c>
      <c r="R1491" s="225">
        <f>Q1491*H1491</f>
        <v>0.01008</v>
      </c>
      <c r="S1491" s="225">
        <v>0</v>
      </c>
      <c r="T1491" s="226">
        <f>S1491*H1491</f>
        <v>0</v>
      </c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R1491" s="227" t="s">
        <v>291</v>
      </c>
      <c r="AT1491" s="227" t="s">
        <v>179</v>
      </c>
      <c r="AU1491" s="227" t="s">
        <v>86</v>
      </c>
      <c r="AY1491" s="20" t="s">
        <v>177</v>
      </c>
      <c r="BE1491" s="228">
        <f>IF(N1491="základní",J1491,0)</f>
        <v>0</v>
      </c>
      <c r="BF1491" s="228">
        <f>IF(N1491="snížená",J1491,0)</f>
        <v>0</v>
      </c>
      <c r="BG1491" s="228">
        <f>IF(N1491="zákl. přenesená",J1491,0)</f>
        <v>0</v>
      </c>
      <c r="BH1491" s="228">
        <f>IF(N1491="sníž. přenesená",J1491,0)</f>
        <v>0</v>
      </c>
      <c r="BI1491" s="228">
        <f>IF(N1491="nulová",J1491,0)</f>
        <v>0</v>
      </c>
      <c r="BJ1491" s="20" t="s">
        <v>84</v>
      </c>
      <c r="BK1491" s="228">
        <f>ROUND(I1491*H1491,2)</f>
        <v>0</v>
      </c>
      <c r="BL1491" s="20" t="s">
        <v>291</v>
      </c>
      <c r="BM1491" s="227" t="s">
        <v>2271</v>
      </c>
    </row>
    <row r="1492" s="2" customFormat="1">
      <c r="A1492" s="41"/>
      <c r="B1492" s="42"/>
      <c r="C1492" s="43"/>
      <c r="D1492" s="229" t="s">
        <v>185</v>
      </c>
      <c r="E1492" s="43"/>
      <c r="F1492" s="230" t="s">
        <v>2272</v>
      </c>
      <c r="G1492" s="43"/>
      <c r="H1492" s="43"/>
      <c r="I1492" s="231"/>
      <c r="J1492" s="43"/>
      <c r="K1492" s="43"/>
      <c r="L1492" s="47"/>
      <c r="M1492" s="232"/>
      <c r="N1492" s="233"/>
      <c r="O1492" s="87"/>
      <c r="P1492" s="87"/>
      <c r="Q1492" s="87"/>
      <c r="R1492" s="87"/>
      <c r="S1492" s="87"/>
      <c r="T1492" s="88"/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T1492" s="20" t="s">
        <v>185</v>
      </c>
      <c r="AU1492" s="20" t="s">
        <v>86</v>
      </c>
    </row>
    <row r="1493" s="2" customFormat="1" ht="21.75" customHeight="1">
      <c r="A1493" s="41"/>
      <c r="B1493" s="42"/>
      <c r="C1493" s="216" t="s">
        <v>2273</v>
      </c>
      <c r="D1493" s="216" t="s">
        <v>179</v>
      </c>
      <c r="E1493" s="217" t="s">
        <v>2274</v>
      </c>
      <c r="F1493" s="218" t="s">
        <v>2275</v>
      </c>
      <c r="G1493" s="219" t="s">
        <v>465</v>
      </c>
      <c r="H1493" s="220">
        <v>21.449999999999999</v>
      </c>
      <c r="I1493" s="221"/>
      <c r="J1493" s="222">
        <f>ROUND(I1493*H1493,2)</f>
        <v>0</v>
      </c>
      <c r="K1493" s="218" t="s">
        <v>244</v>
      </c>
      <c r="L1493" s="47"/>
      <c r="M1493" s="223" t="s">
        <v>19</v>
      </c>
      <c r="N1493" s="224" t="s">
        <v>48</v>
      </c>
      <c r="O1493" s="87"/>
      <c r="P1493" s="225">
        <f>O1493*H1493</f>
        <v>0</v>
      </c>
      <c r="Q1493" s="225">
        <v>4.0000000000000003E-05</v>
      </c>
      <c r="R1493" s="225">
        <f>Q1493*H1493</f>
        <v>0.00085800000000000004</v>
      </c>
      <c r="S1493" s="225">
        <v>0</v>
      </c>
      <c r="T1493" s="226">
        <f>S1493*H1493</f>
        <v>0</v>
      </c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R1493" s="227" t="s">
        <v>291</v>
      </c>
      <c r="AT1493" s="227" t="s">
        <v>179</v>
      </c>
      <c r="AU1493" s="227" t="s">
        <v>86</v>
      </c>
      <c r="AY1493" s="20" t="s">
        <v>177</v>
      </c>
      <c r="BE1493" s="228">
        <f>IF(N1493="základní",J1493,0)</f>
        <v>0</v>
      </c>
      <c r="BF1493" s="228">
        <f>IF(N1493="snížená",J1493,0)</f>
        <v>0</v>
      </c>
      <c r="BG1493" s="228">
        <f>IF(N1493="zákl. přenesená",J1493,0)</f>
        <v>0</v>
      </c>
      <c r="BH1493" s="228">
        <f>IF(N1493="sníž. přenesená",J1493,0)</f>
        <v>0</v>
      </c>
      <c r="BI1493" s="228">
        <f>IF(N1493="nulová",J1493,0)</f>
        <v>0</v>
      </c>
      <c r="BJ1493" s="20" t="s">
        <v>84</v>
      </c>
      <c r="BK1493" s="228">
        <f>ROUND(I1493*H1493,2)</f>
        <v>0</v>
      </c>
      <c r="BL1493" s="20" t="s">
        <v>291</v>
      </c>
      <c r="BM1493" s="227" t="s">
        <v>2276</v>
      </c>
    </row>
    <row r="1494" s="2" customFormat="1">
      <c r="A1494" s="41"/>
      <c r="B1494" s="42"/>
      <c r="C1494" s="43"/>
      <c r="D1494" s="229" t="s">
        <v>185</v>
      </c>
      <c r="E1494" s="43"/>
      <c r="F1494" s="230" t="s">
        <v>2277</v>
      </c>
      <c r="G1494" s="43"/>
      <c r="H1494" s="43"/>
      <c r="I1494" s="231"/>
      <c r="J1494" s="43"/>
      <c r="K1494" s="43"/>
      <c r="L1494" s="47"/>
      <c r="M1494" s="232"/>
      <c r="N1494" s="233"/>
      <c r="O1494" s="87"/>
      <c r="P1494" s="87"/>
      <c r="Q1494" s="87"/>
      <c r="R1494" s="87"/>
      <c r="S1494" s="87"/>
      <c r="T1494" s="88"/>
      <c r="U1494" s="41"/>
      <c r="V1494" s="41"/>
      <c r="W1494" s="41"/>
      <c r="X1494" s="41"/>
      <c r="Y1494" s="41"/>
      <c r="Z1494" s="41"/>
      <c r="AA1494" s="41"/>
      <c r="AB1494" s="41"/>
      <c r="AC1494" s="41"/>
      <c r="AD1494" s="41"/>
      <c r="AE1494" s="41"/>
      <c r="AT1494" s="20" t="s">
        <v>185</v>
      </c>
      <c r="AU1494" s="20" t="s">
        <v>86</v>
      </c>
    </row>
    <row r="1495" s="2" customFormat="1" ht="21.75" customHeight="1">
      <c r="A1495" s="41"/>
      <c r="B1495" s="42"/>
      <c r="C1495" s="216" t="s">
        <v>2278</v>
      </c>
      <c r="D1495" s="216" t="s">
        <v>179</v>
      </c>
      <c r="E1495" s="217" t="s">
        <v>2279</v>
      </c>
      <c r="F1495" s="218" t="s">
        <v>2280</v>
      </c>
      <c r="G1495" s="219" t="s">
        <v>465</v>
      </c>
      <c r="H1495" s="220">
        <v>52.649999999999999</v>
      </c>
      <c r="I1495" s="221"/>
      <c r="J1495" s="222">
        <f>ROUND(I1495*H1495,2)</f>
        <v>0</v>
      </c>
      <c r="K1495" s="218" t="s">
        <v>244</v>
      </c>
      <c r="L1495" s="47"/>
      <c r="M1495" s="223" t="s">
        <v>19</v>
      </c>
      <c r="N1495" s="224" t="s">
        <v>48</v>
      </c>
      <c r="O1495" s="87"/>
      <c r="P1495" s="225">
        <f>O1495*H1495</f>
        <v>0</v>
      </c>
      <c r="Q1495" s="225">
        <v>4.0000000000000003E-05</v>
      </c>
      <c r="R1495" s="225">
        <f>Q1495*H1495</f>
        <v>0.0021060000000000002</v>
      </c>
      <c r="S1495" s="225">
        <v>0</v>
      </c>
      <c r="T1495" s="226">
        <f>S1495*H1495</f>
        <v>0</v>
      </c>
      <c r="U1495" s="41"/>
      <c r="V1495" s="41"/>
      <c r="W1495" s="41"/>
      <c r="X1495" s="41"/>
      <c r="Y1495" s="41"/>
      <c r="Z1495" s="41"/>
      <c r="AA1495" s="41"/>
      <c r="AB1495" s="41"/>
      <c r="AC1495" s="41"/>
      <c r="AD1495" s="41"/>
      <c r="AE1495" s="41"/>
      <c r="AR1495" s="227" t="s">
        <v>291</v>
      </c>
      <c r="AT1495" s="227" t="s">
        <v>179</v>
      </c>
      <c r="AU1495" s="227" t="s">
        <v>86</v>
      </c>
      <c r="AY1495" s="20" t="s">
        <v>177</v>
      </c>
      <c r="BE1495" s="228">
        <f>IF(N1495="základní",J1495,0)</f>
        <v>0</v>
      </c>
      <c r="BF1495" s="228">
        <f>IF(N1495="snížená",J1495,0)</f>
        <v>0</v>
      </c>
      <c r="BG1495" s="228">
        <f>IF(N1495="zákl. přenesená",J1495,0)</f>
        <v>0</v>
      </c>
      <c r="BH1495" s="228">
        <f>IF(N1495="sníž. přenesená",J1495,0)</f>
        <v>0</v>
      </c>
      <c r="BI1495" s="228">
        <f>IF(N1495="nulová",J1495,0)</f>
        <v>0</v>
      </c>
      <c r="BJ1495" s="20" t="s">
        <v>84</v>
      </c>
      <c r="BK1495" s="228">
        <f>ROUND(I1495*H1495,2)</f>
        <v>0</v>
      </c>
      <c r="BL1495" s="20" t="s">
        <v>291</v>
      </c>
      <c r="BM1495" s="227" t="s">
        <v>2281</v>
      </c>
    </row>
    <row r="1496" s="2" customFormat="1">
      <c r="A1496" s="41"/>
      <c r="B1496" s="42"/>
      <c r="C1496" s="43"/>
      <c r="D1496" s="229" t="s">
        <v>185</v>
      </c>
      <c r="E1496" s="43"/>
      <c r="F1496" s="230" t="s">
        <v>2282</v>
      </c>
      <c r="G1496" s="43"/>
      <c r="H1496" s="43"/>
      <c r="I1496" s="231"/>
      <c r="J1496" s="43"/>
      <c r="K1496" s="43"/>
      <c r="L1496" s="47"/>
      <c r="M1496" s="232"/>
      <c r="N1496" s="233"/>
      <c r="O1496" s="87"/>
      <c r="P1496" s="87"/>
      <c r="Q1496" s="87"/>
      <c r="R1496" s="87"/>
      <c r="S1496" s="87"/>
      <c r="T1496" s="88"/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T1496" s="20" t="s">
        <v>185</v>
      </c>
      <c r="AU1496" s="20" t="s">
        <v>86</v>
      </c>
    </row>
    <row r="1497" s="13" customFormat="1">
      <c r="A1497" s="13"/>
      <c r="B1497" s="234"/>
      <c r="C1497" s="235"/>
      <c r="D1497" s="229" t="s">
        <v>187</v>
      </c>
      <c r="E1497" s="236" t="s">
        <v>19</v>
      </c>
      <c r="F1497" s="237" t="s">
        <v>2283</v>
      </c>
      <c r="G1497" s="235"/>
      <c r="H1497" s="238">
        <v>52.649999999999999</v>
      </c>
      <c r="I1497" s="239"/>
      <c r="J1497" s="235"/>
      <c r="K1497" s="235"/>
      <c r="L1497" s="240"/>
      <c r="M1497" s="241"/>
      <c r="N1497" s="242"/>
      <c r="O1497" s="242"/>
      <c r="P1497" s="242"/>
      <c r="Q1497" s="242"/>
      <c r="R1497" s="242"/>
      <c r="S1497" s="242"/>
      <c r="T1497" s="24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4" t="s">
        <v>187</v>
      </c>
      <c r="AU1497" s="244" t="s">
        <v>86</v>
      </c>
      <c r="AV1497" s="13" t="s">
        <v>86</v>
      </c>
      <c r="AW1497" s="13" t="s">
        <v>37</v>
      </c>
      <c r="AX1497" s="13" t="s">
        <v>84</v>
      </c>
      <c r="AY1497" s="244" t="s">
        <v>177</v>
      </c>
    </row>
    <row r="1498" s="2" customFormat="1" ht="21.75" customHeight="1">
      <c r="A1498" s="41"/>
      <c r="B1498" s="42"/>
      <c r="C1498" s="216" t="s">
        <v>2284</v>
      </c>
      <c r="D1498" s="216" t="s">
        <v>179</v>
      </c>
      <c r="E1498" s="217" t="s">
        <v>2285</v>
      </c>
      <c r="F1498" s="218" t="s">
        <v>2286</v>
      </c>
      <c r="G1498" s="219" t="s">
        <v>465</v>
      </c>
      <c r="H1498" s="220">
        <v>16.600000000000001</v>
      </c>
      <c r="I1498" s="221"/>
      <c r="J1498" s="222">
        <f>ROUND(I1498*H1498,2)</f>
        <v>0</v>
      </c>
      <c r="K1498" s="218" t="s">
        <v>244</v>
      </c>
      <c r="L1498" s="47"/>
      <c r="M1498" s="223" t="s">
        <v>19</v>
      </c>
      <c r="N1498" s="224" t="s">
        <v>48</v>
      </c>
      <c r="O1498" s="87"/>
      <c r="P1498" s="225">
        <f>O1498*H1498</f>
        <v>0</v>
      </c>
      <c r="Q1498" s="225">
        <v>6.9999999999999994E-05</v>
      </c>
      <c r="R1498" s="225">
        <f>Q1498*H1498</f>
        <v>0.0011620000000000001</v>
      </c>
      <c r="S1498" s="225">
        <v>0</v>
      </c>
      <c r="T1498" s="226">
        <f>S1498*H1498</f>
        <v>0</v>
      </c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R1498" s="227" t="s">
        <v>291</v>
      </c>
      <c r="AT1498" s="227" t="s">
        <v>179</v>
      </c>
      <c r="AU1498" s="227" t="s">
        <v>86</v>
      </c>
      <c r="AY1498" s="20" t="s">
        <v>177</v>
      </c>
      <c r="BE1498" s="228">
        <f>IF(N1498="základní",J1498,0)</f>
        <v>0</v>
      </c>
      <c r="BF1498" s="228">
        <f>IF(N1498="snížená",J1498,0)</f>
        <v>0</v>
      </c>
      <c r="BG1498" s="228">
        <f>IF(N1498="zákl. přenesená",J1498,0)</f>
        <v>0</v>
      </c>
      <c r="BH1498" s="228">
        <f>IF(N1498="sníž. přenesená",J1498,0)</f>
        <v>0</v>
      </c>
      <c r="BI1498" s="228">
        <f>IF(N1498="nulová",J1498,0)</f>
        <v>0</v>
      </c>
      <c r="BJ1498" s="20" t="s">
        <v>84</v>
      </c>
      <c r="BK1498" s="228">
        <f>ROUND(I1498*H1498,2)</f>
        <v>0</v>
      </c>
      <c r="BL1498" s="20" t="s">
        <v>291</v>
      </c>
      <c r="BM1498" s="227" t="s">
        <v>2287</v>
      </c>
    </row>
    <row r="1499" s="2" customFormat="1">
      <c r="A1499" s="41"/>
      <c r="B1499" s="42"/>
      <c r="C1499" s="43"/>
      <c r="D1499" s="229" t="s">
        <v>185</v>
      </c>
      <c r="E1499" s="43"/>
      <c r="F1499" s="230" t="s">
        <v>2288</v>
      </c>
      <c r="G1499" s="43"/>
      <c r="H1499" s="43"/>
      <c r="I1499" s="231"/>
      <c r="J1499" s="43"/>
      <c r="K1499" s="43"/>
      <c r="L1499" s="47"/>
      <c r="M1499" s="232"/>
      <c r="N1499" s="233"/>
      <c r="O1499" s="87"/>
      <c r="P1499" s="87"/>
      <c r="Q1499" s="87"/>
      <c r="R1499" s="87"/>
      <c r="S1499" s="87"/>
      <c r="T1499" s="88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T1499" s="20" t="s">
        <v>185</v>
      </c>
      <c r="AU1499" s="20" t="s">
        <v>86</v>
      </c>
    </row>
    <row r="1500" s="13" customFormat="1">
      <c r="A1500" s="13"/>
      <c r="B1500" s="234"/>
      <c r="C1500" s="235"/>
      <c r="D1500" s="229" t="s">
        <v>187</v>
      </c>
      <c r="E1500" s="236" t="s">
        <v>19</v>
      </c>
      <c r="F1500" s="237" t="s">
        <v>2289</v>
      </c>
      <c r="G1500" s="235"/>
      <c r="H1500" s="238">
        <v>16.600000000000001</v>
      </c>
      <c r="I1500" s="239"/>
      <c r="J1500" s="235"/>
      <c r="K1500" s="235"/>
      <c r="L1500" s="240"/>
      <c r="M1500" s="241"/>
      <c r="N1500" s="242"/>
      <c r="O1500" s="242"/>
      <c r="P1500" s="242"/>
      <c r="Q1500" s="242"/>
      <c r="R1500" s="242"/>
      <c r="S1500" s="242"/>
      <c r="T1500" s="24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4" t="s">
        <v>187</v>
      </c>
      <c r="AU1500" s="244" t="s">
        <v>86</v>
      </c>
      <c r="AV1500" s="13" t="s">
        <v>86</v>
      </c>
      <c r="AW1500" s="13" t="s">
        <v>37</v>
      </c>
      <c r="AX1500" s="13" t="s">
        <v>84</v>
      </c>
      <c r="AY1500" s="244" t="s">
        <v>177</v>
      </c>
    </row>
    <row r="1501" s="2" customFormat="1" ht="21.75" customHeight="1">
      <c r="A1501" s="41"/>
      <c r="B1501" s="42"/>
      <c r="C1501" s="216" t="s">
        <v>2290</v>
      </c>
      <c r="D1501" s="216" t="s">
        <v>179</v>
      </c>
      <c r="E1501" s="217" t="s">
        <v>2291</v>
      </c>
      <c r="F1501" s="218" t="s">
        <v>2292</v>
      </c>
      <c r="G1501" s="219" t="s">
        <v>465</v>
      </c>
      <c r="H1501" s="220">
        <v>12.699999999999999</v>
      </c>
      <c r="I1501" s="221"/>
      <c r="J1501" s="222">
        <f>ROUND(I1501*H1501,2)</f>
        <v>0</v>
      </c>
      <c r="K1501" s="218" t="s">
        <v>244</v>
      </c>
      <c r="L1501" s="47"/>
      <c r="M1501" s="223" t="s">
        <v>19</v>
      </c>
      <c r="N1501" s="224" t="s">
        <v>48</v>
      </c>
      <c r="O1501" s="87"/>
      <c r="P1501" s="225">
        <f>O1501*H1501</f>
        <v>0</v>
      </c>
      <c r="Q1501" s="225">
        <v>8.0000000000000007E-05</v>
      </c>
      <c r="R1501" s="225">
        <f>Q1501*H1501</f>
        <v>0.001016</v>
      </c>
      <c r="S1501" s="225">
        <v>0</v>
      </c>
      <c r="T1501" s="226">
        <f>S1501*H1501</f>
        <v>0</v>
      </c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R1501" s="227" t="s">
        <v>291</v>
      </c>
      <c r="AT1501" s="227" t="s">
        <v>179</v>
      </c>
      <c r="AU1501" s="227" t="s">
        <v>86</v>
      </c>
      <c r="AY1501" s="20" t="s">
        <v>177</v>
      </c>
      <c r="BE1501" s="228">
        <f>IF(N1501="základní",J1501,0)</f>
        <v>0</v>
      </c>
      <c r="BF1501" s="228">
        <f>IF(N1501="snížená",J1501,0)</f>
        <v>0</v>
      </c>
      <c r="BG1501" s="228">
        <f>IF(N1501="zákl. přenesená",J1501,0)</f>
        <v>0</v>
      </c>
      <c r="BH1501" s="228">
        <f>IF(N1501="sníž. přenesená",J1501,0)</f>
        <v>0</v>
      </c>
      <c r="BI1501" s="228">
        <f>IF(N1501="nulová",J1501,0)</f>
        <v>0</v>
      </c>
      <c r="BJ1501" s="20" t="s">
        <v>84</v>
      </c>
      <c r="BK1501" s="228">
        <f>ROUND(I1501*H1501,2)</f>
        <v>0</v>
      </c>
      <c r="BL1501" s="20" t="s">
        <v>291</v>
      </c>
      <c r="BM1501" s="227" t="s">
        <v>2293</v>
      </c>
    </row>
    <row r="1502" s="2" customFormat="1">
      <c r="A1502" s="41"/>
      <c r="B1502" s="42"/>
      <c r="C1502" s="43"/>
      <c r="D1502" s="229" t="s">
        <v>185</v>
      </c>
      <c r="E1502" s="43"/>
      <c r="F1502" s="230" t="s">
        <v>2294</v>
      </c>
      <c r="G1502" s="43"/>
      <c r="H1502" s="43"/>
      <c r="I1502" s="231"/>
      <c r="J1502" s="43"/>
      <c r="K1502" s="43"/>
      <c r="L1502" s="47"/>
      <c r="M1502" s="232"/>
      <c r="N1502" s="233"/>
      <c r="O1502" s="87"/>
      <c r="P1502" s="87"/>
      <c r="Q1502" s="87"/>
      <c r="R1502" s="87"/>
      <c r="S1502" s="87"/>
      <c r="T1502" s="88"/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T1502" s="20" t="s">
        <v>185</v>
      </c>
      <c r="AU1502" s="20" t="s">
        <v>86</v>
      </c>
    </row>
    <row r="1503" s="2" customFormat="1" ht="21.75" customHeight="1">
      <c r="A1503" s="41"/>
      <c r="B1503" s="42"/>
      <c r="C1503" s="216" t="s">
        <v>2295</v>
      </c>
      <c r="D1503" s="216" t="s">
        <v>179</v>
      </c>
      <c r="E1503" s="217" t="s">
        <v>2296</v>
      </c>
      <c r="F1503" s="218" t="s">
        <v>2297</v>
      </c>
      <c r="G1503" s="219" t="s">
        <v>465</v>
      </c>
      <c r="H1503" s="220">
        <v>1.6000000000000001</v>
      </c>
      <c r="I1503" s="221"/>
      <c r="J1503" s="222">
        <f>ROUND(I1503*H1503,2)</f>
        <v>0</v>
      </c>
      <c r="K1503" s="218" t="s">
        <v>244</v>
      </c>
      <c r="L1503" s="47"/>
      <c r="M1503" s="223" t="s">
        <v>19</v>
      </c>
      <c r="N1503" s="224" t="s">
        <v>48</v>
      </c>
      <c r="O1503" s="87"/>
      <c r="P1503" s="225">
        <f>O1503*H1503</f>
        <v>0</v>
      </c>
      <c r="Q1503" s="225">
        <v>0.00010000000000000001</v>
      </c>
      <c r="R1503" s="225">
        <f>Q1503*H1503</f>
        <v>0.00016000000000000001</v>
      </c>
      <c r="S1503" s="225">
        <v>0</v>
      </c>
      <c r="T1503" s="226">
        <f>S1503*H1503</f>
        <v>0</v>
      </c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R1503" s="227" t="s">
        <v>291</v>
      </c>
      <c r="AT1503" s="227" t="s">
        <v>179</v>
      </c>
      <c r="AU1503" s="227" t="s">
        <v>86</v>
      </c>
      <c r="AY1503" s="20" t="s">
        <v>177</v>
      </c>
      <c r="BE1503" s="228">
        <f>IF(N1503="základní",J1503,0)</f>
        <v>0</v>
      </c>
      <c r="BF1503" s="228">
        <f>IF(N1503="snížená",J1503,0)</f>
        <v>0</v>
      </c>
      <c r="BG1503" s="228">
        <f>IF(N1503="zákl. přenesená",J1503,0)</f>
        <v>0</v>
      </c>
      <c r="BH1503" s="228">
        <f>IF(N1503="sníž. přenesená",J1503,0)</f>
        <v>0</v>
      </c>
      <c r="BI1503" s="228">
        <f>IF(N1503="nulová",J1503,0)</f>
        <v>0</v>
      </c>
      <c r="BJ1503" s="20" t="s">
        <v>84</v>
      </c>
      <c r="BK1503" s="228">
        <f>ROUND(I1503*H1503,2)</f>
        <v>0</v>
      </c>
      <c r="BL1503" s="20" t="s">
        <v>291</v>
      </c>
      <c r="BM1503" s="227" t="s">
        <v>2298</v>
      </c>
    </row>
    <row r="1504" s="2" customFormat="1">
      <c r="A1504" s="41"/>
      <c r="B1504" s="42"/>
      <c r="C1504" s="43"/>
      <c r="D1504" s="229" t="s">
        <v>185</v>
      </c>
      <c r="E1504" s="43"/>
      <c r="F1504" s="230" t="s">
        <v>2299</v>
      </c>
      <c r="G1504" s="43"/>
      <c r="H1504" s="43"/>
      <c r="I1504" s="231"/>
      <c r="J1504" s="43"/>
      <c r="K1504" s="43"/>
      <c r="L1504" s="47"/>
      <c r="M1504" s="232"/>
      <c r="N1504" s="233"/>
      <c r="O1504" s="87"/>
      <c r="P1504" s="87"/>
      <c r="Q1504" s="87"/>
      <c r="R1504" s="87"/>
      <c r="S1504" s="87"/>
      <c r="T1504" s="88"/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T1504" s="20" t="s">
        <v>185</v>
      </c>
      <c r="AU1504" s="20" t="s">
        <v>86</v>
      </c>
    </row>
    <row r="1505" s="2" customFormat="1" ht="21.75" customHeight="1">
      <c r="A1505" s="41"/>
      <c r="B1505" s="42"/>
      <c r="C1505" s="216" t="s">
        <v>2300</v>
      </c>
      <c r="D1505" s="216" t="s">
        <v>179</v>
      </c>
      <c r="E1505" s="217" t="s">
        <v>2301</v>
      </c>
      <c r="F1505" s="218" t="s">
        <v>2302</v>
      </c>
      <c r="G1505" s="219" t="s">
        <v>465</v>
      </c>
      <c r="H1505" s="220">
        <v>37.799999999999997</v>
      </c>
      <c r="I1505" s="221"/>
      <c r="J1505" s="222">
        <f>ROUND(I1505*H1505,2)</f>
        <v>0</v>
      </c>
      <c r="K1505" s="218" t="s">
        <v>244</v>
      </c>
      <c r="L1505" s="47"/>
      <c r="M1505" s="223" t="s">
        <v>19</v>
      </c>
      <c r="N1505" s="224" t="s">
        <v>48</v>
      </c>
      <c r="O1505" s="87"/>
      <c r="P1505" s="225">
        <f>O1505*H1505</f>
        <v>0</v>
      </c>
      <c r="Q1505" s="225">
        <v>0.00020000000000000001</v>
      </c>
      <c r="R1505" s="225">
        <f>Q1505*H1505</f>
        <v>0.0075599999999999999</v>
      </c>
      <c r="S1505" s="225">
        <v>0</v>
      </c>
      <c r="T1505" s="226">
        <f>S1505*H1505</f>
        <v>0</v>
      </c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R1505" s="227" t="s">
        <v>291</v>
      </c>
      <c r="AT1505" s="227" t="s">
        <v>179</v>
      </c>
      <c r="AU1505" s="227" t="s">
        <v>86</v>
      </c>
      <c r="AY1505" s="20" t="s">
        <v>177</v>
      </c>
      <c r="BE1505" s="228">
        <f>IF(N1505="základní",J1505,0)</f>
        <v>0</v>
      </c>
      <c r="BF1505" s="228">
        <f>IF(N1505="snížená",J1505,0)</f>
        <v>0</v>
      </c>
      <c r="BG1505" s="228">
        <f>IF(N1505="zákl. přenesená",J1505,0)</f>
        <v>0</v>
      </c>
      <c r="BH1505" s="228">
        <f>IF(N1505="sníž. přenesená",J1505,0)</f>
        <v>0</v>
      </c>
      <c r="BI1505" s="228">
        <f>IF(N1505="nulová",J1505,0)</f>
        <v>0</v>
      </c>
      <c r="BJ1505" s="20" t="s">
        <v>84</v>
      </c>
      <c r="BK1505" s="228">
        <f>ROUND(I1505*H1505,2)</f>
        <v>0</v>
      </c>
      <c r="BL1505" s="20" t="s">
        <v>291</v>
      </c>
      <c r="BM1505" s="227" t="s">
        <v>2303</v>
      </c>
    </row>
    <row r="1506" s="2" customFormat="1">
      <c r="A1506" s="41"/>
      <c r="B1506" s="42"/>
      <c r="C1506" s="43"/>
      <c r="D1506" s="229" t="s">
        <v>185</v>
      </c>
      <c r="E1506" s="43"/>
      <c r="F1506" s="230" t="s">
        <v>2304</v>
      </c>
      <c r="G1506" s="43"/>
      <c r="H1506" s="43"/>
      <c r="I1506" s="231"/>
      <c r="J1506" s="43"/>
      <c r="K1506" s="43"/>
      <c r="L1506" s="47"/>
      <c r="M1506" s="232"/>
      <c r="N1506" s="233"/>
      <c r="O1506" s="87"/>
      <c r="P1506" s="87"/>
      <c r="Q1506" s="87"/>
      <c r="R1506" s="87"/>
      <c r="S1506" s="87"/>
      <c r="T1506" s="88"/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T1506" s="20" t="s">
        <v>185</v>
      </c>
      <c r="AU1506" s="20" t="s">
        <v>86</v>
      </c>
    </row>
    <row r="1507" s="13" customFormat="1">
      <c r="A1507" s="13"/>
      <c r="B1507" s="234"/>
      <c r="C1507" s="235"/>
      <c r="D1507" s="229" t="s">
        <v>187</v>
      </c>
      <c r="E1507" s="236" t="s">
        <v>19</v>
      </c>
      <c r="F1507" s="237" t="s">
        <v>2305</v>
      </c>
      <c r="G1507" s="235"/>
      <c r="H1507" s="238">
        <v>37.799999999999997</v>
      </c>
      <c r="I1507" s="239"/>
      <c r="J1507" s="235"/>
      <c r="K1507" s="235"/>
      <c r="L1507" s="240"/>
      <c r="M1507" s="241"/>
      <c r="N1507" s="242"/>
      <c r="O1507" s="242"/>
      <c r="P1507" s="242"/>
      <c r="Q1507" s="242"/>
      <c r="R1507" s="242"/>
      <c r="S1507" s="242"/>
      <c r="T1507" s="24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4" t="s">
        <v>187</v>
      </c>
      <c r="AU1507" s="244" t="s">
        <v>86</v>
      </c>
      <c r="AV1507" s="13" t="s">
        <v>86</v>
      </c>
      <c r="AW1507" s="13" t="s">
        <v>37</v>
      </c>
      <c r="AX1507" s="13" t="s">
        <v>84</v>
      </c>
      <c r="AY1507" s="244" t="s">
        <v>177</v>
      </c>
    </row>
    <row r="1508" s="2" customFormat="1" ht="21.75" customHeight="1">
      <c r="A1508" s="41"/>
      <c r="B1508" s="42"/>
      <c r="C1508" s="216" t="s">
        <v>2306</v>
      </c>
      <c r="D1508" s="216" t="s">
        <v>179</v>
      </c>
      <c r="E1508" s="217" t="s">
        <v>2307</v>
      </c>
      <c r="F1508" s="218" t="s">
        <v>2308</v>
      </c>
      <c r="G1508" s="219" t="s">
        <v>465</v>
      </c>
      <c r="H1508" s="220">
        <v>52.549999999999997</v>
      </c>
      <c r="I1508" s="221"/>
      <c r="J1508" s="222">
        <f>ROUND(I1508*H1508,2)</f>
        <v>0</v>
      </c>
      <c r="K1508" s="218" t="s">
        <v>244</v>
      </c>
      <c r="L1508" s="47"/>
      <c r="M1508" s="223" t="s">
        <v>19</v>
      </c>
      <c r="N1508" s="224" t="s">
        <v>48</v>
      </c>
      <c r="O1508" s="87"/>
      <c r="P1508" s="225">
        <f>O1508*H1508</f>
        <v>0</v>
      </c>
      <c r="Q1508" s="225">
        <v>0.00024000000000000001</v>
      </c>
      <c r="R1508" s="225">
        <f>Q1508*H1508</f>
        <v>0.012612</v>
      </c>
      <c r="S1508" s="225">
        <v>0</v>
      </c>
      <c r="T1508" s="226">
        <f>S1508*H1508</f>
        <v>0</v>
      </c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R1508" s="227" t="s">
        <v>291</v>
      </c>
      <c r="AT1508" s="227" t="s">
        <v>179</v>
      </c>
      <c r="AU1508" s="227" t="s">
        <v>86</v>
      </c>
      <c r="AY1508" s="20" t="s">
        <v>177</v>
      </c>
      <c r="BE1508" s="228">
        <f>IF(N1508="základní",J1508,0)</f>
        <v>0</v>
      </c>
      <c r="BF1508" s="228">
        <f>IF(N1508="snížená",J1508,0)</f>
        <v>0</v>
      </c>
      <c r="BG1508" s="228">
        <f>IF(N1508="zákl. přenesená",J1508,0)</f>
        <v>0</v>
      </c>
      <c r="BH1508" s="228">
        <f>IF(N1508="sníž. přenesená",J1508,0)</f>
        <v>0</v>
      </c>
      <c r="BI1508" s="228">
        <f>IF(N1508="nulová",J1508,0)</f>
        <v>0</v>
      </c>
      <c r="BJ1508" s="20" t="s">
        <v>84</v>
      </c>
      <c r="BK1508" s="228">
        <f>ROUND(I1508*H1508,2)</f>
        <v>0</v>
      </c>
      <c r="BL1508" s="20" t="s">
        <v>291</v>
      </c>
      <c r="BM1508" s="227" t="s">
        <v>2309</v>
      </c>
    </row>
    <row r="1509" s="2" customFormat="1">
      <c r="A1509" s="41"/>
      <c r="B1509" s="42"/>
      <c r="C1509" s="43"/>
      <c r="D1509" s="229" t="s">
        <v>185</v>
      </c>
      <c r="E1509" s="43"/>
      <c r="F1509" s="230" t="s">
        <v>2310</v>
      </c>
      <c r="G1509" s="43"/>
      <c r="H1509" s="43"/>
      <c r="I1509" s="231"/>
      <c r="J1509" s="43"/>
      <c r="K1509" s="43"/>
      <c r="L1509" s="47"/>
      <c r="M1509" s="232"/>
      <c r="N1509" s="233"/>
      <c r="O1509" s="87"/>
      <c r="P1509" s="87"/>
      <c r="Q1509" s="87"/>
      <c r="R1509" s="87"/>
      <c r="S1509" s="87"/>
      <c r="T1509" s="88"/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T1509" s="20" t="s">
        <v>185</v>
      </c>
      <c r="AU1509" s="20" t="s">
        <v>86</v>
      </c>
    </row>
    <row r="1510" s="13" customFormat="1">
      <c r="A1510" s="13"/>
      <c r="B1510" s="234"/>
      <c r="C1510" s="235"/>
      <c r="D1510" s="229" t="s">
        <v>187</v>
      </c>
      <c r="E1510" s="236" t="s">
        <v>19</v>
      </c>
      <c r="F1510" s="237" t="s">
        <v>2311</v>
      </c>
      <c r="G1510" s="235"/>
      <c r="H1510" s="238">
        <v>52.549999999999997</v>
      </c>
      <c r="I1510" s="239"/>
      <c r="J1510" s="235"/>
      <c r="K1510" s="235"/>
      <c r="L1510" s="240"/>
      <c r="M1510" s="241"/>
      <c r="N1510" s="242"/>
      <c r="O1510" s="242"/>
      <c r="P1510" s="242"/>
      <c r="Q1510" s="242"/>
      <c r="R1510" s="242"/>
      <c r="S1510" s="242"/>
      <c r="T1510" s="24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4" t="s">
        <v>187</v>
      </c>
      <c r="AU1510" s="244" t="s">
        <v>86</v>
      </c>
      <c r="AV1510" s="13" t="s">
        <v>86</v>
      </c>
      <c r="AW1510" s="13" t="s">
        <v>37</v>
      </c>
      <c r="AX1510" s="13" t="s">
        <v>84</v>
      </c>
      <c r="AY1510" s="244" t="s">
        <v>177</v>
      </c>
    </row>
    <row r="1511" s="2" customFormat="1" ht="21.75" customHeight="1">
      <c r="A1511" s="41"/>
      <c r="B1511" s="42"/>
      <c r="C1511" s="216" t="s">
        <v>2312</v>
      </c>
      <c r="D1511" s="216" t="s">
        <v>179</v>
      </c>
      <c r="E1511" s="217" t="s">
        <v>2313</v>
      </c>
      <c r="F1511" s="218" t="s">
        <v>2314</v>
      </c>
      <c r="G1511" s="219" t="s">
        <v>465</v>
      </c>
      <c r="H1511" s="220">
        <v>12.699999999999999</v>
      </c>
      <c r="I1511" s="221"/>
      <c r="J1511" s="222">
        <f>ROUND(I1511*H1511,2)</f>
        <v>0</v>
      </c>
      <c r="K1511" s="218" t="s">
        <v>244</v>
      </c>
      <c r="L1511" s="47"/>
      <c r="M1511" s="223" t="s">
        <v>19</v>
      </c>
      <c r="N1511" s="224" t="s">
        <v>48</v>
      </c>
      <c r="O1511" s="87"/>
      <c r="P1511" s="225">
        <f>O1511*H1511</f>
        <v>0</v>
      </c>
      <c r="Q1511" s="225">
        <v>0.00027</v>
      </c>
      <c r="R1511" s="225">
        <f>Q1511*H1511</f>
        <v>0.0034289999999999998</v>
      </c>
      <c r="S1511" s="225">
        <v>0</v>
      </c>
      <c r="T1511" s="226">
        <f>S1511*H1511</f>
        <v>0</v>
      </c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R1511" s="227" t="s">
        <v>291</v>
      </c>
      <c r="AT1511" s="227" t="s">
        <v>179</v>
      </c>
      <c r="AU1511" s="227" t="s">
        <v>86</v>
      </c>
      <c r="AY1511" s="20" t="s">
        <v>177</v>
      </c>
      <c r="BE1511" s="228">
        <f>IF(N1511="základní",J1511,0)</f>
        <v>0</v>
      </c>
      <c r="BF1511" s="228">
        <f>IF(N1511="snížená",J1511,0)</f>
        <v>0</v>
      </c>
      <c r="BG1511" s="228">
        <f>IF(N1511="zákl. přenesená",J1511,0)</f>
        <v>0</v>
      </c>
      <c r="BH1511" s="228">
        <f>IF(N1511="sníž. přenesená",J1511,0)</f>
        <v>0</v>
      </c>
      <c r="BI1511" s="228">
        <f>IF(N1511="nulová",J1511,0)</f>
        <v>0</v>
      </c>
      <c r="BJ1511" s="20" t="s">
        <v>84</v>
      </c>
      <c r="BK1511" s="228">
        <f>ROUND(I1511*H1511,2)</f>
        <v>0</v>
      </c>
      <c r="BL1511" s="20" t="s">
        <v>291</v>
      </c>
      <c r="BM1511" s="227" t="s">
        <v>2315</v>
      </c>
    </row>
    <row r="1512" s="2" customFormat="1">
      <c r="A1512" s="41"/>
      <c r="B1512" s="42"/>
      <c r="C1512" s="43"/>
      <c r="D1512" s="229" t="s">
        <v>185</v>
      </c>
      <c r="E1512" s="43"/>
      <c r="F1512" s="230" t="s">
        <v>2316</v>
      </c>
      <c r="G1512" s="43"/>
      <c r="H1512" s="43"/>
      <c r="I1512" s="231"/>
      <c r="J1512" s="43"/>
      <c r="K1512" s="43"/>
      <c r="L1512" s="47"/>
      <c r="M1512" s="232"/>
      <c r="N1512" s="233"/>
      <c r="O1512" s="87"/>
      <c r="P1512" s="87"/>
      <c r="Q1512" s="87"/>
      <c r="R1512" s="87"/>
      <c r="S1512" s="87"/>
      <c r="T1512" s="88"/>
      <c r="U1512" s="41"/>
      <c r="V1512" s="41"/>
      <c r="W1512" s="41"/>
      <c r="X1512" s="41"/>
      <c r="Y1512" s="41"/>
      <c r="Z1512" s="41"/>
      <c r="AA1512" s="41"/>
      <c r="AB1512" s="41"/>
      <c r="AC1512" s="41"/>
      <c r="AD1512" s="41"/>
      <c r="AE1512" s="41"/>
      <c r="AT1512" s="20" t="s">
        <v>185</v>
      </c>
      <c r="AU1512" s="20" t="s">
        <v>86</v>
      </c>
    </row>
    <row r="1513" s="2" customFormat="1" ht="21.75" customHeight="1">
      <c r="A1513" s="41"/>
      <c r="B1513" s="42"/>
      <c r="C1513" s="216" t="s">
        <v>2317</v>
      </c>
      <c r="D1513" s="216" t="s">
        <v>179</v>
      </c>
      <c r="E1513" s="217" t="s">
        <v>2318</v>
      </c>
      <c r="F1513" s="218" t="s">
        <v>2319</v>
      </c>
      <c r="G1513" s="219" t="s">
        <v>465</v>
      </c>
      <c r="H1513" s="220">
        <v>1.6000000000000001</v>
      </c>
      <c r="I1513" s="221"/>
      <c r="J1513" s="222">
        <f>ROUND(I1513*H1513,2)</f>
        <v>0</v>
      </c>
      <c r="K1513" s="218" t="s">
        <v>244</v>
      </c>
      <c r="L1513" s="47"/>
      <c r="M1513" s="223" t="s">
        <v>19</v>
      </c>
      <c r="N1513" s="224" t="s">
        <v>48</v>
      </c>
      <c r="O1513" s="87"/>
      <c r="P1513" s="225">
        <f>O1513*H1513</f>
        <v>0</v>
      </c>
      <c r="Q1513" s="225">
        <v>0.00034000000000000002</v>
      </c>
      <c r="R1513" s="225">
        <f>Q1513*H1513</f>
        <v>0.0005440000000000001</v>
      </c>
      <c r="S1513" s="225">
        <v>0</v>
      </c>
      <c r="T1513" s="226">
        <f>S1513*H1513</f>
        <v>0</v>
      </c>
      <c r="U1513" s="41"/>
      <c r="V1513" s="41"/>
      <c r="W1513" s="41"/>
      <c r="X1513" s="41"/>
      <c r="Y1513" s="41"/>
      <c r="Z1513" s="41"/>
      <c r="AA1513" s="41"/>
      <c r="AB1513" s="41"/>
      <c r="AC1513" s="41"/>
      <c r="AD1513" s="41"/>
      <c r="AE1513" s="41"/>
      <c r="AR1513" s="227" t="s">
        <v>291</v>
      </c>
      <c r="AT1513" s="227" t="s">
        <v>179</v>
      </c>
      <c r="AU1513" s="227" t="s">
        <v>86</v>
      </c>
      <c r="AY1513" s="20" t="s">
        <v>177</v>
      </c>
      <c r="BE1513" s="228">
        <f>IF(N1513="základní",J1513,0)</f>
        <v>0</v>
      </c>
      <c r="BF1513" s="228">
        <f>IF(N1513="snížená",J1513,0)</f>
        <v>0</v>
      </c>
      <c r="BG1513" s="228">
        <f>IF(N1513="zákl. přenesená",J1513,0)</f>
        <v>0</v>
      </c>
      <c r="BH1513" s="228">
        <f>IF(N1513="sníž. přenesená",J1513,0)</f>
        <v>0</v>
      </c>
      <c r="BI1513" s="228">
        <f>IF(N1513="nulová",J1513,0)</f>
        <v>0</v>
      </c>
      <c r="BJ1513" s="20" t="s">
        <v>84</v>
      </c>
      <c r="BK1513" s="228">
        <f>ROUND(I1513*H1513,2)</f>
        <v>0</v>
      </c>
      <c r="BL1513" s="20" t="s">
        <v>291</v>
      </c>
      <c r="BM1513" s="227" t="s">
        <v>2320</v>
      </c>
    </row>
    <row r="1514" s="2" customFormat="1">
      <c r="A1514" s="41"/>
      <c r="B1514" s="42"/>
      <c r="C1514" s="43"/>
      <c r="D1514" s="229" t="s">
        <v>185</v>
      </c>
      <c r="E1514" s="43"/>
      <c r="F1514" s="230" t="s">
        <v>2321</v>
      </c>
      <c r="G1514" s="43"/>
      <c r="H1514" s="43"/>
      <c r="I1514" s="231"/>
      <c r="J1514" s="43"/>
      <c r="K1514" s="43"/>
      <c r="L1514" s="47"/>
      <c r="M1514" s="232"/>
      <c r="N1514" s="233"/>
      <c r="O1514" s="87"/>
      <c r="P1514" s="87"/>
      <c r="Q1514" s="87"/>
      <c r="R1514" s="87"/>
      <c r="S1514" s="87"/>
      <c r="T1514" s="88"/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T1514" s="20" t="s">
        <v>185</v>
      </c>
      <c r="AU1514" s="20" t="s">
        <v>86</v>
      </c>
    </row>
    <row r="1515" s="2" customFormat="1" ht="16.5" customHeight="1">
      <c r="A1515" s="41"/>
      <c r="B1515" s="42"/>
      <c r="C1515" s="216" t="s">
        <v>2322</v>
      </c>
      <c r="D1515" s="216" t="s">
        <v>179</v>
      </c>
      <c r="E1515" s="217" t="s">
        <v>2323</v>
      </c>
      <c r="F1515" s="218" t="s">
        <v>2324</v>
      </c>
      <c r="G1515" s="219" t="s">
        <v>344</v>
      </c>
      <c r="H1515" s="220">
        <v>1</v>
      </c>
      <c r="I1515" s="221"/>
      <c r="J1515" s="222">
        <f>ROUND(I1515*H1515,2)</f>
        <v>0</v>
      </c>
      <c r="K1515" s="218" t="s">
        <v>244</v>
      </c>
      <c r="L1515" s="47"/>
      <c r="M1515" s="223" t="s">
        <v>19</v>
      </c>
      <c r="N1515" s="224" t="s">
        <v>48</v>
      </c>
      <c r="O1515" s="87"/>
      <c r="P1515" s="225">
        <f>O1515*H1515</f>
        <v>0</v>
      </c>
      <c r="Q1515" s="225">
        <v>0</v>
      </c>
      <c r="R1515" s="225">
        <f>Q1515*H1515</f>
        <v>0</v>
      </c>
      <c r="S1515" s="225">
        <v>0</v>
      </c>
      <c r="T1515" s="226">
        <f>S1515*H1515</f>
        <v>0</v>
      </c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R1515" s="227" t="s">
        <v>291</v>
      </c>
      <c r="AT1515" s="227" t="s">
        <v>179</v>
      </c>
      <c r="AU1515" s="227" t="s">
        <v>86</v>
      </c>
      <c r="AY1515" s="20" t="s">
        <v>177</v>
      </c>
      <c r="BE1515" s="228">
        <f>IF(N1515="základní",J1515,0)</f>
        <v>0</v>
      </c>
      <c r="BF1515" s="228">
        <f>IF(N1515="snížená",J1515,0)</f>
        <v>0</v>
      </c>
      <c r="BG1515" s="228">
        <f>IF(N1515="zákl. přenesená",J1515,0)</f>
        <v>0</v>
      </c>
      <c r="BH1515" s="228">
        <f>IF(N1515="sníž. přenesená",J1515,0)</f>
        <v>0</v>
      </c>
      <c r="BI1515" s="228">
        <f>IF(N1515="nulová",J1515,0)</f>
        <v>0</v>
      </c>
      <c r="BJ1515" s="20" t="s">
        <v>84</v>
      </c>
      <c r="BK1515" s="228">
        <f>ROUND(I1515*H1515,2)</f>
        <v>0</v>
      </c>
      <c r="BL1515" s="20" t="s">
        <v>291</v>
      </c>
      <c r="BM1515" s="227" t="s">
        <v>2325</v>
      </c>
    </row>
    <row r="1516" s="2" customFormat="1">
      <c r="A1516" s="41"/>
      <c r="B1516" s="42"/>
      <c r="C1516" s="43"/>
      <c r="D1516" s="229" t="s">
        <v>185</v>
      </c>
      <c r="E1516" s="43"/>
      <c r="F1516" s="230" t="s">
        <v>2326</v>
      </c>
      <c r="G1516" s="43"/>
      <c r="H1516" s="43"/>
      <c r="I1516" s="231"/>
      <c r="J1516" s="43"/>
      <c r="K1516" s="43"/>
      <c r="L1516" s="47"/>
      <c r="M1516" s="232"/>
      <c r="N1516" s="233"/>
      <c r="O1516" s="87"/>
      <c r="P1516" s="87"/>
      <c r="Q1516" s="87"/>
      <c r="R1516" s="87"/>
      <c r="S1516" s="87"/>
      <c r="T1516" s="88"/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T1516" s="20" t="s">
        <v>185</v>
      </c>
      <c r="AU1516" s="20" t="s">
        <v>86</v>
      </c>
    </row>
    <row r="1517" s="2" customFormat="1" ht="16.5" customHeight="1">
      <c r="A1517" s="41"/>
      <c r="B1517" s="42"/>
      <c r="C1517" s="216" t="s">
        <v>2327</v>
      </c>
      <c r="D1517" s="216" t="s">
        <v>179</v>
      </c>
      <c r="E1517" s="217" t="s">
        <v>2328</v>
      </c>
      <c r="F1517" s="218" t="s">
        <v>2329</v>
      </c>
      <c r="G1517" s="219" t="s">
        <v>344</v>
      </c>
      <c r="H1517" s="220">
        <v>41</v>
      </c>
      <c r="I1517" s="221"/>
      <c r="J1517" s="222">
        <f>ROUND(I1517*H1517,2)</f>
        <v>0</v>
      </c>
      <c r="K1517" s="218" t="s">
        <v>244</v>
      </c>
      <c r="L1517" s="47"/>
      <c r="M1517" s="223" t="s">
        <v>19</v>
      </c>
      <c r="N1517" s="224" t="s">
        <v>48</v>
      </c>
      <c r="O1517" s="87"/>
      <c r="P1517" s="225">
        <f>O1517*H1517</f>
        <v>0</v>
      </c>
      <c r="Q1517" s="225">
        <v>0.00017000000000000001</v>
      </c>
      <c r="R1517" s="225">
        <f>Q1517*H1517</f>
        <v>0.0069700000000000005</v>
      </c>
      <c r="S1517" s="225">
        <v>0</v>
      </c>
      <c r="T1517" s="226">
        <f>S1517*H1517</f>
        <v>0</v>
      </c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R1517" s="227" t="s">
        <v>291</v>
      </c>
      <c r="AT1517" s="227" t="s">
        <v>179</v>
      </c>
      <c r="AU1517" s="227" t="s">
        <v>86</v>
      </c>
      <c r="AY1517" s="20" t="s">
        <v>177</v>
      </c>
      <c r="BE1517" s="228">
        <f>IF(N1517="základní",J1517,0)</f>
        <v>0</v>
      </c>
      <c r="BF1517" s="228">
        <f>IF(N1517="snížená",J1517,0)</f>
        <v>0</v>
      </c>
      <c r="BG1517" s="228">
        <f>IF(N1517="zákl. přenesená",J1517,0)</f>
        <v>0</v>
      </c>
      <c r="BH1517" s="228">
        <f>IF(N1517="sníž. přenesená",J1517,0)</f>
        <v>0</v>
      </c>
      <c r="BI1517" s="228">
        <f>IF(N1517="nulová",J1517,0)</f>
        <v>0</v>
      </c>
      <c r="BJ1517" s="20" t="s">
        <v>84</v>
      </c>
      <c r="BK1517" s="228">
        <f>ROUND(I1517*H1517,2)</f>
        <v>0</v>
      </c>
      <c r="BL1517" s="20" t="s">
        <v>291</v>
      </c>
      <c r="BM1517" s="227" t="s">
        <v>2330</v>
      </c>
    </row>
    <row r="1518" s="2" customFormat="1">
      <c r="A1518" s="41"/>
      <c r="B1518" s="42"/>
      <c r="C1518" s="43"/>
      <c r="D1518" s="229" t="s">
        <v>185</v>
      </c>
      <c r="E1518" s="43"/>
      <c r="F1518" s="230" t="s">
        <v>2331</v>
      </c>
      <c r="G1518" s="43"/>
      <c r="H1518" s="43"/>
      <c r="I1518" s="231"/>
      <c r="J1518" s="43"/>
      <c r="K1518" s="43"/>
      <c r="L1518" s="47"/>
      <c r="M1518" s="232"/>
      <c r="N1518" s="233"/>
      <c r="O1518" s="87"/>
      <c r="P1518" s="87"/>
      <c r="Q1518" s="87"/>
      <c r="R1518" s="87"/>
      <c r="S1518" s="87"/>
      <c r="T1518" s="88"/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T1518" s="20" t="s">
        <v>185</v>
      </c>
      <c r="AU1518" s="20" t="s">
        <v>86</v>
      </c>
    </row>
    <row r="1519" s="13" customFormat="1">
      <c r="A1519" s="13"/>
      <c r="B1519" s="234"/>
      <c r="C1519" s="235"/>
      <c r="D1519" s="229" t="s">
        <v>187</v>
      </c>
      <c r="E1519" s="236" t="s">
        <v>19</v>
      </c>
      <c r="F1519" s="237" t="s">
        <v>2332</v>
      </c>
      <c r="G1519" s="235"/>
      <c r="H1519" s="238">
        <v>24</v>
      </c>
      <c r="I1519" s="239"/>
      <c r="J1519" s="235"/>
      <c r="K1519" s="235"/>
      <c r="L1519" s="240"/>
      <c r="M1519" s="241"/>
      <c r="N1519" s="242"/>
      <c r="O1519" s="242"/>
      <c r="P1519" s="242"/>
      <c r="Q1519" s="242"/>
      <c r="R1519" s="242"/>
      <c r="S1519" s="242"/>
      <c r="T1519" s="24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4" t="s">
        <v>187</v>
      </c>
      <c r="AU1519" s="244" t="s">
        <v>86</v>
      </c>
      <c r="AV1519" s="13" t="s">
        <v>86</v>
      </c>
      <c r="AW1519" s="13" t="s">
        <v>37</v>
      </c>
      <c r="AX1519" s="13" t="s">
        <v>77</v>
      </c>
      <c r="AY1519" s="244" t="s">
        <v>177</v>
      </c>
    </row>
    <row r="1520" s="13" customFormat="1">
      <c r="A1520" s="13"/>
      <c r="B1520" s="234"/>
      <c r="C1520" s="235"/>
      <c r="D1520" s="229" t="s">
        <v>187</v>
      </c>
      <c r="E1520" s="236" t="s">
        <v>19</v>
      </c>
      <c r="F1520" s="237" t="s">
        <v>2333</v>
      </c>
      <c r="G1520" s="235"/>
      <c r="H1520" s="238">
        <v>2</v>
      </c>
      <c r="I1520" s="239"/>
      <c r="J1520" s="235"/>
      <c r="K1520" s="235"/>
      <c r="L1520" s="240"/>
      <c r="M1520" s="241"/>
      <c r="N1520" s="242"/>
      <c r="O1520" s="242"/>
      <c r="P1520" s="242"/>
      <c r="Q1520" s="242"/>
      <c r="R1520" s="242"/>
      <c r="S1520" s="242"/>
      <c r="T1520" s="24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4" t="s">
        <v>187</v>
      </c>
      <c r="AU1520" s="244" t="s">
        <v>86</v>
      </c>
      <c r="AV1520" s="13" t="s">
        <v>86</v>
      </c>
      <c r="AW1520" s="13" t="s">
        <v>37</v>
      </c>
      <c r="AX1520" s="13" t="s">
        <v>77</v>
      </c>
      <c r="AY1520" s="244" t="s">
        <v>177</v>
      </c>
    </row>
    <row r="1521" s="13" customFormat="1">
      <c r="A1521" s="13"/>
      <c r="B1521" s="234"/>
      <c r="C1521" s="235"/>
      <c r="D1521" s="229" t="s">
        <v>187</v>
      </c>
      <c r="E1521" s="236" t="s">
        <v>19</v>
      </c>
      <c r="F1521" s="237" t="s">
        <v>2334</v>
      </c>
      <c r="G1521" s="235"/>
      <c r="H1521" s="238">
        <v>2</v>
      </c>
      <c r="I1521" s="239"/>
      <c r="J1521" s="235"/>
      <c r="K1521" s="235"/>
      <c r="L1521" s="240"/>
      <c r="M1521" s="241"/>
      <c r="N1521" s="242"/>
      <c r="O1521" s="242"/>
      <c r="P1521" s="242"/>
      <c r="Q1521" s="242"/>
      <c r="R1521" s="242"/>
      <c r="S1521" s="242"/>
      <c r="T1521" s="24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4" t="s">
        <v>187</v>
      </c>
      <c r="AU1521" s="244" t="s">
        <v>86</v>
      </c>
      <c r="AV1521" s="13" t="s">
        <v>86</v>
      </c>
      <c r="AW1521" s="13" t="s">
        <v>37</v>
      </c>
      <c r="AX1521" s="13" t="s">
        <v>77</v>
      </c>
      <c r="AY1521" s="244" t="s">
        <v>177</v>
      </c>
    </row>
    <row r="1522" s="13" customFormat="1">
      <c r="A1522" s="13"/>
      <c r="B1522" s="234"/>
      <c r="C1522" s="235"/>
      <c r="D1522" s="229" t="s">
        <v>187</v>
      </c>
      <c r="E1522" s="236" t="s">
        <v>19</v>
      </c>
      <c r="F1522" s="237" t="s">
        <v>2335</v>
      </c>
      <c r="G1522" s="235"/>
      <c r="H1522" s="238">
        <v>3</v>
      </c>
      <c r="I1522" s="239"/>
      <c r="J1522" s="235"/>
      <c r="K1522" s="235"/>
      <c r="L1522" s="240"/>
      <c r="M1522" s="241"/>
      <c r="N1522" s="242"/>
      <c r="O1522" s="242"/>
      <c r="P1522" s="242"/>
      <c r="Q1522" s="242"/>
      <c r="R1522" s="242"/>
      <c r="S1522" s="242"/>
      <c r="T1522" s="24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4" t="s">
        <v>187</v>
      </c>
      <c r="AU1522" s="244" t="s">
        <v>86</v>
      </c>
      <c r="AV1522" s="13" t="s">
        <v>86</v>
      </c>
      <c r="AW1522" s="13" t="s">
        <v>37</v>
      </c>
      <c r="AX1522" s="13" t="s">
        <v>77</v>
      </c>
      <c r="AY1522" s="244" t="s">
        <v>177</v>
      </c>
    </row>
    <row r="1523" s="13" customFormat="1">
      <c r="A1523" s="13"/>
      <c r="B1523" s="234"/>
      <c r="C1523" s="235"/>
      <c r="D1523" s="229" t="s">
        <v>187</v>
      </c>
      <c r="E1523" s="236" t="s">
        <v>19</v>
      </c>
      <c r="F1523" s="237" t="s">
        <v>2336</v>
      </c>
      <c r="G1523" s="235"/>
      <c r="H1523" s="238">
        <v>1</v>
      </c>
      <c r="I1523" s="239"/>
      <c r="J1523" s="235"/>
      <c r="K1523" s="235"/>
      <c r="L1523" s="240"/>
      <c r="M1523" s="241"/>
      <c r="N1523" s="242"/>
      <c r="O1523" s="242"/>
      <c r="P1523" s="242"/>
      <c r="Q1523" s="242"/>
      <c r="R1523" s="242"/>
      <c r="S1523" s="242"/>
      <c r="T1523" s="24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4" t="s">
        <v>187</v>
      </c>
      <c r="AU1523" s="244" t="s">
        <v>86</v>
      </c>
      <c r="AV1523" s="13" t="s">
        <v>86</v>
      </c>
      <c r="AW1523" s="13" t="s">
        <v>37</v>
      </c>
      <c r="AX1523" s="13" t="s">
        <v>77</v>
      </c>
      <c r="AY1523" s="244" t="s">
        <v>177</v>
      </c>
    </row>
    <row r="1524" s="13" customFormat="1">
      <c r="A1524" s="13"/>
      <c r="B1524" s="234"/>
      <c r="C1524" s="235"/>
      <c r="D1524" s="229" t="s">
        <v>187</v>
      </c>
      <c r="E1524" s="236" t="s">
        <v>19</v>
      </c>
      <c r="F1524" s="237" t="s">
        <v>2150</v>
      </c>
      <c r="G1524" s="235"/>
      <c r="H1524" s="238">
        <v>3</v>
      </c>
      <c r="I1524" s="239"/>
      <c r="J1524" s="235"/>
      <c r="K1524" s="235"/>
      <c r="L1524" s="240"/>
      <c r="M1524" s="241"/>
      <c r="N1524" s="242"/>
      <c r="O1524" s="242"/>
      <c r="P1524" s="242"/>
      <c r="Q1524" s="242"/>
      <c r="R1524" s="242"/>
      <c r="S1524" s="242"/>
      <c r="T1524" s="24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4" t="s">
        <v>187</v>
      </c>
      <c r="AU1524" s="244" t="s">
        <v>86</v>
      </c>
      <c r="AV1524" s="13" t="s">
        <v>86</v>
      </c>
      <c r="AW1524" s="13" t="s">
        <v>37</v>
      </c>
      <c r="AX1524" s="13" t="s">
        <v>77</v>
      </c>
      <c r="AY1524" s="244" t="s">
        <v>177</v>
      </c>
    </row>
    <row r="1525" s="13" customFormat="1">
      <c r="A1525" s="13"/>
      <c r="B1525" s="234"/>
      <c r="C1525" s="235"/>
      <c r="D1525" s="229" t="s">
        <v>187</v>
      </c>
      <c r="E1525" s="236" t="s">
        <v>19</v>
      </c>
      <c r="F1525" s="237" t="s">
        <v>2337</v>
      </c>
      <c r="G1525" s="235"/>
      <c r="H1525" s="238">
        <v>6</v>
      </c>
      <c r="I1525" s="239"/>
      <c r="J1525" s="235"/>
      <c r="K1525" s="235"/>
      <c r="L1525" s="240"/>
      <c r="M1525" s="241"/>
      <c r="N1525" s="242"/>
      <c r="O1525" s="242"/>
      <c r="P1525" s="242"/>
      <c r="Q1525" s="242"/>
      <c r="R1525" s="242"/>
      <c r="S1525" s="242"/>
      <c r="T1525" s="24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4" t="s">
        <v>187</v>
      </c>
      <c r="AU1525" s="244" t="s">
        <v>86</v>
      </c>
      <c r="AV1525" s="13" t="s">
        <v>86</v>
      </c>
      <c r="AW1525" s="13" t="s">
        <v>37</v>
      </c>
      <c r="AX1525" s="13" t="s">
        <v>77</v>
      </c>
      <c r="AY1525" s="244" t="s">
        <v>177</v>
      </c>
    </row>
    <row r="1526" s="15" customFormat="1">
      <c r="A1526" s="15"/>
      <c r="B1526" s="255"/>
      <c r="C1526" s="256"/>
      <c r="D1526" s="229" t="s">
        <v>187</v>
      </c>
      <c r="E1526" s="257" t="s">
        <v>19</v>
      </c>
      <c r="F1526" s="258" t="s">
        <v>222</v>
      </c>
      <c r="G1526" s="256"/>
      <c r="H1526" s="259">
        <v>41</v>
      </c>
      <c r="I1526" s="260"/>
      <c r="J1526" s="256"/>
      <c r="K1526" s="256"/>
      <c r="L1526" s="261"/>
      <c r="M1526" s="262"/>
      <c r="N1526" s="263"/>
      <c r="O1526" s="263"/>
      <c r="P1526" s="263"/>
      <c r="Q1526" s="263"/>
      <c r="R1526" s="263"/>
      <c r="S1526" s="263"/>
      <c r="T1526" s="264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65" t="s">
        <v>187</v>
      </c>
      <c r="AU1526" s="265" t="s">
        <v>86</v>
      </c>
      <c r="AV1526" s="15" t="s">
        <v>99</v>
      </c>
      <c r="AW1526" s="15" t="s">
        <v>37</v>
      </c>
      <c r="AX1526" s="15" t="s">
        <v>84</v>
      </c>
      <c r="AY1526" s="265" t="s">
        <v>177</v>
      </c>
    </row>
    <row r="1527" s="2" customFormat="1" ht="16.5" customHeight="1">
      <c r="A1527" s="41"/>
      <c r="B1527" s="42"/>
      <c r="C1527" s="216" t="s">
        <v>2338</v>
      </c>
      <c r="D1527" s="216" t="s">
        <v>179</v>
      </c>
      <c r="E1527" s="217" t="s">
        <v>2339</v>
      </c>
      <c r="F1527" s="218" t="s">
        <v>2340</v>
      </c>
      <c r="G1527" s="219" t="s">
        <v>344</v>
      </c>
      <c r="H1527" s="220">
        <v>1</v>
      </c>
      <c r="I1527" s="221"/>
      <c r="J1527" s="222">
        <f>ROUND(I1527*H1527,2)</f>
        <v>0</v>
      </c>
      <c r="K1527" s="218" t="s">
        <v>244</v>
      </c>
      <c r="L1527" s="47"/>
      <c r="M1527" s="223" t="s">
        <v>19</v>
      </c>
      <c r="N1527" s="224" t="s">
        <v>48</v>
      </c>
      <c r="O1527" s="87"/>
      <c r="P1527" s="225">
        <f>O1527*H1527</f>
        <v>0</v>
      </c>
      <c r="Q1527" s="225">
        <v>0.00075000000000000002</v>
      </c>
      <c r="R1527" s="225">
        <f>Q1527*H1527</f>
        <v>0.00075000000000000002</v>
      </c>
      <c r="S1527" s="225">
        <v>0</v>
      </c>
      <c r="T1527" s="226">
        <f>S1527*H1527</f>
        <v>0</v>
      </c>
      <c r="U1527" s="41"/>
      <c r="V1527" s="41"/>
      <c r="W1527" s="41"/>
      <c r="X1527" s="41"/>
      <c r="Y1527" s="41"/>
      <c r="Z1527" s="41"/>
      <c r="AA1527" s="41"/>
      <c r="AB1527" s="41"/>
      <c r="AC1527" s="41"/>
      <c r="AD1527" s="41"/>
      <c r="AE1527" s="41"/>
      <c r="AR1527" s="227" t="s">
        <v>291</v>
      </c>
      <c r="AT1527" s="227" t="s">
        <v>179</v>
      </c>
      <c r="AU1527" s="227" t="s">
        <v>86</v>
      </c>
      <c r="AY1527" s="20" t="s">
        <v>177</v>
      </c>
      <c r="BE1527" s="228">
        <f>IF(N1527="základní",J1527,0)</f>
        <v>0</v>
      </c>
      <c r="BF1527" s="228">
        <f>IF(N1527="snížená",J1527,0)</f>
        <v>0</v>
      </c>
      <c r="BG1527" s="228">
        <f>IF(N1527="zákl. přenesená",J1527,0)</f>
        <v>0</v>
      </c>
      <c r="BH1527" s="228">
        <f>IF(N1527="sníž. přenesená",J1527,0)</f>
        <v>0</v>
      </c>
      <c r="BI1527" s="228">
        <f>IF(N1527="nulová",J1527,0)</f>
        <v>0</v>
      </c>
      <c r="BJ1527" s="20" t="s">
        <v>84</v>
      </c>
      <c r="BK1527" s="228">
        <f>ROUND(I1527*H1527,2)</f>
        <v>0</v>
      </c>
      <c r="BL1527" s="20" t="s">
        <v>291</v>
      </c>
      <c r="BM1527" s="227" t="s">
        <v>2341</v>
      </c>
    </row>
    <row r="1528" s="2" customFormat="1">
      <c r="A1528" s="41"/>
      <c r="B1528" s="42"/>
      <c r="C1528" s="43"/>
      <c r="D1528" s="229" t="s">
        <v>185</v>
      </c>
      <c r="E1528" s="43"/>
      <c r="F1528" s="230" t="s">
        <v>2342</v>
      </c>
      <c r="G1528" s="43"/>
      <c r="H1528" s="43"/>
      <c r="I1528" s="231"/>
      <c r="J1528" s="43"/>
      <c r="K1528" s="43"/>
      <c r="L1528" s="47"/>
      <c r="M1528" s="232"/>
      <c r="N1528" s="233"/>
      <c r="O1528" s="87"/>
      <c r="P1528" s="87"/>
      <c r="Q1528" s="87"/>
      <c r="R1528" s="87"/>
      <c r="S1528" s="87"/>
      <c r="T1528" s="88"/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T1528" s="20" t="s">
        <v>185</v>
      </c>
      <c r="AU1528" s="20" t="s">
        <v>86</v>
      </c>
    </row>
    <row r="1529" s="2" customFormat="1" ht="16.5" customHeight="1">
      <c r="A1529" s="41"/>
      <c r="B1529" s="42"/>
      <c r="C1529" s="216" t="s">
        <v>2343</v>
      </c>
      <c r="D1529" s="216" t="s">
        <v>179</v>
      </c>
      <c r="E1529" s="217" t="s">
        <v>2344</v>
      </c>
      <c r="F1529" s="218" t="s">
        <v>2345</v>
      </c>
      <c r="G1529" s="219" t="s">
        <v>344</v>
      </c>
      <c r="H1529" s="220">
        <v>1</v>
      </c>
      <c r="I1529" s="221"/>
      <c r="J1529" s="222">
        <f>ROUND(I1529*H1529,2)</f>
        <v>0</v>
      </c>
      <c r="K1529" s="218" t="s">
        <v>244</v>
      </c>
      <c r="L1529" s="47"/>
      <c r="M1529" s="223" t="s">
        <v>19</v>
      </c>
      <c r="N1529" s="224" t="s">
        <v>48</v>
      </c>
      <c r="O1529" s="87"/>
      <c r="P1529" s="225">
        <f>O1529*H1529</f>
        <v>0</v>
      </c>
      <c r="Q1529" s="225">
        <v>2.0000000000000002E-05</v>
      </c>
      <c r="R1529" s="225">
        <f>Q1529*H1529</f>
        <v>2.0000000000000002E-05</v>
      </c>
      <c r="S1529" s="225">
        <v>0</v>
      </c>
      <c r="T1529" s="226">
        <f>S1529*H1529</f>
        <v>0</v>
      </c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R1529" s="227" t="s">
        <v>291</v>
      </c>
      <c r="AT1529" s="227" t="s">
        <v>179</v>
      </c>
      <c r="AU1529" s="227" t="s">
        <v>86</v>
      </c>
      <c r="AY1529" s="20" t="s">
        <v>177</v>
      </c>
      <c r="BE1529" s="228">
        <f>IF(N1529="základní",J1529,0)</f>
        <v>0</v>
      </c>
      <c r="BF1529" s="228">
        <f>IF(N1529="snížená",J1529,0)</f>
        <v>0</v>
      </c>
      <c r="BG1529" s="228">
        <f>IF(N1529="zákl. přenesená",J1529,0)</f>
        <v>0</v>
      </c>
      <c r="BH1529" s="228">
        <f>IF(N1529="sníž. přenesená",J1529,0)</f>
        <v>0</v>
      </c>
      <c r="BI1529" s="228">
        <f>IF(N1529="nulová",J1529,0)</f>
        <v>0</v>
      </c>
      <c r="BJ1529" s="20" t="s">
        <v>84</v>
      </c>
      <c r="BK1529" s="228">
        <f>ROUND(I1529*H1529,2)</f>
        <v>0</v>
      </c>
      <c r="BL1529" s="20" t="s">
        <v>291</v>
      </c>
      <c r="BM1529" s="227" t="s">
        <v>2346</v>
      </c>
    </row>
    <row r="1530" s="2" customFormat="1">
      <c r="A1530" s="41"/>
      <c r="B1530" s="42"/>
      <c r="C1530" s="43"/>
      <c r="D1530" s="229" t="s">
        <v>185</v>
      </c>
      <c r="E1530" s="43"/>
      <c r="F1530" s="230" t="s">
        <v>2347</v>
      </c>
      <c r="G1530" s="43"/>
      <c r="H1530" s="43"/>
      <c r="I1530" s="231"/>
      <c r="J1530" s="43"/>
      <c r="K1530" s="43"/>
      <c r="L1530" s="47"/>
      <c r="M1530" s="232"/>
      <c r="N1530" s="233"/>
      <c r="O1530" s="87"/>
      <c r="P1530" s="87"/>
      <c r="Q1530" s="87"/>
      <c r="R1530" s="87"/>
      <c r="S1530" s="87"/>
      <c r="T1530" s="88"/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T1530" s="20" t="s">
        <v>185</v>
      </c>
      <c r="AU1530" s="20" t="s">
        <v>86</v>
      </c>
    </row>
    <row r="1531" s="2" customFormat="1" ht="16.5" customHeight="1">
      <c r="A1531" s="41"/>
      <c r="B1531" s="42"/>
      <c r="C1531" s="277" t="s">
        <v>2348</v>
      </c>
      <c r="D1531" s="277" t="s">
        <v>314</v>
      </c>
      <c r="E1531" s="278" t="s">
        <v>2349</v>
      </c>
      <c r="F1531" s="279" t="s">
        <v>2350</v>
      </c>
      <c r="G1531" s="280" t="s">
        <v>344</v>
      </c>
      <c r="H1531" s="281">
        <v>1</v>
      </c>
      <c r="I1531" s="282"/>
      <c r="J1531" s="283">
        <f>ROUND(I1531*H1531,2)</f>
        <v>0</v>
      </c>
      <c r="K1531" s="279" t="s">
        <v>317</v>
      </c>
      <c r="L1531" s="284"/>
      <c r="M1531" s="285" t="s">
        <v>19</v>
      </c>
      <c r="N1531" s="286" t="s">
        <v>48</v>
      </c>
      <c r="O1531" s="87"/>
      <c r="P1531" s="225">
        <f>O1531*H1531</f>
        <v>0</v>
      </c>
      <c r="Q1531" s="225">
        <v>0.00013999999999999999</v>
      </c>
      <c r="R1531" s="225">
        <f>Q1531*H1531</f>
        <v>0.00013999999999999999</v>
      </c>
      <c r="S1531" s="225">
        <v>0</v>
      </c>
      <c r="T1531" s="226">
        <f>S1531*H1531</f>
        <v>0</v>
      </c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R1531" s="227" t="s">
        <v>427</v>
      </c>
      <c r="AT1531" s="227" t="s">
        <v>314</v>
      </c>
      <c r="AU1531" s="227" t="s">
        <v>86</v>
      </c>
      <c r="AY1531" s="20" t="s">
        <v>177</v>
      </c>
      <c r="BE1531" s="228">
        <f>IF(N1531="základní",J1531,0)</f>
        <v>0</v>
      </c>
      <c r="BF1531" s="228">
        <f>IF(N1531="snížená",J1531,0)</f>
        <v>0</v>
      </c>
      <c r="BG1531" s="228">
        <f>IF(N1531="zákl. přenesená",J1531,0)</f>
        <v>0</v>
      </c>
      <c r="BH1531" s="228">
        <f>IF(N1531="sníž. přenesená",J1531,0)</f>
        <v>0</v>
      </c>
      <c r="BI1531" s="228">
        <f>IF(N1531="nulová",J1531,0)</f>
        <v>0</v>
      </c>
      <c r="BJ1531" s="20" t="s">
        <v>84</v>
      </c>
      <c r="BK1531" s="228">
        <f>ROUND(I1531*H1531,2)</f>
        <v>0</v>
      </c>
      <c r="BL1531" s="20" t="s">
        <v>291</v>
      </c>
      <c r="BM1531" s="227" t="s">
        <v>2351</v>
      </c>
    </row>
    <row r="1532" s="2" customFormat="1">
      <c r="A1532" s="41"/>
      <c r="B1532" s="42"/>
      <c r="C1532" s="43"/>
      <c r="D1532" s="229" t="s">
        <v>185</v>
      </c>
      <c r="E1532" s="43"/>
      <c r="F1532" s="230" t="s">
        <v>2352</v>
      </c>
      <c r="G1532" s="43"/>
      <c r="H1532" s="43"/>
      <c r="I1532" s="231"/>
      <c r="J1532" s="43"/>
      <c r="K1532" s="43"/>
      <c r="L1532" s="47"/>
      <c r="M1532" s="232"/>
      <c r="N1532" s="233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T1532" s="20" t="s">
        <v>185</v>
      </c>
      <c r="AU1532" s="20" t="s">
        <v>86</v>
      </c>
    </row>
    <row r="1533" s="2" customFormat="1" ht="16.5" customHeight="1">
      <c r="A1533" s="41"/>
      <c r="B1533" s="42"/>
      <c r="C1533" s="216" t="s">
        <v>2353</v>
      </c>
      <c r="D1533" s="216" t="s">
        <v>179</v>
      </c>
      <c r="E1533" s="217" t="s">
        <v>2354</v>
      </c>
      <c r="F1533" s="218" t="s">
        <v>2355</v>
      </c>
      <c r="G1533" s="219" t="s">
        <v>344</v>
      </c>
      <c r="H1533" s="220">
        <v>1</v>
      </c>
      <c r="I1533" s="221"/>
      <c r="J1533" s="222">
        <f>ROUND(I1533*H1533,2)</f>
        <v>0</v>
      </c>
      <c r="K1533" s="218" t="s">
        <v>244</v>
      </c>
      <c r="L1533" s="47"/>
      <c r="M1533" s="223" t="s">
        <v>19</v>
      </c>
      <c r="N1533" s="224" t="s">
        <v>48</v>
      </c>
      <c r="O1533" s="87"/>
      <c r="P1533" s="225">
        <f>O1533*H1533</f>
        <v>0</v>
      </c>
      <c r="Q1533" s="225">
        <v>0.00010000000000000001</v>
      </c>
      <c r="R1533" s="225">
        <f>Q1533*H1533</f>
        <v>0.00010000000000000001</v>
      </c>
      <c r="S1533" s="225">
        <v>0</v>
      </c>
      <c r="T1533" s="226">
        <f>S1533*H1533</f>
        <v>0</v>
      </c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R1533" s="227" t="s">
        <v>291</v>
      </c>
      <c r="AT1533" s="227" t="s">
        <v>179</v>
      </c>
      <c r="AU1533" s="227" t="s">
        <v>86</v>
      </c>
      <c r="AY1533" s="20" t="s">
        <v>177</v>
      </c>
      <c r="BE1533" s="228">
        <f>IF(N1533="základní",J1533,0)</f>
        <v>0</v>
      </c>
      <c r="BF1533" s="228">
        <f>IF(N1533="snížená",J1533,0)</f>
        <v>0</v>
      </c>
      <c r="BG1533" s="228">
        <f>IF(N1533="zákl. přenesená",J1533,0)</f>
        <v>0</v>
      </c>
      <c r="BH1533" s="228">
        <f>IF(N1533="sníž. přenesená",J1533,0)</f>
        <v>0</v>
      </c>
      <c r="BI1533" s="228">
        <f>IF(N1533="nulová",J1533,0)</f>
        <v>0</v>
      </c>
      <c r="BJ1533" s="20" t="s">
        <v>84</v>
      </c>
      <c r="BK1533" s="228">
        <f>ROUND(I1533*H1533,2)</f>
        <v>0</v>
      </c>
      <c r="BL1533" s="20" t="s">
        <v>291</v>
      </c>
      <c r="BM1533" s="227" t="s">
        <v>2356</v>
      </c>
    </row>
    <row r="1534" s="2" customFormat="1">
      <c r="A1534" s="41"/>
      <c r="B1534" s="42"/>
      <c r="C1534" s="43"/>
      <c r="D1534" s="229" t="s">
        <v>185</v>
      </c>
      <c r="E1534" s="43"/>
      <c r="F1534" s="230" t="s">
        <v>2357</v>
      </c>
      <c r="G1534" s="43"/>
      <c r="H1534" s="43"/>
      <c r="I1534" s="231"/>
      <c r="J1534" s="43"/>
      <c r="K1534" s="43"/>
      <c r="L1534" s="47"/>
      <c r="M1534" s="232"/>
      <c r="N1534" s="233"/>
      <c r="O1534" s="87"/>
      <c r="P1534" s="87"/>
      <c r="Q1534" s="87"/>
      <c r="R1534" s="87"/>
      <c r="S1534" s="87"/>
      <c r="T1534" s="88"/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T1534" s="20" t="s">
        <v>185</v>
      </c>
      <c r="AU1534" s="20" t="s">
        <v>86</v>
      </c>
    </row>
    <row r="1535" s="13" customFormat="1">
      <c r="A1535" s="13"/>
      <c r="B1535" s="234"/>
      <c r="C1535" s="235"/>
      <c r="D1535" s="229" t="s">
        <v>187</v>
      </c>
      <c r="E1535" s="236" t="s">
        <v>19</v>
      </c>
      <c r="F1535" s="237" t="s">
        <v>2358</v>
      </c>
      <c r="G1535" s="235"/>
      <c r="H1535" s="238">
        <v>1</v>
      </c>
      <c r="I1535" s="239"/>
      <c r="J1535" s="235"/>
      <c r="K1535" s="235"/>
      <c r="L1535" s="240"/>
      <c r="M1535" s="241"/>
      <c r="N1535" s="242"/>
      <c r="O1535" s="242"/>
      <c r="P1535" s="242"/>
      <c r="Q1535" s="242"/>
      <c r="R1535" s="242"/>
      <c r="S1535" s="242"/>
      <c r="T1535" s="24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4" t="s">
        <v>187</v>
      </c>
      <c r="AU1535" s="244" t="s">
        <v>86</v>
      </c>
      <c r="AV1535" s="13" t="s">
        <v>86</v>
      </c>
      <c r="AW1535" s="13" t="s">
        <v>37</v>
      </c>
      <c r="AX1535" s="13" t="s">
        <v>84</v>
      </c>
      <c r="AY1535" s="244" t="s">
        <v>177</v>
      </c>
    </row>
    <row r="1536" s="2" customFormat="1" ht="16.5" customHeight="1">
      <c r="A1536" s="41"/>
      <c r="B1536" s="42"/>
      <c r="C1536" s="216" t="s">
        <v>2359</v>
      </c>
      <c r="D1536" s="216" t="s">
        <v>179</v>
      </c>
      <c r="E1536" s="217" t="s">
        <v>2360</v>
      </c>
      <c r="F1536" s="218" t="s">
        <v>2361</v>
      </c>
      <c r="G1536" s="219" t="s">
        <v>344</v>
      </c>
      <c r="H1536" s="220">
        <v>1</v>
      </c>
      <c r="I1536" s="221"/>
      <c r="J1536" s="222">
        <f>ROUND(I1536*H1536,2)</f>
        <v>0</v>
      </c>
      <c r="K1536" s="218" t="s">
        <v>244</v>
      </c>
      <c r="L1536" s="47"/>
      <c r="M1536" s="223" t="s">
        <v>19</v>
      </c>
      <c r="N1536" s="224" t="s">
        <v>48</v>
      </c>
      <c r="O1536" s="87"/>
      <c r="P1536" s="225">
        <f>O1536*H1536</f>
        <v>0</v>
      </c>
      <c r="Q1536" s="225">
        <v>0.00012</v>
      </c>
      <c r="R1536" s="225">
        <f>Q1536*H1536</f>
        <v>0.00012</v>
      </c>
      <c r="S1536" s="225">
        <v>0</v>
      </c>
      <c r="T1536" s="226">
        <f>S1536*H1536</f>
        <v>0</v>
      </c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R1536" s="227" t="s">
        <v>291</v>
      </c>
      <c r="AT1536" s="227" t="s">
        <v>179</v>
      </c>
      <c r="AU1536" s="227" t="s">
        <v>86</v>
      </c>
      <c r="AY1536" s="20" t="s">
        <v>177</v>
      </c>
      <c r="BE1536" s="228">
        <f>IF(N1536="základní",J1536,0)</f>
        <v>0</v>
      </c>
      <c r="BF1536" s="228">
        <f>IF(N1536="snížená",J1536,0)</f>
        <v>0</v>
      </c>
      <c r="BG1536" s="228">
        <f>IF(N1536="zákl. přenesená",J1536,0)</f>
        <v>0</v>
      </c>
      <c r="BH1536" s="228">
        <f>IF(N1536="sníž. přenesená",J1536,0)</f>
        <v>0</v>
      </c>
      <c r="BI1536" s="228">
        <f>IF(N1536="nulová",J1536,0)</f>
        <v>0</v>
      </c>
      <c r="BJ1536" s="20" t="s">
        <v>84</v>
      </c>
      <c r="BK1536" s="228">
        <f>ROUND(I1536*H1536,2)</f>
        <v>0</v>
      </c>
      <c r="BL1536" s="20" t="s">
        <v>291</v>
      </c>
      <c r="BM1536" s="227" t="s">
        <v>2362</v>
      </c>
    </row>
    <row r="1537" s="2" customFormat="1">
      <c r="A1537" s="41"/>
      <c r="B1537" s="42"/>
      <c r="C1537" s="43"/>
      <c r="D1537" s="229" t="s">
        <v>185</v>
      </c>
      <c r="E1537" s="43"/>
      <c r="F1537" s="230" t="s">
        <v>2363</v>
      </c>
      <c r="G1537" s="43"/>
      <c r="H1537" s="43"/>
      <c r="I1537" s="231"/>
      <c r="J1537" s="43"/>
      <c r="K1537" s="43"/>
      <c r="L1537" s="47"/>
      <c r="M1537" s="232"/>
      <c r="N1537" s="233"/>
      <c r="O1537" s="87"/>
      <c r="P1537" s="87"/>
      <c r="Q1537" s="87"/>
      <c r="R1537" s="87"/>
      <c r="S1537" s="87"/>
      <c r="T1537" s="88"/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T1537" s="20" t="s">
        <v>185</v>
      </c>
      <c r="AU1537" s="20" t="s">
        <v>86</v>
      </c>
    </row>
    <row r="1538" s="2" customFormat="1" ht="16.5" customHeight="1">
      <c r="A1538" s="41"/>
      <c r="B1538" s="42"/>
      <c r="C1538" s="216" t="s">
        <v>2364</v>
      </c>
      <c r="D1538" s="216" t="s">
        <v>179</v>
      </c>
      <c r="E1538" s="217" t="s">
        <v>2365</v>
      </c>
      <c r="F1538" s="218" t="s">
        <v>2366</v>
      </c>
      <c r="G1538" s="219" t="s">
        <v>344</v>
      </c>
      <c r="H1538" s="220">
        <v>2</v>
      </c>
      <c r="I1538" s="221"/>
      <c r="J1538" s="222">
        <f>ROUND(I1538*H1538,2)</f>
        <v>0</v>
      </c>
      <c r="K1538" s="218" t="s">
        <v>244</v>
      </c>
      <c r="L1538" s="47"/>
      <c r="M1538" s="223" t="s">
        <v>19</v>
      </c>
      <c r="N1538" s="224" t="s">
        <v>48</v>
      </c>
      <c r="O1538" s="87"/>
      <c r="P1538" s="225">
        <f>O1538*H1538</f>
        <v>0</v>
      </c>
      <c r="Q1538" s="225">
        <v>0.00016000000000000001</v>
      </c>
      <c r="R1538" s="225">
        <f>Q1538*H1538</f>
        <v>0.00032000000000000003</v>
      </c>
      <c r="S1538" s="225">
        <v>0</v>
      </c>
      <c r="T1538" s="226">
        <f>S1538*H1538</f>
        <v>0</v>
      </c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R1538" s="227" t="s">
        <v>291</v>
      </c>
      <c r="AT1538" s="227" t="s">
        <v>179</v>
      </c>
      <c r="AU1538" s="227" t="s">
        <v>86</v>
      </c>
      <c r="AY1538" s="20" t="s">
        <v>177</v>
      </c>
      <c r="BE1538" s="228">
        <f>IF(N1538="základní",J1538,0)</f>
        <v>0</v>
      </c>
      <c r="BF1538" s="228">
        <f>IF(N1538="snížená",J1538,0)</f>
        <v>0</v>
      </c>
      <c r="BG1538" s="228">
        <f>IF(N1538="zákl. přenesená",J1538,0)</f>
        <v>0</v>
      </c>
      <c r="BH1538" s="228">
        <f>IF(N1538="sníž. přenesená",J1538,0)</f>
        <v>0</v>
      </c>
      <c r="BI1538" s="228">
        <f>IF(N1538="nulová",J1538,0)</f>
        <v>0</v>
      </c>
      <c r="BJ1538" s="20" t="s">
        <v>84</v>
      </c>
      <c r="BK1538" s="228">
        <f>ROUND(I1538*H1538,2)</f>
        <v>0</v>
      </c>
      <c r="BL1538" s="20" t="s">
        <v>291</v>
      </c>
      <c r="BM1538" s="227" t="s">
        <v>2367</v>
      </c>
    </row>
    <row r="1539" s="2" customFormat="1">
      <c r="A1539" s="41"/>
      <c r="B1539" s="42"/>
      <c r="C1539" s="43"/>
      <c r="D1539" s="229" t="s">
        <v>185</v>
      </c>
      <c r="E1539" s="43"/>
      <c r="F1539" s="230" t="s">
        <v>2368</v>
      </c>
      <c r="G1539" s="43"/>
      <c r="H1539" s="43"/>
      <c r="I1539" s="231"/>
      <c r="J1539" s="43"/>
      <c r="K1539" s="43"/>
      <c r="L1539" s="47"/>
      <c r="M1539" s="232"/>
      <c r="N1539" s="233"/>
      <c r="O1539" s="87"/>
      <c r="P1539" s="87"/>
      <c r="Q1539" s="87"/>
      <c r="R1539" s="87"/>
      <c r="S1539" s="87"/>
      <c r="T1539" s="88"/>
      <c r="U1539" s="41"/>
      <c r="V1539" s="41"/>
      <c r="W1539" s="41"/>
      <c r="X1539" s="41"/>
      <c r="Y1539" s="41"/>
      <c r="Z1539" s="41"/>
      <c r="AA1539" s="41"/>
      <c r="AB1539" s="41"/>
      <c r="AC1539" s="41"/>
      <c r="AD1539" s="41"/>
      <c r="AE1539" s="41"/>
      <c r="AT1539" s="20" t="s">
        <v>185</v>
      </c>
      <c r="AU1539" s="20" t="s">
        <v>86</v>
      </c>
    </row>
    <row r="1540" s="13" customFormat="1">
      <c r="A1540" s="13"/>
      <c r="B1540" s="234"/>
      <c r="C1540" s="235"/>
      <c r="D1540" s="229" t="s">
        <v>187</v>
      </c>
      <c r="E1540" s="236" t="s">
        <v>19</v>
      </c>
      <c r="F1540" s="237" t="s">
        <v>2369</v>
      </c>
      <c r="G1540" s="235"/>
      <c r="H1540" s="238">
        <v>2</v>
      </c>
      <c r="I1540" s="239"/>
      <c r="J1540" s="235"/>
      <c r="K1540" s="235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4" t="s">
        <v>187</v>
      </c>
      <c r="AU1540" s="244" t="s">
        <v>86</v>
      </c>
      <c r="AV1540" s="13" t="s">
        <v>86</v>
      </c>
      <c r="AW1540" s="13" t="s">
        <v>37</v>
      </c>
      <c r="AX1540" s="13" t="s">
        <v>84</v>
      </c>
      <c r="AY1540" s="244" t="s">
        <v>177</v>
      </c>
    </row>
    <row r="1541" s="2" customFormat="1" ht="16.5" customHeight="1">
      <c r="A1541" s="41"/>
      <c r="B1541" s="42"/>
      <c r="C1541" s="216" t="s">
        <v>2370</v>
      </c>
      <c r="D1541" s="216" t="s">
        <v>179</v>
      </c>
      <c r="E1541" s="217" t="s">
        <v>2371</v>
      </c>
      <c r="F1541" s="218" t="s">
        <v>2372</v>
      </c>
      <c r="G1541" s="219" t="s">
        <v>344</v>
      </c>
      <c r="H1541" s="220">
        <v>1</v>
      </c>
      <c r="I1541" s="221"/>
      <c r="J1541" s="222">
        <f>ROUND(I1541*H1541,2)</f>
        <v>0</v>
      </c>
      <c r="K1541" s="218" t="s">
        <v>244</v>
      </c>
      <c r="L1541" s="47"/>
      <c r="M1541" s="223" t="s">
        <v>19</v>
      </c>
      <c r="N1541" s="224" t="s">
        <v>48</v>
      </c>
      <c r="O1541" s="87"/>
      <c r="P1541" s="225">
        <f>O1541*H1541</f>
        <v>0</v>
      </c>
      <c r="Q1541" s="225">
        <v>0.00050000000000000001</v>
      </c>
      <c r="R1541" s="225">
        <f>Q1541*H1541</f>
        <v>0.00050000000000000001</v>
      </c>
      <c r="S1541" s="225">
        <v>0</v>
      </c>
      <c r="T1541" s="226">
        <f>S1541*H1541</f>
        <v>0</v>
      </c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R1541" s="227" t="s">
        <v>291</v>
      </c>
      <c r="AT1541" s="227" t="s">
        <v>179</v>
      </c>
      <c r="AU1541" s="227" t="s">
        <v>86</v>
      </c>
      <c r="AY1541" s="20" t="s">
        <v>177</v>
      </c>
      <c r="BE1541" s="228">
        <f>IF(N1541="základní",J1541,0)</f>
        <v>0</v>
      </c>
      <c r="BF1541" s="228">
        <f>IF(N1541="snížená",J1541,0)</f>
        <v>0</v>
      </c>
      <c r="BG1541" s="228">
        <f>IF(N1541="zákl. přenesená",J1541,0)</f>
        <v>0</v>
      </c>
      <c r="BH1541" s="228">
        <f>IF(N1541="sníž. přenesená",J1541,0)</f>
        <v>0</v>
      </c>
      <c r="BI1541" s="228">
        <f>IF(N1541="nulová",J1541,0)</f>
        <v>0</v>
      </c>
      <c r="BJ1541" s="20" t="s">
        <v>84</v>
      </c>
      <c r="BK1541" s="228">
        <f>ROUND(I1541*H1541,2)</f>
        <v>0</v>
      </c>
      <c r="BL1541" s="20" t="s">
        <v>291</v>
      </c>
      <c r="BM1541" s="227" t="s">
        <v>2373</v>
      </c>
    </row>
    <row r="1542" s="2" customFormat="1">
      <c r="A1542" s="41"/>
      <c r="B1542" s="42"/>
      <c r="C1542" s="43"/>
      <c r="D1542" s="229" t="s">
        <v>185</v>
      </c>
      <c r="E1542" s="43"/>
      <c r="F1542" s="230" t="s">
        <v>2374</v>
      </c>
      <c r="G1542" s="43"/>
      <c r="H1542" s="43"/>
      <c r="I1542" s="231"/>
      <c r="J1542" s="43"/>
      <c r="K1542" s="43"/>
      <c r="L1542" s="47"/>
      <c r="M1542" s="232"/>
      <c r="N1542" s="233"/>
      <c r="O1542" s="87"/>
      <c r="P1542" s="87"/>
      <c r="Q1542" s="87"/>
      <c r="R1542" s="87"/>
      <c r="S1542" s="87"/>
      <c r="T1542" s="88"/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T1542" s="20" t="s">
        <v>185</v>
      </c>
      <c r="AU1542" s="20" t="s">
        <v>86</v>
      </c>
    </row>
    <row r="1543" s="2" customFormat="1" ht="16.5" customHeight="1">
      <c r="A1543" s="41"/>
      <c r="B1543" s="42"/>
      <c r="C1543" s="216" t="s">
        <v>2375</v>
      </c>
      <c r="D1543" s="216" t="s">
        <v>179</v>
      </c>
      <c r="E1543" s="217" t="s">
        <v>2376</v>
      </c>
      <c r="F1543" s="218" t="s">
        <v>2377</v>
      </c>
      <c r="G1543" s="219" t="s">
        <v>344</v>
      </c>
      <c r="H1543" s="220">
        <v>4</v>
      </c>
      <c r="I1543" s="221"/>
      <c r="J1543" s="222">
        <f>ROUND(I1543*H1543,2)</f>
        <v>0</v>
      </c>
      <c r="K1543" s="218" t="s">
        <v>244</v>
      </c>
      <c r="L1543" s="47"/>
      <c r="M1543" s="223" t="s">
        <v>19</v>
      </c>
      <c r="N1543" s="224" t="s">
        <v>48</v>
      </c>
      <c r="O1543" s="87"/>
      <c r="P1543" s="225">
        <f>O1543*H1543</f>
        <v>0</v>
      </c>
      <c r="Q1543" s="225">
        <v>0.00069999999999999999</v>
      </c>
      <c r="R1543" s="225">
        <f>Q1543*H1543</f>
        <v>0.0028</v>
      </c>
      <c r="S1543" s="225">
        <v>0</v>
      </c>
      <c r="T1543" s="226">
        <f>S1543*H1543</f>
        <v>0</v>
      </c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R1543" s="227" t="s">
        <v>291</v>
      </c>
      <c r="AT1543" s="227" t="s">
        <v>179</v>
      </c>
      <c r="AU1543" s="227" t="s">
        <v>86</v>
      </c>
      <c r="AY1543" s="20" t="s">
        <v>177</v>
      </c>
      <c r="BE1543" s="228">
        <f>IF(N1543="základní",J1543,0)</f>
        <v>0</v>
      </c>
      <c r="BF1543" s="228">
        <f>IF(N1543="snížená",J1543,0)</f>
        <v>0</v>
      </c>
      <c r="BG1543" s="228">
        <f>IF(N1543="zákl. přenesená",J1543,0)</f>
        <v>0</v>
      </c>
      <c r="BH1543" s="228">
        <f>IF(N1543="sníž. přenesená",J1543,0)</f>
        <v>0</v>
      </c>
      <c r="BI1543" s="228">
        <f>IF(N1543="nulová",J1543,0)</f>
        <v>0</v>
      </c>
      <c r="BJ1543" s="20" t="s">
        <v>84</v>
      </c>
      <c r="BK1543" s="228">
        <f>ROUND(I1543*H1543,2)</f>
        <v>0</v>
      </c>
      <c r="BL1543" s="20" t="s">
        <v>291</v>
      </c>
      <c r="BM1543" s="227" t="s">
        <v>2378</v>
      </c>
    </row>
    <row r="1544" s="2" customFormat="1">
      <c r="A1544" s="41"/>
      <c r="B1544" s="42"/>
      <c r="C1544" s="43"/>
      <c r="D1544" s="229" t="s">
        <v>185</v>
      </c>
      <c r="E1544" s="43"/>
      <c r="F1544" s="230" t="s">
        <v>2379</v>
      </c>
      <c r="G1544" s="43"/>
      <c r="H1544" s="43"/>
      <c r="I1544" s="231"/>
      <c r="J1544" s="43"/>
      <c r="K1544" s="43"/>
      <c r="L1544" s="47"/>
      <c r="M1544" s="232"/>
      <c r="N1544" s="233"/>
      <c r="O1544" s="87"/>
      <c r="P1544" s="87"/>
      <c r="Q1544" s="87"/>
      <c r="R1544" s="87"/>
      <c r="S1544" s="87"/>
      <c r="T1544" s="88"/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T1544" s="20" t="s">
        <v>185</v>
      </c>
      <c r="AU1544" s="20" t="s">
        <v>86</v>
      </c>
    </row>
    <row r="1545" s="13" customFormat="1">
      <c r="A1545" s="13"/>
      <c r="B1545" s="234"/>
      <c r="C1545" s="235"/>
      <c r="D1545" s="229" t="s">
        <v>187</v>
      </c>
      <c r="E1545" s="236" t="s">
        <v>19</v>
      </c>
      <c r="F1545" s="237" t="s">
        <v>2380</v>
      </c>
      <c r="G1545" s="235"/>
      <c r="H1545" s="238">
        <v>2</v>
      </c>
      <c r="I1545" s="239"/>
      <c r="J1545" s="235"/>
      <c r="K1545" s="235"/>
      <c r="L1545" s="240"/>
      <c r="M1545" s="241"/>
      <c r="N1545" s="242"/>
      <c r="O1545" s="242"/>
      <c r="P1545" s="242"/>
      <c r="Q1545" s="242"/>
      <c r="R1545" s="242"/>
      <c r="S1545" s="242"/>
      <c r="T1545" s="24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4" t="s">
        <v>187</v>
      </c>
      <c r="AU1545" s="244" t="s">
        <v>86</v>
      </c>
      <c r="AV1545" s="13" t="s">
        <v>86</v>
      </c>
      <c r="AW1545" s="13" t="s">
        <v>37</v>
      </c>
      <c r="AX1545" s="13" t="s">
        <v>77</v>
      </c>
      <c r="AY1545" s="244" t="s">
        <v>177</v>
      </c>
    </row>
    <row r="1546" s="13" customFormat="1">
      <c r="A1546" s="13"/>
      <c r="B1546" s="234"/>
      <c r="C1546" s="235"/>
      <c r="D1546" s="229" t="s">
        <v>187</v>
      </c>
      <c r="E1546" s="236" t="s">
        <v>19</v>
      </c>
      <c r="F1546" s="237" t="s">
        <v>2381</v>
      </c>
      <c r="G1546" s="235"/>
      <c r="H1546" s="238">
        <v>2</v>
      </c>
      <c r="I1546" s="239"/>
      <c r="J1546" s="235"/>
      <c r="K1546" s="235"/>
      <c r="L1546" s="240"/>
      <c r="M1546" s="241"/>
      <c r="N1546" s="242"/>
      <c r="O1546" s="242"/>
      <c r="P1546" s="242"/>
      <c r="Q1546" s="242"/>
      <c r="R1546" s="242"/>
      <c r="S1546" s="242"/>
      <c r="T1546" s="24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4" t="s">
        <v>187</v>
      </c>
      <c r="AU1546" s="244" t="s">
        <v>86</v>
      </c>
      <c r="AV1546" s="13" t="s">
        <v>86</v>
      </c>
      <c r="AW1546" s="13" t="s">
        <v>37</v>
      </c>
      <c r="AX1546" s="13" t="s">
        <v>77</v>
      </c>
      <c r="AY1546" s="244" t="s">
        <v>177</v>
      </c>
    </row>
    <row r="1547" s="15" customFormat="1">
      <c r="A1547" s="15"/>
      <c r="B1547" s="255"/>
      <c r="C1547" s="256"/>
      <c r="D1547" s="229" t="s">
        <v>187</v>
      </c>
      <c r="E1547" s="257" t="s">
        <v>19</v>
      </c>
      <c r="F1547" s="258" t="s">
        <v>222</v>
      </c>
      <c r="G1547" s="256"/>
      <c r="H1547" s="259">
        <v>4</v>
      </c>
      <c r="I1547" s="260"/>
      <c r="J1547" s="256"/>
      <c r="K1547" s="256"/>
      <c r="L1547" s="261"/>
      <c r="M1547" s="262"/>
      <c r="N1547" s="263"/>
      <c r="O1547" s="263"/>
      <c r="P1547" s="263"/>
      <c r="Q1547" s="263"/>
      <c r="R1547" s="263"/>
      <c r="S1547" s="263"/>
      <c r="T1547" s="264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T1547" s="265" t="s">
        <v>187</v>
      </c>
      <c r="AU1547" s="265" t="s">
        <v>86</v>
      </c>
      <c r="AV1547" s="15" t="s">
        <v>99</v>
      </c>
      <c r="AW1547" s="15" t="s">
        <v>37</v>
      </c>
      <c r="AX1547" s="15" t="s">
        <v>84</v>
      </c>
      <c r="AY1547" s="265" t="s">
        <v>177</v>
      </c>
    </row>
    <row r="1548" s="2" customFormat="1" ht="16.5" customHeight="1">
      <c r="A1548" s="41"/>
      <c r="B1548" s="42"/>
      <c r="C1548" s="216" t="s">
        <v>2382</v>
      </c>
      <c r="D1548" s="216" t="s">
        <v>179</v>
      </c>
      <c r="E1548" s="217" t="s">
        <v>2383</v>
      </c>
      <c r="F1548" s="218" t="s">
        <v>2384</v>
      </c>
      <c r="G1548" s="219" t="s">
        <v>344</v>
      </c>
      <c r="H1548" s="220">
        <v>2</v>
      </c>
      <c r="I1548" s="221"/>
      <c r="J1548" s="222">
        <f>ROUND(I1548*H1548,2)</f>
        <v>0</v>
      </c>
      <c r="K1548" s="218" t="s">
        <v>244</v>
      </c>
      <c r="L1548" s="47"/>
      <c r="M1548" s="223" t="s">
        <v>19</v>
      </c>
      <c r="N1548" s="224" t="s">
        <v>48</v>
      </c>
      <c r="O1548" s="87"/>
      <c r="P1548" s="225">
        <f>O1548*H1548</f>
        <v>0</v>
      </c>
      <c r="Q1548" s="225">
        <v>0.0016800000000000001</v>
      </c>
      <c r="R1548" s="225">
        <f>Q1548*H1548</f>
        <v>0.0033600000000000001</v>
      </c>
      <c r="S1548" s="225">
        <v>0</v>
      </c>
      <c r="T1548" s="226">
        <f>S1548*H1548</f>
        <v>0</v>
      </c>
      <c r="U1548" s="41"/>
      <c r="V1548" s="41"/>
      <c r="W1548" s="41"/>
      <c r="X1548" s="41"/>
      <c r="Y1548" s="41"/>
      <c r="Z1548" s="41"/>
      <c r="AA1548" s="41"/>
      <c r="AB1548" s="41"/>
      <c r="AC1548" s="41"/>
      <c r="AD1548" s="41"/>
      <c r="AE1548" s="41"/>
      <c r="AR1548" s="227" t="s">
        <v>291</v>
      </c>
      <c r="AT1548" s="227" t="s">
        <v>179</v>
      </c>
      <c r="AU1548" s="227" t="s">
        <v>86</v>
      </c>
      <c r="AY1548" s="20" t="s">
        <v>177</v>
      </c>
      <c r="BE1548" s="228">
        <f>IF(N1548="základní",J1548,0)</f>
        <v>0</v>
      </c>
      <c r="BF1548" s="228">
        <f>IF(N1548="snížená",J1548,0)</f>
        <v>0</v>
      </c>
      <c r="BG1548" s="228">
        <f>IF(N1548="zákl. přenesená",J1548,0)</f>
        <v>0</v>
      </c>
      <c r="BH1548" s="228">
        <f>IF(N1548="sníž. přenesená",J1548,0)</f>
        <v>0</v>
      </c>
      <c r="BI1548" s="228">
        <f>IF(N1548="nulová",J1548,0)</f>
        <v>0</v>
      </c>
      <c r="BJ1548" s="20" t="s">
        <v>84</v>
      </c>
      <c r="BK1548" s="228">
        <f>ROUND(I1548*H1548,2)</f>
        <v>0</v>
      </c>
      <c r="BL1548" s="20" t="s">
        <v>291</v>
      </c>
      <c r="BM1548" s="227" t="s">
        <v>2385</v>
      </c>
    </row>
    <row r="1549" s="2" customFormat="1">
      <c r="A1549" s="41"/>
      <c r="B1549" s="42"/>
      <c r="C1549" s="43"/>
      <c r="D1549" s="229" t="s">
        <v>185</v>
      </c>
      <c r="E1549" s="43"/>
      <c r="F1549" s="230" t="s">
        <v>2386</v>
      </c>
      <c r="G1549" s="43"/>
      <c r="H1549" s="43"/>
      <c r="I1549" s="231"/>
      <c r="J1549" s="43"/>
      <c r="K1549" s="43"/>
      <c r="L1549" s="47"/>
      <c r="M1549" s="232"/>
      <c r="N1549" s="233"/>
      <c r="O1549" s="87"/>
      <c r="P1549" s="87"/>
      <c r="Q1549" s="87"/>
      <c r="R1549" s="87"/>
      <c r="S1549" s="87"/>
      <c r="T1549" s="88"/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T1549" s="20" t="s">
        <v>185</v>
      </c>
      <c r="AU1549" s="20" t="s">
        <v>86</v>
      </c>
    </row>
    <row r="1550" s="13" customFormat="1">
      <c r="A1550" s="13"/>
      <c r="B1550" s="234"/>
      <c r="C1550" s="235"/>
      <c r="D1550" s="229" t="s">
        <v>187</v>
      </c>
      <c r="E1550" s="236" t="s">
        <v>19</v>
      </c>
      <c r="F1550" s="237" t="s">
        <v>2387</v>
      </c>
      <c r="G1550" s="235"/>
      <c r="H1550" s="238">
        <v>1</v>
      </c>
      <c r="I1550" s="239"/>
      <c r="J1550" s="235"/>
      <c r="K1550" s="235"/>
      <c r="L1550" s="240"/>
      <c r="M1550" s="241"/>
      <c r="N1550" s="242"/>
      <c r="O1550" s="242"/>
      <c r="P1550" s="242"/>
      <c r="Q1550" s="242"/>
      <c r="R1550" s="242"/>
      <c r="S1550" s="242"/>
      <c r="T1550" s="24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4" t="s">
        <v>187</v>
      </c>
      <c r="AU1550" s="244" t="s">
        <v>86</v>
      </c>
      <c r="AV1550" s="13" t="s">
        <v>86</v>
      </c>
      <c r="AW1550" s="13" t="s">
        <v>37</v>
      </c>
      <c r="AX1550" s="13" t="s">
        <v>77</v>
      </c>
      <c r="AY1550" s="244" t="s">
        <v>177</v>
      </c>
    </row>
    <row r="1551" s="13" customFormat="1">
      <c r="A1551" s="13"/>
      <c r="B1551" s="234"/>
      <c r="C1551" s="235"/>
      <c r="D1551" s="229" t="s">
        <v>187</v>
      </c>
      <c r="E1551" s="236" t="s">
        <v>19</v>
      </c>
      <c r="F1551" s="237" t="s">
        <v>2388</v>
      </c>
      <c r="G1551" s="235"/>
      <c r="H1551" s="238">
        <v>1</v>
      </c>
      <c r="I1551" s="239"/>
      <c r="J1551" s="235"/>
      <c r="K1551" s="235"/>
      <c r="L1551" s="240"/>
      <c r="M1551" s="241"/>
      <c r="N1551" s="242"/>
      <c r="O1551" s="242"/>
      <c r="P1551" s="242"/>
      <c r="Q1551" s="242"/>
      <c r="R1551" s="242"/>
      <c r="S1551" s="242"/>
      <c r="T1551" s="24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4" t="s">
        <v>187</v>
      </c>
      <c r="AU1551" s="244" t="s">
        <v>86</v>
      </c>
      <c r="AV1551" s="13" t="s">
        <v>86</v>
      </c>
      <c r="AW1551" s="13" t="s">
        <v>37</v>
      </c>
      <c r="AX1551" s="13" t="s">
        <v>77</v>
      </c>
      <c r="AY1551" s="244" t="s">
        <v>177</v>
      </c>
    </row>
    <row r="1552" s="15" customFormat="1">
      <c r="A1552" s="15"/>
      <c r="B1552" s="255"/>
      <c r="C1552" s="256"/>
      <c r="D1552" s="229" t="s">
        <v>187</v>
      </c>
      <c r="E1552" s="257" t="s">
        <v>19</v>
      </c>
      <c r="F1552" s="258" t="s">
        <v>222</v>
      </c>
      <c r="G1552" s="256"/>
      <c r="H1552" s="259">
        <v>2</v>
      </c>
      <c r="I1552" s="260"/>
      <c r="J1552" s="256"/>
      <c r="K1552" s="256"/>
      <c r="L1552" s="261"/>
      <c r="M1552" s="262"/>
      <c r="N1552" s="263"/>
      <c r="O1552" s="263"/>
      <c r="P1552" s="263"/>
      <c r="Q1552" s="263"/>
      <c r="R1552" s="263"/>
      <c r="S1552" s="263"/>
      <c r="T1552" s="264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T1552" s="265" t="s">
        <v>187</v>
      </c>
      <c r="AU1552" s="265" t="s">
        <v>86</v>
      </c>
      <c r="AV1552" s="15" t="s">
        <v>99</v>
      </c>
      <c r="AW1552" s="15" t="s">
        <v>37</v>
      </c>
      <c r="AX1552" s="15" t="s">
        <v>84</v>
      </c>
      <c r="AY1552" s="265" t="s">
        <v>177</v>
      </c>
    </row>
    <row r="1553" s="2" customFormat="1" ht="16.5" customHeight="1">
      <c r="A1553" s="41"/>
      <c r="B1553" s="42"/>
      <c r="C1553" s="216" t="s">
        <v>2389</v>
      </c>
      <c r="D1553" s="216" t="s">
        <v>179</v>
      </c>
      <c r="E1553" s="217" t="s">
        <v>2390</v>
      </c>
      <c r="F1553" s="218" t="s">
        <v>2391</v>
      </c>
      <c r="G1553" s="219" t="s">
        <v>344</v>
      </c>
      <c r="H1553" s="220">
        <v>1</v>
      </c>
      <c r="I1553" s="221"/>
      <c r="J1553" s="222">
        <f>ROUND(I1553*H1553,2)</f>
        <v>0</v>
      </c>
      <c r="K1553" s="218" t="s">
        <v>244</v>
      </c>
      <c r="L1553" s="47"/>
      <c r="M1553" s="223" t="s">
        <v>19</v>
      </c>
      <c r="N1553" s="224" t="s">
        <v>48</v>
      </c>
      <c r="O1553" s="87"/>
      <c r="P1553" s="225">
        <f>O1553*H1553</f>
        <v>0</v>
      </c>
      <c r="Q1553" s="225">
        <v>0.00027</v>
      </c>
      <c r="R1553" s="225">
        <f>Q1553*H1553</f>
        <v>0.00027</v>
      </c>
      <c r="S1553" s="225">
        <v>0</v>
      </c>
      <c r="T1553" s="226">
        <f>S1553*H1553</f>
        <v>0</v>
      </c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R1553" s="227" t="s">
        <v>291</v>
      </c>
      <c r="AT1553" s="227" t="s">
        <v>179</v>
      </c>
      <c r="AU1553" s="227" t="s">
        <v>86</v>
      </c>
      <c r="AY1553" s="20" t="s">
        <v>177</v>
      </c>
      <c r="BE1553" s="228">
        <f>IF(N1553="základní",J1553,0)</f>
        <v>0</v>
      </c>
      <c r="BF1553" s="228">
        <f>IF(N1553="snížená",J1553,0)</f>
        <v>0</v>
      </c>
      <c r="BG1553" s="228">
        <f>IF(N1553="zákl. přenesená",J1553,0)</f>
        <v>0</v>
      </c>
      <c r="BH1553" s="228">
        <f>IF(N1553="sníž. přenesená",J1553,0)</f>
        <v>0</v>
      </c>
      <c r="BI1553" s="228">
        <f>IF(N1553="nulová",J1553,0)</f>
        <v>0</v>
      </c>
      <c r="BJ1553" s="20" t="s">
        <v>84</v>
      </c>
      <c r="BK1553" s="228">
        <f>ROUND(I1553*H1553,2)</f>
        <v>0</v>
      </c>
      <c r="BL1553" s="20" t="s">
        <v>291</v>
      </c>
      <c r="BM1553" s="227" t="s">
        <v>2392</v>
      </c>
    </row>
    <row r="1554" s="2" customFormat="1">
      <c r="A1554" s="41"/>
      <c r="B1554" s="42"/>
      <c r="C1554" s="43"/>
      <c r="D1554" s="229" t="s">
        <v>185</v>
      </c>
      <c r="E1554" s="43"/>
      <c r="F1554" s="230" t="s">
        <v>2393</v>
      </c>
      <c r="G1554" s="43"/>
      <c r="H1554" s="43"/>
      <c r="I1554" s="231"/>
      <c r="J1554" s="43"/>
      <c r="K1554" s="43"/>
      <c r="L1554" s="47"/>
      <c r="M1554" s="232"/>
      <c r="N1554" s="233"/>
      <c r="O1554" s="87"/>
      <c r="P1554" s="87"/>
      <c r="Q1554" s="87"/>
      <c r="R1554" s="87"/>
      <c r="S1554" s="87"/>
      <c r="T1554" s="88"/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T1554" s="20" t="s">
        <v>185</v>
      </c>
      <c r="AU1554" s="20" t="s">
        <v>86</v>
      </c>
    </row>
    <row r="1555" s="13" customFormat="1">
      <c r="A1555" s="13"/>
      <c r="B1555" s="234"/>
      <c r="C1555" s="235"/>
      <c r="D1555" s="229" t="s">
        <v>187</v>
      </c>
      <c r="E1555" s="236" t="s">
        <v>19</v>
      </c>
      <c r="F1555" s="237" t="s">
        <v>2358</v>
      </c>
      <c r="G1555" s="235"/>
      <c r="H1555" s="238">
        <v>1</v>
      </c>
      <c r="I1555" s="239"/>
      <c r="J1555" s="235"/>
      <c r="K1555" s="235"/>
      <c r="L1555" s="240"/>
      <c r="M1555" s="241"/>
      <c r="N1555" s="242"/>
      <c r="O1555" s="242"/>
      <c r="P1555" s="242"/>
      <c r="Q1555" s="242"/>
      <c r="R1555" s="242"/>
      <c r="S1555" s="242"/>
      <c r="T1555" s="24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4" t="s">
        <v>187</v>
      </c>
      <c r="AU1555" s="244" t="s">
        <v>86</v>
      </c>
      <c r="AV1555" s="13" t="s">
        <v>86</v>
      </c>
      <c r="AW1555" s="13" t="s">
        <v>37</v>
      </c>
      <c r="AX1555" s="13" t="s">
        <v>84</v>
      </c>
      <c r="AY1555" s="244" t="s">
        <v>177</v>
      </c>
    </row>
    <row r="1556" s="2" customFormat="1" ht="16.5" customHeight="1">
      <c r="A1556" s="41"/>
      <c r="B1556" s="42"/>
      <c r="C1556" s="216" t="s">
        <v>2394</v>
      </c>
      <c r="D1556" s="216" t="s">
        <v>179</v>
      </c>
      <c r="E1556" s="217" t="s">
        <v>2395</v>
      </c>
      <c r="F1556" s="218" t="s">
        <v>2396</v>
      </c>
      <c r="G1556" s="219" t="s">
        <v>344</v>
      </c>
      <c r="H1556" s="220">
        <v>1</v>
      </c>
      <c r="I1556" s="221"/>
      <c r="J1556" s="222">
        <f>ROUND(I1556*H1556,2)</f>
        <v>0</v>
      </c>
      <c r="K1556" s="218" t="s">
        <v>244</v>
      </c>
      <c r="L1556" s="47"/>
      <c r="M1556" s="223" t="s">
        <v>19</v>
      </c>
      <c r="N1556" s="224" t="s">
        <v>48</v>
      </c>
      <c r="O1556" s="87"/>
      <c r="P1556" s="225">
        <f>O1556*H1556</f>
        <v>0</v>
      </c>
      <c r="Q1556" s="225">
        <v>0.00017000000000000001</v>
      </c>
      <c r="R1556" s="225">
        <f>Q1556*H1556</f>
        <v>0.00017000000000000001</v>
      </c>
      <c r="S1556" s="225">
        <v>0</v>
      </c>
      <c r="T1556" s="226">
        <f>S1556*H1556</f>
        <v>0</v>
      </c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R1556" s="227" t="s">
        <v>291</v>
      </c>
      <c r="AT1556" s="227" t="s">
        <v>179</v>
      </c>
      <c r="AU1556" s="227" t="s">
        <v>86</v>
      </c>
      <c r="AY1556" s="20" t="s">
        <v>177</v>
      </c>
      <c r="BE1556" s="228">
        <f>IF(N1556="základní",J1556,0)</f>
        <v>0</v>
      </c>
      <c r="BF1556" s="228">
        <f>IF(N1556="snížená",J1556,0)</f>
        <v>0</v>
      </c>
      <c r="BG1556" s="228">
        <f>IF(N1556="zákl. přenesená",J1556,0)</f>
        <v>0</v>
      </c>
      <c r="BH1556" s="228">
        <f>IF(N1556="sníž. přenesená",J1556,0)</f>
        <v>0</v>
      </c>
      <c r="BI1556" s="228">
        <f>IF(N1556="nulová",J1556,0)</f>
        <v>0</v>
      </c>
      <c r="BJ1556" s="20" t="s">
        <v>84</v>
      </c>
      <c r="BK1556" s="228">
        <f>ROUND(I1556*H1556,2)</f>
        <v>0</v>
      </c>
      <c r="BL1556" s="20" t="s">
        <v>291</v>
      </c>
      <c r="BM1556" s="227" t="s">
        <v>2397</v>
      </c>
    </row>
    <row r="1557" s="2" customFormat="1">
      <c r="A1557" s="41"/>
      <c r="B1557" s="42"/>
      <c r="C1557" s="43"/>
      <c r="D1557" s="229" t="s">
        <v>185</v>
      </c>
      <c r="E1557" s="43"/>
      <c r="F1557" s="230" t="s">
        <v>2398</v>
      </c>
      <c r="G1557" s="43"/>
      <c r="H1557" s="43"/>
      <c r="I1557" s="231"/>
      <c r="J1557" s="43"/>
      <c r="K1557" s="43"/>
      <c r="L1557" s="47"/>
      <c r="M1557" s="232"/>
      <c r="N1557" s="233"/>
      <c r="O1557" s="87"/>
      <c r="P1557" s="87"/>
      <c r="Q1557" s="87"/>
      <c r="R1557" s="87"/>
      <c r="S1557" s="87"/>
      <c r="T1557" s="88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T1557" s="20" t="s">
        <v>185</v>
      </c>
      <c r="AU1557" s="20" t="s">
        <v>86</v>
      </c>
    </row>
    <row r="1558" s="2" customFormat="1" ht="16.5" customHeight="1">
      <c r="A1558" s="41"/>
      <c r="B1558" s="42"/>
      <c r="C1558" s="216" t="s">
        <v>2399</v>
      </c>
      <c r="D1558" s="216" t="s">
        <v>179</v>
      </c>
      <c r="E1558" s="217" t="s">
        <v>2400</v>
      </c>
      <c r="F1558" s="218" t="s">
        <v>2401</v>
      </c>
      <c r="G1558" s="219" t="s">
        <v>344</v>
      </c>
      <c r="H1558" s="220">
        <v>1</v>
      </c>
      <c r="I1558" s="221"/>
      <c r="J1558" s="222">
        <f>ROUND(I1558*H1558,2)</f>
        <v>0</v>
      </c>
      <c r="K1558" s="218" t="s">
        <v>244</v>
      </c>
      <c r="L1558" s="47"/>
      <c r="M1558" s="223" t="s">
        <v>19</v>
      </c>
      <c r="N1558" s="224" t="s">
        <v>48</v>
      </c>
      <c r="O1558" s="87"/>
      <c r="P1558" s="225">
        <f>O1558*H1558</f>
        <v>0</v>
      </c>
      <c r="Q1558" s="225">
        <v>2.0000000000000002E-05</v>
      </c>
      <c r="R1558" s="225">
        <f>Q1558*H1558</f>
        <v>2.0000000000000002E-05</v>
      </c>
      <c r="S1558" s="225">
        <v>0</v>
      </c>
      <c r="T1558" s="226">
        <f>S1558*H1558</f>
        <v>0</v>
      </c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R1558" s="227" t="s">
        <v>291</v>
      </c>
      <c r="AT1558" s="227" t="s">
        <v>179</v>
      </c>
      <c r="AU1558" s="227" t="s">
        <v>86</v>
      </c>
      <c r="AY1558" s="20" t="s">
        <v>177</v>
      </c>
      <c r="BE1558" s="228">
        <f>IF(N1558="základní",J1558,0)</f>
        <v>0</v>
      </c>
      <c r="BF1558" s="228">
        <f>IF(N1558="snížená",J1558,0)</f>
        <v>0</v>
      </c>
      <c r="BG1558" s="228">
        <f>IF(N1558="zákl. přenesená",J1558,0)</f>
        <v>0</v>
      </c>
      <c r="BH1558" s="228">
        <f>IF(N1558="sníž. přenesená",J1558,0)</f>
        <v>0</v>
      </c>
      <c r="BI1558" s="228">
        <f>IF(N1558="nulová",J1558,0)</f>
        <v>0</v>
      </c>
      <c r="BJ1558" s="20" t="s">
        <v>84</v>
      </c>
      <c r="BK1558" s="228">
        <f>ROUND(I1558*H1558,2)</f>
        <v>0</v>
      </c>
      <c r="BL1558" s="20" t="s">
        <v>291</v>
      </c>
      <c r="BM1558" s="227" t="s">
        <v>2402</v>
      </c>
    </row>
    <row r="1559" s="2" customFormat="1">
      <c r="A1559" s="41"/>
      <c r="B1559" s="42"/>
      <c r="C1559" s="43"/>
      <c r="D1559" s="229" t="s">
        <v>185</v>
      </c>
      <c r="E1559" s="43"/>
      <c r="F1559" s="230" t="s">
        <v>2403</v>
      </c>
      <c r="G1559" s="43"/>
      <c r="H1559" s="43"/>
      <c r="I1559" s="231"/>
      <c r="J1559" s="43"/>
      <c r="K1559" s="43"/>
      <c r="L1559" s="47"/>
      <c r="M1559" s="232"/>
      <c r="N1559" s="233"/>
      <c r="O1559" s="87"/>
      <c r="P1559" s="87"/>
      <c r="Q1559" s="87"/>
      <c r="R1559" s="87"/>
      <c r="S1559" s="87"/>
      <c r="T1559" s="88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T1559" s="20" t="s">
        <v>185</v>
      </c>
      <c r="AU1559" s="20" t="s">
        <v>86</v>
      </c>
    </row>
    <row r="1560" s="2" customFormat="1" ht="16.5" customHeight="1">
      <c r="A1560" s="41"/>
      <c r="B1560" s="42"/>
      <c r="C1560" s="277" t="s">
        <v>2404</v>
      </c>
      <c r="D1560" s="277" t="s">
        <v>314</v>
      </c>
      <c r="E1560" s="278" t="s">
        <v>2405</v>
      </c>
      <c r="F1560" s="279" t="s">
        <v>2406</v>
      </c>
      <c r="G1560" s="280" t="s">
        <v>344</v>
      </c>
      <c r="H1560" s="281">
        <v>1</v>
      </c>
      <c r="I1560" s="282"/>
      <c r="J1560" s="283">
        <f>ROUND(I1560*H1560,2)</f>
        <v>0</v>
      </c>
      <c r="K1560" s="279" t="s">
        <v>317</v>
      </c>
      <c r="L1560" s="284"/>
      <c r="M1560" s="285" t="s">
        <v>19</v>
      </c>
      <c r="N1560" s="286" t="s">
        <v>48</v>
      </c>
      <c r="O1560" s="87"/>
      <c r="P1560" s="225">
        <f>O1560*H1560</f>
        <v>0</v>
      </c>
      <c r="Q1560" s="225">
        <v>0</v>
      </c>
      <c r="R1560" s="225">
        <f>Q1560*H1560</f>
        <v>0</v>
      </c>
      <c r="S1560" s="225">
        <v>0</v>
      </c>
      <c r="T1560" s="226">
        <f>S1560*H1560</f>
        <v>0</v>
      </c>
      <c r="U1560" s="41"/>
      <c r="V1560" s="41"/>
      <c r="W1560" s="41"/>
      <c r="X1560" s="41"/>
      <c r="Y1560" s="41"/>
      <c r="Z1560" s="41"/>
      <c r="AA1560" s="41"/>
      <c r="AB1560" s="41"/>
      <c r="AC1560" s="41"/>
      <c r="AD1560" s="41"/>
      <c r="AE1560" s="41"/>
      <c r="AR1560" s="227" t="s">
        <v>427</v>
      </c>
      <c r="AT1560" s="227" t="s">
        <v>314</v>
      </c>
      <c r="AU1560" s="227" t="s">
        <v>86</v>
      </c>
      <c r="AY1560" s="20" t="s">
        <v>177</v>
      </c>
      <c r="BE1560" s="228">
        <f>IF(N1560="základní",J1560,0)</f>
        <v>0</v>
      </c>
      <c r="BF1560" s="228">
        <f>IF(N1560="snížená",J1560,0)</f>
        <v>0</v>
      </c>
      <c r="BG1560" s="228">
        <f>IF(N1560="zákl. přenesená",J1560,0)</f>
        <v>0</v>
      </c>
      <c r="BH1560" s="228">
        <f>IF(N1560="sníž. přenesená",J1560,0)</f>
        <v>0</v>
      </c>
      <c r="BI1560" s="228">
        <f>IF(N1560="nulová",J1560,0)</f>
        <v>0</v>
      </c>
      <c r="BJ1560" s="20" t="s">
        <v>84</v>
      </c>
      <c r="BK1560" s="228">
        <f>ROUND(I1560*H1560,2)</f>
        <v>0</v>
      </c>
      <c r="BL1560" s="20" t="s">
        <v>291</v>
      </c>
      <c r="BM1560" s="227" t="s">
        <v>2407</v>
      </c>
    </row>
    <row r="1561" s="2" customFormat="1">
      <c r="A1561" s="41"/>
      <c r="B1561" s="42"/>
      <c r="C1561" s="43"/>
      <c r="D1561" s="229" t="s">
        <v>185</v>
      </c>
      <c r="E1561" s="43"/>
      <c r="F1561" s="230" t="s">
        <v>2406</v>
      </c>
      <c r="G1561" s="43"/>
      <c r="H1561" s="43"/>
      <c r="I1561" s="231"/>
      <c r="J1561" s="43"/>
      <c r="K1561" s="43"/>
      <c r="L1561" s="47"/>
      <c r="M1561" s="232"/>
      <c r="N1561" s="233"/>
      <c r="O1561" s="87"/>
      <c r="P1561" s="87"/>
      <c r="Q1561" s="87"/>
      <c r="R1561" s="87"/>
      <c r="S1561" s="87"/>
      <c r="T1561" s="88"/>
      <c r="U1561" s="41"/>
      <c r="V1561" s="41"/>
      <c r="W1561" s="41"/>
      <c r="X1561" s="41"/>
      <c r="Y1561" s="41"/>
      <c r="Z1561" s="41"/>
      <c r="AA1561" s="41"/>
      <c r="AB1561" s="41"/>
      <c r="AC1561" s="41"/>
      <c r="AD1561" s="41"/>
      <c r="AE1561" s="41"/>
      <c r="AT1561" s="20" t="s">
        <v>185</v>
      </c>
      <c r="AU1561" s="20" t="s">
        <v>86</v>
      </c>
    </row>
    <row r="1562" s="2" customFormat="1" ht="16.5" customHeight="1">
      <c r="A1562" s="41"/>
      <c r="B1562" s="42"/>
      <c r="C1562" s="216" t="s">
        <v>2408</v>
      </c>
      <c r="D1562" s="216" t="s">
        <v>179</v>
      </c>
      <c r="E1562" s="217" t="s">
        <v>2409</v>
      </c>
      <c r="F1562" s="218" t="s">
        <v>2410</v>
      </c>
      <c r="G1562" s="219" t="s">
        <v>1404</v>
      </c>
      <c r="H1562" s="220">
        <v>1</v>
      </c>
      <c r="I1562" s="221"/>
      <c r="J1562" s="222">
        <f>ROUND(I1562*H1562,2)</f>
        <v>0</v>
      </c>
      <c r="K1562" s="218" t="s">
        <v>244</v>
      </c>
      <c r="L1562" s="47"/>
      <c r="M1562" s="223" t="s">
        <v>19</v>
      </c>
      <c r="N1562" s="224" t="s">
        <v>48</v>
      </c>
      <c r="O1562" s="87"/>
      <c r="P1562" s="225">
        <f>O1562*H1562</f>
        <v>0</v>
      </c>
      <c r="Q1562" s="225">
        <v>0.0292</v>
      </c>
      <c r="R1562" s="225">
        <f>Q1562*H1562</f>
        <v>0.0292</v>
      </c>
      <c r="S1562" s="225">
        <v>0</v>
      </c>
      <c r="T1562" s="226">
        <f>S1562*H1562</f>
        <v>0</v>
      </c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R1562" s="227" t="s">
        <v>291</v>
      </c>
      <c r="AT1562" s="227" t="s">
        <v>179</v>
      </c>
      <c r="AU1562" s="227" t="s">
        <v>86</v>
      </c>
      <c r="AY1562" s="20" t="s">
        <v>177</v>
      </c>
      <c r="BE1562" s="228">
        <f>IF(N1562="základní",J1562,0)</f>
        <v>0</v>
      </c>
      <c r="BF1562" s="228">
        <f>IF(N1562="snížená",J1562,0)</f>
        <v>0</v>
      </c>
      <c r="BG1562" s="228">
        <f>IF(N1562="zákl. přenesená",J1562,0)</f>
        <v>0</v>
      </c>
      <c r="BH1562" s="228">
        <f>IF(N1562="sníž. přenesená",J1562,0)</f>
        <v>0</v>
      </c>
      <c r="BI1562" s="228">
        <f>IF(N1562="nulová",J1562,0)</f>
        <v>0</v>
      </c>
      <c r="BJ1562" s="20" t="s">
        <v>84</v>
      </c>
      <c r="BK1562" s="228">
        <f>ROUND(I1562*H1562,2)</f>
        <v>0</v>
      </c>
      <c r="BL1562" s="20" t="s">
        <v>291</v>
      </c>
      <c r="BM1562" s="227" t="s">
        <v>2411</v>
      </c>
    </row>
    <row r="1563" s="2" customFormat="1">
      <c r="A1563" s="41"/>
      <c r="B1563" s="42"/>
      <c r="C1563" s="43"/>
      <c r="D1563" s="229" t="s">
        <v>185</v>
      </c>
      <c r="E1563" s="43"/>
      <c r="F1563" s="230" t="s">
        <v>2412</v>
      </c>
      <c r="G1563" s="43"/>
      <c r="H1563" s="43"/>
      <c r="I1563" s="231"/>
      <c r="J1563" s="43"/>
      <c r="K1563" s="43"/>
      <c r="L1563" s="47"/>
      <c r="M1563" s="232"/>
      <c r="N1563" s="233"/>
      <c r="O1563" s="87"/>
      <c r="P1563" s="87"/>
      <c r="Q1563" s="87"/>
      <c r="R1563" s="87"/>
      <c r="S1563" s="87"/>
      <c r="T1563" s="88"/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T1563" s="20" t="s">
        <v>185</v>
      </c>
      <c r="AU1563" s="20" t="s">
        <v>86</v>
      </c>
    </row>
    <row r="1564" s="2" customFormat="1" ht="16.5" customHeight="1">
      <c r="A1564" s="41"/>
      <c r="B1564" s="42"/>
      <c r="C1564" s="216" t="s">
        <v>2413</v>
      </c>
      <c r="D1564" s="216" t="s">
        <v>179</v>
      </c>
      <c r="E1564" s="217" t="s">
        <v>2414</v>
      </c>
      <c r="F1564" s="218" t="s">
        <v>2415</v>
      </c>
      <c r="G1564" s="219" t="s">
        <v>344</v>
      </c>
      <c r="H1564" s="220">
        <v>1</v>
      </c>
      <c r="I1564" s="221"/>
      <c r="J1564" s="222">
        <f>ROUND(I1564*H1564,2)</f>
        <v>0</v>
      </c>
      <c r="K1564" s="218" t="s">
        <v>244</v>
      </c>
      <c r="L1564" s="47"/>
      <c r="M1564" s="223" t="s">
        <v>19</v>
      </c>
      <c r="N1564" s="224" t="s">
        <v>48</v>
      </c>
      <c r="O1564" s="87"/>
      <c r="P1564" s="225">
        <f>O1564*H1564</f>
        <v>0</v>
      </c>
      <c r="Q1564" s="225">
        <v>0.0030699999999999998</v>
      </c>
      <c r="R1564" s="225">
        <f>Q1564*H1564</f>
        <v>0.0030699999999999998</v>
      </c>
      <c r="S1564" s="225">
        <v>0</v>
      </c>
      <c r="T1564" s="226">
        <f>S1564*H1564</f>
        <v>0</v>
      </c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R1564" s="227" t="s">
        <v>291</v>
      </c>
      <c r="AT1564" s="227" t="s">
        <v>179</v>
      </c>
      <c r="AU1564" s="227" t="s">
        <v>86</v>
      </c>
      <c r="AY1564" s="20" t="s">
        <v>177</v>
      </c>
      <c r="BE1564" s="228">
        <f>IF(N1564="základní",J1564,0)</f>
        <v>0</v>
      </c>
      <c r="BF1564" s="228">
        <f>IF(N1564="snížená",J1564,0)</f>
        <v>0</v>
      </c>
      <c r="BG1564" s="228">
        <f>IF(N1564="zákl. přenesená",J1564,0)</f>
        <v>0</v>
      </c>
      <c r="BH1564" s="228">
        <f>IF(N1564="sníž. přenesená",J1564,0)</f>
        <v>0</v>
      </c>
      <c r="BI1564" s="228">
        <f>IF(N1564="nulová",J1564,0)</f>
        <v>0</v>
      </c>
      <c r="BJ1564" s="20" t="s">
        <v>84</v>
      </c>
      <c r="BK1564" s="228">
        <f>ROUND(I1564*H1564,2)</f>
        <v>0</v>
      </c>
      <c r="BL1564" s="20" t="s">
        <v>291</v>
      </c>
      <c r="BM1564" s="227" t="s">
        <v>2416</v>
      </c>
    </row>
    <row r="1565" s="2" customFormat="1">
      <c r="A1565" s="41"/>
      <c r="B1565" s="42"/>
      <c r="C1565" s="43"/>
      <c r="D1565" s="229" t="s">
        <v>185</v>
      </c>
      <c r="E1565" s="43"/>
      <c r="F1565" s="230" t="s">
        <v>2417</v>
      </c>
      <c r="G1565" s="43"/>
      <c r="H1565" s="43"/>
      <c r="I1565" s="231"/>
      <c r="J1565" s="43"/>
      <c r="K1565" s="43"/>
      <c r="L1565" s="47"/>
      <c r="M1565" s="232"/>
      <c r="N1565" s="233"/>
      <c r="O1565" s="87"/>
      <c r="P1565" s="87"/>
      <c r="Q1565" s="87"/>
      <c r="R1565" s="87"/>
      <c r="S1565" s="87"/>
      <c r="T1565" s="88"/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T1565" s="20" t="s">
        <v>185</v>
      </c>
      <c r="AU1565" s="20" t="s">
        <v>86</v>
      </c>
    </row>
    <row r="1566" s="2" customFormat="1" ht="16.5" customHeight="1">
      <c r="A1566" s="41"/>
      <c r="B1566" s="42"/>
      <c r="C1566" s="216" t="s">
        <v>2418</v>
      </c>
      <c r="D1566" s="216" t="s">
        <v>179</v>
      </c>
      <c r="E1566" s="217" t="s">
        <v>2419</v>
      </c>
      <c r="F1566" s="218" t="s">
        <v>2420</v>
      </c>
      <c r="G1566" s="219" t="s">
        <v>1404</v>
      </c>
      <c r="H1566" s="220">
        <v>1</v>
      </c>
      <c r="I1566" s="221"/>
      <c r="J1566" s="222">
        <f>ROUND(I1566*H1566,2)</f>
        <v>0</v>
      </c>
      <c r="K1566" s="218" t="s">
        <v>244</v>
      </c>
      <c r="L1566" s="47"/>
      <c r="M1566" s="223" t="s">
        <v>19</v>
      </c>
      <c r="N1566" s="224" t="s">
        <v>48</v>
      </c>
      <c r="O1566" s="87"/>
      <c r="P1566" s="225">
        <f>O1566*H1566</f>
        <v>0</v>
      </c>
      <c r="Q1566" s="225">
        <v>0.002</v>
      </c>
      <c r="R1566" s="225">
        <f>Q1566*H1566</f>
        <v>0.002</v>
      </c>
      <c r="S1566" s="225">
        <v>0</v>
      </c>
      <c r="T1566" s="226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27" t="s">
        <v>291</v>
      </c>
      <c r="AT1566" s="227" t="s">
        <v>179</v>
      </c>
      <c r="AU1566" s="227" t="s">
        <v>86</v>
      </c>
      <c r="AY1566" s="20" t="s">
        <v>177</v>
      </c>
      <c r="BE1566" s="228">
        <f>IF(N1566="základní",J1566,0)</f>
        <v>0</v>
      </c>
      <c r="BF1566" s="228">
        <f>IF(N1566="snížená",J1566,0)</f>
        <v>0</v>
      </c>
      <c r="BG1566" s="228">
        <f>IF(N1566="zákl. přenesená",J1566,0)</f>
        <v>0</v>
      </c>
      <c r="BH1566" s="228">
        <f>IF(N1566="sníž. přenesená",J1566,0)</f>
        <v>0</v>
      </c>
      <c r="BI1566" s="228">
        <f>IF(N1566="nulová",J1566,0)</f>
        <v>0</v>
      </c>
      <c r="BJ1566" s="20" t="s">
        <v>84</v>
      </c>
      <c r="BK1566" s="228">
        <f>ROUND(I1566*H1566,2)</f>
        <v>0</v>
      </c>
      <c r="BL1566" s="20" t="s">
        <v>291</v>
      </c>
      <c r="BM1566" s="227" t="s">
        <v>2421</v>
      </c>
    </row>
    <row r="1567" s="2" customFormat="1">
      <c r="A1567" s="41"/>
      <c r="B1567" s="42"/>
      <c r="C1567" s="43"/>
      <c r="D1567" s="229" t="s">
        <v>185</v>
      </c>
      <c r="E1567" s="43"/>
      <c r="F1567" s="230" t="s">
        <v>2422</v>
      </c>
      <c r="G1567" s="43"/>
      <c r="H1567" s="43"/>
      <c r="I1567" s="231"/>
      <c r="J1567" s="43"/>
      <c r="K1567" s="43"/>
      <c r="L1567" s="47"/>
      <c r="M1567" s="232"/>
      <c r="N1567" s="233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T1567" s="20" t="s">
        <v>185</v>
      </c>
      <c r="AU1567" s="20" t="s">
        <v>86</v>
      </c>
    </row>
    <row r="1568" s="2" customFormat="1" ht="16.5" customHeight="1">
      <c r="A1568" s="41"/>
      <c r="B1568" s="42"/>
      <c r="C1568" s="216" t="s">
        <v>2423</v>
      </c>
      <c r="D1568" s="216" t="s">
        <v>179</v>
      </c>
      <c r="E1568" s="217" t="s">
        <v>2424</v>
      </c>
      <c r="F1568" s="218" t="s">
        <v>2425</v>
      </c>
      <c r="G1568" s="219" t="s">
        <v>465</v>
      </c>
      <c r="H1568" s="220">
        <v>209.65000000000001</v>
      </c>
      <c r="I1568" s="221"/>
      <c r="J1568" s="222">
        <f>ROUND(I1568*H1568,2)</f>
        <v>0</v>
      </c>
      <c r="K1568" s="218" t="s">
        <v>244</v>
      </c>
      <c r="L1568" s="47"/>
      <c r="M1568" s="223" t="s">
        <v>19</v>
      </c>
      <c r="N1568" s="224" t="s">
        <v>48</v>
      </c>
      <c r="O1568" s="87"/>
      <c r="P1568" s="225">
        <f>O1568*H1568</f>
        <v>0</v>
      </c>
      <c r="Q1568" s="225">
        <v>0.00019000000000000001</v>
      </c>
      <c r="R1568" s="225">
        <f>Q1568*H1568</f>
        <v>0.039833500000000001</v>
      </c>
      <c r="S1568" s="225">
        <v>0</v>
      </c>
      <c r="T1568" s="226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27" t="s">
        <v>291</v>
      </c>
      <c r="AT1568" s="227" t="s">
        <v>179</v>
      </c>
      <c r="AU1568" s="227" t="s">
        <v>86</v>
      </c>
      <c r="AY1568" s="20" t="s">
        <v>177</v>
      </c>
      <c r="BE1568" s="228">
        <f>IF(N1568="základní",J1568,0)</f>
        <v>0</v>
      </c>
      <c r="BF1568" s="228">
        <f>IF(N1568="snížená",J1568,0)</f>
        <v>0</v>
      </c>
      <c r="BG1568" s="228">
        <f>IF(N1568="zákl. přenesená",J1568,0)</f>
        <v>0</v>
      </c>
      <c r="BH1568" s="228">
        <f>IF(N1568="sníž. přenesená",J1568,0)</f>
        <v>0</v>
      </c>
      <c r="BI1568" s="228">
        <f>IF(N1568="nulová",J1568,0)</f>
        <v>0</v>
      </c>
      <c r="BJ1568" s="20" t="s">
        <v>84</v>
      </c>
      <c r="BK1568" s="228">
        <f>ROUND(I1568*H1568,2)</f>
        <v>0</v>
      </c>
      <c r="BL1568" s="20" t="s">
        <v>291</v>
      </c>
      <c r="BM1568" s="227" t="s">
        <v>2426</v>
      </c>
    </row>
    <row r="1569" s="2" customFormat="1">
      <c r="A1569" s="41"/>
      <c r="B1569" s="42"/>
      <c r="C1569" s="43"/>
      <c r="D1569" s="229" t="s">
        <v>185</v>
      </c>
      <c r="E1569" s="43"/>
      <c r="F1569" s="230" t="s">
        <v>2427</v>
      </c>
      <c r="G1569" s="43"/>
      <c r="H1569" s="43"/>
      <c r="I1569" s="231"/>
      <c r="J1569" s="43"/>
      <c r="K1569" s="43"/>
      <c r="L1569" s="47"/>
      <c r="M1569" s="232"/>
      <c r="N1569" s="233"/>
      <c r="O1569" s="87"/>
      <c r="P1569" s="87"/>
      <c r="Q1569" s="87"/>
      <c r="R1569" s="87"/>
      <c r="S1569" s="87"/>
      <c r="T1569" s="88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T1569" s="20" t="s">
        <v>185</v>
      </c>
      <c r="AU1569" s="20" t="s">
        <v>86</v>
      </c>
    </row>
    <row r="1570" s="13" customFormat="1">
      <c r="A1570" s="13"/>
      <c r="B1570" s="234"/>
      <c r="C1570" s="235"/>
      <c r="D1570" s="229" t="s">
        <v>187</v>
      </c>
      <c r="E1570" s="236" t="s">
        <v>19</v>
      </c>
      <c r="F1570" s="237" t="s">
        <v>2428</v>
      </c>
      <c r="G1570" s="235"/>
      <c r="H1570" s="238">
        <v>209.65000000000001</v>
      </c>
      <c r="I1570" s="239"/>
      <c r="J1570" s="235"/>
      <c r="K1570" s="235"/>
      <c r="L1570" s="240"/>
      <c r="M1570" s="241"/>
      <c r="N1570" s="242"/>
      <c r="O1570" s="242"/>
      <c r="P1570" s="242"/>
      <c r="Q1570" s="242"/>
      <c r="R1570" s="242"/>
      <c r="S1570" s="242"/>
      <c r="T1570" s="24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4" t="s">
        <v>187</v>
      </c>
      <c r="AU1570" s="244" t="s">
        <v>86</v>
      </c>
      <c r="AV1570" s="13" t="s">
        <v>86</v>
      </c>
      <c r="AW1570" s="13" t="s">
        <v>37</v>
      </c>
      <c r="AX1570" s="13" t="s">
        <v>84</v>
      </c>
      <c r="AY1570" s="244" t="s">
        <v>177</v>
      </c>
    </row>
    <row r="1571" s="2" customFormat="1" ht="16.5" customHeight="1">
      <c r="A1571" s="41"/>
      <c r="B1571" s="42"/>
      <c r="C1571" s="216" t="s">
        <v>2429</v>
      </c>
      <c r="D1571" s="216" t="s">
        <v>179</v>
      </c>
      <c r="E1571" s="217" t="s">
        <v>2430</v>
      </c>
      <c r="F1571" s="218" t="s">
        <v>2431</v>
      </c>
      <c r="G1571" s="219" t="s">
        <v>465</v>
      </c>
      <c r="H1571" s="220">
        <v>209.65000000000001</v>
      </c>
      <c r="I1571" s="221"/>
      <c r="J1571" s="222">
        <f>ROUND(I1571*H1571,2)</f>
        <v>0</v>
      </c>
      <c r="K1571" s="218" t="s">
        <v>244</v>
      </c>
      <c r="L1571" s="47"/>
      <c r="M1571" s="223" t="s">
        <v>19</v>
      </c>
      <c r="N1571" s="224" t="s">
        <v>48</v>
      </c>
      <c r="O1571" s="87"/>
      <c r="P1571" s="225">
        <f>O1571*H1571</f>
        <v>0</v>
      </c>
      <c r="Q1571" s="225">
        <v>1.0000000000000001E-05</v>
      </c>
      <c r="R1571" s="225">
        <f>Q1571*H1571</f>
        <v>0.0020965000000000003</v>
      </c>
      <c r="S1571" s="225">
        <v>0</v>
      </c>
      <c r="T1571" s="226">
        <f>S1571*H1571</f>
        <v>0</v>
      </c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R1571" s="227" t="s">
        <v>291</v>
      </c>
      <c r="AT1571" s="227" t="s">
        <v>179</v>
      </c>
      <c r="AU1571" s="227" t="s">
        <v>86</v>
      </c>
      <c r="AY1571" s="20" t="s">
        <v>177</v>
      </c>
      <c r="BE1571" s="228">
        <f>IF(N1571="základní",J1571,0)</f>
        <v>0</v>
      </c>
      <c r="BF1571" s="228">
        <f>IF(N1571="snížená",J1571,0)</f>
        <v>0</v>
      </c>
      <c r="BG1571" s="228">
        <f>IF(N1571="zákl. přenesená",J1571,0)</f>
        <v>0</v>
      </c>
      <c r="BH1571" s="228">
        <f>IF(N1571="sníž. přenesená",J1571,0)</f>
        <v>0</v>
      </c>
      <c r="BI1571" s="228">
        <f>IF(N1571="nulová",J1571,0)</f>
        <v>0</v>
      </c>
      <c r="BJ1571" s="20" t="s">
        <v>84</v>
      </c>
      <c r="BK1571" s="228">
        <f>ROUND(I1571*H1571,2)</f>
        <v>0</v>
      </c>
      <c r="BL1571" s="20" t="s">
        <v>291</v>
      </c>
      <c r="BM1571" s="227" t="s">
        <v>2432</v>
      </c>
    </row>
    <row r="1572" s="2" customFormat="1">
      <c r="A1572" s="41"/>
      <c r="B1572" s="42"/>
      <c r="C1572" s="43"/>
      <c r="D1572" s="229" t="s">
        <v>185</v>
      </c>
      <c r="E1572" s="43"/>
      <c r="F1572" s="230" t="s">
        <v>2433</v>
      </c>
      <c r="G1572" s="43"/>
      <c r="H1572" s="43"/>
      <c r="I1572" s="231"/>
      <c r="J1572" s="43"/>
      <c r="K1572" s="43"/>
      <c r="L1572" s="47"/>
      <c r="M1572" s="232"/>
      <c r="N1572" s="233"/>
      <c r="O1572" s="87"/>
      <c r="P1572" s="87"/>
      <c r="Q1572" s="87"/>
      <c r="R1572" s="87"/>
      <c r="S1572" s="87"/>
      <c r="T1572" s="88"/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T1572" s="20" t="s">
        <v>185</v>
      </c>
      <c r="AU1572" s="20" t="s">
        <v>86</v>
      </c>
    </row>
    <row r="1573" s="2" customFormat="1" ht="16.5" customHeight="1">
      <c r="A1573" s="41"/>
      <c r="B1573" s="42"/>
      <c r="C1573" s="216" t="s">
        <v>2434</v>
      </c>
      <c r="D1573" s="216" t="s">
        <v>179</v>
      </c>
      <c r="E1573" s="217" t="s">
        <v>2435</v>
      </c>
      <c r="F1573" s="218" t="s">
        <v>2436</v>
      </c>
      <c r="G1573" s="219" t="s">
        <v>287</v>
      </c>
      <c r="H1573" s="220">
        <v>0.48699999999999999</v>
      </c>
      <c r="I1573" s="221"/>
      <c r="J1573" s="222">
        <f>ROUND(I1573*H1573,2)</f>
        <v>0</v>
      </c>
      <c r="K1573" s="218" t="s">
        <v>244</v>
      </c>
      <c r="L1573" s="47"/>
      <c r="M1573" s="223" t="s">
        <v>19</v>
      </c>
      <c r="N1573" s="224" t="s">
        <v>48</v>
      </c>
      <c r="O1573" s="87"/>
      <c r="P1573" s="225">
        <f>O1573*H1573</f>
        <v>0</v>
      </c>
      <c r="Q1573" s="225">
        <v>0</v>
      </c>
      <c r="R1573" s="225">
        <f>Q1573*H1573</f>
        <v>0</v>
      </c>
      <c r="S1573" s="225">
        <v>0</v>
      </c>
      <c r="T1573" s="226">
        <f>S1573*H1573</f>
        <v>0</v>
      </c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R1573" s="227" t="s">
        <v>291</v>
      </c>
      <c r="AT1573" s="227" t="s">
        <v>179</v>
      </c>
      <c r="AU1573" s="227" t="s">
        <v>86</v>
      </c>
      <c r="AY1573" s="20" t="s">
        <v>177</v>
      </c>
      <c r="BE1573" s="228">
        <f>IF(N1573="základní",J1573,0)</f>
        <v>0</v>
      </c>
      <c r="BF1573" s="228">
        <f>IF(N1573="snížená",J1573,0)</f>
        <v>0</v>
      </c>
      <c r="BG1573" s="228">
        <f>IF(N1573="zákl. přenesená",J1573,0)</f>
        <v>0</v>
      </c>
      <c r="BH1573" s="228">
        <f>IF(N1573="sníž. přenesená",J1573,0)</f>
        <v>0</v>
      </c>
      <c r="BI1573" s="228">
        <f>IF(N1573="nulová",J1573,0)</f>
        <v>0</v>
      </c>
      <c r="BJ1573" s="20" t="s">
        <v>84</v>
      </c>
      <c r="BK1573" s="228">
        <f>ROUND(I1573*H1573,2)</f>
        <v>0</v>
      </c>
      <c r="BL1573" s="20" t="s">
        <v>291</v>
      </c>
      <c r="BM1573" s="227" t="s">
        <v>2437</v>
      </c>
    </row>
    <row r="1574" s="2" customFormat="1">
      <c r="A1574" s="41"/>
      <c r="B1574" s="42"/>
      <c r="C1574" s="43"/>
      <c r="D1574" s="229" t="s">
        <v>185</v>
      </c>
      <c r="E1574" s="43"/>
      <c r="F1574" s="230" t="s">
        <v>2438</v>
      </c>
      <c r="G1574" s="43"/>
      <c r="H1574" s="43"/>
      <c r="I1574" s="231"/>
      <c r="J1574" s="43"/>
      <c r="K1574" s="43"/>
      <c r="L1574" s="47"/>
      <c r="M1574" s="232"/>
      <c r="N1574" s="233"/>
      <c r="O1574" s="87"/>
      <c r="P1574" s="87"/>
      <c r="Q1574" s="87"/>
      <c r="R1574" s="87"/>
      <c r="S1574" s="87"/>
      <c r="T1574" s="88"/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T1574" s="20" t="s">
        <v>185</v>
      </c>
      <c r="AU1574" s="20" t="s">
        <v>86</v>
      </c>
    </row>
    <row r="1575" s="12" customFormat="1" ht="22.8" customHeight="1">
      <c r="A1575" s="12"/>
      <c r="B1575" s="200"/>
      <c r="C1575" s="201"/>
      <c r="D1575" s="202" t="s">
        <v>76</v>
      </c>
      <c r="E1575" s="214" t="s">
        <v>2439</v>
      </c>
      <c r="F1575" s="214" t="s">
        <v>2440</v>
      </c>
      <c r="G1575" s="201"/>
      <c r="H1575" s="201"/>
      <c r="I1575" s="204"/>
      <c r="J1575" s="215">
        <f>BK1575</f>
        <v>0</v>
      </c>
      <c r="K1575" s="201"/>
      <c r="L1575" s="206"/>
      <c r="M1575" s="207"/>
      <c r="N1575" s="208"/>
      <c r="O1575" s="208"/>
      <c r="P1575" s="209">
        <f>SUM(P1576:P1626)</f>
        <v>0</v>
      </c>
      <c r="Q1575" s="208"/>
      <c r="R1575" s="209">
        <f>SUM(R1576:R1626)</f>
        <v>0.061998499999999998</v>
      </c>
      <c r="S1575" s="208"/>
      <c r="T1575" s="210">
        <f>SUM(T1576:T1626)</f>
        <v>0.1197</v>
      </c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R1575" s="211" t="s">
        <v>86</v>
      </c>
      <c r="AT1575" s="212" t="s">
        <v>76</v>
      </c>
      <c r="AU1575" s="212" t="s">
        <v>84</v>
      </c>
      <c r="AY1575" s="211" t="s">
        <v>177</v>
      </c>
      <c r="BK1575" s="213">
        <f>SUM(BK1576:BK1626)</f>
        <v>0</v>
      </c>
    </row>
    <row r="1576" s="2" customFormat="1" ht="16.5" customHeight="1">
      <c r="A1576" s="41"/>
      <c r="B1576" s="42"/>
      <c r="C1576" s="216" t="s">
        <v>2441</v>
      </c>
      <c r="D1576" s="216" t="s">
        <v>179</v>
      </c>
      <c r="E1576" s="217" t="s">
        <v>2442</v>
      </c>
      <c r="F1576" s="218" t="s">
        <v>2443</v>
      </c>
      <c r="G1576" s="219" t="s">
        <v>344</v>
      </c>
      <c r="H1576" s="220">
        <v>1</v>
      </c>
      <c r="I1576" s="221"/>
      <c r="J1576" s="222">
        <f>ROUND(I1576*H1576,2)</f>
        <v>0</v>
      </c>
      <c r="K1576" s="218" t="s">
        <v>317</v>
      </c>
      <c r="L1576" s="47"/>
      <c r="M1576" s="223" t="s">
        <v>19</v>
      </c>
      <c r="N1576" s="224" t="s">
        <v>48</v>
      </c>
      <c r="O1576" s="87"/>
      <c r="P1576" s="225">
        <f>O1576*H1576</f>
        <v>0</v>
      </c>
      <c r="Q1576" s="225">
        <v>0</v>
      </c>
      <c r="R1576" s="225">
        <f>Q1576*H1576</f>
        <v>0</v>
      </c>
      <c r="S1576" s="225">
        <v>0</v>
      </c>
      <c r="T1576" s="226">
        <f>S1576*H1576</f>
        <v>0</v>
      </c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R1576" s="227" t="s">
        <v>291</v>
      </c>
      <c r="AT1576" s="227" t="s">
        <v>179</v>
      </c>
      <c r="AU1576" s="227" t="s">
        <v>86</v>
      </c>
      <c r="AY1576" s="20" t="s">
        <v>177</v>
      </c>
      <c r="BE1576" s="228">
        <f>IF(N1576="základní",J1576,0)</f>
        <v>0</v>
      </c>
      <c r="BF1576" s="228">
        <f>IF(N1576="snížená",J1576,0)</f>
        <v>0</v>
      </c>
      <c r="BG1576" s="228">
        <f>IF(N1576="zákl. přenesená",J1576,0)</f>
        <v>0</v>
      </c>
      <c r="BH1576" s="228">
        <f>IF(N1576="sníž. přenesená",J1576,0)</f>
        <v>0</v>
      </c>
      <c r="BI1576" s="228">
        <f>IF(N1576="nulová",J1576,0)</f>
        <v>0</v>
      </c>
      <c r="BJ1576" s="20" t="s">
        <v>84</v>
      </c>
      <c r="BK1576" s="228">
        <f>ROUND(I1576*H1576,2)</f>
        <v>0</v>
      </c>
      <c r="BL1576" s="20" t="s">
        <v>291</v>
      </c>
      <c r="BM1576" s="227" t="s">
        <v>2444</v>
      </c>
    </row>
    <row r="1577" s="2" customFormat="1">
      <c r="A1577" s="41"/>
      <c r="B1577" s="42"/>
      <c r="C1577" s="43"/>
      <c r="D1577" s="229" t="s">
        <v>185</v>
      </c>
      <c r="E1577" s="43"/>
      <c r="F1577" s="230" t="s">
        <v>2443</v>
      </c>
      <c r="G1577" s="43"/>
      <c r="H1577" s="43"/>
      <c r="I1577" s="231"/>
      <c r="J1577" s="43"/>
      <c r="K1577" s="43"/>
      <c r="L1577" s="47"/>
      <c r="M1577" s="232"/>
      <c r="N1577" s="233"/>
      <c r="O1577" s="87"/>
      <c r="P1577" s="87"/>
      <c r="Q1577" s="87"/>
      <c r="R1577" s="87"/>
      <c r="S1577" s="87"/>
      <c r="T1577" s="88"/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T1577" s="20" t="s">
        <v>185</v>
      </c>
      <c r="AU1577" s="20" t="s">
        <v>86</v>
      </c>
    </row>
    <row r="1578" s="2" customFormat="1" ht="16.5" customHeight="1">
      <c r="A1578" s="41"/>
      <c r="B1578" s="42"/>
      <c r="C1578" s="216" t="s">
        <v>2445</v>
      </c>
      <c r="D1578" s="216" t="s">
        <v>179</v>
      </c>
      <c r="E1578" s="217" t="s">
        <v>2446</v>
      </c>
      <c r="F1578" s="218" t="s">
        <v>2447</v>
      </c>
      <c r="G1578" s="219" t="s">
        <v>344</v>
      </c>
      <c r="H1578" s="220">
        <v>1</v>
      </c>
      <c r="I1578" s="221"/>
      <c r="J1578" s="222">
        <f>ROUND(I1578*H1578,2)</f>
        <v>0</v>
      </c>
      <c r="K1578" s="218" t="s">
        <v>317</v>
      </c>
      <c r="L1578" s="47"/>
      <c r="M1578" s="223" t="s">
        <v>19</v>
      </c>
      <c r="N1578" s="224" t="s">
        <v>48</v>
      </c>
      <c r="O1578" s="87"/>
      <c r="P1578" s="225">
        <f>O1578*H1578</f>
        <v>0</v>
      </c>
      <c r="Q1578" s="225">
        <v>0</v>
      </c>
      <c r="R1578" s="225">
        <f>Q1578*H1578</f>
        <v>0</v>
      </c>
      <c r="S1578" s="225">
        <v>0</v>
      </c>
      <c r="T1578" s="226">
        <f>S1578*H1578</f>
        <v>0</v>
      </c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R1578" s="227" t="s">
        <v>291</v>
      </c>
      <c r="AT1578" s="227" t="s">
        <v>179</v>
      </c>
      <c r="AU1578" s="227" t="s">
        <v>86</v>
      </c>
      <c r="AY1578" s="20" t="s">
        <v>177</v>
      </c>
      <c r="BE1578" s="228">
        <f>IF(N1578="základní",J1578,0)</f>
        <v>0</v>
      </c>
      <c r="BF1578" s="228">
        <f>IF(N1578="snížená",J1578,0)</f>
        <v>0</v>
      </c>
      <c r="BG1578" s="228">
        <f>IF(N1578="zákl. přenesená",J1578,0)</f>
        <v>0</v>
      </c>
      <c r="BH1578" s="228">
        <f>IF(N1578="sníž. přenesená",J1578,0)</f>
        <v>0</v>
      </c>
      <c r="BI1578" s="228">
        <f>IF(N1578="nulová",J1578,0)</f>
        <v>0</v>
      </c>
      <c r="BJ1578" s="20" t="s">
        <v>84</v>
      </c>
      <c r="BK1578" s="228">
        <f>ROUND(I1578*H1578,2)</f>
        <v>0</v>
      </c>
      <c r="BL1578" s="20" t="s">
        <v>291</v>
      </c>
      <c r="BM1578" s="227" t="s">
        <v>2448</v>
      </c>
    </row>
    <row r="1579" s="2" customFormat="1">
      <c r="A1579" s="41"/>
      <c r="B1579" s="42"/>
      <c r="C1579" s="43"/>
      <c r="D1579" s="229" t="s">
        <v>185</v>
      </c>
      <c r="E1579" s="43"/>
      <c r="F1579" s="230" t="s">
        <v>2447</v>
      </c>
      <c r="G1579" s="43"/>
      <c r="H1579" s="43"/>
      <c r="I1579" s="231"/>
      <c r="J1579" s="43"/>
      <c r="K1579" s="43"/>
      <c r="L1579" s="47"/>
      <c r="M1579" s="232"/>
      <c r="N1579" s="233"/>
      <c r="O1579" s="87"/>
      <c r="P1579" s="87"/>
      <c r="Q1579" s="87"/>
      <c r="R1579" s="87"/>
      <c r="S1579" s="87"/>
      <c r="T1579" s="88"/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T1579" s="20" t="s">
        <v>185</v>
      </c>
      <c r="AU1579" s="20" t="s">
        <v>86</v>
      </c>
    </row>
    <row r="1580" s="2" customFormat="1">
      <c r="A1580" s="41"/>
      <c r="B1580" s="42"/>
      <c r="C1580" s="43"/>
      <c r="D1580" s="229" t="s">
        <v>486</v>
      </c>
      <c r="E1580" s="43"/>
      <c r="F1580" s="287" t="s">
        <v>2449</v>
      </c>
      <c r="G1580" s="43"/>
      <c r="H1580" s="43"/>
      <c r="I1580" s="231"/>
      <c r="J1580" s="43"/>
      <c r="K1580" s="43"/>
      <c r="L1580" s="47"/>
      <c r="M1580" s="232"/>
      <c r="N1580" s="233"/>
      <c r="O1580" s="87"/>
      <c r="P1580" s="87"/>
      <c r="Q1580" s="87"/>
      <c r="R1580" s="87"/>
      <c r="S1580" s="87"/>
      <c r="T1580" s="88"/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T1580" s="20" t="s">
        <v>486</v>
      </c>
      <c r="AU1580" s="20" t="s">
        <v>86</v>
      </c>
    </row>
    <row r="1581" s="2" customFormat="1" ht="16.5" customHeight="1">
      <c r="A1581" s="41"/>
      <c r="B1581" s="42"/>
      <c r="C1581" s="216" t="s">
        <v>2450</v>
      </c>
      <c r="D1581" s="216" t="s">
        <v>179</v>
      </c>
      <c r="E1581" s="217" t="s">
        <v>2451</v>
      </c>
      <c r="F1581" s="218" t="s">
        <v>2452</v>
      </c>
      <c r="G1581" s="219" t="s">
        <v>465</v>
      </c>
      <c r="H1581" s="220">
        <v>1</v>
      </c>
      <c r="I1581" s="221"/>
      <c r="J1581" s="222">
        <f>ROUND(I1581*H1581,2)</f>
        <v>0</v>
      </c>
      <c r="K1581" s="218" t="s">
        <v>244</v>
      </c>
      <c r="L1581" s="47"/>
      <c r="M1581" s="223" t="s">
        <v>19</v>
      </c>
      <c r="N1581" s="224" t="s">
        <v>48</v>
      </c>
      <c r="O1581" s="87"/>
      <c r="P1581" s="225">
        <f>O1581*H1581</f>
        <v>0</v>
      </c>
      <c r="Q1581" s="225">
        <v>0.0018500000000000001</v>
      </c>
      <c r="R1581" s="225">
        <f>Q1581*H1581</f>
        <v>0.0018500000000000001</v>
      </c>
      <c r="S1581" s="225">
        <v>0</v>
      </c>
      <c r="T1581" s="226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27" t="s">
        <v>291</v>
      </c>
      <c r="AT1581" s="227" t="s">
        <v>179</v>
      </c>
      <c r="AU1581" s="227" t="s">
        <v>86</v>
      </c>
      <c r="AY1581" s="20" t="s">
        <v>177</v>
      </c>
      <c r="BE1581" s="228">
        <f>IF(N1581="základní",J1581,0)</f>
        <v>0</v>
      </c>
      <c r="BF1581" s="228">
        <f>IF(N1581="snížená",J1581,0)</f>
        <v>0</v>
      </c>
      <c r="BG1581" s="228">
        <f>IF(N1581="zákl. přenesená",J1581,0)</f>
        <v>0</v>
      </c>
      <c r="BH1581" s="228">
        <f>IF(N1581="sníž. přenesená",J1581,0)</f>
        <v>0</v>
      </c>
      <c r="BI1581" s="228">
        <f>IF(N1581="nulová",J1581,0)</f>
        <v>0</v>
      </c>
      <c r="BJ1581" s="20" t="s">
        <v>84</v>
      </c>
      <c r="BK1581" s="228">
        <f>ROUND(I1581*H1581,2)</f>
        <v>0</v>
      </c>
      <c r="BL1581" s="20" t="s">
        <v>291</v>
      </c>
      <c r="BM1581" s="227" t="s">
        <v>2453</v>
      </c>
    </row>
    <row r="1582" s="2" customFormat="1">
      <c r="A1582" s="41"/>
      <c r="B1582" s="42"/>
      <c r="C1582" s="43"/>
      <c r="D1582" s="229" t="s">
        <v>185</v>
      </c>
      <c r="E1582" s="43"/>
      <c r="F1582" s="230" t="s">
        <v>2454</v>
      </c>
      <c r="G1582" s="43"/>
      <c r="H1582" s="43"/>
      <c r="I1582" s="231"/>
      <c r="J1582" s="43"/>
      <c r="K1582" s="43"/>
      <c r="L1582" s="47"/>
      <c r="M1582" s="232"/>
      <c r="N1582" s="233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20" t="s">
        <v>185</v>
      </c>
      <c r="AU1582" s="20" t="s">
        <v>86</v>
      </c>
    </row>
    <row r="1583" s="2" customFormat="1" ht="16.5" customHeight="1">
      <c r="A1583" s="41"/>
      <c r="B1583" s="42"/>
      <c r="C1583" s="216" t="s">
        <v>2455</v>
      </c>
      <c r="D1583" s="216" t="s">
        <v>179</v>
      </c>
      <c r="E1583" s="217" t="s">
        <v>2456</v>
      </c>
      <c r="F1583" s="218" t="s">
        <v>2457</v>
      </c>
      <c r="G1583" s="219" t="s">
        <v>465</v>
      </c>
      <c r="H1583" s="220">
        <v>8.5</v>
      </c>
      <c r="I1583" s="221"/>
      <c r="J1583" s="222">
        <f>ROUND(I1583*H1583,2)</f>
        <v>0</v>
      </c>
      <c r="K1583" s="218" t="s">
        <v>244</v>
      </c>
      <c r="L1583" s="47"/>
      <c r="M1583" s="223" t="s">
        <v>19</v>
      </c>
      <c r="N1583" s="224" t="s">
        <v>48</v>
      </c>
      <c r="O1583" s="87"/>
      <c r="P1583" s="225">
        <f>O1583*H1583</f>
        <v>0</v>
      </c>
      <c r="Q1583" s="225">
        <v>0.0027000000000000001</v>
      </c>
      <c r="R1583" s="225">
        <f>Q1583*H1583</f>
        <v>0.022950000000000002</v>
      </c>
      <c r="S1583" s="225">
        <v>0</v>
      </c>
      <c r="T1583" s="226">
        <f>S1583*H1583</f>
        <v>0</v>
      </c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R1583" s="227" t="s">
        <v>291</v>
      </c>
      <c r="AT1583" s="227" t="s">
        <v>179</v>
      </c>
      <c r="AU1583" s="227" t="s">
        <v>86</v>
      </c>
      <c r="AY1583" s="20" t="s">
        <v>177</v>
      </c>
      <c r="BE1583" s="228">
        <f>IF(N1583="základní",J1583,0)</f>
        <v>0</v>
      </c>
      <c r="BF1583" s="228">
        <f>IF(N1583="snížená",J1583,0)</f>
        <v>0</v>
      </c>
      <c r="BG1583" s="228">
        <f>IF(N1583="zákl. přenesená",J1583,0)</f>
        <v>0</v>
      </c>
      <c r="BH1583" s="228">
        <f>IF(N1583="sníž. přenesená",J1583,0)</f>
        <v>0</v>
      </c>
      <c r="BI1583" s="228">
        <f>IF(N1583="nulová",J1583,0)</f>
        <v>0</v>
      </c>
      <c r="BJ1583" s="20" t="s">
        <v>84</v>
      </c>
      <c r="BK1583" s="228">
        <f>ROUND(I1583*H1583,2)</f>
        <v>0</v>
      </c>
      <c r="BL1583" s="20" t="s">
        <v>291</v>
      </c>
      <c r="BM1583" s="227" t="s">
        <v>2458</v>
      </c>
    </row>
    <row r="1584" s="2" customFormat="1">
      <c r="A1584" s="41"/>
      <c r="B1584" s="42"/>
      <c r="C1584" s="43"/>
      <c r="D1584" s="229" t="s">
        <v>185</v>
      </c>
      <c r="E1584" s="43"/>
      <c r="F1584" s="230" t="s">
        <v>2459</v>
      </c>
      <c r="G1584" s="43"/>
      <c r="H1584" s="43"/>
      <c r="I1584" s="231"/>
      <c r="J1584" s="43"/>
      <c r="K1584" s="43"/>
      <c r="L1584" s="47"/>
      <c r="M1584" s="232"/>
      <c r="N1584" s="233"/>
      <c r="O1584" s="87"/>
      <c r="P1584" s="87"/>
      <c r="Q1584" s="87"/>
      <c r="R1584" s="87"/>
      <c r="S1584" s="87"/>
      <c r="T1584" s="88"/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T1584" s="20" t="s">
        <v>185</v>
      </c>
      <c r="AU1584" s="20" t="s">
        <v>86</v>
      </c>
    </row>
    <row r="1585" s="2" customFormat="1" ht="16.5" customHeight="1">
      <c r="A1585" s="41"/>
      <c r="B1585" s="42"/>
      <c r="C1585" s="277" t="s">
        <v>2460</v>
      </c>
      <c r="D1585" s="277" t="s">
        <v>314</v>
      </c>
      <c r="E1585" s="278" t="s">
        <v>2461</v>
      </c>
      <c r="F1585" s="279" t="s">
        <v>2462</v>
      </c>
      <c r="G1585" s="280" t="s">
        <v>465</v>
      </c>
      <c r="H1585" s="281">
        <v>0.55000000000000004</v>
      </c>
      <c r="I1585" s="282"/>
      <c r="J1585" s="283">
        <f>ROUND(I1585*H1585,2)</f>
        <v>0</v>
      </c>
      <c r="K1585" s="279" t="s">
        <v>183</v>
      </c>
      <c r="L1585" s="284"/>
      <c r="M1585" s="285" t="s">
        <v>19</v>
      </c>
      <c r="N1585" s="286" t="s">
        <v>48</v>
      </c>
      <c r="O1585" s="87"/>
      <c r="P1585" s="225">
        <f>O1585*H1585</f>
        <v>0</v>
      </c>
      <c r="Q1585" s="225">
        <v>0.0029299999999999999</v>
      </c>
      <c r="R1585" s="225">
        <f>Q1585*H1585</f>
        <v>0.0016115000000000001</v>
      </c>
      <c r="S1585" s="225">
        <v>0</v>
      </c>
      <c r="T1585" s="226">
        <f>S1585*H1585</f>
        <v>0</v>
      </c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R1585" s="227" t="s">
        <v>427</v>
      </c>
      <c r="AT1585" s="227" t="s">
        <v>314</v>
      </c>
      <c r="AU1585" s="227" t="s">
        <v>86</v>
      </c>
      <c r="AY1585" s="20" t="s">
        <v>177</v>
      </c>
      <c r="BE1585" s="228">
        <f>IF(N1585="základní",J1585,0)</f>
        <v>0</v>
      </c>
      <c r="BF1585" s="228">
        <f>IF(N1585="snížená",J1585,0)</f>
        <v>0</v>
      </c>
      <c r="BG1585" s="228">
        <f>IF(N1585="zákl. přenesená",J1585,0)</f>
        <v>0</v>
      </c>
      <c r="BH1585" s="228">
        <f>IF(N1585="sníž. přenesená",J1585,0)</f>
        <v>0</v>
      </c>
      <c r="BI1585" s="228">
        <f>IF(N1585="nulová",J1585,0)</f>
        <v>0</v>
      </c>
      <c r="BJ1585" s="20" t="s">
        <v>84</v>
      </c>
      <c r="BK1585" s="228">
        <f>ROUND(I1585*H1585,2)</f>
        <v>0</v>
      </c>
      <c r="BL1585" s="20" t="s">
        <v>291</v>
      </c>
      <c r="BM1585" s="227" t="s">
        <v>2463</v>
      </c>
    </row>
    <row r="1586" s="2" customFormat="1">
      <c r="A1586" s="41"/>
      <c r="B1586" s="42"/>
      <c r="C1586" s="43"/>
      <c r="D1586" s="229" t="s">
        <v>185</v>
      </c>
      <c r="E1586" s="43"/>
      <c r="F1586" s="230" t="s">
        <v>2462</v>
      </c>
      <c r="G1586" s="43"/>
      <c r="H1586" s="43"/>
      <c r="I1586" s="231"/>
      <c r="J1586" s="43"/>
      <c r="K1586" s="43"/>
      <c r="L1586" s="47"/>
      <c r="M1586" s="232"/>
      <c r="N1586" s="233"/>
      <c r="O1586" s="87"/>
      <c r="P1586" s="87"/>
      <c r="Q1586" s="87"/>
      <c r="R1586" s="87"/>
      <c r="S1586" s="87"/>
      <c r="T1586" s="88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T1586" s="20" t="s">
        <v>185</v>
      </c>
      <c r="AU1586" s="20" t="s">
        <v>86</v>
      </c>
    </row>
    <row r="1587" s="13" customFormat="1">
      <c r="A1587" s="13"/>
      <c r="B1587" s="234"/>
      <c r="C1587" s="235"/>
      <c r="D1587" s="229" t="s">
        <v>187</v>
      </c>
      <c r="E1587" s="236" t="s">
        <v>19</v>
      </c>
      <c r="F1587" s="237" t="s">
        <v>2464</v>
      </c>
      <c r="G1587" s="235"/>
      <c r="H1587" s="238">
        <v>0.55000000000000004</v>
      </c>
      <c r="I1587" s="239"/>
      <c r="J1587" s="235"/>
      <c r="K1587" s="235"/>
      <c r="L1587" s="240"/>
      <c r="M1587" s="241"/>
      <c r="N1587" s="242"/>
      <c r="O1587" s="242"/>
      <c r="P1587" s="242"/>
      <c r="Q1587" s="242"/>
      <c r="R1587" s="242"/>
      <c r="S1587" s="242"/>
      <c r="T1587" s="24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4" t="s">
        <v>187</v>
      </c>
      <c r="AU1587" s="244" t="s">
        <v>86</v>
      </c>
      <c r="AV1587" s="13" t="s">
        <v>86</v>
      </c>
      <c r="AW1587" s="13" t="s">
        <v>37</v>
      </c>
      <c r="AX1587" s="13" t="s">
        <v>84</v>
      </c>
      <c r="AY1587" s="244" t="s">
        <v>177</v>
      </c>
    </row>
    <row r="1588" s="2" customFormat="1" ht="16.5" customHeight="1">
      <c r="A1588" s="41"/>
      <c r="B1588" s="42"/>
      <c r="C1588" s="216" t="s">
        <v>2465</v>
      </c>
      <c r="D1588" s="216" t="s">
        <v>179</v>
      </c>
      <c r="E1588" s="217" t="s">
        <v>2466</v>
      </c>
      <c r="F1588" s="218" t="s">
        <v>2467</v>
      </c>
      <c r="G1588" s="219" t="s">
        <v>465</v>
      </c>
      <c r="H1588" s="220">
        <v>35</v>
      </c>
      <c r="I1588" s="221"/>
      <c r="J1588" s="222">
        <f>ROUND(I1588*H1588,2)</f>
        <v>0</v>
      </c>
      <c r="K1588" s="218" t="s">
        <v>244</v>
      </c>
      <c r="L1588" s="47"/>
      <c r="M1588" s="223" t="s">
        <v>19</v>
      </c>
      <c r="N1588" s="224" t="s">
        <v>48</v>
      </c>
      <c r="O1588" s="87"/>
      <c r="P1588" s="225">
        <f>O1588*H1588</f>
        <v>0</v>
      </c>
      <c r="Q1588" s="225">
        <v>0.00038999999999999999</v>
      </c>
      <c r="R1588" s="225">
        <f>Q1588*H1588</f>
        <v>0.013649999999999999</v>
      </c>
      <c r="S1588" s="225">
        <v>0.0034199999999999999</v>
      </c>
      <c r="T1588" s="226">
        <f>S1588*H1588</f>
        <v>0.1197</v>
      </c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R1588" s="227" t="s">
        <v>291</v>
      </c>
      <c r="AT1588" s="227" t="s">
        <v>179</v>
      </c>
      <c r="AU1588" s="227" t="s">
        <v>86</v>
      </c>
      <c r="AY1588" s="20" t="s">
        <v>177</v>
      </c>
      <c r="BE1588" s="228">
        <f>IF(N1588="základní",J1588,0)</f>
        <v>0</v>
      </c>
      <c r="BF1588" s="228">
        <f>IF(N1588="snížená",J1588,0)</f>
        <v>0</v>
      </c>
      <c r="BG1588" s="228">
        <f>IF(N1588="zákl. přenesená",J1588,0)</f>
        <v>0</v>
      </c>
      <c r="BH1588" s="228">
        <f>IF(N1588="sníž. přenesená",J1588,0)</f>
        <v>0</v>
      </c>
      <c r="BI1588" s="228">
        <f>IF(N1588="nulová",J1588,0)</f>
        <v>0</v>
      </c>
      <c r="BJ1588" s="20" t="s">
        <v>84</v>
      </c>
      <c r="BK1588" s="228">
        <f>ROUND(I1588*H1588,2)</f>
        <v>0</v>
      </c>
      <c r="BL1588" s="20" t="s">
        <v>291</v>
      </c>
      <c r="BM1588" s="227" t="s">
        <v>2468</v>
      </c>
    </row>
    <row r="1589" s="2" customFormat="1">
      <c r="A1589" s="41"/>
      <c r="B1589" s="42"/>
      <c r="C1589" s="43"/>
      <c r="D1589" s="229" t="s">
        <v>185</v>
      </c>
      <c r="E1589" s="43"/>
      <c r="F1589" s="230" t="s">
        <v>2469</v>
      </c>
      <c r="G1589" s="43"/>
      <c r="H1589" s="43"/>
      <c r="I1589" s="231"/>
      <c r="J1589" s="43"/>
      <c r="K1589" s="43"/>
      <c r="L1589" s="47"/>
      <c r="M1589" s="232"/>
      <c r="N1589" s="233"/>
      <c r="O1589" s="87"/>
      <c r="P1589" s="87"/>
      <c r="Q1589" s="87"/>
      <c r="R1589" s="87"/>
      <c r="S1589" s="87"/>
      <c r="T1589" s="88"/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T1589" s="20" t="s">
        <v>185</v>
      </c>
      <c r="AU1589" s="20" t="s">
        <v>86</v>
      </c>
    </row>
    <row r="1590" s="13" customFormat="1">
      <c r="A1590" s="13"/>
      <c r="B1590" s="234"/>
      <c r="C1590" s="235"/>
      <c r="D1590" s="229" t="s">
        <v>187</v>
      </c>
      <c r="E1590" s="236" t="s">
        <v>19</v>
      </c>
      <c r="F1590" s="237" t="s">
        <v>2470</v>
      </c>
      <c r="G1590" s="235"/>
      <c r="H1590" s="238">
        <v>20</v>
      </c>
      <c r="I1590" s="239"/>
      <c r="J1590" s="235"/>
      <c r="K1590" s="235"/>
      <c r="L1590" s="240"/>
      <c r="M1590" s="241"/>
      <c r="N1590" s="242"/>
      <c r="O1590" s="242"/>
      <c r="P1590" s="242"/>
      <c r="Q1590" s="242"/>
      <c r="R1590" s="242"/>
      <c r="S1590" s="242"/>
      <c r="T1590" s="24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4" t="s">
        <v>187</v>
      </c>
      <c r="AU1590" s="244" t="s">
        <v>86</v>
      </c>
      <c r="AV1590" s="13" t="s">
        <v>86</v>
      </c>
      <c r="AW1590" s="13" t="s">
        <v>37</v>
      </c>
      <c r="AX1590" s="13" t="s">
        <v>77</v>
      </c>
      <c r="AY1590" s="244" t="s">
        <v>177</v>
      </c>
    </row>
    <row r="1591" s="13" customFormat="1">
      <c r="A1591" s="13"/>
      <c r="B1591" s="234"/>
      <c r="C1591" s="235"/>
      <c r="D1591" s="229" t="s">
        <v>187</v>
      </c>
      <c r="E1591" s="236" t="s">
        <v>19</v>
      </c>
      <c r="F1591" s="237" t="s">
        <v>2471</v>
      </c>
      <c r="G1591" s="235"/>
      <c r="H1591" s="238">
        <v>15</v>
      </c>
      <c r="I1591" s="239"/>
      <c r="J1591" s="235"/>
      <c r="K1591" s="235"/>
      <c r="L1591" s="240"/>
      <c r="M1591" s="241"/>
      <c r="N1591" s="242"/>
      <c r="O1591" s="242"/>
      <c r="P1591" s="242"/>
      <c r="Q1591" s="242"/>
      <c r="R1591" s="242"/>
      <c r="S1591" s="242"/>
      <c r="T1591" s="24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4" t="s">
        <v>187</v>
      </c>
      <c r="AU1591" s="244" t="s">
        <v>86</v>
      </c>
      <c r="AV1591" s="13" t="s">
        <v>86</v>
      </c>
      <c r="AW1591" s="13" t="s">
        <v>37</v>
      </c>
      <c r="AX1591" s="13" t="s">
        <v>77</v>
      </c>
      <c r="AY1591" s="244" t="s">
        <v>177</v>
      </c>
    </row>
    <row r="1592" s="15" customFormat="1">
      <c r="A1592" s="15"/>
      <c r="B1592" s="255"/>
      <c r="C1592" s="256"/>
      <c r="D1592" s="229" t="s">
        <v>187</v>
      </c>
      <c r="E1592" s="257" t="s">
        <v>19</v>
      </c>
      <c r="F1592" s="258" t="s">
        <v>222</v>
      </c>
      <c r="G1592" s="256"/>
      <c r="H1592" s="259">
        <v>35</v>
      </c>
      <c r="I1592" s="260"/>
      <c r="J1592" s="256"/>
      <c r="K1592" s="256"/>
      <c r="L1592" s="261"/>
      <c r="M1592" s="262"/>
      <c r="N1592" s="263"/>
      <c r="O1592" s="263"/>
      <c r="P1592" s="263"/>
      <c r="Q1592" s="263"/>
      <c r="R1592" s="263"/>
      <c r="S1592" s="263"/>
      <c r="T1592" s="264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65" t="s">
        <v>187</v>
      </c>
      <c r="AU1592" s="265" t="s">
        <v>86</v>
      </c>
      <c r="AV1592" s="15" t="s">
        <v>99</v>
      </c>
      <c r="AW1592" s="15" t="s">
        <v>37</v>
      </c>
      <c r="AX1592" s="15" t="s">
        <v>84</v>
      </c>
      <c r="AY1592" s="265" t="s">
        <v>177</v>
      </c>
    </row>
    <row r="1593" s="2" customFormat="1" ht="16.5" customHeight="1">
      <c r="A1593" s="41"/>
      <c r="B1593" s="42"/>
      <c r="C1593" s="216" t="s">
        <v>2472</v>
      </c>
      <c r="D1593" s="216" t="s">
        <v>179</v>
      </c>
      <c r="E1593" s="217" t="s">
        <v>2473</v>
      </c>
      <c r="F1593" s="218" t="s">
        <v>2474</v>
      </c>
      <c r="G1593" s="219" t="s">
        <v>465</v>
      </c>
      <c r="H1593" s="220">
        <v>2.5</v>
      </c>
      <c r="I1593" s="221"/>
      <c r="J1593" s="222">
        <f>ROUND(I1593*H1593,2)</f>
        <v>0</v>
      </c>
      <c r="K1593" s="218" t="s">
        <v>244</v>
      </c>
      <c r="L1593" s="47"/>
      <c r="M1593" s="223" t="s">
        <v>19</v>
      </c>
      <c r="N1593" s="224" t="s">
        <v>48</v>
      </c>
      <c r="O1593" s="87"/>
      <c r="P1593" s="225">
        <f>O1593*H1593</f>
        <v>0</v>
      </c>
      <c r="Q1593" s="225">
        <v>0.0049300000000000004</v>
      </c>
      <c r="R1593" s="225">
        <f>Q1593*H1593</f>
        <v>0.012325000000000001</v>
      </c>
      <c r="S1593" s="225">
        <v>0</v>
      </c>
      <c r="T1593" s="226">
        <f>S1593*H1593</f>
        <v>0</v>
      </c>
      <c r="U1593" s="41"/>
      <c r="V1593" s="41"/>
      <c r="W1593" s="41"/>
      <c r="X1593" s="41"/>
      <c r="Y1593" s="41"/>
      <c r="Z1593" s="41"/>
      <c r="AA1593" s="41"/>
      <c r="AB1593" s="41"/>
      <c r="AC1593" s="41"/>
      <c r="AD1593" s="41"/>
      <c r="AE1593" s="41"/>
      <c r="AR1593" s="227" t="s">
        <v>291</v>
      </c>
      <c r="AT1593" s="227" t="s">
        <v>179</v>
      </c>
      <c r="AU1593" s="227" t="s">
        <v>86</v>
      </c>
      <c r="AY1593" s="20" t="s">
        <v>177</v>
      </c>
      <c r="BE1593" s="228">
        <f>IF(N1593="základní",J1593,0)</f>
        <v>0</v>
      </c>
      <c r="BF1593" s="228">
        <f>IF(N1593="snížená",J1593,0)</f>
        <v>0</v>
      </c>
      <c r="BG1593" s="228">
        <f>IF(N1593="zákl. přenesená",J1593,0)</f>
        <v>0</v>
      </c>
      <c r="BH1593" s="228">
        <f>IF(N1593="sníž. přenesená",J1593,0)</f>
        <v>0</v>
      </c>
      <c r="BI1593" s="228">
        <f>IF(N1593="nulová",J1593,0)</f>
        <v>0</v>
      </c>
      <c r="BJ1593" s="20" t="s">
        <v>84</v>
      </c>
      <c r="BK1593" s="228">
        <f>ROUND(I1593*H1593,2)</f>
        <v>0</v>
      </c>
      <c r="BL1593" s="20" t="s">
        <v>291</v>
      </c>
      <c r="BM1593" s="227" t="s">
        <v>2475</v>
      </c>
    </row>
    <row r="1594" s="2" customFormat="1">
      <c r="A1594" s="41"/>
      <c r="B1594" s="42"/>
      <c r="C1594" s="43"/>
      <c r="D1594" s="229" t="s">
        <v>185</v>
      </c>
      <c r="E1594" s="43"/>
      <c r="F1594" s="230" t="s">
        <v>2476</v>
      </c>
      <c r="G1594" s="43"/>
      <c r="H1594" s="43"/>
      <c r="I1594" s="231"/>
      <c r="J1594" s="43"/>
      <c r="K1594" s="43"/>
      <c r="L1594" s="47"/>
      <c r="M1594" s="232"/>
      <c r="N1594" s="233"/>
      <c r="O1594" s="87"/>
      <c r="P1594" s="87"/>
      <c r="Q1594" s="87"/>
      <c r="R1594" s="87"/>
      <c r="S1594" s="87"/>
      <c r="T1594" s="88"/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T1594" s="20" t="s">
        <v>185</v>
      </c>
      <c r="AU1594" s="20" t="s">
        <v>86</v>
      </c>
    </row>
    <row r="1595" s="2" customFormat="1" ht="16.5" customHeight="1">
      <c r="A1595" s="41"/>
      <c r="B1595" s="42"/>
      <c r="C1595" s="216" t="s">
        <v>2477</v>
      </c>
      <c r="D1595" s="216" t="s">
        <v>179</v>
      </c>
      <c r="E1595" s="217" t="s">
        <v>2478</v>
      </c>
      <c r="F1595" s="218" t="s">
        <v>2479</v>
      </c>
      <c r="G1595" s="219" t="s">
        <v>465</v>
      </c>
      <c r="H1595" s="220">
        <v>14.699999999999999</v>
      </c>
      <c r="I1595" s="221"/>
      <c r="J1595" s="222">
        <f>ROUND(I1595*H1595,2)</f>
        <v>0</v>
      </c>
      <c r="K1595" s="218" t="s">
        <v>244</v>
      </c>
      <c r="L1595" s="47"/>
      <c r="M1595" s="223" t="s">
        <v>19</v>
      </c>
      <c r="N1595" s="224" t="s">
        <v>48</v>
      </c>
      <c r="O1595" s="87"/>
      <c r="P1595" s="225">
        <f>O1595*H1595</f>
        <v>0</v>
      </c>
      <c r="Q1595" s="225">
        <v>0.00055999999999999995</v>
      </c>
      <c r="R1595" s="225">
        <f>Q1595*H1595</f>
        <v>0.0082319999999999997</v>
      </c>
      <c r="S1595" s="225">
        <v>0</v>
      </c>
      <c r="T1595" s="226">
        <f>S1595*H1595</f>
        <v>0</v>
      </c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R1595" s="227" t="s">
        <v>291</v>
      </c>
      <c r="AT1595" s="227" t="s">
        <v>179</v>
      </c>
      <c r="AU1595" s="227" t="s">
        <v>86</v>
      </c>
      <c r="AY1595" s="20" t="s">
        <v>177</v>
      </c>
      <c r="BE1595" s="228">
        <f>IF(N1595="základní",J1595,0)</f>
        <v>0</v>
      </c>
      <c r="BF1595" s="228">
        <f>IF(N1595="snížená",J1595,0)</f>
        <v>0</v>
      </c>
      <c r="BG1595" s="228">
        <f>IF(N1595="zákl. přenesená",J1595,0)</f>
        <v>0</v>
      </c>
      <c r="BH1595" s="228">
        <f>IF(N1595="sníž. přenesená",J1595,0)</f>
        <v>0</v>
      </c>
      <c r="BI1595" s="228">
        <f>IF(N1595="nulová",J1595,0)</f>
        <v>0</v>
      </c>
      <c r="BJ1595" s="20" t="s">
        <v>84</v>
      </c>
      <c r="BK1595" s="228">
        <f>ROUND(I1595*H1595,2)</f>
        <v>0</v>
      </c>
      <c r="BL1595" s="20" t="s">
        <v>291</v>
      </c>
      <c r="BM1595" s="227" t="s">
        <v>2480</v>
      </c>
    </row>
    <row r="1596" s="2" customFormat="1">
      <c r="A1596" s="41"/>
      <c r="B1596" s="42"/>
      <c r="C1596" s="43"/>
      <c r="D1596" s="229" t="s">
        <v>185</v>
      </c>
      <c r="E1596" s="43"/>
      <c r="F1596" s="230" t="s">
        <v>2481</v>
      </c>
      <c r="G1596" s="43"/>
      <c r="H1596" s="43"/>
      <c r="I1596" s="231"/>
      <c r="J1596" s="43"/>
      <c r="K1596" s="43"/>
      <c r="L1596" s="47"/>
      <c r="M1596" s="232"/>
      <c r="N1596" s="233"/>
      <c r="O1596" s="87"/>
      <c r="P1596" s="87"/>
      <c r="Q1596" s="87"/>
      <c r="R1596" s="87"/>
      <c r="S1596" s="87"/>
      <c r="T1596" s="88"/>
      <c r="U1596" s="41"/>
      <c r="V1596" s="41"/>
      <c r="W1596" s="41"/>
      <c r="X1596" s="41"/>
      <c r="Y1596" s="41"/>
      <c r="Z1596" s="41"/>
      <c r="AA1596" s="41"/>
      <c r="AB1596" s="41"/>
      <c r="AC1596" s="41"/>
      <c r="AD1596" s="41"/>
      <c r="AE1596" s="41"/>
      <c r="AT1596" s="20" t="s">
        <v>185</v>
      </c>
      <c r="AU1596" s="20" t="s">
        <v>86</v>
      </c>
    </row>
    <row r="1597" s="13" customFormat="1">
      <c r="A1597" s="13"/>
      <c r="B1597" s="234"/>
      <c r="C1597" s="235"/>
      <c r="D1597" s="229" t="s">
        <v>187</v>
      </c>
      <c r="E1597" s="236" t="s">
        <v>19</v>
      </c>
      <c r="F1597" s="237" t="s">
        <v>2482</v>
      </c>
      <c r="G1597" s="235"/>
      <c r="H1597" s="238">
        <v>14.699999999999999</v>
      </c>
      <c r="I1597" s="239"/>
      <c r="J1597" s="235"/>
      <c r="K1597" s="235"/>
      <c r="L1597" s="240"/>
      <c r="M1597" s="241"/>
      <c r="N1597" s="242"/>
      <c r="O1597" s="242"/>
      <c r="P1597" s="242"/>
      <c r="Q1597" s="242"/>
      <c r="R1597" s="242"/>
      <c r="S1597" s="242"/>
      <c r="T1597" s="243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44" t="s">
        <v>187</v>
      </c>
      <c r="AU1597" s="244" t="s">
        <v>86</v>
      </c>
      <c r="AV1597" s="13" t="s">
        <v>86</v>
      </c>
      <c r="AW1597" s="13" t="s">
        <v>37</v>
      </c>
      <c r="AX1597" s="13" t="s">
        <v>84</v>
      </c>
      <c r="AY1597" s="244" t="s">
        <v>177</v>
      </c>
    </row>
    <row r="1598" s="2" customFormat="1" ht="16.5" customHeight="1">
      <c r="A1598" s="41"/>
      <c r="B1598" s="42"/>
      <c r="C1598" s="216" t="s">
        <v>2483</v>
      </c>
      <c r="D1598" s="216" t="s">
        <v>179</v>
      </c>
      <c r="E1598" s="217" t="s">
        <v>2484</v>
      </c>
      <c r="F1598" s="218" t="s">
        <v>2485</v>
      </c>
      <c r="G1598" s="219" t="s">
        <v>344</v>
      </c>
      <c r="H1598" s="220">
        <v>1</v>
      </c>
      <c r="I1598" s="221"/>
      <c r="J1598" s="222">
        <f>ROUND(I1598*H1598,2)</f>
        <v>0</v>
      </c>
      <c r="K1598" s="218" t="s">
        <v>244</v>
      </c>
      <c r="L1598" s="47"/>
      <c r="M1598" s="223" t="s">
        <v>19</v>
      </c>
      <c r="N1598" s="224" t="s">
        <v>48</v>
      </c>
      <c r="O1598" s="87"/>
      <c r="P1598" s="225">
        <f>O1598*H1598</f>
        <v>0</v>
      </c>
      <c r="Q1598" s="225">
        <v>0.00023000000000000001</v>
      </c>
      <c r="R1598" s="225">
        <f>Q1598*H1598</f>
        <v>0.00023000000000000001</v>
      </c>
      <c r="S1598" s="225">
        <v>0</v>
      </c>
      <c r="T1598" s="226">
        <f>S1598*H1598</f>
        <v>0</v>
      </c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R1598" s="227" t="s">
        <v>291</v>
      </c>
      <c r="AT1598" s="227" t="s">
        <v>179</v>
      </c>
      <c r="AU1598" s="227" t="s">
        <v>86</v>
      </c>
      <c r="AY1598" s="20" t="s">
        <v>177</v>
      </c>
      <c r="BE1598" s="228">
        <f>IF(N1598="základní",J1598,0)</f>
        <v>0</v>
      </c>
      <c r="BF1598" s="228">
        <f>IF(N1598="snížená",J1598,0)</f>
        <v>0</v>
      </c>
      <c r="BG1598" s="228">
        <f>IF(N1598="zákl. přenesená",J1598,0)</f>
        <v>0</v>
      </c>
      <c r="BH1598" s="228">
        <f>IF(N1598="sníž. přenesená",J1598,0)</f>
        <v>0</v>
      </c>
      <c r="BI1598" s="228">
        <f>IF(N1598="nulová",J1598,0)</f>
        <v>0</v>
      </c>
      <c r="BJ1598" s="20" t="s">
        <v>84</v>
      </c>
      <c r="BK1598" s="228">
        <f>ROUND(I1598*H1598,2)</f>
        <v>0</v>
      </c>
      <c r="BL1598" s="20" t="s">
        <v>291</v>
      </c>
      <c r="BM1598" s="227" t="s">
        <v>2486</v>
      </c>
    </row>
    <row r="1599" s="2" customFormat="1">
      <c r="A1599" s="41"/>
      <c r="B1599" s="42"/>
      <c r="C1599" s="43"/>
      <c r="D1599" s="229" t="s">
        <v>185</v>
      </c>
      <c r="E1599" s="43"/>
      <c r="F1599" s="230" t="s">
        <v>2487</v>
      </c>
      <c r="G1599" s="43"/>
      <c r="H1599" s="43"/>
      <c r="I1599" s="231"/>
      <c r="J1599" s="43"/>
      <c r="K1599" s="43"/>
      <c r="L1599" s="47"/>
      <c r="M1599" s="232"/>
      <c r="N1599" s="233"/>
      <c r="O1599" s="87"/>
      <c r="P1599" s="87"/>
      <c r="Q1599" s="87"/>
      <c r="R1599" s="87"/>
      <c r="S1599" s="87"/>
      <c r="T1599" s="88"/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T1599" s="20" t="s">
        <v>185</v>
      </c>
      <c r="AU1599" s="20" t="s">
        <v>86</v>
      </c>
    </row>
    <row r="1600" s="2" customFormat="1" ht="16.5" customHeight="1">
      <c r="A1600" s="41"/>
      <c r="B1600" s="42"/>
      <c r="C1600" s="216" t="s">
        <v>2488</v>
      </c>
      <c r="D1600" s="216" t="s">
        <v>179</v>
      </c>
      <c r="E1600" s="217" t="s">
        <v>2489</v>
      </c>
      <c r="F1600" s="218" t="s">
        <v>2490</v>
      </c>
      <c r="G1600" s="219" t="s">
        <v>344</v>
      </c>
      <c r="H1600" s="220">
        <v>2</v>
      </c>
      <c r="I1600" s="221"/>
      <c r="J1600" s="222">
        <f>ROUND(I1600*H1600,2)</f>
        <v>0</v>
      </c>
      <c r="K1600" s="218" t="s">
        <v>244</v>
      </c>
      <c r="L1600" s="47"/>
      <c r="M1600" s="223" t="s">
        <v>19</v>
      </c>
      <c r="N1600" s="224" t="s">
        <v>48</v>
      </c>
      <c r="O1600" s="87"/>
      <c r="P1600" s="225">
        <f>O1600*H1600</f>
        <v>0</v>
      </c>
      <c r="Q1600" s="225">
        <v>0</v>
      </c>
      <c r="R1600" s="225">
        <f>Q1600*H1600</f>
        <v>0</v>
      </c>
      <c r="S1600" s="225">
        <v>0</v>
      </c>
      <c r="T1600" s="226">
        <f>S1600*H1600</f>
        <v>0</v>
      </c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R1600" s="227" t="s">
        <v>291</v>
      </c>
      <c r="AT1600" s="227" t="s">
        <v>179</v>
      </c>
      <c r="AU1600" s="227" t="s">
        <v>86</v>
      </c>
      <c r="AY1600" s="20" t="s">
        <v>177</v>
      </c>
      <c r="BE1600" s="228">
        <f>IF(N1600="základní",J1600,0)</f>
        <v>0</v>
      </c>
      <c r="BF1600" s="228">
        <f>IF(N1600="snížená",J1600,0)</f>
        <v>0</v>
      </c>
      <c r="BG1600" s="228">
        <f>IF(N1600="zákl. přenesená",J1600,0)</f>
        <v>0</v>
      </c>
      <c r="BH1600" s="228">
        <f>IF(N1600="sníž. přenesená",J1600,0)</f>
        <v>0</v>
      </c>
      <c r="BI1600" s="228">
        <f>IF(N1600="nulová",J1600,0)</f>
        <v>0</v>
      </c>
      <c r="BJ1600" s="20" t="s">
        <v>84</v>
      </c>
      <c r="BK1600" s="228">
        <f>ROUND(I1600*H1600,2)</f>
        <v>0</v>
      </c>
      <c r="BL1600" s="20" t="s">
        <v>291</v>
      </c>
      <c r="BM1600" s="227" t="s">
        <v>2491</v>
      </c>
    </row>
    <row r="1601" s="2" customFormat="1">
      <c r="A1601" s="41"/>
      <c r="B1601" s="42"/>
      <c r="C1601" s="43"/>
      <c r="D1601" s="229" t="s">
        <v>185</v>
      </c>
      <c r="E1601" s="43"/>
      <c r="F1601" s="230" t="s">
        <v>2492</v>
      </c>
      <c r="G1601" s="43"/>
      <c r="H1601" s="43"/>
      <c r="I1601" s="231"/>
      <c r="J1601" s="43"/>
      <c r="K1601" s="43"/>
      <c r="L1601" s="47"/>
      <c r="M1601" s="232"/>
      <c r="N1601" s="233"/>
      <c r="O1601" s="87"/>
      <c r="P1601" s="87"/>
      <c r="Q1601" s="87"/>
      <c r="R1601" s="87"/>
      <c r="S1601" s="87"/>
      <c r="T1601" s="88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T1601" s="20" t="s">
        <v>185</v>
      </c>
      <c r="AU1601" s="20" t="s">
        <v>86</v>
      </c>
    </row>
    <row r="1602" s="2" customFormat="1" ht="16.5" customHeight="1">
      <c r="A1602" s="41"/>
      <c r="B1602" s="42"/>
      <c r="C1602" s="216" t="s">
        <v>2493</v>
      </c>
      <c r="D1602" s="216" t="s">
        <v>179</v>
      </c>
      <c r="E1602" s="217" t="s">
        <v>2494</v>
      </c>
      <c r="F1602" s="218" t="s">
        <v>2495</v>
      </c>
      <c r="G1602" s="219" t="s">
        <v>465</v>
      </c>
      <c r="H1602" s="220">
        <v>71.700000000000003</v>
      </c>
      <c r="I1602" s="221"/>
      <c r="J1602" s="222">
        <f>ROUND(I1602*H1602,2)</f>
        <v>0</v>
      </c>
      <c r="K1602" s="218" t="s">
        <v>244</v>
      </c>
      <c r="L1602" s="47"/>
      <c r="M1602" s="223" t="s">
        <v>19</v>
      </c>
      <c r="N1602" s="224" t="s">
        <v>48</v>
      </c>
      <c r="O1602" s="87"/>
      <c r="P1602" s="225">
        <f>O1602*H1602</f>
        <v>0</v>
      </c>
      <c r="Q1602" s="225">
        <v>0</v>
      </c>
      <c r="R1602" s="225">
        <f>Q1602*H1602</f>
        <v>0</v>
      </c>
      <c r="S1602" s="225">
        <v>0</v>
      </c>
      <c r="T1602" s="226">
        <f>S1602*H1602</f>
        <v>0</v>
      </c>
      <c r="U1602" s="41"/>
      <c r="V1602" s="41"/>
      <c r="W1602" s="41"/>
      <c r="X1602" s="41"/>
      <c r="Y1602" s="41"/>
      <c r="Z1602" s="41"/>
      <c r="AA1602" s="41"/>
      <c r="AB1602" s="41"/>
      <c r="AC1602" s="41"/>
      <c r="AD1602" s="41"/>
      <c r="AE1602" s="41"/>
      <c r="AR1602" s="227" t="s">
        <v>291</v>
      </c>
      <c r="AT1602" s="227" t="s">
        <v>179</v>
      </c>
      <c r="AU1602" s="227" t="s">
        <v>86</v>
      </c>
      <c r="AY1602" s="20" t="s">
        <v>177</v>
      </c>
      <c r="BE1602" s="228">
        <f>IF(N1602="základní",J1602,0)</f>
        <v>0</v>
      </c>
      <c r="BF1602" s="228">
        <f>IF(N1602="snížená",J1602,0)</f>
        <v>0</v>
      </c>
      <c r="BG1602" s="228">
        <f>IF(N1602="zákl. přenesená",J1602,0)</f>
        <v>0</v>
      </c>
      <c r="BH1602" s="228">
        <f>IF(N1602="sníž. přenesená",J1602,0)</f>
        <v>0</v>
      </c>
      <c r="BI1602" s="228">
        <f>IF(N1602="nulová",J1602,0)</f>
        <v>0</v>
      </c>
      <c r="BJ1602" s="20" t="s">
        <v>84</v>
      </c>
      <c r="BK1602" s="228">
        <f>ROUND(I1602*H1602,2)</f>
        <v>0</v>
      </c>
      <c r="BL1602" s="20" t="s">
        <v>291</v>
      </c>
      <c r="BM1602" s="227" t="s">
        <v>2496</v>
      </c>
    </row>
    <row r="1603" s="2" customFormat="1">
      <c r="A1603" s="41"/>
      <c r="B1603" s="42"/>
      <c r="C1603" s="43"/>
      <c r="D1603" s="229" t="s">
        <v>185</v>
      </c>
      <c r="E1603" s="43"/>
      <c r="F1603" s="230" t="s">
        <v>2497</v>
      </c>
      <c r="G1603" s="43"/>
      <c r="H1603" s="43"/>
      <c r="I1603" s="231"/>
      <c r="J1603" s="43"/>
      <c r="K1603" s="43"/>
      <c r="L1603" s="47"/>
      <c r="M1603" s="232"/>
      <c r="N1603" s="233"/>
      <c r="O1603" s="87"/>
      <c r="P1603" s="87"/>
      <c r="Q1603" s="87"/>
      <c r="R1603" s="87"/>
      <c r="S1603" s="87"/>
      <c r="T1603" s="88"/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T1603" s="20" t="s">
        <v>185</v>
      </c>
      <c r="AU1603" s="20" t="s">
        <v>86</v>
      </c>
    </row>
    <row r="1604" s="13" customFormat="1">
      <c r="A1604" s="13"/>
      <c r="B1604" s="234"/>
      <c r="C1604" s="235"/>
      <c r="D1604" s="229" t="s">
        <v>187</v>
      </c>
      <c r="E1604" s="236" t="s">
        <v>19</v>
      </c>
      <c r="F1604" s="237" t="s">
        <v>2498</v>
      </c>
      <c r="G1604" s="235"/>
      <c r="H1604" s="238">
        <v>45</v>
      </c>
      <c r="I1604" s="239"/>
      <c r="J1604" s="235"/>
      <c r="K1604" s="235"/>
      <c r="L1604" s="240"/>
      <c r="M1604" s="241"/>
      <c r="N1604" s="242"/>
      <c r="O1604" s="242"/>
      <c r="P1604" s="242"/>
      <c r="Q1604" s="242"/>
      <c r="R1604" s="242"/>
      <c r="S1604" s="242"/>
      <c r="T1604" s="24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4" t="s">
        <v>187</v>
      </c>
      <c r="AU1604" s="244" t="s">
        <v>86</v>
      </c>
      <c r="AV1604" s="13" t="s">
        <v>86</v>
      </c>
      <c r="AW1604" s="13" t="s">
        <v>37</v>
      </c>
      <c r="AX1604" s="13" t="s">
        <v>77</v>
      </c>
      <c r="AY1604" s="244" t="s">
        <v>177</v>
      </c>
    </row>
    <row r="1605" s="13" customFormat="1">
      <c r="A1605" s="13"/>
      <c r="B1605" s="234"/>
      <c r="C1605" s="235"/>
      <c r="D1605" s="229" t="s">
        <v>187</v>
      </c>
      <c r="E1605" s="236" t="s">
        <v>19</v>
      </c>
      <c r="F1605" s="237" t="s">
        <v>2499</v>
      </c>
      <c r="G1605" s="235"/>
      <c r="H1605" s="238">
        <v>26.699999999999999</v>
      </c>
      <c r="I1605" s="239"/>
      <c r="J1605" s="235"/>
      <c r="K1605" s="235"/>
      <c r="L1605" s="240"/>
      <c r="M1605" s="241"/>
      <c r="N1605" s="242"/>
      <c r="O1605" s="242"/>
      <c r="P1605" s="242"/>
      <c r="Q1605" s="242"/>
      <c r="R1605" s="242"/>
      <c r="S1605" s="242"/>
      <c r="T1605" s="24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4" t="s">
        <v>187</v>
      </c>
      <c r="AU1605" s="244" t="s">
        <v>86</v>
      </c>
      <c r="AV1605" s="13" t="s">
        <v>86</v>
      </c>
      <c r="AW1605" s="13" t="s">
        <v>37</v>
      </c>
      <c r="AX1605" s="13" t="s">
        <v>77</v>
      </c>
      <c r="AY1605" s="244" t="s">
        <v>177</v>
      </c>
    </row>
    <row r="1606" s="15" customFormat="1">
      <c r="A1606" s="15"/>
      <c r="B1606" s="255"/>
      <c r="C1606" s="256"/>
      <c r="D1606" s="229" t="s">
        <v>187</v>
      </c>
      <c r="E1606" s="257" t="s">
        <v>19</v>
      </c>
      <c r="F1606" s="258" t="s">
        <v>222</v>
      </c>
      <c r="G1606" s="256"/>
      <c r="H1606" s="259">
        <v>71.700000000000003</v>
      </c>
      <c r="I1606" s="260"/>
      <c r="J1606" s="256"/>
      <c r="K1606" s="256"/>
      <c r="L1606" s="261"/>
      <c r="M1606" s="262"/>
      <c r="N1606" s="263"/>
      <c r="O1606" s="263"/>
      <c r="P1606" s="263"/>
      <c r="Q1606" s="263"/>
      <c r="R1606" s="263"/>
      <c r="S1606" s="263"/>
      <c r="T1606" s="264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T1606" s="265" t="s">
        <v>187</v>
      </c>
      <c r="AU1606" s="265" t="s">
        <v>86</v>
      </c>
      <c r="AV1606" s="15" t="s">
        <v>99</v>
      </c>
      <c r="AW1606" s="15" t="s">
        <v>37</v>
      </c>
      <c r="AX1606" s="15" t="s">
        <v>84</v>
      </c>
      <c r="AY1606" s="265" t="s">
        <v>177</v>
      </c>
    </row>
    <row r="1607" s="2" customFormat="1" ht="16.5" customHeight="1">
      <c r="A1607" s="41"/>
      <c r="B1607" s="42"/>
      <c r="C1607" s="216" t="s">
        <v>2500</v>
      </c>
      <c r="D1607" s="216" t="s">
        <v>179</v>
      </c>
      <c r="E1607" s="217" t="s">
        <v>2501</v>
      </c>
      <c r="F1607" s="218" t="s">
        <v>2502</v>
      </c>
      <c r="G1607" s="219" t="s">
        <v>344</v>
      </c>
      <c r="H1607" s="220">
        <v>1</v>
      </c>
      <c r="I1607" s="221"/>
      <c r="J1607" s="222">
        <f>ROUND(I1607*H1607,2)</f>
        <v>0</v>
      </c>
      <c r="K1607" s="218" t="s">
        <v>244</v>
      </c>
      <c r="L1607" s="47"/>
      <c r="M1607" s="223" t="s">
        <v>19</v>
      </c>
      <c r="N1607" s="224" t="s">
        <v>48</v>
      </c>
      <c r="O1607" s="87"/>
      <c r="P1607" s="225">
        <f>O1607*H1607</f>
        <v>0</v>
      </c>
      <c r="Q1607" s="225">
        <v>0</v>
      </c>
      <c r="R1607" s="225">
        <f>Q1607*H1607</f>
        <v>0</v>
      </c>
      <c r="S1607" s="225">
        <v>0</v>
      </c>
      <c r="T1607" s="226">
        <f>S1607*H1607</f>
        <v>0</v>
      </c>
      <c r="U1607" s="41"/>
      <c r="V1607" s="41"/>
      <c r="W1607" s="41"/>
      <c r="X1607" s="41"/>
      <c r="Y1607" s="41"/>
      <c r="Z1607" s="41"/>
      <c r="AA1607" s="41"/>
      <c r="AB1607" s="41"/>
      <c r="AC1607" s="41"/>
      <c r="AD1607" s="41"/>
      <c r="AE1607" s="41"/>
      <c r="AR1607" s="227" t="s">
        <v>291</v>
      </c>
      <c r="AT1607" s="227" t="s">
        <v>179</v>
      </c>
      <c r="AU1607" s="227" t="s">
        <v>86</v>
      </c>
      <c r="AY1607" s="20" t="s">
        <v>177</v>
      </c>
      <c r="BE1607" s="228">
        <f>IF(N1607="základní",J1607,0)</f>
        <v>0</v>
      </c>
      <c r="BF1607" s="228">
        <f>IF(N1607="snížená",J1607,0)</f>
        <v>0</v>
      </c>
      <c r="BG1607" s="228">
        <f>IF(N1607="zákl. přenesená",J1607,0)</f>
        <v>0</v>
      </c>
      <c r="BH1607" s="228">
        <f>IF(N1607="sníž. přenesená",J1607,0)</f>
        <v>0</v>
      </c>
      <c r="BI1607" s="228">
        <f>IF(N1607="nulová",J1607,0)</f>
        <v>0</v>
      </c>
      <c r="BJ1607" s="20" t="s">
        <v>84</v>
      </c>
      <c r="BK1607" s="228">
        <f>ROUND(I1607*H1607,2)</f>
        <v>0</v>
      </c>
      <c r="BL1607" s="20" t="s">
        <v>291</v>
      </c>
      <c r="BM1607" s="227" t="s">
        <v>2503</v>
      </c>
    </row>
    <row r="1608" s="2" customFormat="1">
      <c r="A1608" s="41"/>
      <c r="B1608" s="42"/>
      <c r="C1608" s="43"/>
      <c r="D1608" s="229" t="s">
        <v>185</v>
      </c>
      <c r="E1608" s="43"/>
      <c r="F1608" s="230" t="s">
        <v>2504</v>
      </c>
      <c r="G1608" s="43"/>
      <c r="H1608" s="43"/>
      <c r="I1608" s="231"/>
      <c r="J1608" s="43"/>
      <c r="K1608" s="43"/>
      <c r="L1608" s="47"/>
      <c r="M1608" s="232"/>
      <c r="N1608" s="233"/>
      <c r="O1608" s="87"/>
      <c r="P1608" s="87"/>
      <c r="Q1608" s="87"/>
      <c r="R1608" s="87"/>
      <c r="S1608" s="87"/>
      <c r="T1608" s="88"/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T1608" s="20" t="s">
        <v>185</v>
      </c>
      <c r="AU1608" s="20" t="s">
        <v>86</v>
      </c>
    </row>
    <row r="1609" s="2" customFormat="1" ht="16.5" customHeight="1">
      <c r="A1609" s="41"/>
      <c r="B1609" s="42"/>
      <c r="C1609" s="216" t="s">
        <v>2505</v>
      </c>
      <c r="D1609" s="216" t="s">
        <v>179</v>
      </c>
      <c r="E1609" s="217" t="s">
        <v>2506</v>
      </c>
      <c r="F1609" s="218" t="s">
        <v>2507</v>
      </c>
      <c r="G1609" s="219" t="s">
        <v>344</v>
      </c>
      <c r="H1609" s="220">
        <v>1</v>
      </c>
      <c r="I1609" s="221"/>
      <c r="J1609" s="222">
        <f>ROUND(I1609*H1609,2)</f>
        <v>0</v>
      </c>
      <c r="K1609" s="218" t="s">
        <v>244</v>
      </c>
      <c r="L1609" s="47"/>
      <c r="M1609" s="223" t="s">
        <v>19</v>
      </c>
      <c r="N1609" s="224" t="s">
        <v>48</v>
      </c>
      <c r="O1609" s="87"/>
      <c r="P1609" s="225">
        <f>O1609*H1609</f>
        <v>0</v>
      </c>
      <c r="Q1609" s="225">
        <v>0.00038000000000000002</v>
      </c>
      <c r="R1609" s="225">
        <f>Q1609*H1609</f>
        <v>0.00038000000000000002</v>
      </c>
      <c r="S1609" s="225">
        <v>0</v>
      </c>
      <c r="T1609" s="226">
        <f>S1609*H1609</f>
        <v>0</v>
      </c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R1609" s="227" t="s">
        <v>291</v>
      </c>
      <c r="AT1609" s="227" t="s">
        <v>179</v>
      </c>
      <c r="AU1609" s="227" t="s">
        <v>86</v>
      </c>
      <c r="AY1609" s="20" t="s">
        <v>177</v>
      </c>
      <c r="BE1609" s="228">
        <f>IF(N1609="základní",J1609,0)</f>
        <v>0</v>
      </c>
      <c r="BF1609" s="228">
        <f>IF(N1609="snížená",J1609,0)</f>
        <v>0</v>
      </c>
      <c r="BG1609" s="228">
        <f>IF(N1609="zákl. přenesená",J1609,0)</f>
        <v>0</v>
      </c>
      <c r="BH1609" s="228">
        <f>IF(N1609="sníž. přenesená",J1609,0)</f>
        <v>0</v>
      </c>
      <c r="BI1609" s="228">
        <f>IF(N1609="nulová",J1609,0)</f>
        <v>0</v>
      </c>
      <c r="BJ1609" s="20" t="s">
        <v>84</v>
      </c>
      <c r="BK1609" s="228">
        <f>ROUND(I1609*H1609,2)</f>
        <v>0</v>
      </c>
      <c r="BL1609" s="20" t="s">
        <v>291</v>
      </c>
      <c r="BM1609" s="227" t="s">
        <v>2508</v>
      </c>
    </row>
    <row r="1610" s="2" customFormat="1">
      <c r="A1610" s="41"/>
      <c r="B1610" s="42"/>
      <c r="C1610" s="43"/>
      <c r="D1610" s="229" t="s">
        <v>185</v>
      </c>
      <c r="E1610" s="43"/>
      <c r="F1610" s="230" t="s">
        <v>2509</v>
      </c>
      <c r="G1610" s="43"/>
      <c r="H1610" s="43"/>
      <c r="I1610" s="231"/>
      <c r="J1610" s="43"/>
      <c r="K1610" s="43"/>
      <c r="L1610" s="47"/>
      <c r="M1610" s="232"/>
      <c r="N1610" s="233"/>
      <c r="O1610" s="87"/>
      <c r="P1610" s="87"/>
      <c r="Q1610" s="87"/>
      <c r="R1610" s="87"/>
      <c r="S1610" s="87"/>
      <c r="T1610" s="88"/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T1610" s="20" t="s">
        <v>185</v>
      </c>
      <c r="AU1610" s="20" t="s">
        <v>86</v>
      </c>
    </row>
    <row r="1611" s="2" customFormat="1" ht="16.5" customHeight="1">
      <c r="A1611" s="41"/>
      <c r="B1611" s="42"/>
      <c r="C1611" s="216" t="s">
        <v>2510</v>
      </c>
      <c r="D1611" s="216" t="s">
        <v>179</v>
      </c>
      <c r="E1611" s="217" t="s">
        <v>2511</v>
      </c>
      <c r="F1611" s="218" t="s">
        <v>2512</v>
      </c>
      <c r="G1611" s="219" t="s">
        <v>344</v>
      </c>
      <c r="H1611" s="220">
        <v>1</v>
      </c>
      <c r="I1611" s="221"/>
      <c r="J1611" s="222">
        <f>ROUND(I1611*H1611,2)</f>
        <v>0</v>
      </c>
      <c r="K1611" s="218" t="s">
        <v>244</v>
      </c>
      <c r="L1611" s="47"/>
      <c r="M1611" s="223" t="s">
        <v>19</v>
      </c>
      <c r="N1611" s="224" t="s">
        <v>48</v>
      </c>
      <c r="O1611" s="87"/>
      <c r="P1611" s="225">
        <f>O1611*H1611</f>
        <v>0</v>
      </c>
      <c r="Q1611" s="225">
        <v>0.00060999999999999997</v>
      </c>
      <c r="R1611" s="225">
        <f>Q1611*H1611</f>
        <v>0.00060999999999999997</v>
      </c>
      <c r="S1611" s="225">
        <v>0</v>
      </c>
      <c r="T1611" s="226">
        <f>S1611*H1611</f>
        <v>0</v>
      </c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R1611" s="227" t="s">
        <v>291</v>
      </c>
      <c r="AT1611" s="227" t="s">
        <v>179</v>
      </c>
      <c r="AU1611" s="227" t="s">
        <v>86</v>
      </c>
      <c r="AY1611" s="20" t="s">
        <v>177</v>
      </c>
      <c r="BE1611" s="228">
        <f>IF(N1611="základní",J1611,0)</f>
        <v>0</v>
      </c>
      <c r="BF1611" s="228">
        <f>IF(N1611="snížená",J1611,0)</f>
        <v>0</v>
      </c>
      <c r="BG1611" s="228">
        <f>IF(N1611="zákl. přenesená",J1611,0)</f>
        <v>0</v>
      </c>
      <c r="BH1611" s="228">
        <f>IF(N1611="sníž. přenesená",J1611,0)</f>
        <v>0</v>
      </c>
      <c r="BI1611" s="228">
        <f>IF(N1611="nulová",J1611,0)</f>
        <v>0</v>
      </c>
      <c r="BJ1611" s="20" t="s">
        <v>84</v>
      </c>
      <c r="BK1611" s="228">
        <f>ROUND(I1611*H1611,2)</f>
        <v>0</v>
      </c>
      <c r="BL1611" s="20" t="s">
        <v>291</v>
      </c>
      <c r="BM1611" s="227" t="s">
        <v>2513</v>
      </c>
    </row>
    <row r="1612" s="2" customFormat="1">
      <c r="A1612" s="41"/>
      <c r="B1612" s="42"/>
      <c r="C1612" s="43"/>
      <c r="D1612" s="229" t="s">
        <v>185</v>
      </c>
      <c r="E1612" s="43"/>
      <c r="F1612" s="230" t="s">
        <v>2514</v>
      </c>
      <c r="G1612" s="43"/>
      <c r="H1612" s="43"/>
      <c r="I1612" s="231"/>
      <c r="J1612" s="43"/>
      <c r="K1612" s="43"/>
      <c r="L1612" s="47"/>
      <c r="M1612" s="232"/>
      <c r="N1612" s="233"/>
      <c r="O1612" s="87"/>
      <c r="P1612" s="87"/>
      <c r="Q1612" s="87"/>
      <c r="R1612" s="87"/>
      <c r="S1612" s="87"/>
      <c r="T1612" s="88"/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T1612" s="20" t="s">
        <v>185</v>
      </c>
      <c r="AU1612" s="20" t="s">
        <v>86</v>
      </c>
    </row>
    <row r="1613" s="2" customFormat="1" ht="16.5" customHeight="1">
      <c r="A1613" s="41"/>
      <c r="B1613" s="42"/>
      <c r="C1613" s="216" t="s">
        <v>2515</v>
      </c>
      <c r="D1613" s="216" t="s">
        <v>179</v>
      </c>
      <c r="E1613" s="217" t="s">
        <v>2516</v>
      </c>
      <c r="F1613" s="218" t="s">
        <v>2517</v>
      </c>
      <c r="G1613" s="219" t="s">
        <v>287</v>
      </c>
      <c r="H1613" s="220">
        <v>0.12</v>
      </c>
      <c r="I1613" s="221"/>
      <c r="J1613" s="222">
        <f>ROUND(I1613*H1613,2)</f>
        <v>0</v>
      </c>
      <c r="K1613" s="218" t="s">
        <v>244</v>
      </c>
      <c r="L1613" s="47"/>
      <c r="M1613" s="223" t="s">
        <v>19</v>
      </c>
      <c r="N1613" s="224" t="s">
        <v>48</v>
      </c>
      <c r="O1613" s="87"/>
      <c r="P1613" s="225">
        <f>O1613*H1613</f>
        <v>0</v>
      </c>
      <c r="Q1613" s="225">
        <v>0</v>
      </c>
      <c r="R1613" s="225">
        <f>Q1613*H1613</f>
        <v>0</v>
      </c>
      <c r="S1613" s="225">
        <v>0</v>
      </c>
      <c r="T1613" s="226">
        <f>S1613*H1613</f>
        <v>0</v>
      </c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R1613" s="227" t="s">
        <v>291</v>
      </c>
      <c r="AT1613" s="227" t="s">
        <v>179</v>
      </c>
      <c r="AU1613" s="227" t="s">
        <v>86</v>
      </c>
      <c r="AY1613" s="20" t="s">
        <v>177</v>
      </c>
      <c r="BE1613" s="228">
        <f>IF(N1613="základní",J1613,0)</f>
        <v>0</v>
      </c>
      <c r="BF1613" s="228">
        <f>IF(N1613="snížená",J1613,0)</f>
        <v>0</v>
      </c>
      <c r="BG1613" s="228">
        <f>IF(N1613="zákl. přenesená",J1613,0)</f>
        <v>0</v>
      </c>
      <c r="BH1613" s="228">
        <f>IF(N1613="sníž. přenesená",J1613,0)</f>
        <v>0</v>
      </c>
      <c r="BI1613" s="228">
        <f>IF(N1613="nulová",J1613,0)</f>
        <v>0</v>
      </c>
      <c r="BJ1613" s="20" t="s">
        <v>84</v>
      </c>
      <c r="BK1613" s="228">
        <f>ROUND(I1613*H1613,2)</f>
        <v>0</v>
      </c>
      <c r="BL1613" s="20" t="s">
        <v>291</v>
      </c>
      <c r="BM1613" s="227" t="s">
        <v>2518</v>
      </c>
    </row>
    <row r="1614" s="2" customFormat="1">
      <c r="A1614" s="41"/>
      <c r="B1614" s="42"/>
      <c r="C1614" s="43"/>
      <c r="D1614" s="229" t="s">
        <v>185</v>
      </c>
      <c r="E1614" s="43"/>
      <c r="F1614" s="230" t="s">
        <v>2519</v>
      </c>
      <c r="G1614" s="43"/>
      <c r="H1614" s="43"/>
      <c r="I1614" s="231"/>
      <c r="J1614" s="43"/>
      <c r="K1614" s="43"/>
      <c r="L1614" s="47"/>
      <c r="M1614" s="232"/>
      <c r="N1614" s="233"/>
      <c r="O1614" s="87"/>
      <c r="P1614" s="87"/>
      <c r="Q1614" s="87"/>
      <c r="R1614" s="87"/>
      <c r="S1614" s="87"/>
      <c r="T1614" s="88"/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T1614" s="20" t="s">
        <v>185</v>
      </c>
      <c r="AU1614" s="20" t="s">
        <v>86</v>
      </c>
    </row>
    <row r="1615" s="2" customFormat="1" ht="16.5" customHeight="1">
      <c r="A1615" s="41"/>
      <c r="B1615" s="42"/>
      <c r="C1615" s="216" t="s">
        <v>2520</v>
      </c>
      <c r="D1615" s="216" t="s">
        <v>179</v>
      </c>
      <c r="E1615" s="217" t="s">
        <v>2521</v>
      </c>
      <c r="F1615" s="218" t="s">
        <v>2522</v>
      </c>
      <c r="G1615" s="219" t="s">
        <v>344</v>
      </c>
      <c r="H1615" s="220">
        <v>2</v>
      </c>
      <c r="I1615" s="221"/>
      <c r="J1615" s="222">
        <f>ROUND(I1615*H1615,2)</f>
        <v>0</v>
      </c>
      <c r="K1615" s="218" t="s">
        <v>244</v>
      </c>
      <c r="L1615" s="47"/>
      <c r="M1615" s="223" t="s">
        <v>19</v>
      </c>
      <c r="N1615" s="224" t="s">
        <v>48</v>
      </c>
      <c r="O1615" s="87"/>
      <c r="P1615" s="225">
        <f>O1615*H1615</f>
        <v>0</v>
      </c>
      <c r="Q1615" s="225">
        <v>0</v>
      </c>
      <c r="R1615" s="225">
        <f>Q1615*H1615</f>
        <v>0</v>
      </c>
      <c r="S1615" s="225">
        <v>0</v>
      </c>
      <c r="T1615" s="226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27" t="s">
        <v>291</v>
      </c>
      <c r="AT1615" s="227" t="s">
        <v>179</v>
      </c>
      <c r="AU1615" s="227" t="s">
        <v>86</v>
      </c>
      <c r="AY1615" s="20" t="s">
        <v>177</v>
      </c>
      <c r="BE1615" s="228">
        <f>IF(N1615="základní",J1615,0)</f>
        <v>0</v>
      </c>
      <c r="BF1615" s="228">
        <f>IF(N1615="snížená",J1615,0)</f>
        <v>0</v>
      </c>
      <c r="BG1615" s="228">
        <f>IF(N1615="zákl. přenesená",J1615,0)</f>
        <v>0</v>
      </c>
      <c r="BH1615" s="228">
        <f>IF(N1615="sníž. přenesená",J1615,0)</f>
        <v>0</v>
      </c>
      <c r="BI1615" s="228">
        <f>IF(N1615="nulová",J1615,0)</f>
        <v>0</v>
      </c>
      <c r="BJ1615" s="20" t="s">
        <v>84</v>
      </c>
      <c r="BK1615" s="228">
        <f>ROUND(I1615*H1615,2)</f>
        <v>0</v>
      </c>
      <c r="BL1615" s="20" t="s">
        <v>291</v>
      </c>
      <c r="BM1615" s="227" t="s">
        <v>2523</v>
      </c>
    </row>
    <row r="1616" s="2" customFormat="1">
      <c r="A1616" s="41"/>
      <c r="B1616" s="42"/>
      <c r="C1616" s="43"/>
      <c r="D1616" s="229" t="s">
        <v>185</v>
      </c>
      <c r="E1616" s="43"/>
      <c r="F1616" s="230" t="s">
        <v>2524</v>
      </c>
      <c r="G1616" s="43"/>
      <c r="H1616" s="43"/>
      <c r="I1616" s="231"/>
      <c r="J1616" s="43"/>
      <c r="K1616" s="43"/>
      <c r="L1616" s="47"/>
      <c r="M1616" s="232"/>
      <c r="N1616" s="233"/>
      <c r="O1616" s="87"/>
      <c r="P1616" s="87"/>
      <c r="Q1616" s="87"/>
      <c r="R1616" s="87"/>
      <c r="S1616" s="87"/>
      <c r="T1616" s="88"/>
      <c r="U1616" s="41"/>
      <c r="V1616" s="41"/>
      <c r="W1616" s="41"/>
      <c r="X1616" s="41"/>
      <c r="Y1616" s="41"/>
      <c r="Z1616" s="41"/>
      <c r="AA1616" s="41"/>
      <c r="AB1616" s="41"/>
      <c r="AC1616" s="41"/>
      <c r="AD1616" s="41"/>
      <c r="AE1616" s="41"/>
      <c r="AT1616" s="20" t="s">
        <v>185</v>
      </c>
      <c r="AU1616" s="20" t="s">
        <v>86</v>
      </c>
    </row>
    <row r="1617" s="2" customFormat="1" ht="16.5" customHeight="1">
      <c r="A1617" s="41"/>
      <c r="B1617" s="42"/>
      <c r="C1617" s="277" t="s">
        <v>2525</v>
      </c>
      <c r="D1617" s="277" t="s">
        <v>314</v>
      </c>
      <c r="E1617" s="278" t="s">
        <v>2526</v>
      </c>
      <c r="F1617" s="279" t="s">
        <v>2527</v>
      </c>
      <c r="G1617" s="280" t="s">
        <v>344</v>
      </c>
      <c r="H1617" s="281">
        <v>2</v>
      </c>
      <c r="I1617" s="282"/>
      <c r="J1617" s="283">
        <f>ROUND(I1617*H1617,2)</f>
        <v>0</v>
      </c>
      <c r="K1617" s="279" t="s">
        <v>183</v>
      </c>
      <c r="L1617" s="284"/>
      <c r="M1617" s="285" t="s">
        <v>19</v>
      </c>
      <c r="N1617" s="286" t="s">
        <v>48</v>
      </c>
      <c r="O1617" s="87"/>
      <c r="P1617" s="225">
        <f>O1617*H1617</f>
        <v>0</v>
      </c>
      <c r="Q1617" s="225">
        <v>8.0000000000000007E-05</v>
      </c>
      <c r="R1617" s="225">
        <f>Q1617*H1617</f>
        <v>0.00016000000000000001</v>
      </c>
      <c r="S1617" s="225">
        <v>0</v>
      </c>
      <c r="T1617" s="226">
        <f>S1617*H1617</f>
        <v>0</v>
      </c>
      <c r="U1617" s="41"/>
      <c r="V1617" s="41"/>
      <c r="W1617" s="41"/>
      <c r="X1617" s="41"/>
      <c r="Y1617" s="41"/>
      <c r="Z1617" s="41"/>
      <c r="AA1617" s="41"/>
      <c r="AB1617" s="41"/>
      <c r="AC1617" s="41"/>
      <c r="AD1617" s="41"/>
      <c r="AE1617" s="41"/>
      <c r="AR1617" s="227" t="s">
        <v>427</v>
      </c>
      <c r="AT1617" s="227" t="s">
        <v>314</v>
      </c>
      <c r="AU1617" s="227" t="s">
        <v>86</v>
      </c>
      <c r="AY1617" s="20" t="s">
        <v>177</v>
      </c>
      <c r="BE1617" s="228">
        <f>IF(N1617="základní",J1617,0)</f>
        <v>0</v>
      </c>
      <c r="BF1617" s="228">
        <f>IF(N1617="snížená",J1617,0)</f>
        <v>0</v>
      </c>
      <c r="BG1617" s="228">
        <f>IF(N1617="zákl. přenesená",J1617,0)</f>
        <v>0</v>
      </c>
      <c r="BH1617" s="228">
        <f>IF(N1617="sníž. přenesená",J1617,0)</f>
        <v>0</v>
      </c>
      <c r="BI1617" s="228">
        <f>IF(N1617="nulová",J1617,0)</f>
        <v>0</v>
      </c>
      <c r="BJ1617" s="20" t="s">
        <v>84</v>
      </c>
      <c r="BK1617" s="228">
        <f>ROUND(I1617*H1617,2)</f>
        <v>0</v>
      </c>
      <c r="BL1617" s="20" t="s">
        <v>291</v>
      </c>
      <c r="BM1617" s="227" t="s">
        <v>2528</v>
      </c>
    </row>
    <row r="1618" s="2" customFormat="1">
      <c r="A1618" s="41"/>
      <c r="B1618" s="42"/>
      <c r="C1618" s="43"/>
      <c r="D1618" s="229" t="s">
        <v>185</v>
      </c>
      <c r="E1618" s="43"/>
      <c r="F1618" s="230" t="s">
        <v>2527</v>
      </c>
      <c r="G1618" s="43"/>
      <c r="H1618" s="43"/>
      <c r="I1618" s="231"/>
      <c r="J1618" s="43"/>
      <c r="K1618" s="43"/>
      <c r="L1618" s="47"/>
      <c r="M1618" s="232"/>
      <c r="N1618" s="233"/>
      <c r="O1618" s="87"/>
      <c r="P1618" s="87"/>
      <c r="Q1618" s="87"/>
      <c r="R1618" s="87"/>
      <c r="S1618" s="87"/>
      <c r="T1618" s="88"/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T1618" s="20" t="s">
        <v>185</v>
      </c>
      <c r="AU1618" s="20" t="s">
        <v>86</v>
      </c>
    </row>
    <row r="1619" s="2" customFormat="1" ht="16.5" customHeight="1">
      <c r="A1619" s="41"/>
      <c r="B1619" s="42"/>
      <c r="C1619" s="216" t="s">
        <v>2529</v>
      </c>
      <c r="D1619" s="216" t="s">
        <v>179</v>
      </c>
      <c r="E1619" s="217" t="s">
        <v>2530</v>
      </c>
      <c r="F1619" s="218" t="s">
        <v>2531</v>
      </c>
      <c r="G1619" s="219" t="s">
        <v>344</v>
      </c>
      <c r="H1619" s="220">
        <v>2</v>
      </c>
      <c r="I1619" s="221"/>
      <c r="J1619" s="222">
        <f>ROUND(I1619*H1619,2)</f>
        <v>0</v>
      </c>
      <c r="K1619" s="218" t="s">
        <v>317</v>
      </c>
      <c r="L1619" s="47"/>
      <c r="M1619" s="223" t="s">
        <v>19</v>
      </c>
      <c r="N1619" s="224" t="s">
        <v>48</v>
      </c>
      <c r="O1619" s="87"/>
      <c r="P1619" s="225">
        <f>O1619*H1619</f>
        <v>0</v>
      </c>
      <c r="Q1619" s="225">
        <v>0</v>
      </c>
      <c r="R1619" s="225">
        <f>Q1619*H1619</f>
        <v>0</v>
      </c>
      <c r="S1619" s="225">
        <v>0</v>
      </c>
      <c r="T1619" s="226">
        <f>S1619*H1619</f>
        <v>0</v>
      </c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R1619" s="227" t="s">
        <v>291</v>
      </c>
      <c r="AT1619" s="227" t="s">
        <v>179</v>
      </c>
      <c r="AU1619" s="227" t="s">
        <v>86</v>
      </c>
      <c r="AY1619" s="20" t="s">
        <v>177</v>
      </c>
      <c r="BE1619" s="228">
        <f>IF(N1619="základní",J1619,0)</f>
        <v>0</v>
      </c>
      <c r="BF1619" s="228">
        <f>IF(N1619="snížená",J1619,0)</f>
        <v>0</v>
      </c>
      <c r="BG1619" s="228">
        <f>IF(N1619="zákl. přenesená",J1619,0)</f>
        <v>0</v>
      </c>
      <c r="BH1619" s="228">
        <f>IF(N1619="sníž. přenesená",J1619,0)</f>
        <v>0</v>
      </c>
      <c r="BI1619" s="228">
        <f>IF(N1619="nulová",J1619,0)</f>
        <v>0</v>
      </c>
      <c r="BJ1619" s="20" t="s">
        <v>84</v>
      </c>
      <c r="BK1619" s="228">
        <f>ROUND(I1619*H1619,2)</f>
        <v>0</v>
      </c>
      <c r="BL1619" s="20" t="s">
        <v>291</v>
      </c>
      <c r="BM1619" s="227" t="s">
        <v>2532</v>
      </c>
    </row>
    <row r="1620" s="2" customFormat="1">
      <c r="A1620" s="41"/>
      <c r="B1620" s="42"/>
      <c r="C1620" s="43"/>
      <c r="D1620" s="229" t="s">
        <v>185</v>
      </c>
      <c r="E1620" s="43"/>
      <c r="F1620" s="230" t="s">
        <v>2531</v>
      </c>
      <c r="G1620" s="43"/>
      <c r="H1620" s="43"/>
      <c r="I1620" s="231"/>
      <c r="J1620" s="43"/>
      <c r="K1620" s="43"/>
      <c r="L1620" s="47"/>
      <c r="M1620" s="232"/>
      <c r="N1620" s="233"/>
      <c r="O1620" s="87"/>
      <c r="P1620" s="87"/>
      <c r="Q1620" s="87"/>
      <c r="R1620" s="87"/>
      <c r="S1620" s="87"/>
      <c r="T1620" s="88"/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T1620" s="20" t="s">
        <v>185</v>
      </c>
      <c r="AU1620" s="20" t="s">
        <v>86</v>
      </c>
    </row>
    <row r="1621" s="2" customFormat="1" ht="21.75" customHeight="1">
      <c r="A1621" s="41"/>
      <c r="B1621" s="42"/>
      <c r="C1621" s="277" t="s">
        <v>2533</v>
      </c>
      <c r="D1621" s="277" t="s">
        <v>314</v>
      </c>
      <c r="E1621" s="278" t="s">
        <v>2534</v>
      </c>
      <c r="F1621" s="279" t="s">
        <v>2535</v>
      </c>
      <c r="G1621" s="280" t="s">
        <v>344</v>
      </c>
      <c r="H1621" s="281">
        <v>1</v>
      </c>
      <c r="I1621" s="282"/>
      <c r="J1621" s="283">
        <f>ROUND(I1621*H1621,2)</f>
        <v>0</v>
      </c>
      <c r="K1621" s="279" t="s">
        <v>317</v>
      </c>
      <c r="L1621" s="284"/>
      <c r="M1621" s="285" t="s">
        <v>19</v>
      </c>
      <c r="N1621" s="286" t="s">
        <v>48</v>
      </c>
      <c r="O1621" s="87"/>
      <c r="P1621" s="225">
        <f>O1621*H1621</f>
        <v>0</v>
      </c>
      <c r="Q1621" s="225">
        <v>0</v>
      </c>
      <c r="R1621" s="225">
        <f>Q1621*H1621</f>
        <v>0</v>
      </c>
      <c r="S1621" s="225">
        <v>0</v>
      </c>
      <c r="T1621" s="226">
        <f>S1621*H1621</f>
        <v>0</v>
      </c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R1621" s="227" t="s">
        <v>427</v>
      </c>
      <c r="AT1621" s="227" t="s">
        <v>314</v>
      </c>
      <c r="AU1621" s="227" t="s">
        <v>86</v>
      </c>
      <c r="AY1621" s="20" t="s">
        <v>177</v>
      </c>
      <c r="BE1621" s="228">
        <f>IF(N1621="základní",J1621,0)</f>
        <v>0</v>
      </c>
      <c r="BF1621" s="228">
        <f>IF(N1621="snížená",J1621,0)</f>
        <v>0</v>
      </c>
      <c r="BG1621" s="228">
        <f>IF(N1621="zákl. přenesená",J1621,0)</f>
        <v>0</v>
      </c>
      <c r="BH1621" s="228">
        <f>IF(N1621="sníž. přenesená",J1621,0)</f>
        <v>0</v>
      </c>
      <c r="BI1621" s="228">
        <f>IF(N1621="nulová",J1621,0)</f>
        <v>0</v>
      </c>
      <c r="BJ1621" s="20" t="s">
        <v>84</v>
      </c>
      <c r="BK1621" s="228">
        <f>ROUND(I1621*H1621,2)</f>
        <v>0</v>
      </c>
      <c r="BL1621" s="20" t="s">
        <v>291</v>
      </c>
      <c r="BM1621" s="227" t="s">
        <v>2536</v>
      </c>
    </row>
    <row r="1622" s="2" customFormat="1">
      <c r="A1622" s="41"/>
      <c r="B1622" s="42"/>
      <c r="C1622" s="43"/>
      <c r="D1622" s="229" t="s">
        <v>185</v>
      </c>
      <c r="E1622" s="43"/>
      <c r="F1622" s="230" t="s">
        <v>2535</v>
      </c>
      <c r="G1622" s="43"/>
      <c r="H1622" s="43"/>
      <c r="I1622" s="231"/>
      <c r="J1622" s="43"/>
      <c r="K1622" s="43"/>
      <c r="L1622" s="47"/>
      <c r="M1622" s="232"/>
      <c r="N1622" s="233"/>
      <c r="O1622" s="87"/>
      <c r="P1622" s="87"/>
      <c r="Q1622" s="87"/>
      <c r="R1622" s="87"/>
      <c r="S1622" s="87"/>
      <c r="T1622" s="88"/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T1622" s="20" t="s">
        <v>185</v>
      </c>
      <c r="AU1622" s="20" t="s">
        <v>86</v>
      </c>
    </row>
    <row r="1623" s="2" customFormat="1" ht="21.75" customHeight="1">
      <c r="A1623" s="41"/>
      <c r="B1623" s="42"/>
      <c r="C1623" s="277" t="s">
        <v>2537</v>
      </c>
      <c r="D1623" s="277" t="s">
        <v>314</v>
      </c>
      <c r="E1623" s="278" t="s">
        <v>2538</v>
      </c>
      <c r="F1623" s="279" t="s">
        <v>2539</v>
      </c>
      <c r="G1623" s="280" t="s">
        <v>344</v>
      </c>
      <c r="H1623" s="281">
        <v>1</v>
      </c>
      <c r="I1623" s="282"/>
      <c r="J1623" s="283">
        <f>ROUND(I1623*H1623,2)</f>
        <v>0</v>
      </c>
      <c r="K1623" s="279" t="s">
        <v>317</v>
      </c>
      <c r="L1623" s="284"/>
      <c r="M1623" s="285" t="s">
        <v>19</v>
      </c>
      <c r="N1623" s="286" t="s">
        <v>48</v>
      </c>
      <c r="O1623" s="87"/>
      <c r="P1623" s="225">
        <f>O1623*H1623</f>
        <v>0</v>
      </c>
      <c r="Q1623" s="225">
        <v>0</v>
      </c>
      <c r="R1623" s="225">
        <f>Q1623*H1623</f>
        <v>0</v>
      </c>
      <c r="S1623" s="225">
        <v>0</v>
      </c>
      <c r="T1623" s="226">
        <f>S1623*H1623</f>
        <v>0</v>
      </c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R1623" s="227" t="s">
        <v>427</v>
      </c>
      <c r="AT1623" s="227" t="s">
        <v>314</v>
      </c>
      <c r="AU1623" s="227" t="s">
        <v>86</v>
      </c>
      <c r="AY1623" s="20" t="s">
        <v>177</v>
      </c>
      <c r="BE1623" s="228">
        <f>IF(N1623="základní",J1623,0)</f>
        <v>0</v>
      </c>
      <c r="BF1623" s="228">
        <f>IF(N1623="snížená",J1623,0)</f>
        <v>0</v>
      </c>
      <c r="BG1623" s="228">
        <f>IF(N1623="zákl. přenesená",J1623,0)</f>
        <v>0</v>
      </c>
      <c r="BH1623" s="228">
        <f>IF(N1623="sníž. přenesená",J1623,0)</f>
        <v>0</v>
      </c>
      <c r="BI1623" s="228">
        <f>IF(N1623="nulová",J1623,0)</f>
        <v>0</v>
      </c>
      <c r="BJ1623" s="20" t="s">
        <v>84</v>
      </c>
      <c r="BK1623" s="228">
        <f>ROUND(I1623*H1623,2)</f>
        <v>0</v>
      </c>
      <c r="BL1623" s="20" t="s">
        <v>291</v>
      </c>
      <c r="BM1623" s="227" t="s">
        <v>2540</v>
      </c>
    </row>
    <row r="1624" s="2" customFormat="1">
      <c r="A1624" s="41"/>
      <c r="B1624" s="42"/>
      <c r="C1624" s="43"/>
      <c r="D1624" s="229" t="s">
        <v>185</v>
      </c>
      <c r="E1624" s="43"/>
      <c r="F1624" s="230" t="s">
        <v>2539</v>
      </c>
      <c r="G1624" s="43"/>
      <c r="H1624" s="43"/>
      <c r="I1624" s="231"/>
      <c r="J1624" s="43"/>
      <c r="K1624" s="43"/>
      <c r="L1624" s="47"/>
      <c r="M1624" s="232"/>
      <c r="N1624" s="233"/>
      <c r="O1624" s="87"/>
      <c r="P1624" s="87"/>
      <c r="Q1624" s="87"/>
      <c r="R1624" s="87"/>
      <c r="S1624" s="87"/>
      <c r="T1624" s="88"/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T1624" s="20" t="s">
        <v>185</v>
      </c>
      <c r="AU1624" s="20" t="s">
        <v>86</v>
      </c>
    </row>
    <row r="1625" s="2" customFormat="1" ht="16.5" customHeight="1">
      <c r="A1625" s="41"/>
      <c r="B1625" s="42"/>
      <c r="C1625" s="216" t="s">
        <v>2541</v>
      </c>
      <c r="D1625" s="216" t="s">
        <v>179</v>
      </c>
      <c r="E1625" s="217" t="s">
        <v>2542</v>
      </c>
      <c r="F1625" s="218" t="s">
        <v>2543</v>
      </c>
      <c r="G1625" s="219" t="s">
        <v>287</v>
      </c>
      <c r="H1625" s="220">
        <v>0.062</v>
      </c>
      <c r="I1625" s="221"/>
      <c r="J1625" s="222">
        <f>ROUND(I1625*H1625,2)</f>
        <v>0</v>
      </c>
      <c r="K1625" s="218" t="s">
        <v>244</v>
      </c>
      <c r="L1625" s="47"/>
      <c r="M1625" s="223" t="s">
        <v>19</v>
      </c>
      <c r="N1625" s="224" t="s">
        <v>48</v>
      </c>
      <c r="O1625" s="87"/>
      <c r="P1625" s="225">
        <f>O1625*H1625</f>
        <v>0</v>
      </c>
      <c r="Q1625" s="225">
        <v>0</v>
      </c>
      <c r="R1625" s="225">
        <f>Q1625*H1625</f>
        <v>0</v>
      </c>
      <c r="S1625" s="225">
        <v>0</v>
      </c>
      <c r="T1625" s="226">
        <f>S1625*H1625</f>
        <v>0</v>
      </c>
      <c r="U1625" s="41"/>
      <c r="V1625" s="41"/>
      <c r="W1625" s="41"/>
      <c r="X1625" s="41"/>
      <c r="Y1625" s="41"/>
      <c r="Z1625" s="41"/>
      <c r="AA1625" s="41"/>
      <c r="AB1625" s="41"/>
      <c r="AC1625" s="41"/>
      <c r="AD1625" s="41"/>
      <c r="AE1625" s="41"/>
      <c r="AR1625" s="227" t="s">
        <v>291</v>
      </c>
      <c r="AT1625" s="227" t="s">
        <v>179</v>
      </c>
      <c r="AU1625" s="227" t="s">
        <v>86</v>
      </c>
      <c r="AY1625" s="20" t="s">
        <v>177</v>
      </c>
      <c r="BE1625" s="228">
        <f>IF(N1625="základní",J1625,0)</f>
        <v>0</v>
      </c>
      <c r="BF1625" s="228">
        <f>IF(N1625="snížená",J1625,0)</f>
        <v>0</v>
      </c>
      <c r="BG1625" s="228">
        <f>IF(N1625="zákl. přenesená",J1625,0)</f>
        <v>0</v>
      </c>
      <c r="BH1625" s="228">
        <f>IF(N1625="sníž. přenesená",J1625,0)</f>
        <v>0</v>
      </c>
      <c r="BI1625" s="228">
        <f>IF(N1625="nulová",J1625,0)</f>
        <v>0</v>
      </c>
      <c r="BJ1625" s="20" t="s">
        <v>84</v>
      </c>
      <c r="BK1625" s="228">
        <f>ROUND(I1625*H1625,2)</f>
        <v>0</v>
      </c>
      <c r="BL1625" s="20" t="s">
        <v>291</v>
      </c>
      <c r="BM1625" s="227" t="s">
        <v>2544</v>
      </c>
    </row>
    <row r="1626" s="2" customFormat="1">
      <c r="A1626" s="41"/>
      <c r="B1626" s="42"/>
      <c r="C1626" s="43"/>
      <c r="D1626" s="229" t="s">
        <v>185</v>
      </c>
      <c r="E1626" s="43"/>
      <c r="F1626" s="230" t="s">
        <v>2545</v>
      </c>
      <c r="G1626" s="43"/>
      <c r="H1626" s="43"/>
      <c r="I1626" s="231"/>
      <c r="J1626" s="43"/>
      <c r="K1626" s="43"/>
      <c r="L1626" s="47"/>
      <c r="M1626" s="232"/>
      <c r="N1626" s="233"/>
      <c r="O1626" s="87"/>
      <c r="P1626" s="87"/>
      <c r="Q1626" s="87"/>
      <c r="R1626" s="87"/>
      <c r="S1626" s="87"/>
      <c r="T1626" s="88"/>
      <c r="U1626" s="41"/>
      <c r="V1626" s="41"/>
      <c r="W1626" s="41"/>
      <c r="X1626" s="41"/>
      <c r="Y1626" s="41"/>
      <c r="Z1626" s="41"/>
      <c r="AA1626" s="41"/>
      <c r="AB1626" s="41"/>
      <c r="AC1626" s="41"/>
      <c r="AD1626" s="41"/>
      <c r="AE1626" s="41"/>
      <c r="AT1626" s="20" t="s">
        <v>185</v>
      </c>
      <c r="AU1626" s="20" t="s">
        <v>86</v>
      </c>
    </row>
    <row r="1627" s="12" customFormat="1" ht="22.8" customHeight="1">
      <c r="A1627" s="12"/>
      <c r="B1627" s="200"/>
      <c r="C1627" s="201"/>
      <c r="D1627" s="202" t="s">
        <v>76</v>
      </c>
      <c r="E1627" s="214" t="s">
        <v>2546</v>
      </c>
      <c r="F1627" s="214" t="s">
        <v>2547</v>
      </c>
      <c r="G1627" s="201"/>
      <c r="H1627" s="201"/>
      <c r="I1627" s="204"/>
      <c r="J1627" s="215">
        <f>BK1627</f>
        <v>0</v>
      </c>
      <c r="K1627" s="201"/>
      <c r="L1627" s="206"/>
      <c r="M1627" s="207"/>
      <c r="N1627" s="208"/>
      <c r="O1627" s="208"/>
      <c r="P1627" s="209">
        <f>SUM(P1628:P1758)</f>
        <v>0</v>
      </c>
      <c r="Q1627" s="208"/>
      <c r="R1627" s="209">
        <f>SUM(R1628:R1758)</f>
        <v>0.53951999999999989</v>
      </c>
      <c r="S1627" s="208"/>
      <c r="T1627" s="210">
        <f>SUM(T1628:T1758)</f>
        <v>0</v>
      </c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R1627" s="211" t="s">
        <v>86</v>
      </c>
      <c r="AT1627" s="212" t="s">
        <v>76</v>
      </c>
      <c r="AU1627" s="212" t="s">
        <v>84</v>
      </c>
      <c r="AY1627" s="211" t="s">
        <v>177</v>
      </c>
      <c r="BK1627" s="213">
        <f>SUM(BK1628:BK1758)</f>
        <v>0</v>
      </c>
    </row>
    <row r="1628" s="2" customFormat="1" ht="16.5" customHeight="1">
      <c r="A1628" s="41"/>
      <c r="B1628" s="42"/>
      <c r="C1628" s="216" t="s">
        <v>2548</v>
      </c>
      <c r="D1628" s="216" t="s">
        <v>179</v>
      </c>
      <c r="E1628" s="217" t="s">
        <v>2549</v>
      </c>
      <c r="F1628" s="218" t="s">
        <v>2550</v>
      </c>
      <c r="G1628" s="219" t="s">
        <v>344</v>
      </c>
      <c r="H1628" s="220">
        <v>1</v>
      </c>
      <c r="I1628" s="221"/>
      <c r="J1628" s="222">
        <f>ROUND(I1628*H1628,2)</f>
        <v>0</v>
      </c>
      <c r="K1628" s="218" t="s">
        <v>317</v>
      </c>
      <c r="L1628" s="47"/>
      <c r="M1628" s="223" t="s">
        <v>19</v>
      </c>
      <c r="N1628" s="224" t="s">
        <v>48</v>
      </c>
      <c r="O1628" s="87"/>
      <c r="P1628" s="225">
        <f>O1628*H1628</f>
        <v>0</v>
      </c>
      <c r="Q1628" s="225">
        <v>0</v>
      </c>
      <c r="R1628" s="225">
        <f>Q1628*H1628</f>
        <v>0</v>
      </c>
      <c r="S1628" s="225">
        <v>0</v>
      </c>
      <c r="T1628" s="226">
        <f>S1628*H1628</f>
        <v>0</v>
      </c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R1628" s="227" t="s">
        <v>291</v>
      </c>
      <c r="AT1628" s="227" t="s">
        <v>179</v>
      </c>
      <c r="AU1628" s="227" t="s">
        <v>86</v>
      </c>
      <c r="AY1628" s="20" t="s">
        <v>177</v>
      </c>
      <c r="BE1628" s="228">
        <f>IF(N1628="základní",J1628,0)</f>
        <v>0</v>
      </c>
      <c r="BF1628" s="228">
        <f>IF(N1628="snížená",J1628,0)</f>
        <v>0</v>
      </c>
      <c r="BG1628" s="228">
        <f>IF(N1628="zákl. přenesená",J1628,0)</f>
        <v>0</v>
      </c>
      <c r="BH1628" s="228">
        <f>IF(N1628="sníž. přenesená",J1628,0)</f>
        <v>0</v>
      </c>
      <c r="BI1628" s="228">
        <f>IF(N1628="nulová",J1628,0)</f>
        <v>0</v>
      </c>
      <c r="BJ1628" s="20" t="s">
        <v>84</v>
      </c>
      <c r="BK1628" s="228">
        <f>ROUND(I1628*H1628,2)</f>
        <v>0</v>
      </c>
      <c r="BL1628" s="20" t="s">
        <v>291</v>
      </c>
      <c r="BM1628" s="227" t="s">
        <v>2551</v>
      </c>
    </row>
    <row r="1629" s="2" customFormat="1">
      <c r="A1629" s="41"/>
      <c r="B1629" s="42"/>
      <c r="C1629" s="43"/>
      <c r="D1629" s="229" t="s">
        <v>185</v>
      </c>
      <c r="E1629" s="43"/>
      <c r="F1629" s="230" t="s">
        <v>2550</v>
      </c>
      <c r="G1629" s="43"/>
      <c r="H1629" s="43"/>
      <c r="I1629" s="231"/>
      <c r="J1629" s="43"/>
      <c r="K1629" s="43"/>
      <c r="L1629" s="47"/>
      <c r="M1629" s="232"/>
      <c r="N1629" s="233"/>
      <c r="O1629" s="87"/>
      <c r="P1629" s="87"/>
      <c r="Q1629" s="87"/>
      <c r="R1629" s="87"/>
      <c r="S1629" s="87"/>
      <c r="T1629" s="88"/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T1629" s="20" t="s">
        <v>185</v>
      </c>
      <c r="AU1629" s="20" t="s">
        <v>86</v>
      </c>
    </row>
    <row r="1630" s="2" customFormat="1" ht="16.5" customHeight="1">
      <c r="A1630" s="41"/>
      <c r="B1630" s="42"/>
      <c r="C1630" s="216" t="s">
        <v>2552</v>
      </c>
      <c r="D1630" s="216" t="s">
        <v>179</v>
      </c>
      <c r="E1630" s="217" t="s">
        <v>2553</v>
      </c>
      <c r="F1630" s="218" t="s">
        <v>2554</v>
      </c>
      <c r="G1630" s="219" t="s">
        <v>344</v>
      </c>
      <c r="H1630" s="220">
        <v>1</v>
      </c>
      <c r="I1630" s="221"/>
      <c r="J1630" s="222">
        <f>ROUND(I1630*H1630,2)</f>
        <v>0</v>
      </c>
      <c r="K1630" s="218" t="s">
        <v>317</v>
      </c>
      <c r="L1630" s="47"/>
      <c r="M1630" s="223" t="s">
        <v>19</v>
      </c>
      <c r="N1630" s="224" t="s">
        <v>48</v>
      </c>
      <c r="O1630" s="87"/>
      <c r="P1630" s="225">
        <f>O1630*H1630</f>
        <v>0</v>
      </c>
      <c r="Q1630" s="225">
        <v>0</v>
      </c>
      <c r="R1630" s="225">
        <f>Q1630*H1630</f>
        <v>0</v>
      </c>
      <c r="S1630" s="225">
        <v>0</v>
      </c>
      <c r="T1630" s="226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27" t="s">
        <v>291</v>
      </c>
      <c r="AT1630" s="227" t="s">
        <v>179</v>
      </c>
      <c r="AU1630" s="227" t="s">
        <v>86</v>
      </c>
      <c r="AY1630" s="20" t="s">
        <v>177</v>
      </c>
      <c r="BE1630" s="228">
        <f>IF(N1630="základní",J1630,0)</f>
        <v>0</v>
      </c>
      <c r="BF1630" s="228">
        <f>IF(N1630="snížená",J1630,0)</f>
        <v>0</v>
      </c>
      <c r="BG1630" s="228">
        <f>IF(N1630="zákl. přenesená",J1630,0)</f>
        <v>0</v>
      </c>
      <c r="BH1630" s="228">
        <f>IF(N1630="sníž. přenesená",J1630,0)</f>
        <v>0</v>
      </c>
      <c r="BI1630" s="228">
        <f>IF(N1630="nulová",J1630,0)</f>
        <v>0</v>
      </c>
      <c r="BJ1630" s="20" t="s">
        <v>84</v>
      </c>
      <c r="BK1630" s="228">
        <f>ROUND(I1630*H1630,2)</f>
        <v>0</v>
      </c>
      <c r="BL1630" s="20" t="s">
        <v>291</v>
      </c>
      <c r="BM1630" s="227" t="s">
        <v>2555</v>
      </c>
    </row>
    <row r="1631" s="2" customFormat="1">
      <c r="A1631" s="41"/>
      <c r="B1631" s="42"/>
      <c r="C1631" s="43"/>
      <c r="D1631" s="229" t="s">
        <v>185</v>
      </c>
      <c r="E1631" s="43"/>
      <c r="F1631" s="230" t="s">
        <v>2556</v>
      </c>
      <c r="G1631" s="43"/>
      <c r="H1631" s="43"/>
      <c r="I1631" s="231"/>
      <c r="J1631" s="43"/>
      <c r="K1631" s="43"/>
      <c r="L1631" s="47"/>
      <c r="M1631" s="232"/>
      <c r="N1631" s="233"/>
      <c r="O1631" s="87"/>
      <c r="P1631" s="87"/>
      <c r="Q1631" s="87"/>
      <c r="R1631" s="87"/>
      <c r="S1631" s="87"/>
      <c r="T1631" s="88"/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T1631" s="20" t="s">
        <v>185</v>
      </c>
      <c r="AU1631" s="20" t="s">
        <v>86</v>
      </c>
    </row>
    <row r="1632" s="2" customFormat="1" ht="16.5" customHeight="1">
      <c r="A1632" s="41"/>
      <c r="B1632" s="42"/>
      <c r="C1632" s="216" t="s">
        <v>2557</v>
      </c>
      <c r="D1632" s="216" t="s">
        <v>179</v>
      </c>
      <c r="E1632" s="217" t="s">
        <v>2558</v>
      </c>
      <c r="F1632" s="218" t="s">
        <v>2559</v>
      </c>
      <c r="G1632" s="219" t="s">
        <v>344</v>
      </c>
      <c r="H1632" s="220">
        <v>1</v>
      </c>
      <c r="I1632" s="221"/>
      <c r="J1632" s="222">
        <f>ROUND(I1632*H1632,2)</f>
        <v>0</v>
      </c>
      <c r="K1632" s="218" t="s">
        <v>317</v>
      </c>
      <c r="L1632" s="47"/>
      <c r="M1632" s="223" t="s">
        <v>19</v>
      </c>
      <c r="N1632" s="224" t="s">
        <v>48</v>
      </c>
      <c r="O1632" s="87"/>
      <c r="P1632" s="225">
        <f>O1632*H1632</f>
        <v>0</v>
      </c>
      <c r="Q1632" s="225">
        <v>0</v>
      </c>
      <c r="R1632" s="225">
        <f>Q1632*H1632</f>
        <v>0</v>
      </c>
      <c r="S1632" s="225">
        <v>0</v>
      </c>
      <c r="T1632" s="226">
        <f>S1632*H1632</f>
        <v>0</v>
      </c>
      <c r="U1632" s="41"/>
      <c r="V1632" s="41"/>
      <c r="W1632" s="41"/>
      <c r="X1632" s="41"/>
      <c r="Y1632" s="41"/>
      <c r="Z1632" s="41"/>
      <c r="AA1632" s="41"/>
      <c r="AB1632" s="41"/>
      <c r="AC1632" s="41"/>
      <c r="AD1632" s="41"/>
      <c r="AE1632" s="41"/>
      <c r="AR1632" s="227" t="s">
        <v>291</v>
      </c>
      <c r="AT1632" s="227" t="s">
        <v>179</v>
      </c>
      <c r="AU1632" s="227" t="s">
        <v>86</v>
      </c>
      <c r="AY1632" s="20" t="s">
        <v>177</v>
      </c>
      <c r="BE1632" s="228">
        <f>IF(N1632="základní",J1632,0)</f>
        <v>0</v>
      </c>
      <c r="BF1632" s="228">
        <f>IF(N1632="snížená",J1632,0)</f>
        <v>0</v>
      </c>
      <c r="BG1632" s="228">
        <f>IF(N1632="zákl. přenesená",J1632,0)</f>
        <v>0</v>
      </c>
      <c r="BH1632" s="228">
        <f>IF(N1632="sníž. přenesená",J1632,0)</f>
        <v>0</v>
      </c>
      <c r="BI1632" s="228">
        <f>IF(N1632="nulová",J1632,0)</f>
        <v>0</v>
      </c>
      <c r="BJ1632" s="20" t="s">
        <v>84</v>
      </c>
      <c r="BK1632" s="228">
        <f>ROUND(I1632*H1632,2)</f>
        <v>0</v>
      </c>
      <c r="BL1632" s="20" t="s">
        <v>291</v>
      </c>
      <c r="BM1632" s="227" t="s">
        <v>2560</v>
      </c>
    </row>
    <row r="1633" s="2" customFormat="1">
      <c r="A1633" s="41"/>
      <c r="B1633" s="42"/>
      <c r="C1633" s="43"/>
      <c r="D1633" s="229" t="s">
        <v>185</v>
      </c>
      <c r="E1633" s="43"/>
      <c r="F1633" s="230" t="s">
        <v>2561</v>
      </c>
      <c r="G1633" s="43"/>
      <c r="H1633" s="43"/>
      <c r="I1633" s="231"/>
      <c r="J1633" s="43"/>
      <c r="K1633" s="43"/>
      <c r="L1633" s="47"/>
      <c r="M1633" s="232"/>
      <c r="N1633" s="233"/>
      <c r="O1633" s="87"/>
      <c r="P1633" s="87"/>
      <c r="Q1633" s="87"/>
      <c r="R1633" s="87"/>
      <c r="S1633" s="87"/>
      <c r="T1633" s="88"/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T1633" s="20" t="s">
        <v>185</v>
      </c>
      <c r="AU1633" s="20" t="s">
        <v>86</v>
      </c>
    </row>
    <row r="1634" s="2" customFormat="1" ht="16.5" customHeight="1">
      <c r="A1634" s="41"/>
      <c r="B1634" s="42"/>
      <c r="C1634" s="216" t="s">
        <v>2562</v>
      </c>
      <c r="D1634" s="216" t="s">
        <v>179</v>
      </c>
      <c r="E1634" s="217" t="s">
        <v>2563</v>
      </c>
      <c r="F1634" s="218" t="s">
        <v>2564</v>
      </c>
      <c r="G1634" s="219" t="s">
        <v>344</v>
      </c>
      <c r="H1634" s="220">
        <v>9</v>
      </c>
      <c r="I1634" s="221"/>
      <c r="J1634" s="222">
        <f>ROUND(I1634*H1634,2)</f>
        <v>0</v>
      </c>
      <c r="K1634" s="218" t="s">
        <v>317</v>
      </c>
      <c r="L1634" s="47"/>
      <c r="M1634" s="223" t="s">
        <v>19</v>
      </c>
      <c r="N1634" s="224" t="s">
        <v>48</v>
      </c>
      <c r="O1634" s="87"/>
      <c r="P1634" s="225">
        <f>O1634*H1634</f>
        <v>0</v>
      </c>
      <c r="Q1634" s="225">
        <v>0</v>
      </c>
      <c r="R1634" s="225">
        <f>Q1634*H1634</f>
        <v>0</v>
      </c>
      <c r="S1634" s="225">
        <v>0</v>
      </c>
      <c r="T1634" s="226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27" t="s">
        <v>291</v>
      </c>
      <c r="AT1634" s="227" t="s">
        <v>179</v>
      </c>
      <c r="AU1634" s="227" t="s">
        <v>86</v>
      </c>
      <c r="AY1634" s="20" t="s">
        <v>177</v>
      </c>
      <c r="BE1634" s="228">
        <f>IF(N1634="základní",J1634,0)</f>
        <v>0</v>
      </c>
      <c r="BF1634" s="228">
        <f>IF(N1634="snížená",J1634,0)</f>
        <v>0</v>
      </c>
      <c r="BG1634" s="228">
        <f>IF(N1634="zákl. přenesená",J1634,0)</f>
        <v>0</v>
      </c>
      <c r="BH1634" s="228">
        <f>IF(N1634="sníž. přenesená",J1634,0)</f>
        <v>0</v>
      </c>
      <c r="BI1634" s="228">
        <f>IF(N1634="nulová",J1634,0)</f>
        <v>0</v>
      </c>
      <c r="BJ1634" s="20" t="s">
        <v>84</v>
      </c>
      <c r="BK1634" s="228">
        <f>ROUND(I1634*H1634,2)</f>
        <v>0</v>
      </c>
      <c r="BL1634" s="20" t="s">
        <v>291</v>
      </c>
      <c r="BM1634" s="227" t="s">
        <v>2565</v>
      </c>
    </row>
    <row r="1635" s="2" customFormat="1">
      <c r="A1635" s="41"/>
      <c r="B1635" s="42"/>
      <c r="C1635" s="43"/>
      <c r="D1635" s="229" t="s">
        <v>185</v>
      </c>
      <c r="E1635" s="43"/>
      <c r="F1635" s="230" t="s">
        <v>2564</v>
      </c>
      <c r="G1635" s="43"/>
      <c r="H1635" s="43"/>
      <c r="I1635" s="231"/>
      <c r="J1635" s="43"/>
      <c r="K1635" s="43"/>
      <c r="L1635" s="47"/>
      <c r="M1635" s="232"/>
      <c r="N1635" s="233"/>
      <c r="O1635" s="87"/>
      <c r="P1635" s="87"/>
      <c r="Q1635" s="87"/>
      <c r="R1635" s="87"/>
      <c r="S1635" s="87"/>
      <c r="T1635" s="88"/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T1635" s="20" t="s">
        <v>185</v>
      </c>
      <c r="AU1635" s="20" t="s">
        <v>86</v>
      </c>
    </row>
    <row r="1636" s="14" customFormat="1">
      <c r="A1636" s="14"/>
      <c r="B1636" s="245"/>
      <c r="C1636" s="246"/>
      <c r="D1636" s="229" t="s">
        <v>187</v>
      </c>
      <c r="E1636" s="247" t="s">
        <v>19</v>
      </c>
      <c r="F1636" s="248" t="s">
        <v>2566</v>
      </c>
      <c r="G1636" s="246"/>
      <c r="H1636" s="247" t="s">
        <v>19</v>
      </c>
      <c r="I1636" s="249"/>
      <c r="J1636" s="246"/>
      <c r="K1636" s="246"/>
      <c r="L1636" s="250"/>
      <c r="M1636" s="251"/>
      <c r="N1636" s="252"/>
      <c r="O1636" s="252"/>
      <c r="P1636" s="252"/>
      <c r="Q1636" s="252"/>
      <c r="R1636" s="252"/>
      <c r="S1636" s="252"/>
      <c r="T1636" s="253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4" t="s">
        <v>187</v>
      </c>
      <c r="AU1636" s="254" t="s">
        <v>86</v>
      </c>
      <c r="AV1636" s="14" t="s">
        <v>84</v>
      </c>
      <c r="AW1636" s="14" t="s">
        <v>37</v>
      </c>
      <c r="AX1636" s="14" t="s">
        <v>77</v>
      </c>
      <c r="AY1636" s="254" t="s">
        <v>177</v>
      </c>
    </row>
    <row r="1637" s="13" customFormat="1">
      <c r="A1637" s="13"/>
      <c r="B1637" s="234"/>
      <c r="C1637" s="235"/>
      <c r="D1637" s="229" t="s">
        <v>187</v>
      </c>
      <c r="E1637" s="236" t="s">
        <v>19</v>
      </c>
      <c r="F1637" s="237" t="s">
        <v>2567</v>
      </c>
      <c r="G1637" s="235"/>
      <c r="H1637" s="238">
        <v>4</v>
      </c>
      <c r="I1637" s="239"/>
      <c r="J1637" s="235"/>
      <c r="K1637" s="235"/>
      <c r="L1637" s="240"/>
      <c r="M1637" s="241"/>
      <c r="N1637" s="242"/>
      <c r="O1637" s="242"/>
      <c r="P1637" s="242"/>
      <c r="Q1637" s="242"/>
      <c r="R1637" s="242"/>
      <c r="S1637" s="242"/>
      <c r="T1637" s="24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4" t="s">
        <v>187</v>
      </c>
      <c r="AU1637" s="244" t="s">
        <v>86</v>
      </c>
      <c r="AV1637" s="13" t="s">
        <v>86</v>
      </c>
      <c r="AW1637" s="13" t="s">
        <v>37</v>
      </c>
      <c r="AX1637" s="13" t="s">
        <v>77</v>
      </c>
      <c r="AY1637" s="244" t="s">
        <v>177</v>
      </c>
    </row>
    <row r="1638" s="13" customFormat="1">
      <c r="A1638" s="13"/>
      <c r="B1638" s="234"/>
      <c r="C1638" s="235"/>
      <c r="D1638" s="229" t="s">
        <v>187</v>
      </c>
      <c r="E1638" s="236" t="s">
        <v>19</v>
      </c>
      <c r="F1638" s="237" t="s">
        <v>2568</v>
      </c>
      <c r="G1638" s="235"/>
      <c r="H1638" s="238">
        <v>3</v>
      </c>
      <c r="I1638" s="239"/>
      <c r="J1638" s="235"/>
      <c r="K1638" s="235"/>
      <c r="L1638" s="240"/>
      <c r="M1638" s="241"/>
      <c r="N1638" s="242"/>
      <c r="O1638" s="242"/>
      <c r="P1638" s="242"/>
      <c r="Q1638" s="242"/>
      <c r="R1638" s="242"/>
      <c r="S1638" s="242"/>
      <c r="T1638" s="24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4" t="s">
        <v>187</v>
      </c>
      <c r="AU1638" s="244" t="s">
        <v>86</v>
      </c>
      <c r="AV1638" s="13" t="s">
        <v>86</v>
      </c>
      <c r="AW1638" s="13" t="s">
        <v>37</v>
      </c>
      <c r="AX1638" s="13" t="s">
        <v>77</v>
      </c>
      <c r="AY1638" s="244" t="s">
        <v>177</v>
      </c>
    </row>
    <row r="1639" s="14" customFormat="1">
      <c r="A1639" s="14"/>
      <c r="B1639" s="245"/>
      <c r="C1639" s="246"/>
      <c r="D1639" s="229" t="s">
        <v>187</v>
      </c>
      <c r="E1639" s="247" t="s">
        <v>19</v>
      </c>
      <c r="F1639" s="248" t="s">
        <v>2569</v>
      </c>
      <c r="G1639" s="246"/>
      <c r="H1639" s="247" t="s">
        <v>19</v>
      </c>
      <c r="I1639" s="249"/>
      <c r="J1639" s="246"/>
      <c r="K1639" s="246"/>
      <c r="L1639" s="250"/>
      <c r="M1639" s="251"/>
      <c r="N1639" s="252"/>
      <c r="O1639" s="252"/>
      <c r="P1639" s="252"/>
      <c r="Q1639" s="252"/>
      <c r="R1639" s="252"/>
      <c r="S1639" s="252"/>
      <c r="T1639" s="253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4" t="s">
        <v>187</v>
      </c>
      <c r="AU1639" s="254" t="s">
        <v>86</v>
      </c>
      <c r="AV1639" s="14" t="s">
        <v>84</v>
      </c>
      <c r="AW1639" s="14" t="s">
        <v>37</v>
      </c>
      <c r="AX1639" s="14" t="s">
        <v>77</v>
      </c>
      <c r="AY1639" s="254" t="s">
        <v>177</v>
      </c>
    </row>
    <row r="1640" s="13" customFormat="1">
      <c r="A1640" s="13"/>
      <c r="B1640" s="234"/>
      <c r="C1640" s="235"/>
      <c r="D1640" s="229" t="s">
        <v>187</v>
      </c>
      <c r="E1640" s="236" t="s">
        <v>19</v>
      </c>
      <c r="F1640" s="237" t="s">
        <v>2570</v>
      </c>
      <c r="G1640" s="235"/>
      <c r="H1640" s="238">
        <v>2</v>
      </c>
      <c r="I1640" s="239"/>
      <c r="J1640" s="235"/>
      <c r="K1640" s="235"/>
      <c r="L1640" s="240"/>
      <c r="M1640" s="241"/>
      <c r="N1640" s="242"/>
      <c r="O1640" s="242"/>
      <c r="P1640" s="242"/>
      <c r="Q1640" s="242"/>
      <c r="R1640" s="242"/>
      <c r="S1640" s="242"/>
      <c r="T1640" s="24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4" t="s">
        <v>187</v>
      </c>
      <c r="AU1640" s="244" t="s">
        <v>86</v>
      </c>
      <c r="AV1640" s="13" t="s">
        <v>86</v>
      </c>
      <c r="AW1640" s="13" t="s">
        <v>37</v>
      </c>
      <c r="AX1640" s="13" t="s">
        <v>77</v>
      </c>
      <c r="AY1640" s="244" t="s">
        <v>177</v>
      </c>
    </row>
    <row r="1641" s="15" customFormat="1">
      <c r="A1641" s="15"/>
      <c r="B1641" s="255"/>
      <c r="C1641" s="256"/>
      <c r="D1641" s="229" t="s">
        <v>187</v>
      </c>
      <c r="E1641" s="257" t="s">
        <v>19</v>
      </c>
      <c r="F1641" s="258" t="s">
        <v>222</v>
      </c>
      <c r="G1641" s="256"/>
      <c r="H1641" s="259">
        <v>9</v>
      </c>
      <c r="I1641" s="260"/>
      <c r="J1641" s="256"/>
      <c r="K1641" s="256"/>
      <c r="L1641" s="261"/>
      <c r="M1641" s="262"/>
      <c r="N1641" s="263"/>
      <c r="O1641" s="263"/>
      <c r="P1641" s="263"/>
      <c r="Q1641" s="263"/>
      <c r="R1641" s="263"/>
      <c r="S1641" s="263"/>
      <c r="T1641" s="264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65" t="s">
        <v>187</v>
      </c>
      <c r="AU1641" s="265" t="s">
        <v>86</v>
      </c>
      <c r="AV1641" s="15" t="s">
        <v>99</v>
      </c>
      <c r="AW1641" s="15" t="s">
        <v>37</v>
      </c>
      <c r="AX1641" s="15" t="s">
        <v>84</v>
      </c>
      <c r="AY1641" s="265" t="s">
        <v>177</v>
      </c>
    </row>
    <row r="1642" s="2" customFormat="1" ht="16.5" customHeight="1">
      <c r="A1642" s="41"/>
      <c r="B1642" s="42"/>
      <c r="C1642" s="216" t="s">
        <v>2571</v>
      </c>
      <c r="D1642" s="216" t="s">
        <v>179</v>
      </c>
      <c r="E1642" s="217" t="s">
        <v>2572</v>
      </c>
      <c r="F1642" s="218" t="s">
        <v>2573</v>
      </c>
      <c r="G1642" s="219" t="s">
        <v>344</v>
      </c>
      <c r="H1642" s="220">
        <v>1</v>
      </c>
      <c r="I1642" s="221"/>
      <c r="J1642" s="222">
        <f>ROUND(I1642*H1642,2)</f>
        <v>0</v>
      </c>
      <c r="K1642" s="218" t="s">
        <v>317</v>
      </c>
      <c r="L1642" s="47"/>
      <c r="M1642" s="223" t="s">
        <v>19</v>
      </c>
      <c r="N1642" s="224" t="s">
        <v>48</v>
      </c>
      <c r="O1642" s="87"/>
      <c r="P1642" s="225">
        <f>O1642*H1642</f>
        <v>0</v>
      </c>
      <c r="Q1642" s="225">
        <v>0</v>
      </c>
      <c r="R1642" s="225">
        <f>Q1642*H1642</f>
        <v>0</v>
      </c>
      <c r="S1642" s="225">
        <v>0</v>
      </c>
      <c r="T1642" s="226">
        <f>S1642*H1642</f>
        <v>0</v>
      </c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R1642" s="227" t="s">
        <v>291</v>
      </c>
      <c r="AT1642" s="227" t="s">
        <v>179</v>
      </c>
      <c r="AU1642" s="227" t="s">
        <v>86</v>
      </c>
      <c r="AY1642" s="20" t="s">
        <v>177</v>
      </c>
      <c r="BE1642" s="228">
        <f>IF(N1642="základní",J1642,0)</f>
        <v>0</v>
      </c>
      <c r="BF1642" s="228">
        <f>IF(N1642="snížená",J1642,0)</f>
        <v>0</v>
      </c>
      <c r="BG1642" s="228">
        <f>IF(N1642="zákl. přenesená",J1642,0)</f>
        <v>0</v>
      </c>
      <c r="BH1642" s="228">
        <f>IF(N1642="sníž. přenesená",J1642,0)</f>
        <v>0</v>
      </c>
      <c r="BI1642" s="228">
        <f>IF(N1642="nulová",J1642,0)</f>
        <v>0</v>
      </c>
      <c r="BJ1642" s="20" t="s">
        <v>84</v>
      </c>
      <c r="BK1642" s="228">
        <f>ROUND(I1642*H1642,2)</f>
        <v>0</v>
      </c>
      <c r="BL1642" s="20" t="s">
        <v>291</v>
      </c>
      <c r="BM1642" s="227" t="s">
        <v>2574</v>
      </c>
    </row>
    <row r="1643" s="2" customFormat="1">
      <c r="A1643" s="41"/>
      <c r="B1643" s="42"/>
      <c r="C1643" s="43"/>
      <c r="D1643" s="229" t="s">
        <v>185</v>
      </c>
      <c r="E1643" s="43"/>
      <c r="F1643" s="230" t="s">
        <v>2575</v>
      </c>
      <c r="G1643" s="43"/>
      <c r="H1643" s="43"/>
      <c r="I1643" s="231"/>
      <c r="J1643" s="43"/>
      <c r="K1643" s="43"/>
      <c r="L1643" s="47"/>
      <c r="M1643" s="232"/>
      <c r="N1643" s="233"/>
      <c r="O1643" s="87"/>
      <c r="P1643" s="87"/>
      <c r="Q1643" s="87"/>
      <c r="R1643" s="87"/>
      <c r="S1643" s="87"/>
      <c r="T1643" s="88"/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T1643" s="20" t="s">
        <v>185</v>
      </c>
      <c r="AU1643" s="20" t="s">
        <v>86</v>
      </c>
    </row>
    <row r="1644" s="13" customFormat="1">
      <c r="A1644" s="13"/>
      <c r="B1644" s="234"/>
      <c r="C1644" s="235"/>
      <c r="D1644" s="229" t="s">
        <v>187</v>
      </c>
      <c r="E1644" s="236" t="s">
        <v>19</v>
      </c>
      <c r="F1644" s="237" t="s">
        <v>2576</v>
      </c>
      <c r="G1644" s="235"/>
      <c r="H1644" s="238">
        <v>1</v>
      </c>
      <c r="I1644" s="239"/>
      <c r="J1644" s="235"/>
      <c r="K1644" s="235"/>
      <c r="L1644" s="240"/>
      <c r="M1644" s="241"/>
      <c r="N1644" s="242"/>
      <c r="O1644" s="242"/>
      <c r="P1644" s="242"/>
      <c r="Q1644" s="242"/>
      <c r="R1644" s="242"/>
      <c r="S1644" s="242"/>
      <c r="T1644" s="24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44" t="s">
        <v>187</v>
      </c>
      <c r="AU1644" s="244" t="s">
        <v>86</v>
      </c>
      <c r="AV1644" s="13" t="s">
        <v>86</v>
      </c>
      <c r="AW1644" s="13" t="s">
        <v>37</v>
      </c>
      <c r="AX1644" s="13" t="s">
        <v>84</v>
      </c>
      <c r="AY1644" s="244" t="s">
        <v>177</v>
      </c>
    </row>
    <row r="1645" s="2" customFormat="1" ht="16.5" customHeight="1">
      <c r="A1645" s="41"/>
      <c r="B1645" s="42"/>
      <c r="C1645" s="216" t="s">
        <v>2577</v>
      </c>
      <c r="D1645" s="216" t="s">
        <v>179</v>
      </c>
      <c r="E1645" s="217" t="s">
        <v>2578</v>
      </c>
      <c r="F1645" s="218" t="s">
        <v>2579</v>
      </c>
      <c r="G1645" s="219" t="s">
        <v>344</v>
      </c>
      <c r="H1645" s="220">
        <v>2</v>
      </c>
      <c r="I1645" s="221"/>
      <c r="J1645" s="222">
        <f>ROUND(I1645*H1645,2)</f>
        <v>0</v>
      </c>
      <c r="K1645" s="218" t="s">
        <v>317</v>
      </c>
      <c r="L1645" s="47"/>
      <c r="M1645" s="223" t="s">
        <v>19</v>
      </c>
      <c r="N1645" s="224" t="s">
        <v>48</v>
      </c>
      <c r="O1645" s="87"/>
      <c r="P1645" s="225">
        <f>O1645*H1645</f>
        <v>0</v>
      </c>
      <c r="Q1645" s="225">
        <v>0</v>
      </c>
      <c r="R1645" s="225">
        <f>Q1645*H1645</f>
        <v>0</v>
      </c>
      <c r="S1645" s="225">
        <v>0</v>
      </c>
      <c r="T1645" s="226">
        <f>S1645*H1645</f>
        <v>0</v>
      </c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R1645" s="227" t="s">
        <v>291</v>
      </c>
      <c r="AT1645" s="227" t="s">
        <v>179</v>
      </c>
      <c r="AU1645" s="227" t="s">
        <v>86</v>
      </c>
      <c r="AY1645" s="20" t="s">
        <v>177</v>
      </c>
      <c r="BE1645" s="228">
        <f>IF(N1645="základní",J1645,0)</f>
        <v>0</v>
      </c>
      <c r="BF1645" s="228">
        <f>IF(N1645="snížená",J1645,0)</f>
        <v>0</v>
      </c>
      <c r="BG1645" s="228">
        <f>IF(N1645="zákl. přenesená",J1645,0)</f>
        <v>0</v>
      </c>
      <c r="BH1645" s="228">
        <f>IF(N1645="sníž. přenesená",J1645,0)</f>
        <v>0</v>
      </c>
      <c r="BI1645" s="228">
        <f>IF(N1645="nulová",J1645,0)</f>
        <v>0</v>
      </c>
      <c r="BJ1645" s="20" t="s">
        <v>84</v>
      </c>
      <c r="BK1645" s="228">
        <f>ROUND(I1645*H1645,2)</f>
        <v>0</v>
      </c>
      <c r="BL1645" s="20" t="s">
        <v>291</v>
      </c>
      <c r="BM1645" s="227" t="s">
        <v>2580</v>
      </c>
    </row>
    <row r="1646" s="2" customFormat="1">
      <c r="A1646" s="41"/>
      <c r="B1646" s="42"/>
      <c r="C1646" s="43"/>
      <c r="D1646" s="229" t="s">
        <v>185</v>
      </c>
      <c r="E1646" s="43"/>
      <c r="F1646" s="230" t="s">
        <v>2579</v>
      </c>
      <c r="G1646" s="43"/>
      <c r="H1646" s="43"/>
      <c r="I1646" s="231"/>
      <c r="J1646" s="43"/>
      <c r="K1646" s="43"/>
      <c r="L1646" s="47"/>
      <c r="M1646" s="232"/>
      <c r="N1646" s="233"/>
      <c r="O1646" s="87"/>
      <c r="P1646" s="87"/>
      <c r="Q1646" s="87"/>
      <c r="R1646" s="87"/>
      <c r="S1646" s="87"/>
      <c r="T1646" s="88"/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T1646" s="20" t="s">
        <v>185</v>
      </c>
      <c r="AU1646" s="20" t="s">
        <v>86</v>
      </c>
    </row>
    <row r="1647" s="2" customFormat="1" ht="16.5" customHeight="1">
      <c r="A1647" s="41"/>
      <c r="B1647" s="42"/>
      <c r="C1647" s="216" t="s">
        <v>2581</v>
      </c>
      <c r="D1647" s="216" t="s">
        <v>179</v>
      </c>
      <c r="E1647" s="217" t="s">
        <v>2582</v>
      </c>
      <c r="F1647" s="218" t="s">
        <v>2583</v>
      </c>
      <c r="G1647" s="219" t="s">
        <v>344</v>
      </c>
      <c r="H1647" s="220">
        <v>1</v>
      </c>
      <c r="I1647" s="221"/>
      <c r="J1647" s="222">
        <f>ROUND(I1647*H1647,2)</f>
        <v>0</v>
      </c>
      <c r="K1647" s="218" t="s">
        <v>317</v>
      </c>
      <c r="L1647" s="47"/>
      <c r="M1647" s="223" t="s">
        <v>19</v>
      </c>
      <c r="N1647" s="224" t="s">
        <v>48</v>
      </c>
      <c r="O1647" s="87"/>
      <c r="P1647" s="225">
        <f>O1647*H1647</f>
        <v>0</v>
      </c>
      <c r="Q1647" s="225">
        <v>0</v>
      </c>
      <c r="R1647" s="225">
        <f>Q1647*H1647</f>
        <v>0</v>
      </c>
      <c r="S1647" s="225">
        <v>0</v>
      </c>
      <c r="T1647" s="226">
        <f>S1647*H1647</f>
        <v>0</v>
      </c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R1647" s="227" t="s">
        <v>291</v>
      </c>
      <c r="AT1647" s="227" t="s">
        <v>179</v>
      </c>
      <c r="AU1647" s="227" t="s">
        <v>86</v>
      </c>
      <c r="AY1647" s="20" t="s">
        <v>177</v>
      </c>
      <c r="BE1647" s="228">
        <f>IF(N1647="základní",J1647,0)</f>
        <v>0</v>
      </c>
      <c r="BF1647" s="228">
        <f>IF(N1647="snížená",J1647,0)</f>
        <v>0</v>
      </c>
      <c r="BG1647" s="228">
        <f>IF(N1647="zákl. přenesená",J1647,0)</f>
        <v>0</v>
      </c>
      <c r="BH1647" s="228">
        <f>IF(N1647="sníž. přenesená",J1647,0)</f>
        <v>0</v>
      </c>
      <c r="BI1647" s="228">
        <f>IF(N1647="nulová",J1647,0)</f>
        <v>0</v>
      </c>
      <c r="BJ1647" s="20" t="s">
        <v>84</v>
      </c>
      <c r="BK1647" s="228">
        <f>ROUND(I1647*H1647,2)</f>
        <v>0</v>
      </c>
      <c r="BL1647" s="20" t="s">
        <v>291</v>
      </c>
      <c r="BM1647" s="227" t="s">
        <v>2584</v>
      </c>
    </row>
    <row r="1648" s="2" customFormat="1">
      <c r="A1648" s="41"/>
      <c r="B1648" s="42"/>
      <c r="C1648" s="43"/>
      <c r="D1648" s="229" t="s">
        <v>185</v>
      </c>
      <c r="E1648" s="43"/>
      <c r="F1648" s="230" t="s">
        <v>2583</v>
      </c>
      <c r="G1648" s="43"/>
      <c r="H1648" s="43"/>
      <c r="I1648" s="231"/>
      <c r="J1648" s="43"/>
      <c r="K1648" s="43"/>
      <c r="L1648" s="47"/>
      <c r="M1648" s="232"/>
      <c r="N1648" s="233"/>
      <c r="O1648" s="87"/>
      <c r="P1648" s="87"/>
      <c r="Q1648" s="87"/>
      <c r="R1648" s="87"/>
      <c r="S1648" s="87"/>
      <c r="T1648" s="88"/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T1648" s="20" t="s">
        <v>185</v>
      </c>
      <c r="AU1648" s="20" t="s">
        <v>86</v>
      </c>
    </row>
    <row r="1649" s="2" customFormat="1" ht="16.5" customHeight="1">
      <c r="A1649" s="41"/>
      <c r="B1649" s="42"/>
      <c r="C1649" s="216" t="s">
        <v>2585</v>
      </c>
      <c r="D1649" s="216" t="s">
        <v>179</v>
      </c>
      <c r="E1649" s="217" t="s">
        <v>2586</v>
      </c>
      <c r="F1649" s="218" t="s">
        <v>2587</v>
      </c>
      <c r="G1649" s="219" t="s">
        <v>344</v>
      </c>
      <c r="H1649" s="220">
        <v>1</v>
      </c>
      <c r="I1649" s="221"/>
      <c r="J1649" s="222">
        <f>ROUND(I1649*H1649,2)</f>
        <v>0</v>
      </c>
      <c r="K1649" s="218" t="s">
        <v>317</v>
      </c>
      <c r="L1649" s="47"/>
      <c r="M1649" s="223" t="s">
        <v>19</v>
      </c>
      <c r="N1649" s="224" t="s">
        <v>48</v>
      </c>
      <c r="O1649" s="87"/>
      <c r="P1649" s="225">
        <f>O1649*H1649</f>
        <v>0</v>
      </c>
      <c r="Q1649" s="225">
        <v>0</v>
      </c>
      <c r="R1649" s="225">
        <f>Q1649*H1649</f>
        <v>0</v>
      </c>
      <c r="S1649" s="225">
        <v>0</v>
      </c>
      <c r="T1649" s="226">
        <f>S1649*H1649</f>
        <v>0</v>
      </c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R1649" s="227" t="s">
        <v>291</v>
      </c>
      <c r="AT1649" s="227" t="s">
        <v>179</v>
      </c>
      <c r="AU1649" s="227" t="s">
        <v>86</v>
      </c>
      <c r="AY1649" s="20" t="s">
        <v>177</v>
      </c>
      <c r="BE1649" s="228">
        <f>IF(N1649="základní",J1649,0)</f>
        <v>0</v>
      </c>
      <c r="BF1649" s="228">
        <f>IF(N1649="snížená",J1649,0)</f>
        <v>0</v>
      </c>
      <c r="BG1649" s="228">
        <f>IF(N1649="zákl. přenesená",J1649,0)</f>
        <v>0</v>
      </c>
      <c r="BH1649" s="228">
        <f>IF(N1649="sníž. přenesená",J1649,0)</f>
        <v>0</v>
      </c>
      <c r="BI1649" s="228">
        <f>IF(N1649="nulová",J1649,0)</f>
        <v>0</v>
      </c>
      <c r="BJ1649" s="20" t="s">
        <v>84</v>
      </c>
      <c r="BK1649" s="228">
        <f>ROUND(I1649*H1649,2)</f>
        <v>0</v>
      </c>
      <c r="BL1649" s="20" t="s">
        <v>291</v>
      </c>
      <c r="BM1649" s="227" t="s">
        <v>2588</v>
      </c>
    </row>
    <row r="1650" s="2" customFormat="1">
      <c r="A1650" s="41"/>
      <c r="B1650" s="42"/>
      <c r="C1650" s="43"/>
      <c r="D1650" s="229" t="s">
        <v>185</v>
      </c>
      <c r="E1650" s="43"/>
      <c r="F1650" s="230" t="s">
        <v>2587</v>
      </c>
      <c r="G1650" s="43"/>
      <c r="H1650" s="43"/>
      <c r="I1650" s="231"/>
      <c r="J1650" s="43"/>
      <c r="K1650" s="43"/>
      <c r="L1650" s="47"/>
      <c r="M1650" s="232"/>
      <c r="N1650" s="233"/>
      <c r="O1650" s="87"/>
      <c r="P1650" s="87"/>
      <c r="Q1650" s="87"/>
      <c r="R1650" s="87"/>
      <c r="S1650" s="87"/>
      <c r="T1650" s="88"/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T1650" s="20" t="s">
        <v>185</v>
      </c>
      <c r="AU1650" s="20" t="s">
        <v>86</v>
      </c>
    </row>
    <row r="1651" s="2" customFormat="1" ht="16.5" customHeight="1">
      <c r="A1651" s="41"/>
      <c r="B1651" s="42"/>
      <c r="C1651" s="216" t="s">
        <v>2589</v>
      </c>
      <c r="D1651" s="216" t="s">
        <v>179</v>
      </c>
      <c r="E1651" s="217" t="s">
        <v>2590</v>
      </c>
      <c r="F1651" s="218" t="s">
        <v>2591</v>
      </c>
      <c r="G1651" s="219" t="s">
        <v>344</v>
      </c>
      <c r="H1651" s="220">
        <v>13</v>
      </c>
      <c r="I1651" s="221"/>
      <c r="J1651" s="222">
        <f>ROUND(I1651*H1651,2)</f>
        <v>0</v>
      </c>
      <c r="K1651" s="218" t="s">
        <v>317</v>
      </c>
      <c r="L1651" s="47"/>
      <c r="M1651" s="223" t="s">
        <v>19</v>
      </c>
      <c r="N1651" s="224" t="s">
        <v>48</v>
      </c>
      <c r="O1651" s="87"/>
      <c r="P1651" s="225">
        <f>O1651*H1651</f>
        <v>0</v>
      </c>
      <c r="Q1651" s="225">
        <v>0</v>
      </c>
      <c r="R1651" s="225">
        <f>Q1651*H1651</f>
        <v>0</v>
      </c>
      <c r="S1651" s="225">
        <v>0</v>
      </c>
      <c r="T1651" s="226">
        <f>S1651*H1651</f>
        <v>0</v>
      </c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R1651" s="227" t="s">
        <v>291</v>
      </c>
      <c r="AT1651" s="227" t="s">
        <v>179</v>
      </c>
      <c r="AU1651" s="227" t="s">
        <v>86</v>
      </c>
      <c r="AY1651" s="20" t="s">
        <v>177</v>
      </c>
      <c r="BE1651" s="228">
        <f>IF(N1651="základní",J1651,0)</f>
        <v>0</v>
      </c>
      <c r="BF1651" s="228">
        <f>IF(N1651="snížená",J1651,0)</f>
        <v>0</v>
      </c>
      <c r="BG1651" s="228">
        <f>IF(N1651="zákl. přenesená",J1651,0)</f>
        <v>0</v>
      </c>
      <c r="BH1651" s="228">
        <f>IF(N1651="sníž. přenesená",J1651,0)</f>
        <v>0</v>
      </c>
      <c r="BI1651" s="228">
        <f>IF(N1651="nulová",J1651,0)</f>
        <v>0</v>
      </c>
      <c r="BJ1651" s="20" t="s">
        <v>84</v>
      </c>
      <c r="BK1651" s="228">
        <f>ROUND(I1651*H1651,2)</f>
        <v>0</v>
      </c>
      <c r="BL1651" s="20" t="s">
        <v>291</v>
      </c>
      <c r="BM1651" s="227" t="s">
        <v>2592</v>
      </c>
    </row>
    <row r="1652" s="2" customFormat="1">
      <c r="A1652" s="41"/>
      <c r="B1652" s="42"/>
      <c r="C1652" s="43"/>
      <c r="D1652" s="229" t="s">
        <v>185</v>
      </c>
      <c r="E1652" s="43"/>
      <c r="F1652" s="230" t="s">
        <v>2591</v>
      </c>
      <c r="G1652" s="43"/>
      <c r="H1652" s="43"/>
      <c r="I1652" s="231"/>
      <c r="J1652" s="43"/>
      <c r="K1652" s="43"/>
      <c r="L1652" s="47"/>
      <c r="M1652" s="232"/>
      <c r="N1652" s="233"/>
      <c r="O1652" s="87"/>
      <c r="P1652" s="87"/>
      <c r="Q1652" s="87"/>
      <c r="R1652" s="87"/>
      <c r="S1652" s="87"/>
      <c r="T1652" s="88"/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T1652" s="20" t="s">
        <v>185</v>
      </c>
      <c r="AU1652" s="20" t="s">
        <v>86</v>
      </c>
    </row>
    <row r="1653" s="13" customFormat="1">
      <c r="A1653" s="13"/>
      <c r="B1653" s="234"/>
      <c r="C1653" s="235"/>
      <c r="D1653" s="229" t="s">
        <v>187</v>
      </c>
      <c r="E1653" s="236" t="s">
        <v>19</v>
      </c>
      <c r="F1653" s="237" t="s">
        <v>2593</v>
      </c>
      <c r="G1653" s="235"/>
      <c r="H1653" s="238">
        <v>13</v>
      </c>
      <c r="I1653" s="239"/>
      <c r="J1653" s="235"/>
      <c r="K1653" s="235"/>
      <c r="L1653" s="240"/>
      <c r="M1653" s="241"/>
      <c r="N1653" s="242"/>
      <c r="O1653" s="242"/>
      <c r="P1653" s="242"/>
      <c r="Q1653" s="242"/>
      <c r="R1653" s="242"/>
      <c r="S1653" s="242"/>
      <c r="T1653" s="24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4" t="s">
        <v>187</v>
      </c>
      <c r="AU1653" s="244" t="s">
        <v>86</v>
      </c>
      <c r="AV1653" s="13" t="s">
        <v>86</v>
      </c>
      <c r="AW1653" s="13" t="s">
        <v>37</v>
      </c>
      <c r="AX1653" s="13" t="s">
        <v>84</v>
      </c>
      <c r="AY1653" s="244" t="s">
        <v>177</v>
      </c>
    </row>
    <row r="1654" s="2" customFormat="1" ht="16.5" customHeight="1">
      <c r="A1654" s="41"/>
      <c r="B1654" s="42"/>
      <c r="C1654" s="216" t="s">
        <v>2594</v>
      </c>
      <c r="D1654" s="216" t="s">
        <v>179</v>
      </c>
      <c r="E1654" s="217" t="s">
        <v>2595</v>
      </c>
      <c r="F1654" s="218" t="s">
        <v>2596</v>
      </c>
      <c r="G1654" s="219" t="s">
        <v>344</v>
      </c>
      <c r="H1654" s="220">
        <v>1</v>
      </c>
      <c r="I1654" s="221"/>
      <c r="J1654" s="222">
        <f>ROUND(I1654*H1654,2)</f>
        <v>0</v>
      </c>
      <c r="K1654" s="218" t="s">
        <v>183</v>
      </c>
      <c r="L1654" s="47"/>
      <c r="M1654" s="223" t="s">
        <v>19</v>
      </c>
      <c r="N1654" s="224" t="s">
        <v>48</v>
      </c>
      <c r="O1654" s="87"/>
      <c r="P1654" s="225">
        <f>O1654*H1654</f>
        <v>0</v>
      </c>
      <c r="Q1654" s="225">
        <v>0.00382</v>
      </c>
      <c r="R1654" s="225">
        <f>Q1654*H1654</f>
        <v>0.00382</v>
      </c>
      <c r="S1654" s="225">
        <v>0</v>
      </c>
      <c r="T1654" s="226">
        <f>S1654*H1654</f>
        <v>0</v>
      </c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R1654" s="227" t="s">
        <v>291</v>
      </c>
      <c r="AT1654" s="227" t="s">
        <v>179</v>
      </c>
      <c r="AU1654" s="227" t="s">
        <v>86</v>
      </c>
      <c r="AY1654" s="20" t="s">
        <v>177</v>
      </c>
      <c r="BE1654" s="228">
        <f>IF(N1654="základní",J1654,0)</f>
        <v>0</v>
      </c>
      <c r="BF1654" s="228">
        <f>IF(N1654="snížená",J1654,0)</f>
        <v>0</v>
      </c>
      <c r="BG1654" s="228">
        <f>IF(N1654="zákl. přenesená",J1654,0)</f>
        <v>0</v>
      </c>
      <c r="BH1654" s="228">
        <f>IF(N1654="sníž. přenesená",J1654,0)</f>
        <v>0</v>
      </c>
      <c r="BI1654" s="228">
        <f>IF(N1654="nulová",J1654,0)</f>
        <v>0</v>
      </c>
      <c r="BJ1654" s="20" t="s">
        <v>84</v>
      </c>
      <c r="BK1654" s="228">
        <f>ROUND(I1654*H1654,2)</f>
        <v>0</v>
      </c>
      <c r="BL1654" s="20" t="s">
        <v>291</v>
      </c>
      <c r="BM1654" s="227" t="s">
        <v>2597</v>
      </c>
    </row>
    <row r="1655" s="2" customFormat="1">
      <c r="A1655" s="41"/>
      <c r="B1655" s="42"/>
      <c r="C1655" s="43"/>
      <c r="D1655" s="229" t="s">
        <v>185</v>
      </c>
      <c r="E1655" s="43"/>
      <c r="F1655" s="230" t="s">
        <v>2598</v>
      </c>
      <c r="G1655" s="43"/>
      <c r="H1655" s="43"/>
      <c r="I1655" s="231"/>
      <c r="J1655" s="43"/>
      <c r="K1655" s="43"/>
      <c r="L1655" s="47"/>
      <c r="M1655" s="232"/>
      <c r="N1655" s="233"/>
      <c r="O1655" s="87"/>
      <c r="P1655" s="87"/>
      <c r="Q1655" s="87"/>
      <c r="R1655" s="87"/>
      <c r="S1655" s="87"/>
      <c r="T1655" s="88"/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T1655" s="20" t="s">
        <v>185</v>
      </c>
      <c r="AU1655" s="20" t="s">
        <v>86</v>
      </c>
    </row>
    <row r="1656" s="13" customFormat="1">
      <c r="A1656" s="13"/>
      <c r="B1656" s="234"/>
      <c r="C1656" s="235"/>
      <c r="D1656" s="229" t="s">
        <v>187</v>
      </c>
      <c r="E1656" s="236" t="s">
        <v>19</v>
      </c>
      <c r="F1656" s="237" t="s">
        <v>2599</v>
      </c>
      <c r="G1656" s="235"/>
      <c r="H1656" s="238">
        <v>1</v>
      </c>
      <c r="I1656" s="239"/>
      <c r="J1656" s="235"/>
      <c r="K1656" s="235"/>
      <c r="L1656" s="240"/>
      <c r="M1656" s="241"/>
      <c r="N1656" s="242"/>
      <c r="O1656" s="242"/>
      <c r="P1656" s="242"/>
      <c r="Q1656" s="242"/>
      <c r="R1656" s="242"/>
      <c r="S1656" s="242"/>
      <c r="T1656" s="24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4" t="s">
        <v>187</v>
      </c>
      <c r="AU1656" s="244" t="s">
        <v>86</v>
      </c>
      <c r="AV1656" s="13" t="s">
        <v>86</v>
      </c>
      <c r="AW1656" s="13" t="s">
        <v>37</v>
      </c>
      <c r="AX1656" s="13" t="s">
        <v>84</v>
      </c>
      <c r="AY1656" s="244" t="s">
        <v>177</v>
      </c>
    </row>
    <row r="1657" s="2" customFormat="1" ht="16.5" customHeight="1">
      <c r="A1657" s="41"/>
      <c r="B1657" s="42"/>
      <c r="C1657" s="216" t="s">
        <v>2600</v>
      </c>
      <c r="D1657" s="216" t="s">
        <v>179</v>
      </c>
      <c r="E1657" s="217" t="s">
        <v>2601</v>
      </c>
      <c r="F1657" s="218" t="s">
        <v>2602</v>
      </c>
      <c r="G1657" s="219" t="s">
        <v>2603</v>
      </c>
      <c r="H1657" s="220">
        <v>6</v>
      </c>
      <c r="I1657" s="221"/>
      <c r="J1657" s="222">
        <f>ROUND(I1657*H1657,2)</f>
        <v>0</v>
      </c>
      <c r="K1657" s="218" t="s">
        <v>244</v>
      </c>
      <c r="L1657" s="47"/>
      <c r="M1657" s="223" t="s">
        <v>19</v>
      </c>
      <c r="N1657" s="224" t="s">
        <v>48</v>
      </c>
      <c r="O1657" s="87"/>
      <c r="P1657" s="225">
        <f>O1657*H1657</f>
        <v>0</v>
      </c>
      <c r="Q1657" s="225">
        <v>0.016969999999999999</v>
      </c>
      <c r="R1657" s="225">
        <f>Q1657*H1657</f>
        <v>0.10181999999999999</v>
      </c>
      <c r="S1657" s="225">
        <v>0</v>
      </c>
      <c r="T1657" s="226">
        <f>S1657*H1657</f>
        <v>0</v>
      </c>
      <c r="U1657" s="41"/>
      <c r="V1657" s="41"/>
      <c r="W1657" s="41"/>
      <c r="X1657" s="41"/>
      <c r="Y1657" s="41"/>
      <c r="Z1657" s="41"/>
      <c r="AA1657" s="41"/>
      <c r="AB1657" s="41"/>
      <c r="AC1657" s="41"/>
      <c r="AD1657" s="41"/>
      <c r="AE1657" s="41"/>
      <c r="AR1657" s="227" t="s">
        <v>291</v>
      </c>
      <c r="AT1657" s="227" t="s">
        <v>179</v>
      </c>
      <c r="AU1657" s="227" t="s">
        <v>86</v>
      </c>
      <c r="AY1657" s="20" t="s">
        <v>177</v>
      </c>
      <c r="BE1657" s="228">
        <f>IF(N1657="základní",J1657,0)</f>
        <v>0</v>
      </c>
      <c r="BF1657" s="228">
        <f>IF(N1657="snížená",J1657,0)</f>
        <v>0</v>
      </c>
      <c r="BG1657" s="228">
        <f>IF(N1657="zákl. přenesená",J1657,0)</f>
        <v>0</v>
      </c>
      <c r="BH1657" s="228">
        <f>IF(N1657="sníž. přenesená",J1657,0)</f>
        <v>0</v>
      </c>
      <c r="BI1657" s="228">
        <f>IF(N1657="nulová",J1657,0)</f>
        <v>0</v>
      </c>
      <c r="BJ1657" s="20" t="s">
        <v>84</v>
      </c>
      <c r="BK1657" s="228">
        <f>ROUND(I1657*H1657,2)</f>
        <v>0</v>
      </c>
      <c r="BL1657" s="20" t="s">
        <v>291</v>
      </c>
      <c r="BM1657" s="227" t="s">
        <v>2604</v>
      </c>
    </row>
    <row r="1658" s="2" customFormat="1">
      <c r="A1658" s="41"/>
      <c r="B1658" s="42"/>
      <c r="C1658" s="43"/>
      <c r="D1658" s="229" t="s">
        <v>185</v>
      </c>
      <c r="E1658" s="43"/>
      <c r="F1658" s="230" t="s">
        <v>2605</v>
      </c>
      <c r="G1658" s="43"/>
      <c r="H1658" s="43"/>
      <c r="I1658" s="231"/>
      <c r="J1658" s="43"/>
      <c r="K1658" s="43"/>
      <c r="L1658" s="47"/>
      <c r="M1658" s="232"/>
      <c r="N1658" s="233"/>
      <c r="O1658" s="87"/>
      <c r="P1658" s="87"/>
      <c r="Q1658" s="87"/>
      <c r="R1658" s="87"/>
      <c r="S1658" s="87"/>
      <c r="T1658" s="88"/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T1658" s="20" t="s">
        <v>185</v>
      </c>
      <c r="AU1658" s="20" t="s">
        <v>86</v>
      </c>
    </row>
    <row r="1659" s="13" customFormat="1">
      <c r="A1659" s="13"/>
      <c r="B1659" s="234"/>
      <c r="C1659" s="235"/>
      <c r="D1659" s="229" t="s">
        <v>187</v>
      </c>
      <c r="E1659" s="236" t="s">
        <v>19</v>
      </c>
      <c r="F1659" s="237" t="s">
        <v>2606</v>
      </c>
      <c r="G1659" s="235"/>
      <c r="H1659" s="238">
        <v>1</v>
      </c>
      <c r="I1659" s="239"/>
      <c r="J1659" s="235"/>
      <c r="K1659" s="235"/>
      <c r="L1659" s="240"/>
      <c r="M1659" s="241"/>
      <c r="N1659" s="242"/>
      <c r="O1659" s="242"/>
      <c r="P1659" s="242"/>
      <c r="Q1659" s="242"/>
      <c r="R1659" s="242"/>
      <c r="S1659" s="242"/>
      <c r="T1659" s="24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4" t="s">
        <v>187</v>
      </c>
      <c r="AU1659" s="244" t="s">
        <v>86</v>
      </c>
      <c r="AV1659" s="13" t="s">
        <v>86</v>
      </c>
      <c r="AW1659" s="13" t="s">
        <v>37</v>
      </c>
      <c r="AX1659" s="13" t="s">
        <v>77</v>
      </c>
      <c r="AY1659" s="244" t="s">
        <v>177</v>
      </c>
    </row>
    <row r="1660" s="13" customFormat="1">
      <c r="A1660" s="13"/>
      <c r="B1660" s="234"/>
      <c r="C1660" s="235"/>
      <c r="D1660" s="229" t="s">
        <v>187</v>
      </c>
      <c r="E1660" s="236" t="s">
        <v>19</v>
      </c>
      <c r="F1660" s="237" t="s">
        <v>2607</v>
      </c>
      <c r="G1660" s="235"/>
      <c r="H1660" s="238">
        <v>5</v>
      </c>
      <c r="I1660" s="239"/>
      <c r="J1660" s="235"/>
      <c r="K1660" s="235"/>
      <c r="L1660" s="240"/>
      <c r="M1660" s="241"/>
      <c r="N1660" s="242"/>
      <c r="O1660" s="242"/>
      <c r="P1660" s="242"/>
      <c r="Q1660" s="242"/>
      <c r="R1660" s="242"/>
      <c r="S1660" s="242"/>
      <c r="T1660" s="24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4" t="s">
        <v>187</v>
      </c>
      <c r="AU1660" s="244" t="s">
        <v>86</v>
      </c>
      <c r="AV1660" s="13" t="s">
        <v>86</v>
      </c>
      <c r="AW1660" s="13" t="s">
        <v>37</v>
      </c>
      <c r="AX1660" s="13" t="s">
        <v>77</v>
      </c>
      <c r="AY1660" s="244" t="s">
        <v>177</v>
      </c>
    </row>
    <row r="1661" s="15" customFormat="1">
      <c r="A1661" s="15"/>
      <c r="B1661" s="255"/>
      <c r="C1661" s="256"/>
      <c r="D1661" s="229" t="s">
        <v>187</v>
      </c>
      <c r="E1661" s="257" t="s">
        <v>19</v>
      </c>
      <c r="F1661" s="258" t="s">
        <v>222</v>
      </c>
      <c r="G1661" s="256"/>
      <c r="H1661" s="259">
        <v>6</v>
      </c>
      <c r="I1661" s="260"/>
      <c r="J1661" s="256"/>
      <c r="K1661" s="256"/>
      <c r="L1661" s="261"/>
      <c r="M1661" s="262"/>
      <c r="N1661" s="263"/>
      <c r="O1661" s="263"/>
      <c r="P1661" s="263"/>
      <c r="Q1661" s="263"/>
      <c r="R1661" s="263"/>
      <c r="S1661" s="263"/>
      <c r="T1661" s="264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65" t="s">
        <v>187</v>
      </c>
      <c r="AU1661" s="265" t="s">
        <v>86</v>
      </c>
      <c r="AV1661" s="15" t="s">
        <v>99</v>
      </c>
      <c r="AW1661" s="15" t="s">
        <v>37</v>
      </c>
      <c r="AX1661" s="15" t="s">
        <v>84</v>
      </c>
      <c r="AY1661" s="265" t="s">
        <v>177</v>
      </c>
    </row>
    <row r="1662" s="2" customFormat="1" ht="16.5" customHeight="1">
      <c r="A1662" s="41"/>
      <c r="B1662" s="42"/>
      <c r="C1662" s="216" t="s">
        <v>2608</v>
      </c>
      <c r="D1662" s="216" t="s">
        <v>179</v>
      </c>
      <c r="E1662" s="217" t="s">
        <v>2609</v>
      </c>
      <c r="F1662" s="218" t="s">
        <v>2610</v>
      </c>
      <c r="G1662" s="219" t="s">
        <v>344</v>
      </c>
      <c r="H1662" s="220">
        <v>1</v>
      </c>
      <c r="I1662" s="221"/>
      <c r="J1662" s="222">
        <f>ROUND(I1662*H1662,2)</f>
        <v>0</v>
      </c>
      <c r="K1662" s="218" t="s">
        <v>244</v>
      </c>
      <c r="L1662" s="47"/>
      <c r="M1662" s="223" t="s">
        <v>19</v>
      </c>
      <c r="N1662" s="224" t="s">
        <v>48</v>
      </c>
      <c r="O1662" s="87"/>
      <c r="P1662" s="225">
        <f>O1662*H1662</f>
        <v>0</v>
      </c>
      <c r="Q1662" s="225">
        <v>0.039910000000000001</v>
      </c>
      <c r="R1662" s="225">
        <f>Q1662*H1662</f>
        <v>0.039910000000000001</v>
      </c>
      <c r="S1662" s="225">
        <v>0</v>
      </c>
      <c r="T1662" s="226">
        <f>S1662*H1662</f>
        <v>0</v>
      </c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R1662" s="227" t="s">
        <v>291</v>
      </c>
      <c r="AT1662" s="227" t="s">
        <v>179</v>
      </c>
      <c r="AU1662" s="227" t="s">
        <v>86</v>
      </c>
      <c r="AY1662" s="20" t="s">
        <v>177</v>
      </c>
      <c r="BE1662" s="228">
        <f>IF(N1662="základní",J1662,0)</f>
        <v>0</v>
      </c>
      <c r="BF1662" s="228">
        <f>IF(N1662="snížená",J1662,0)</f>
        <v>0</v>
      </c>
      <c r="BG1662" s="228">
        <f>IF(N1662="zákl. přenesená",J1662,0)</f>
        <v>0</v>
      </c>
      <c r="BH1662" s="228">
        <f>IF(N1662="sníž. přenesená",J1662,0)</f>
        <v>0</v>
      </c>
      <c r="BI1662" s="228">
        <f>IF(N1662="nulová",J1662,0)</f>
        <v>0</v>
      </c>
      <c r="BJ1662" s="20" t="s">
        <v>84</v>
      </c>
      <c r="BK1662" s="228">
        <f>ROUND(I1662*H1662,2)</f>
        <v>0</v>
      </c>
      <c r="BL1662" s="20" t="s">
        <v>291</v>
      </c>
      <c r="BM1662" s="227" t="s">
        <v>2611</v>
      </c>
    </row>
    <row r="1663" s="2" customFormat="1">
      <c r="A1663" s="41"/>
      <c r="B1663" s="42"/>
      <c r="C1663" s="43"/>
      <c r="D1663" s="229" t="s">
        <v>185</v>
      </c>
      <c r="E1663" s="43"/>
      <c r="F1663" s="230" t="s">
        <v>2612</v>
      </c>
      <c r="G1663" s="43"/>
      <c r="H1663" s="43"/>
      <c r="I1663" s="231"/>
      <c r="J1663" s="43"/>
      <c r="K1663" s="43"/>
      <c r="L1663" s="47"/>
      <c r="M1663" s="232"/>
      <c r="N1663" s="233"/>
      <c r="O1663" s="87"/>
      <c r="P1663" s="87"/>
      <c r="Q1663" s="87"/>
      <c r="R1663" s="87"/>
      <c r="S1663" s="87"/>
      <c r="T1663" s="88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T1663" s="20" t="s">
        <v>185</v>
      </c>
      <c r="AU1663" s="20" t="s">
        <v>86</v>
      </c>
    </row>
    <row r="1664" s="2" customFormat="1">
      <c r="A1664" s="41"/>
      <c r="B1664" s="42"/>
      <c r="C1664" s="43"/>
      <c r="D1664" s="229" t="s">
        <v>486</v>
      </c>
      <c r="E1664" s="43"/>
      <c r="F1664" s="287" t="s">
        <v>2613</v>
      </c>
      <c r="G1664" s="43"/>
      <c r="H1664" s="43"/>
      <c r="I1664" s="231"/>
      <c r="J1664" s="43"/>
      <c r="K1664" s="43"/>
      <c r="L1664" s="47"/>
      <c r="M1664" s="232"/>
      <c r="N1664" s="233"/>
      <c r="O1664" s="87"/>
      <c r="P1664" s="87"/>
      <c r="Q1664" s="87"/>
      <c r="R1664" s="87"/>
      <c r="S1664" s="87"/>
      <c r="T1664" s="88"/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T1664" s="20" t="s">
        <v>486</v>
      </c>
      <c r="AU1664" s="20" t="s">
        <v>86</v>
      </c>
    </row>
    <row r="1665" s="13" customFormat="1">
      <c r="A1665" s="13"/>
      <c r="B1665" s="234"/>
      <c r="C1665" s="235"/>
      <c r="D1665" s="229" t="s">
        <v>187</v>
      </c>
      <c r="E1665" s="236" t="s">
        <v>19</v>
      </c>
      <c r="F1665" s="237" t="s">
        <v>2614</v>
      </c>
      <c r="G1665" s="235"/>
      <c r="H1665" s="238">
        <v>1</v>
      </c>
      <c r="I1665" s="239"/>
      <c r="J1665" s="235"/>
      <c r="K1665" s="235"/>
      <c r="L1665" s="240"/>
      <c r="M1665" s="241"/>
      <c r="N1665" s="242"/>
      <c r="O1665" s="242"/>
      <c r="P1665" s="242"/>
      <c r="Q1665" s="242"/>
      <c r="R1665" s="242"/>
      <c r="S1665" s="242"/>
      <c r="T1665" s="24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4" t="s">
        <v>187</v>
      </c>
      <c r="AU1665" s="244" t="s">
        <v>86</v>
      </c>
      <c r="AV1665" s="13" t="s">
        <v>86</v>
      </c>
      <c r="AW1665" s="13" t="s">
        <v>37</v>
      </c>
      <c r="AX1665" s="13" t="s">
        <v>84</v>
      </c>
      <c r="AY1665" s="244" t="s">
        <v>177</v>
      </c>
    </row>
    <row r="1666" s="2" customFormat="1" ht="16.5" customHeight="1">
      <c r="A1666" s="41"/>
      <c r="B1666" s="42"/>
      <c r="C1666" s="216" t="s">
        <v>2615</v>
      </c>
      <c r="D1666" s="216" t="s">
        <v>179</v>
      </c>
      <c r="E1666" s="217" t="s">
        <v>2616</v>
      </c>
      <c r="F1666" s="218" t="s">
        <v>2617</v>
      </c>
      <c r="G1666" s="219" t="s">
        <v>344</v>
      </c>
      <c r="H1666" s="220">
        <v>3</v>
      </c>
      <c r="I1666" s="221"/>
      <c r="J1666" s="222">
        <f>ROUND(I1666*H1666,2)</f>
        <v>0</v>
      </c>
      <c r="K1666" s="218" t="s">
        <v>244</v>
      </c>
      <c r="L1666" s="47"/>
      <c r="M1666" s="223" t="s">
        <v>19</v>
      </c>
      <c r="N1666" s="224" t="s">
        <v>48</v>
      </c>
      <c r="O1666" s="87"/>
      <c r="P1666" s="225">
        <f>O1666*H1666</f>
        <v>0</v>
      </c>
      <c r="Q1666" s="225">
        <v>0.018079999999999999</v>
      </c>
      <c r="R1666" s="225">
        <f>Q1666*H1666</f>
        <v>0.054239999999999997</v>
      </c>
      <c r="S1666" s="225">
        <v>0</v>
      </c>
      <c r="T1666" s="226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7" t="s">
        <v>291</v>
      </c>
      <c r="AT1666" s="227" t="s">
        <v>179</v>
      </c>
      <c r="AU1666" s="227" t="s">
        <v>86</v>
      </c>
      <c r="AY1666" s="20" t="s">
        <v>177</v>
      </c>
      <c r="BE1666" s="228">
        <f>IF(N1666="základní",J1666,0)</f>
        <v>0</v>
      </c>
      <c r="BF1666" s="228">
        <f>IF(N1666="snížená",J1666,0)</f>
        <v>0</v>
      </c>
      <c r="BG1666" s="228">
        <f>IF(N1666="zákl. přenesená",J1666,0)</f>
        <v>0</v>
      </c>
      <c r="BH1666" s="228">
        <f>IF(N1666="sníž. přenesená",J1666,0)</f>
        <v>0</v>
      </c>
      <c r="BI1666" s="228">
        <f>IF(N1666="nulová",J1666,0)</f>
        <v>0</v>
      </c>
      <c r="BJ1666" s="20" t="s">
        <v>84</v>
      </c>
      <c r="BK1666" s="228">
        <f>ROUND(I1666*H1666,2)</f>
        <v>0</v>
      </c>
      <c r="BL1666" s="20" t="s">
        <v>291</v>
      </c>
      <c r="BM1666" s="227" t="s">
        <v>2618</v>
      </c>
    </row>
    <row r="1667" s="2" customFormat="1">
      <c r="A1667" s="41"/>
      <c r="B1667" s="42"/>
      <c r="C1667" s="43"/>
      <c r="D1667" s="229" t="s">
        <v>185</v>
      </c>
      <c r="E1667" s="43"/>
      <c r="F1667" s="230" t="s">
        <v>2619</v>
      </c>
      <c r="G1667" s="43"/>
      <c r="H1667" s="43"/>
      <c r="I1667" s="231"/>
      <c r="J1667" s="43"/>
      <c r="K1667" s="43"/>
      <c r="L1667" s="47"/>
      <c r="M1667" s="232"/>
      <c r="N1667" s="233"/>
      <c r="O1667" s="87"/>
      <c r="P1667" s="87"/>
      <c r="Q1667" s="87"/>
      <c r="R1667" s="87"/>
      <c r="S1667" s="87"/>
      <c r="T1667" s="88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T1667" s="20" t="s">
        <v>185</v>
      </c>
      <c r="AU1667" s="20" t="s">
        <v>86</v>
      </c>
    </row>
    <row r="1668" s="2" customFormat="1" ht="16.5" customHeight="1">
      <c r="A1668" s="41"/>
      <c r="B1668" s="42"/>
      <c r="C1668" s="216" t="s">
        <v>2620</v>
      </c>
      <c r="D1668" s="216" t="s">
        <v>179</v>
      </c>
      <c r="E1668" s="217" t="s">
        <v>2621</v>
      </c>
      <c r="F1668" s="218" t="s">
        <v>2622</v>
      </c>
      <c r="G1668" s="219" t="s">
        <v>344</v>
      </c>
      <c r="H1668" s="220">
        <v>12</v>
      </c>
      <c r="I1668" s="221"/>
      <c r="J1668" s="222">
        <f>ROUND(I1668*H1668,2)</f>
        <v>0</v>
      </c>
      <c r="K1668" s="218" t="s">
        <v>244</v>
      </c>
      <c r="L1668" s="47"/>
      <c r="M1668" s="223" t="s">
        <v>19</v>
      </c>
      <c r="N1668" s="224" t="s">
        <v>48</v>
      </c>
      <c r="O1668" s="87"/>
      <c r="P1668" s="225">
        <f>O1668*H1668</f>
        <v>0</v>
      </c>
      <c r="Q1668" s="225">
        <v>0.016469999999999999</v>
      </c>
      <c r="R1668" s="225">
        <f>Q1668*H1668</f>
        <v>0.19763999999999998</v>
      </c>
      <c r="S1668" s="225">
        <v>0</v>
      </c>
      <c r="T1668" s="226">
        <f>S1668*H1668</f>
        <v>0</v>
      </c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R1668" s="227" t="s">
        <v>291</v>
      </c>
      <c r="AT1668" s="227" t="s">
        <v>179</v>
      </c>
      <c r="AU1668" s="227" t="s">
        <v>86</v>
      </c>
      <c r="AY1668" s="20" t="s">
        <v>177</v>
      </c>
      <c r="BE1668" s="228">
        <f>IF(N1668="základní",J1668,0)</f>
        <v>0</v>
      </c>
      <c r="BF1668" s="228">
        <f>IF(N1668="snížená",J1668,0)</f>
        <v>0</v>
      </c>
      <c r="BG1668" s="228">
        <f>IF(N1668="zákl. přenesená",J1668,0)</f>
        <v>0</v>
      </c>
      <c r="BH1668" s="228">
        <f>IF(N1668="sníž. přenesená",J1668,0)</f>
        <v>0</v>
      </c>
      <c r="BI1668" s="228">
        <f>IF(N1668="nulová",J1668,0)</f>
        <v>0</v>
      </c>
      <c r="BJ1668" s="20" t="s">
        <v>84</v>
      </c>
      <c r="BK1668" s="228">
        <f>ROUND(I1668*H1668,2)</f>
        <v>0</v>
      </c>
      <c r="BL1668" s="20" t="s">
        <v>291</v>
      </c>
      <c r="BM1668" s="227" t="s">
        <v>2623</v>
      </c>
    </row>
    <row r="1669" s="2" customFormat="1">
      <c r="A1669" s="41"/>
      <c r="B1669" s="42"/>
      <c r="C1669" s="43"/>
      <c r="D1669" s="229" t="s">
        <v>185</v>
      </c>
      <c r="E1669" s="43"/>
      <c r="F1669" s="230" t="s">
        <v>2624</v>
      </c>
      <c r="G1669" s="43"/>
      <c r="H1669" s="43"/>
      <c r="I1669" s="231"/>
      <c r="J1669" s="43"/>
      <c r="K1669" s="43"/>
      <c r="L1669" s="47"/>
      <c r="M1669" s="232"/>
      <c r="N1669" s="233"/>
      <c r="O1669" s="87"/>
      <c r="P1669" s="87"/>
      <c r="Q1669" s="87"/>
      <c r="R1669" s="87"/>
      <c r="S1669" s="87"/>
      <c r="T1669" s="88"/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T1669" s="20" t="s">
        <v>185</v>
      </c>
      <c r="AU1669" s="20" t="s">
        <v>86</v>
      </c>
    </row>
    <row r="1670" s="13" customFormat="1">
      <c r="A1670" s="13"/>
      <c r="B1670" s="234"/>
      <c r="C1670" s="235"/>
      <c r="D1670" s="229" t="s">
        <v>187</v>
      </c>
      <c r="E1670" s="236" t="s">
        <v>19</v>
      </c>
      <c r="F1670" s="237" t="s">
        <v>2625</v>
      </c>
      <c r="G1670" s="235"/>
      <c r="H1670" s="238">
        <v>5</v>
      </c>
      <c r="I1670" s="239"/>
      <c r="J1670" s="235"/>
      <c r="K1670" s="235"/>
      <c r="L1670" s="240"/>
      <c r="M1670" s="241"/>
      <c r="N1670" s="242"/>
      <c r="O1670" s="242"/>
      <c r="P1670" s="242"/>
      <c r="Q1670" s="242"/>
      <c r="R1670" s="242"/>
      <c r="S1670" s="242"/>
      <c r="T1670" s="24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4" t="s">
        <v>187</v>
      </c>
      <c r="AU1670" s="244" t="s">
        <v>86</v>
      </c>
      <c r="AV1670" s="13" t="s">
        <v>86</v>
      </c>
      <c r="AW1670" s="13" t="s">
        <v>37</v>
      </c>
      <c r="AX1670" s="13" t="s">
        <v>77</v>
      </c>
      <c r="AY1670" s="244" t="s">
        <v>177</v>
      </c>
    </row>
    <row r="1671" s="13" customFormat="1">
      <c r="A1671" s="13"/>
      <c r="B1671" s="234"/>
      <c r="C1671" s="235"/>
      <c r="D1671" s="229" t="s">
        <v>187</v>
      </c>
      <c r="E1671" s="236" t="s">
        <v>19</v>
      </c>
      <c r="F1671" s="237" t="s">
        <v>2626</v>
      </c>
      <c r="G1671" s="235"/>
      <c r="H1671" s="238">
        <v>7</v>
      </c>
      <c r="I1671" s="239"/>
      <c r="J1671" s="235"/>
      <c r="K1671" s="235"/>
      <c r="L1671" s="240"/>
      <c r="M1671" s="241"/>
      <c r="N1671" s="242"/>
      <c r="O1671" s="242"/>
      <c r="P1671" s="242"/>
      <c r="Q1671" s="242"/>
      <c r="R1671" s="242"/>
      <c r="S1671" s="242"/>
      <c r="T1671" s="24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4" t="s">
        <v>187</v>
      </c>
      <c r="AU1671" s="244" t="s">
        <v>86</v>
      </c>
      <c r="AV1671" s="13" t="s">
        <v>86</v>
      </c>
      <c r="AW1671" s="13" t="s">
        <v>37</v>
      </c>
      <c r="AX1671" s="13" t="s">
        <v>77</v>
      </c>
      <c r="AY1671" s="244" t="s">
        <v>177</v>
      </c>
    </row>
    <row r="1672" s="15" customFormat="1">
      <c r="A1672" s="15"/>
      <c r="B1672" s="255"/>
      <c r="C1672" s="256"/>
      <c r="D1672" s="229" t="s">
        <v>187</v>
      </c>
      <c r="E1672" s="257" t="s">
        <v>19</v>
      </c>
      <c r="F1672" s="258" t="s">
        <v>222</v>
      </c>
      <c r="G1672" s="256"/>
      <c r="H1672" s="259">
        <v>12</v>
      </c>
      <c r="I1672" s="260"/>
      <c r="J1672" s="256"/>
      <c r="K1672" s="256"/>
      <c r="L1672" s="261"/>
      <c r="M1672" s="262"/>
      <c r="N1672" s="263"/>
      <c r="O1672" s="263"/>
      <c r="P1672" s="263"/>
      <c r="Q1672" s="263"/>
      <c r="R1672" s="263"/>
      <c r="S1672" s="263"/>
      <c r="T1672" s="264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T1672" s="265" t="s">
        <v>187</v>
      </c>
      <c r="AU1672" s="265" t="s">
        <v>86</v>
      </c>
      <c r="AV1672" s="15" t="s">
        <v>99</v>
      </c>
      <c r="AW1672" s="15" t="s">
        <v>37</v>
      </c>
      <c r="AX1672" s="15" t="s">
        <v>84</v>
      </c>
      <c r="AY1672" s="265" t="s">
        <v>177</v>
      </c>
    </row>
    <row r="1673" s="2" customFormat="1" ht="16.5" customHeight="1">
      <c r="A1673" s="41"/>
      <c r="B1673" s="42"/>
      <c r="C1673" s="216" t="s">
        <v>2627</v>
      </c>
      <c r="D1673" s="216" t="s">
        <v>179</v>
      </c>
      <c r="E1673" s="217" t="s">
        <v>2628</v>
      </c>
      <c r="F1673" s="218" t="s">
        <v>2629</v>
      </c>
      <c r="G1673" s="219" t="s">
        <v>344</v>
      </c>
      <c r="H1673" s="220">
        <v>1</v>
      </c>
      <c r="I1673" s="221"/>
      <c r="J1673" s="222">
        <f>ROUND(I1673*H1673,2)</f>
        <v>0</v>
      </c>
      <c r="K1673" s="218" t="s">
        <v>244</v>
      </c>
      <c r="L1673" s="47"/>
      <c r="M1673" s="223" t="s">
        <v>19</v>
      </c>
      <c r="N1673" s="224" t="s">
        <v>48</v>
      </c>
      <c r="O1673" s="87"/>
      <c r="P1673" s="225">
        <f>O1673*H1673</f>
        <v>0</v>
      </c>
      <c r="Q1673" s="225">
        <v>0.019210000000000001</v>
      </c>
      <c r="R1673" s="225">
        <f>Q1673*H1673</f>
        <v>0.019210000000000001</v>
      </c>
      <c r="S1673" s="225">
        <v>0</v>
      </c>
      <c r="T1673" s="226">
        <f>S1673*H1673</f>
        <v>0</v>
      </c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R1673" s="227" t="s">
        <v>291</v>
      </c>
      <c r="AT1673" s="227" t="s">
        <v>179</v>
      </c>
      <c r="AU1673" s="227" t="s">
        <v>86</v>
      </c>
      <c r="AY1673" s="20" t="s">
        <v>177</v>
      </c>
      <c r="BE1673" s="228">
        <f>IF(N1673="základní",J1673,0)</f>
        <v>0</v>
      </c>
      <c r="BF1673" s="228">
        <f>IF(N1673="snížená",J1673,0)</f>
        <v>0</v>
      </c>
      <c r="BG1673" s="228">
        <f>IF(N1673="zákl. přenesená",J1673,0)</f>
        <v>0</v>
      </c>
      <c r="BH1673" s="228">
        <f>IF(N1673="sníž. přenesená",J1673,0)</f>
        <v>0</v>
      </c>
      <c r="BI1673" s="228">
        <f>IF(N1673="nulová",J1673,0)</f>
        <v>0</v>
      </c>
      <c r="BJ1673" s="20" t="s">
        <v>84</v>
      </c>
      <c r="BK1673" s="228">
        <f>ROUND(I1673*H1673,2)</f>
        <v>0</v>
      </c>
      <c r="BL1673" s="20" t="s">
        <v>291</v>
      </c>
      <c r="BM1673" s="227" t="s">
        <v>2630</v>
      </c>
    </row>
    <row r="1674" s="2" customFormat="1">
      <c r="A1674" s="41"/>
      <c r="B1674" s="42"/>
      <c r="C1674" s="43"/>
      <c r="D1674" s="229" t="s">
        <v>185</v>
      </c>
      <c r="E1674" s="43"/>
      <c r="F1674" s="230" t="s">
        <v>2631</v>
      </c>
      <c r="G1674" s="43"/>
      <c r="H1674" s="43"/>
      <c r="I1674" s="231"/>
      <c r="J1674" s="43"/>
      <c r="K1674" s="43"/>
      <c r="L1674" s="47"/>
      <c r="M1674" s="232"/>
      <c r="N1674" s="233"/>
      <c r="O1674" s="87"/>
      <c r="P1674" s="87"/>
      <c r="Q1674" s="87"/>
      <c r="R1674" s="87"/>
      <c r="S1674" s="87"/>
      <c r="T1674" s="88"/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T1674" s="20" t="s">
        <v>185</v>
      </c>
      <c r="AU1674" s="20" t="s">
        <v>86</v>
      </c>
    </row>
    <row r="1675" s="2" customFormat="1">
      <c r="A1675" s="41"/>
      <c r="B1675" s="42"/>
      <c r="C1675" s="43"/>
      <c r="D1675" s="229" t="s">
        <v>486</v>
      </c>
      <c r="E1675" s="43"/>
      <c r="F1675" s="287" t="s">
        <v>2632</v>
      </c>
      <c r="G1675" s="43"/>
      <c r="H1675" s="43"/>
      <c r="I1675" s="231"/>
      <c r="J1675" s="43"/>
      <c r="K1675" s="43"/>
      <c r="L1675" s="47"/>
      <c r="M1675" s="232"/>
      <c r="N1675" s="233"/>
      <c r="O1675" s="87"/>
      <c r="P1675" s="87"/>
      <c r="Q1675" s="87"/>
      <c r="R1675" s="87"/>
      <c r="S1675" s="87"/>
      <c r="T1675" s="88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T1675" s="20" t="s">
        <v>486</v>
      </c>
      <c r="AU1675" s="20" t="s">
        <v>86</v>
      </c>
    </row>
    <row r="1676" s="2" customFormat="1" ht="16.5" customHeight="1">
      <c r="A1676" s="41"/>
      <c r="B1676" s="42"/>
      <c r="C1676" s="216" t="s">
        <v>2633</v>
      </c>
      <c r="D1676" s="216" t="s">
        <v>179</v>
      </c>
      <c r="E1676" s="217" t="s">
        <v>2634</v>
      </c>
      <c r="F1676" s="218" t="s">
        <v>2635</v>
      </c>
      <c r="G1676" s="219" t="s">
        <v>344</v>
      </c>
      <c r="H1676" s="220">
        <v>1</v>
      </c>
      <c r="I1676" s="221"/>
      <c r="J1676" s="222">
        <f>ROUND(I1676*H1676,2)</f>
        <v>0</v>
      </c>
      <c r="K1676" s="218" t="s">
        <v>244</v>
      </c>
      <c r="L1676" s="47"/>
      <c r="M1676" s="223" t="s">
        <v>19</v>
      </c>
      <c r="N1676" s="224" t="s">
        <v>48</v>
      </c>
      <c r="O1676" s="87"/>
      <c r="P1676" s="225">
        <f>O1676*H1676</f>
        <v>0</v>
      </c>
      <c r="Q1676" s="225">
        <v>0.0094599999999999997</v>
      </c>
      <c r="R1676" s="225">
        <f>Q1676*H1676</f>
        <v>0.0094599999999999997</v>
      </c>
      <c r="S1676" s="225">
        <v>0</v>
      </c>
      <c r="T1676" s="226">
        <f>S1676*H1676</f>
        <v>0</v>
      </c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R1676" s="227" t="s">
        <v>291</v>
      </c>
      <c r="AT1676" s="227" t="s">
        <v>179</v>
      </c>
      <c r="AU1676" s="227" t="s">
        <v>86</v>
      </c>
      <c r="AY1676" s="20" t="s">
        <v>177</v>
      </c>
      <c r="BE1676" s="228">
        <f>IF(N1676="základní",J1676,0)</f>
        <v>0</v>
      </c>
      <c r="BF1676" s="228">
        <f>IF(N1676="snížená",J1676,0)</f>
        <v>0</v>
      </c>
      <c r="BG1676" s="228">
        <f>IF(N1676="zákl. přenesená",J1676,0)</f>
        <v>0</v>
      </c>
      <c r="BH1676" s="228">
        <f>IF(N1676="sníž. přenesená",J1676,0)</f>
        <v>0</v>
      </c>
      <c r="BI1676" s="228">
        <f>IF(N1676="nulová",J1676,0)</f>
        <v>0</v>
      </c>
      <c r="BJ1676" s="20" t="s">
        <v>84</v>
      </c>
      <c r="BK1676" s="228">
        <f>ROUND(I1676*H1676,2)</f>
        <v>0</v>
      </c>
      <c r="BL1676" s="20" t="s">
        <v>291</v>
      </c>
      <c r="BM1676" s="227" t="s">
        <v>2636</v>
      </c>
    </row>
    <row r="1677" s="2" customFormat="1">
      <c r="A1677" s="41"/>
      <c r="B1677" s="42"/>
      <c r="C1677" s="43"/>
      <c r="D1677" s="229" t="s">
        <v>185</v>
      </c>
      <c r="E1677" s="43"/>
      <c r="F1677" s="230" t="s">
        <v>2637</v>
      </c>
      <c r="G1677" s="43"/>
      <c r="H1677" s="43"/>
      <c r="I1677" s="231"/>
      <c r="J1677" s="43"/>
      <c r="K1677" s="43"/>
      <c r="L1677" s="47"/>
      <c r="M1677" s="232"/>
      <c r="N1677" s="233"/>
      <c r="O1677" s="87"/>
      <c r="P1677" s="87"/>
      <c r="Q1677" s="87"/>
      <c r="R1677" s="87"/>
      <c r="S1677" s="87"/>
      <c r="T1677" s="88"/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T1677" s="20" t="s">
        <v>185</v>
      </c>
      <c r="AU1677" s="20" t="s">
        <v>86</v>
      </c>
    </row>
    <row r="1678" s="13" customFormat="1">
      <c r="A1678" s="13"/>
      <c r="B1678" s="234"/>
      <c r="C1678" s="235"/>
      <c r="D1678" s="229" t="s">
        <v>187</v>
      </c>
      <c r="E1678" s="236" t="s">
        <v>19</v>
      </c>
      <c r="F1678" s="237" t="s">
        <v>2638</v>
      </c>
      <c r="G1678" s="235"/>
      <c r="H1678" s="238">
        <v>1</v>
      </c>
      <c r="I1678" s="239"/>
      <c r="J1678" s="235"/>
      <c r="K1678" s="235"/>
      <c r="L1678" s="240"/>
      <c r="M1678" s="241"/>
      <c r="N1678" s="242"/>
      <c r="O1678" s="242"/>
      <c r="P1678" s="242"/>
      <c r="Q1678" s="242"/>
      <c r="R1678" s="242"/>
      <c r="S1678" s="242"/>
      <c r="T1678" s="24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4" t="s">
        <v>187</v>
      </c>
      <c r="AU1678" s="244" t="s">
        <v>86</v>
      </c>
      <c r="AV1678" s="13" t="s">
        <v>86</v>
      </c>
      <c r="AW1678" s="13" t="s">
        <v>37</v>
      </c>
      <c r="AX1678" s="13" t="s">
        <v>84</v>
      </c>
      <c r="AY1678" s="244" t="s">
        <v>177</v>
      </c>
    </row>
    <row r="1679" s="2" customFormat="1" ht="16.5" customHeight="1">
      <c r="A1679" s="41"/>
      <c r="B1679" s="42"/>
      <c r="C1679" s="216" t="s">
        <v>2639</v>
      </c>
      <c r="D1679" s="216" t="s">
        <v>179</v>
      </c>
      <c r="E1679" s="217" t="s">
        <v>2640</v>
      </c>
      <c r="F1679" s="218" t="s">
        <v>2641</v>
      </c>
      <c r="G1679" s="219" t="s">
        <v>344</v>
      </c>
      <c r="H1679" s="220">
        <v>1</v>
      </c>
      <c r="I1679" s="221"/>
      <c r="J1679" s="222">
        <f>ROUND(I1679*H1679,2)</f>
        <v>0</v>
      </c>
      <c r="K1679" s="218" t="s">
        <v>244</v>
      </c>
      <c r="L1679" s="47"/>
      <c r="M1679" s="223" t="s">
        <v>19</v>
      </c>
      <c r="N1679" s="224" t="s">
        <v>48</v>
      </c>
      <c r="O1679" s="87"/>
      <c r="P1679" s="225">
        <f>O1679*H1679</f>
        <v>0</v>
      </c>
      <c r="Q1679" s="225">
        <v>0.016889999999999999</v>
      </c>
      <c r="R1679" s="225">
        <f>Q1679*H1679</f>
        <v>0.016889999999999999</v>
      </c>
      <c r="S1679" s="225">
        <v>0</v>
      </c>
      <c r="T1679" s="226">
        <f>S1679*H1679</f>
        <v>0</v>
      </c>
      <c r="U1679" s="41"/>
      <c r="V1679" s="41"/>
      <c r="W1679" s="41"/>
      <c r="X1679" s="41"/>
      <c r="Y1679" s="41"/>
      <c r="Z1679" s="41"/>
      <c r="AA1679" s="41"/>
      <c r="AB1679" s="41"/>
      <c r="AC1679" s="41"/>
      <c r="AD1679" s="41"/>
      <c r="AE1679" s="41"/>
      <c r="AR1679" s="227" t="s">
        <v>291</v>
      </c>
      <c r="AT1679" s="227" t="s">
        <v>179</v>
      </c>
      <c r="AU1679" s="227" t="s">
        <v>86</v>
      </c>
      <c r="AY1679" s="20" t="s">
        <v>177</v>
      </c>
      <c r="BE1679" s="228">
        <f>IF(N1679="základní",J1679,0)</f>
        <v>0</v>
      </c>
      <c r="BF1679" s="228">
        <f>IF(N1679="snížená",J1679,0)</f>
        <v>0</v>
      </c>
      <c r="BG1679" s="228">
        <f>IF(N1679="zákl. přenesená",J1679,0)</f>
        <v>0</v>
      </c>
      <c r="BH1679" s="228">
        <f>IF(N1679="sníž. přenesená",J1679,0)</f>
        <v>0</v>
      </c>
      <c r="BI1679" s="228">
        <f>IF(N1679="nulová",J1679,0)</f>
        <v>0</v>
      </c>
      <c r="BJ1679" s="20" t="s">
        <v>84</v>
      </c>
      <c r="BK1679" s="228">
        <f>ROUND(I1679*H1679,2)</f>
        <v>0</v>
      </c>
      <c r="BL1679" s="20" t="s">
        <v>291</v>
      </c>
      <c r="BM1679" s="227" t="s">
        <v>2642</v>
      </c>
    </row>
    <row r="1680" s="2" customFormat="1">
      <c r="A1680" s="41"/>
      <c r="B1680" s="42"/>
      <c r="C1680" s="43"/>
      <c r="D1680" s="229" t="s">
        <v>185</v>
      </c>
      <c r="E1680" s="43"/>
      <c r="F1680" s="230" t="s">
        <v>2643</v>
      </c>
      <c r="G1680" s="43"/>
      <c r="H1680" s="43"/>
      <c r="I1680" s="231"/>
      <c r="J1680" s="43"/>
      <c r="K1680" s="43"/>
      <c r="L1680" s="47"/>
      <c r="M1680" s="232"/>
      <c r="N1680" s="233"/>
      <c r="O1680" s="87"/>
      <c r="P1680" s="87"/>
      <c r="Q1680" s="87"/>
      <c r="R1680" s="87"/>
      <c r="S1680" s="87"/>
      <c r="T1680" s="88"/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T1680" s="20" t="s">
        <v>185</v>
      </c>
      <c r="AU1680" s="20" t="s">
        <v>86</v>
      </c>
    </row>
    <row r="1681" s="2" customFormat="1" ht="16.5" customHeight="1">
      <c r="A1681" s="41"/>
      <c r="B1681" s="42"/>
      <c r="C1681" s="216" t="s">
        <v>2644</v>
      </c>
      <c r="D1681" s="216" t="s">
        <v>179</v>
      </c>
      <c r="E1681" s="217" t="s">
        <v>2645</v>
      </c>
      <c r="F1681" s="218" t="s">
        <v>2646</v>
      </c>
      <c r="G1681" s="219" t="s">
        <v>344</v>
      </c>
      <c r="H1681" s="220">
        <v>14</v>
      </c>
      <c r="I1681" s="221"/>
      <c r="J1681" s="222">
        <f>ROUND(I1681*H1681,2)</f>
        <v>0</v>
      </c>
      <c r="K1681" s="218" t="s">
        <v>244</v>
      </c>
      <c r="L1681" s="47"/>
      <c r="M1681" s="223" t="s">
        <v>19</v>
      </c>
      <c r="N1681" s="224" t="s">
        <v>48</v>
      </c>
      <c r="O1681" s="87"/>
      <c r="P1681" s="225">
        <f>O1681*H1681</f>
        <v>0</v>
      </c>
      <c r="Q1681" s="225">
        <v>0.00051999999999999995</v>
      </c>
      <c r="R1681" s="225">
        <f>Q1681*H1681</f>
        <v>0.0072799999999999991</v>
      </c>
      <c r="S1681" s="225">
        <v>0</v>
      </c>
      <c r="T1681" s="226">
        <f>S1681*H1681</f>
        <v>0</v>
      </c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R1681" s="227" t="s">
        <v>291</v>
      </c>
      <c r="AT1681" s="227" t="s">
        <v>179</v>
      </c>
      <c r="AU1681" s="227" t="s">
        <v>86</v>
      </c>
      <c r="AY1681" s="20" t="s">
        <v>177</v>
      </c>
      <c r="BE1681" s="228">
        <f>IF(N1681="základní",J1681,0)</f>
        <v>0</v>
      </c>
      <c r="BF1681" s="228">
        <f>IF(N1681="snížená",J1681,0)</f>
        <v>0</v>
      </c>
      <c r="BG1681" s="228">
        <f>IF(N1681="zákl. přenesená",J1681,0)</f>
        <v>0</v>
      </c>
      <c r="BH1681" s="228">
        <f>IF(N1681="sníž. přenesená",J1681,0)</f>
        <v>0</v>
      </c>
      <c r="BI1681" s="228">
        <f>IF(N1681="nulová",J1681,0)</f>
        <v>0</v>
      </c>
      <c r="BJ1681" s="20" t="s">
        <v>84</v>
      </c>
      <c r="BK1681" s="228">
        <f>ROUND(I1681*H1681,2)</f>
        <v>0</v>
      </c>
      <c r="BL1681" s="20" t="s">
        <v>291</v>
      </c>
      <c r="BM1681" s="227" t="s">
        <v>2647</v>
      </c>
    </row>
    <row r="1682" s="2" customFormat="1">
      <c r="A1682" s="41"/>
      <c r="B1682" s="42"/>
      <c r="C1682" s="43"/>
      <c r="D1682" s="229" t="s">
        <v>185</v>
      </c>
      <c r="E1682" s="43"/>
      <c r="F1682" s="230" t="s">
        <v>2646</v>
      </c>
      <c r="G1682" s="43"/>
      <c r="H1682" s="43"/>
      <c r="I1682" s="231"/>
      <c r="J1682" s="43"/>
      <c r="K1682" s="43"/>
      <c r="L1682" s="47"/>
      <c r="M1682" s="232"/>
      <c r="N1682" s="233"/>
      <c r="O1682" s="87"/>
      <c r="P1682" s="87"/>
      <c r="Q1682" s="87"/>
      <c r="R1682" s="87"/>
      <c r="S1682" s="87"/>
      <c r="T1682" s="88"/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T1682" s="20" t="s">
        <v>185</v>
      </c>
      <c r="AU1682" s="20" t="s">
        <v>86</v>
      </c>
    </row>
    <row r="1683" s="13" customFormat="1">
      <c r="A1683" s="13"/>
      <c r="B1683" s="234"/>
      <c r="C1683" s="235"/>
      <c r="D1683" s="229" t="s">
        <v>187</v>
      </c>
      <c r="E1683" s="236" t="s">
        <v>19</v>
      </c>
      <c r="F1683" s="237" t="s">
        <v>2648</v>
      </c>
      <c r="G1683" s="235"/>
      <c r="H1683" s="238">
        <v>6</v>
      </c>
      <c r="I1683" s="239"/>
      <c r="J1683" s="235"/>
      <c r="K1683" s="235"/>
      <c r="L1683" s="240"/>
      <c r="M1683" s="241"/>
      <c r="N1683" s="242"/>
      <c r="O1683" s="242"/>
      <c r="P1683" s="242"/>
      <c r="Q1683" s="242"/>
      <c r="R1683" s="242"/>
      <c r="S1683" s="242"/>
      <c r="T1683" s="24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4" t="s">
        <v>187</v>
      </c>
      <c r="AU1683" s="244" t="s">
        <v>86</v>
      </c>
      <c r="AV1683" s="13" t="s">
        <v>86</v>
      </c>
      <c r="AW1683" s="13" t="s">
        <v>37</v>
      </c>
      <c r="AX1683" s="13" t="s">
        <v>77</v>
      </c>
      <c r="AY1683" s="244" t="s">
        <v>177</v>
      </c>
    </row>
    <row r="1684" s="13" customFormat="1">
      <c r="A1684" s="13"/>
      <c r="B1684" s="234"/>
      <c r="C1684" s="235"/>
      <c r="D1684" s="229" t="s">
        <v>187</v>
      </c>
      <c r="E1684" s="236" t="s">
        <v>19</v>
      </c>
      <c r="F1684" s="237" t="s">
        <v>2649</v>
      </c>
      <c r="G1684" s="235"/>
      <c r="H1684" s="238">
        <v>8</v>
      </c>
      <c r="I1684" s="239"/>
      <c r="J1684" s="235"/>
      <c r="K1684" s="235"/>
      <c r="L1684" s="240"/>
      <c r="M1684" s="241"/>
      <c r="N1684" s="242"/>
      <c r="O1684" s="242"/>
      <c r="P1684" s="242"/>
      <c r="Q1684" s="242"/>
      <c r="R1684" s="242"/>
      <c r="S1684" s="242"/>
      <c r="T1684" s="24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4" t="s">
        <v>187</v>
      </c>
      <c r="AU1684" s="244" t="s">
        <v>86</v>
      </c>
      <c r="AV1684" s="13" t="s">
        <v>86</v>
      </c>
      <c r="AW1684" s="13" t="s">
        <v>37</v>
      </c>
      <c r="AX1684" s="13" t="s">
        <v>77</v>
      </c>
      <c r="AY1684" s="244" t="s">
        <v>177</v>
      </c>
    </row>
    <row r="1685" s="15" customFormat="1">
      <c r="A1685" s="15"/>
      <c r="B1685" s="255"/>
      <c r="C1685" s="256"/>
      <c r="D1685" s="229" t="s">
        <v>187</v>
      </c>
      <c r="E1685" s="257" t="s">
        <v>19</v>
      </c>
      <c r="F1685" s="258" t="s">
        <v>222</v>
      </c>
      <c r="G1685" s="256"/>
      <c r="H1685" s="259">
        <v>14</v>
      </c>
      <c r="I1685" s="260"/>
      <c r="J1685" s="256"/>
      <c r="K1685" s="256"/>
      <c r="L1685" s="261"/>
      <c r="M1685" s="262"/>
      <c r="N1685" s="263"/>
      <c r="O1685" s="263"/>
      <c r="P1685" s="263"/>
      <c r="Q1685" s="263"/>
      <c r="R1685" s="263"/>
      <c r="S1685" s="263"/>
      <c r="T1685" s="264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T1685" s="265" t="s">
        <v>187</v>
      </c>
      <c r="AU1685" s="265" t="s">
        <v>86</v>
      </c>
      <c r="AV1685" s="15" t="s">
        <v>99</v>
      </c>
      <c r="AW1685" s="15" t="s">
        <v>37</v>
      </c>
      <c r="AX1685" s="15" t="s">
        <v>84</v>
      </c>
      <c r="AY1685" s="265" t="s">
        <v>177</v>
      </c>
    </row>
    <row r="1686" s="2" customFormat="1" ht="16.5" customHeight="1">
      <c r="A1686" s="41"/>
      <c r="B1686" s="42"/>
      <c r="C1686" s="216" t="s">
        <v>2650</v>
      </c>
      <c r="D1686" s="216" t="s">
        <v>179</v>
      </c>
      <c r="E1686" s="217" t="s">
        <v>2651</v>
      </c>
      <c r="F1686" s="218" t="s">
        <v>2652</v>
      </c>
      <c r="G1686" s="219" t="s">
        <v>344</v>
      </c>
      <c r="H1686" s="220">
        <v>7</v>
      </c>
      <c r="I1686" s="221"/>
      <c r="J1686" s="222">
        <f>ROUND(I1686*H1686,2)</f>
        <v>0</v>
      </c>
      <c r="K1686" s="218" t="s">
        <v>244</v>
      </c>
      <c r="L1686" s="47"/>
      <c r="M1686" s="223" t="s">
        <v>19</v>
      </c>
      <c r="N1686" s="224" t="s">
        <v>48</v>
      </c>
      <c r="O1686" s="87"/>
      <c r="P1686" s="225">
        <f>O1686*H1686</f>
        <v>0</v>
      </c>
      <c r="Q1686" s="225">
        <v>0.00051999999999999995</v>
      </c>
      <c r="R1686" s="225">
        <f>Q1686*H1686</f>
        <v>0.0036399999999999996</v>
      </c>
      <c r="S1686" s="225">
        <v>0</v>
      </c>
      <c r="T1686" s="226">
        <f>S1686*H1686</f>
        <v>0</v>
      </c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R1686" s="227" t="s">
        <v>291</v>
      </c>
      <c r="AT1686" s="227" t="s">
        <v>179</v>
      </c>
      <c r="AU1686" s="227" t="s">
        <v>86</v>
      </c>
      <c r="AY1686" s="20" t="s">
        <v>177</v>
      </c>
      <c r="BE1686" s="228">
        <f>IF(N1686="základní",J1686,0)</f>
        <v>0</v>
      </c>
      <c r="BF1686" s="228">
        <f>IF(N1686="snížená",J1686,0)</f>
        <v>0</v>
      </c>
      <c r="BG1686" s="228">
        <f>IF(N1686="zákl. přenesená",J1686,0)</f>
        <v>0</v>
      </c>
      <c r="BH1686" s="228">
        <f>IF(N1686="sníž. přenesená",J1686,0)</f>
        <v>0</v>
      </c>
      <c r="BI1686" s="228">
        <f>IF(N1686="nulová",J1686,0)</f>
        <v>0</v>
      </c>
      <c r="BJ1686" s="20" t="s">
        <v>84</v>
      </c>
      <c r="BK1686" s="228">
        <f>ROUND(I1686*H1686,2)</f>
        <v>0</v>
      </c>
      <c r="BL1686" s="20" t="s">
        <v>291</v>
      </c>
      <c r="BM1686" s="227" t="s">
        <v>2653</v>
      </c>
    </row>
    <row r="1687" s="2" customFormat="1">
      <c r="A1687" s="41"/>
      <c r="B1687" s="42"/>
      <c r="C1687" s="43"/>
      <c r="D1687" s="229" t="s">
        <v>185</v>
      </c>
      <c r="E1687" s="43"/>
      <c r="F1687" s="230" t="s">
        <v>2652</v>
      </c>
      <c r="G1687" s="43"/>
      <c r="H1687" s="43"/>
      <c r="I1687" s="231"/>
      <c r="J1687" s="43"/>
      <c r="K1687" s="43"/>
      <c r="L1687" s="47"/>
      <c r="M1687" s="232"/>
      <c r="N1687" s="233"/>
      <c r="O1687" s="87"/>
      <c r="P1687" s="87"/>
      <c r="Q1687" s="87"/>
      <c r="R1687" s="87"/>
      <c r="S1687" s="87"/>
      <c r="T1687" s="88"/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T1687" s="20" t="s">
        <v>185</v>
      </c>
      <c r="AU1687" s="20" t="s">
        <v>86</v>
      </c>
    </row>
    <row r="1688" s="13" customFormat="1">
      <c r="A1688" s="13"/>
      <c r="B1688" s="234"/>
      <c r="C1688" s="235"/>
      <c r="D1688" s="229" t="s">
        <v>187</v>
      </c>
      <c r="E1688" s="236" t="s">
        <v>19</v>
      </c>
      <c r="F1688" s="237" t="s">
        <v>2654</v>
      </c>
      <c r="G1688" s="235"/>
      <c r="H1688" s="238">
        <v>2</v>
      </c>
      <c r="I1688" s="239"/>
      <c r="J1688" s="235"/>
      <c r="K1688" s="235"/>
      <c r="L1688" s="240"/>
      <c r="M1688" s="241"/>
      <c r="N1688" s="242"/>
      <c r="O1688" s="242"/>
      <c r="P1688" s="242"/>
      <c r="Q1688" s="242"/>
      <c r="R1688" s="242"/>
      <c r="S1688" s="242"/>
      <c r="T1688" s="24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4" t="s">
        <v>187</v>
      </c>
      <c r="AU1688" s="244" t="s">
        <v>86</v>
      </c>
      <c r="AV1688" s="13" t="s">
        <v>86</v>
      </c>
      <c r="AW1688" s="13" t="s">
        <v>37</v>
      </c>
      <c r="AX1688" s="13" t="s">
        <v>77</v>
      </c>
      <c r="AY1688" s="244" t="s">
        <v>177</v>
      </c>
    </row>
    <row r="1689" s="13" customFormat="1">
      <c r="A1689" s="13"/>
      <c r="B1689" s="234"/>
      <c r="C1689" s="235"/>
      <c r="D1689" s="229" t="s">
        <v>187</v>
      </c>
      <c r="E1689" s="236" t="s">
        <v>19</v>
      </c>
      <c r="F1689" s="237" t="s">
        <v>2607</v>
      </c>
      <c r="G1689" s="235"/>
      <c r="H1689" s="238">
        <v>5</v>
      </c>
      <c r="I1689" s="239"/>
      <c r="J1689" s="235"/>
      <c r="K1689" s="235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4" t="s">
        <v>187</v>
      </c>
      <c r="AU1689" s="244" t="s">
        <v>86</v>
      </c>
      <c r="AV1689" s="13" t="s">
        <v>86</v>
      </c>
      <c r="AW1689" s="13" t="s">
        <v>37</v>
      </c>
      <c r="AX1689" s="13" t="s">
        <v>77</v>
      </c>
      <c r="AY1689" s="244" t="s">
        <v>177</v>
      </c>
    </row>
    <row r="1690" s="15" customFormat="1">
      <c r="A1690" s="15"/>
      <c r="B1690" s="255"/>
      <c r="C1690" s="256"/>
      <c r="D1690" s="229" t="s">
        <v>187</v>
      </c>
      <c r="E1690" s="257" t="s">
        <v>19</v>
      </c>
      <c r="F1690" s="258" t="s">
        <v>222</v>
      </c>
      <c r="G1690" s="256"/>
      <c r="H1690" s="259">
        <v>7</v>
      </c>
      <c r="I1690" s="260"/>
      <c r="J1690" s="256"/>
      <c r="K1690" s="256"/>
      <c r="L1690" s="261"/>
      <c r="M1690" s="262"/>
      <c r="N1690" s="263"/>
      <c r="O1690" s="263"/>
      <c r="P1690" s="263"/>
      <c r="Q1690" s="263"/>
      <c r="R1690" s="263"/>
      <c r="S1690" s="263"/>
      <c r="T1690" s="264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T1690" s="265" t="s">
        <v>187</v>
      </c>
      <c r="AU1690" s="265" t="s">
        <v>86</v>
      </c>
      <c r="AV1690" s="15" t="s">
        <v>99</v>
      </c>
      <c r="AW1690" s="15" t="s">
        <v>37</v>
      </c>
      <c r="AX1690" s="15" t="s">
        <v>84</v>
      </c>
      <c r="AY1690" s="265" t="s">
        <v>177</v>
      </c>
    </row>
    <row r="1691" s="2" customFormat="1" ht="16.5" customHeight="1">
      <c r="A1691" s="41"/>
      <c r="B1691" s="42"/>
      <c r="C1691" s="216" t="s">
        <v>2655</v>
      </c>
      <c r="D1691" s="216" t="s">
        <v>179</v>
      </c>
      <c r="E1691" s="217" t="s">
        <v>2656</v>
      </c>
      <c r="F1691" s="218" t="s">
        <v>2657</v>
      </c>
      <c r="G1691" s="219" t="s">
        <v>344</v>
      </c>
      <c r="H1691" s="220">
        <v>9</v>
      </c>
      <c r="I1691" s="221"/>
      <c r="J1691" s="222">
        <f>ROUND(I1691*H1691,2)</f>
        <v>0</v>
      </c>
      <c r="K1691" s="218" t="s">
        <v>244</v>
      </c>
      <c r="L1691" s="47"/>
      <c r="M1691" s="223" t="s">
        <v>19</v>
      </c>
      <c r="N1691" s="224" t="s">
        <v>48</v>
      </c>
      <c r="O1691" s="87"/>
      <c r="P1691" s="225">
        <f>O1691*H1691</f>
        <v>0</v>
      </c>
      <c r="Q1691" s="225">
        <v>0.00051999999999999995</v>
      </c>
      <c r="R1691" s="225">
        <f>Q1691*H1691</f>
        <v>0.0046799999999999993</v>
      </c>
      <c r="S1691" s="225">
        <v>0</v>
      </c>
      <c r="T1691" s="226">
        <f>S1691*H1691</f>
        <v>0</v>
      </c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R1691" s="227" t="s">
        <v>291</v>
      </c>
      <c r="AT1691" s="227" t="s">
        <v>179</v>
      </c>
      <c r="AU1691" s="227" t="s">
        <v>86</v>
      </c>
      <c r="AY1691" s="20" t="s">
        <v>177</v>
      </c>
      <c r="BE1691" s="228">
        <f>IF(N1691="základní",J1691,0)</f>
        <v>0</v>
      </c>
      <c r="BF1691" s="228">
        <f>IF(N1691="snížená",J1691,0)</f>
        <v>0</v>
      </c>
      <c r="BG1691" s="228">
        <f>IF(N1691="zákl. přenesená",J1691,0)</f>
        <v>0</v>
      </c>
      <c r="BH1691" s="228">
        <f>IF(N1691="sníž. přenesená",J1691,0)</f>
        <v>0</v>
      </c>
      <c r="BI1691" s="228">
        <f>IF(N1691="nulová",J1691,0)</f>
        <v>0</v>
      </c>
      <c r="BJ1691" s="20" t="s">
        <v>84</v>
      </c>
      <c r="BK1691" s="228">
        <f>ROUND(I1691*H1691,2)</f>
        <v>0</v>
      </c>
      <c r="BL1691" s="20" t="s">
        <v>291</v>
      </c>
      <c r="BM1691" s="227" t="s">
        <v>2658</v>
      </c>
    </row>
    <row r="1692" s="2" customFormat="1">
      <c r="A1692" s="41"/>
      <c r="B1692" s="42"/>
      <c r="C1692" s="43"/>
      <c r="D1692" s="229" t="s">
        <v>185</v>
      </c>
      <c r="E1692" s="43"/>
      <c r="F1692" s="230" t="s">
        <v>2657</v>
      </c>
      <c r="G1692" s="43"/>
      <c r="H1692" s="43"/>
      <c r="I1692" s="231"/>
      <c r="J1692" s="43"/>
      <c r="K1692" s="43"/>
      <c r="L1692" s="47"/>
      <c r="M1692" s="232"/>
      <c r="N1692" s="233"/>
      <c r="O1692" s="87"/>
      <c r="P1692" s="87"/>
      <c r="Q1692" s="87"/>
      <c r="R1692" s="87"/>
      <c r="S1692" s="87"/>
      <c r="T1692" s="88"/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T1692" s="20" t="s">
        <v>185</v>
      </c>
      <c r="AU1692" s="20" t="s">
        <v>86</v>
      </c>
    </row>
    <row r="1693" s="13" customFormat="1">
      <c r="A1693" s="13"/>
      <c r="B1693" s="234"/>
      <c r="C1693" s="235"/>
      <c r="D1693" s="229" t="s">
        <v>187</v>
      </c>
      <c r="E1693" s="236" t="s">
        <v>19</v>
      </c>
      <c r="F1693" s="237" t="s">
        <v>2567</v>
      </c>
      <c r="G1693" s="235"/>
      <c r="H1693" s="238">
        <v>4</v>
      </c>
      <c r="I1693" s="239"/>
      <c r="J1693" s="235"/>
      <c r="K1693" s="235"/>
      <c r="L1693" s="240"/>
      <c r="M1693" s="241"/>
      <c r="N1693" s="242"/>
      <c r="O1693" s="242"/>
      <c r="P1693" s="242"/>
      <c r="Q1693" s="242"/>
      <c r="R1693" s="242"/>
      <c r="S1693" s="242"/>
      <c r="T1693" s="24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4" t="s">
        <v>187</v>
      </c>
      <c r="AU1693" s="244" t="s">
        <v>86</v>
      </c>
      <c r="AV1693" s="13" t="s">
        <v>86</v>
      </c>
      <c r="AW1693" s="13" t="s">
        <v>37</v>
      </c>
      <c r="AX1693" s="13" t="s">
        <v>77</v>
      </c>
      <c r="AY1693" s="244" t="s">
        <v>177</v>
      </c>
    </row>
    <row r="1694" s="13" customFormat="1">
      <c r="A1694" s="13"/>
      <c r="B1694" s="234"/>
      <c r="C1694" s="235"/>
      <c r="D1694" s="229" t="s">
        <v>187</v>
      </c>
      <c r="E1694" s="236" t="s">
        <v>19</v>
      </c>
      <c r="F1694" s="237" t="s">
        <v>2607</v>
      </c>
      <c r="G1694" s="235"/>
      <c r="H1694" s="238">
        <v>5</v>
      </c>
      <c r="I1694" s="239"/>
      <c r="J1694" s="235"/>
      <c r="K1694" s="235"/>
      <c r="L1694" s="240"/>
      <c r="M1694" s="241"/>
      <c r="N1694" s="242"/>
      <c r="O1694" s="242"/>
      <c r="P1694" s="242"/>
      <c r="Q1694" s="242"/>
      <c r="R1694" s="242"/>
      <c r="S1694" s="242"/>
      <c r="T1694" s="24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4" t="s">
        <v>187</v>
      </c>
      <c r="AU1694" s="244" t="s">
        <v>86</v>
      </c>
      <c r="AV1694" s="13" t="s">
        <v>86</v>
      </c>
      <c r="AW1694" s="13" t="s">
        <v>37</v>
      </c>
      <c r="AX1694" s="13" t="s">
        <v>77</v>
      </c>
      <c r="AY1694" s="244" t="s">
        <v>177</v>
      </c>
    </row>
    <row r="1695" s="15" customFormat="1">
      <c r="A1695" s="15"/>
      <c r="B1695" s="255"/>
      <c r="C1695" s="256"/>
      <c r="D1695" s="229" t="s">
        <v>187</v>
      </c>
      <c r="E1695" s="257" t="s">
        <v>19</v>
      </c>
      <c r="F1695" s="258" t="s">
        <v>222</v>
      </c>
      <c r="G1695" s="256"/>
      <c r="H1695" s="259">
        <v>9</v>
      </c>
      <c r="I1695" s="260"/>
      <c r="J1695" s="256"/>
      <c r="K1695" s="256"/>
      <c r="L1695" s="261"/>
      <c r="M1695" s="262"/>
      <c r="N1695" s="263"/>
      <c r="O1695" s="263"/>
      <c r="P1695" s="263"/>
      <c r="Q1695" s="263"/>
      <c r="R1695" s="263"/>
      <c r="S1695" s="263"/>
      <c r="T1695" s="264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65" t="s">
        <v>187</v>
      </c>
      <c r="AU1695" s="265" t="s">
        <v>86</v>
      </c>
      <c r="AV1695" s="15" t="s">
        <v>99</v>
      </c>
      <c r="AW1695" s="15" t="s">
        <v>37</v>
      </c>
      <c r="AX1695" s="15" t="s">
        <v>84</v>
      </c>
      <c r="AY1695" s="265" t="s">
        <v>177</v>
      </c>
    </row>
    <row r="1696" s="2" customFormat="1" ht="16.5" customHeight="1">
      <c r="A1696" s="41"/>
      <c r="B1696" s="42"/>
      <c r="C1696" s="216" t="s">
        <v>2659</v>
      </c>
      <c r="D1696" s="216" t="s">
        <v>179</v>
      </c>
      <c r="E1696" s="217" t="s">
        <v>2660</v>
      </c>
      <c r="F1696" s="218" t="s">
        <v>2661</v>
      </c>
      <c r="G1696" s="219" t="s">
        <v>344</v>
      </c>
      <c r="H1696" s="220">
        <v>2</v>
      </c>
      <c r="I1696" s="221"/>
      <c r="J1696" s="222">
        <f>ROUND(I1696*H1696,2)</f>
        <v>0</v>
      </c>
      <c r="K1696" s="218" t="s">
        <v>244</v>
      </c>
      <c r="L1696" s="47"/>
      <c r="M1696" s="223" t="s">
        <v>19</v>
      </c>
      <c r="N1696" s="224" t="s">
        <v>48</v>
      </c>
      <c r="O1696" s="87"/>
      <c r="P1696" s="225">
        <f>O1696*H1696</f>
        <v>0</v>
      </c>
      <c r="Q1696" s="225">
        <v>0.014749999999999999</v>
      </c>
      <c r="R1696" s="225">
        <f>Q1696*H1696</f>
        <v>0.029499999999999998</v>
      </c>
      <c r="S1696" s="225">
        <v>0</v>
      </c>
      <c r="T1696" s="226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27" t="s">
        <v>291</v>
      </c>
      <c r="AT1696" s="227" t="s">
        <v>179</v>
      </c>
      <c r="AU1696" s="227" t="s">
        <v>86</v>
      </c>
      <c r="AY1696" s="20" t="s">
        <v>177</v>
      </c>
      <c r="BE1696" s="228">
        <f>IF(N1696="základní",J1696,0)</f>
        <v>0</v>
      </c>
      <c r="BF1696" s="228">
        <f>IF(N1696="snížená",J1696,0)</f>
        <v>0</v>
      </c>
      <c r="BG1696" s="228">
        <f>IF(N1696="zákl. přenesená",J1696,0)</f>
        <v>0</v>
      </c>
      <c r="BH1696" s="228">
        <f>IF(N1696="sníž. přenesená",J1696,0)</f>
        <v>0</v>
      </c>
      <c r="BI1696" s="228">
        <f>IF(N1696="nulová",J1696,0)</f>
        <v>0</v>
      </c>
      <c r="BJ1696" s="20" t="s">
        <v>84</v>
      </c>
      <c r="BK1696" s="228">
        <f>ROUND(I1696*H1696,2)</f>
        <v>0</v>
      </c>
      <c r="BL1696" s="20" t="s">
        <v>291</v>
      </c>
      <c r="BM1696" s="227" t="s">
        <v>2662</v>
      </c>
    </row>
    <row r="1697" s="2" customFormat="1">
      <c r="A1697" s="41"/>
      <c r="B1697" s="42"/>
      <c r="C1697" s="43"/>
      <c r="D1697" s="229" t="s">
        <v>185</v>
      </c>
      <c r="E1697" s="43"/>
      <c r="F1697" s="230" t="s">
        <v>2663</v>
      </c>
      <c r="G1697" s="43"/>
      <c r="H1697" s="43"/>
      <c r="I1697" s="231"/>
      <c r="J1697" s="43"/>
      <c r="K1697" s="43"/>
      <c r="L1697" s="47"/>
      <c r="M1697" s="232"/>
      <c r="N1697" s="233"/>
      <c r="O1697" s="87"/>
      <c r="P1697" s="87"/>
      <c r="Q1697" s="87"/>
      <c r="R1697" s="87"/>
      <c r="S1697" s="87"/>
      <c r="T1697" s="88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T1697" s="20" t="s">
        <v>185</v>
      </c>
      <c r="AU1697" s="20" t="s">
        <v>86</v>
      </c>
    </row>
    <row r="1698" s="2" customFormat="1">
      <c r="A1698" s="41"/>
      <c r="B1698" s="42"/>
      <c r="C1698" s="43"/>
      <c r="D1698" s="229" t="s">
        <v>486</v>
      </c>
      <c r="E1698" s="43"/>
      <c r="F1698" s="287" t="s">
        <v>2664</v>
      </c>
      <c r="G1698" s="43"/>
      <c r="H1698" s="43"/>
      <c r="I1698" s="231"/>
      <c r="J1698" s="43"/>
      <c r="K1698" s="43"/>
      <c r="L1698" s="47"/>
      <c r="M1698" s="232"/>
      <c r="N1698" s="233"/>
      <c r="O1698" s="87"/>
      <c r="P1698" s="87"/>
      <c r="Q1698" s="87"/>
      <c r="R1698" s="87"/>
      <c r="S1698" s="87"/>
      <c r="T1698" s="88"/>
      <c r="U1698" s="41"/>
      <c r="V1698" s="41"/>
      <c r="W1698" s="41"/>
      <c r="X1698" s="41"/>
      <c r="Y1698" s="41"/>
      <c r="Z1698" s="41"/>
      <c r="AA1698" s="41"/>
      <c r="AB1698" s="41"/>
      <c r="AC1698" s="41"/>
      <c r="AD1698" s="41"/>
      <c r="AE1698" s="41"/>
      <c r="AT1698" s="20" t="s">
        <v>486</v>
      </c>
      <c r="AU1698" s="20" t="s">
        <v>86</v>
      </c>
    </row>
    <row r="1699" s="2" customFormat="1" ht="16.5" customHeight="1">
      <c r="A1699" s="41"/>
      <c r="B1699" s="42"/>
      <c r="C1699" s="216" t="s">
        <v>2665</v>
      </c>
      <c r="D1699" s="216" t="s">
        <v>179</v>
      </c>
      <c r="E1699" s="217" t="s">
        <v>2666</v>
      </c>
      <c r="F1699" s="218" t="s">
        <v>2667</v>
      </c>
      <c r="G1699" s="219" t="s">
        <v>344</v>
      </c>
      <c r="H1699" s="220">
        <v>35</v>
      </c>
      <c r="I1699" s="221"/>
      <c r="J1699" s="222">
        <f>ROUND(I1699*H1699,2)</f>
        <v>0</v>
      </c>
      <c r="K1699" s="218" t="s">
        <v>244</v>
      </c>
      <c r="L1699" s="47"/>
      <c r="M1699" s="223" t="s">
        <v>19</v>
      </c>
      <c r="N1699" s="224" t="s">
        <v>48</v>
      </c>
      <c r="O1699" s="87"/>
      <c r="P1699" s="225">
        <f>O1699*H1699</f>
        <v>0</v>
      </c>
      <c r="Q1699" s="225">
        <v>0.00024000000000000001</v>
      </c>
      <c r="R1699" s="225">
        <f>Q1699*H1699</f>
        <v>0.0083999999999999995</v>
      </c>
      <c r="S1699" s="225">
        <v>0</v>
      </c>
      <c r="T1699" s="226">
        <f>S1699*H1699</f>
        <v>0</v>
      </c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R1699" s="227" t="s">
        <v>291</v>
      </c>
      <c r="AT1699" s="227" t="s">
        <v>179</v>
      </c>
      <c r="AU1699" s="227" t="s">
        <v>86</v>
      </c>
      <c r="AY1699" s="20" t="s">
        <v>177</v>
      </c>
      <c r="BE1699" s="228">
        <f>IF(N1699="základní",J1699,0)</f>
        <v>0</v>
      </c>
      <c r="BF1699" s="228">
        <f>IF(N1699="snížená",J1699,0)</f>
        <v>0</v>
      </c>
      <c r="BG1699" s="228">
        <f>IF(N1699="zákl. přenesená",J1699,0)</f>
        <v>0</v>
      </c>
      <c r="BH1699" s="228">
        <f>IF(N1699="sníž. přenesená",J1699,0)</f>
        <v>0</v>
      </c>
      <c r="BI1699" s="228">
        <f>IF(N1699="nulová",J1699,0)</f>
        <v>0</v>
      </c>
      <c r="BJ1699" s="20" t="s">
        <v>84</v>
      </c>
      <c r="BK1699" s="228">
        <f>ROUND(I1699*H1699,2)</f>
        <v>0</v>
      </c>
      <c r="BL1699" s="20" t="s">
        <v>291</v>
      </c>
      <c r="BM1699" s="227" t="s">
        <v>2668</v>
      </c>
    </row>
    <row r="1700" s="2" customFormat="1">
      <c r="A1700" s="41"/>
      <c r="B1700" s="42"/>
      <c r="C1700" s="43"/>
      <c r="D1700" s="229" t="s">
        <v>185</v>
      </c>
      <c r="E1700" s="43"/>
      <c r="F1700" s="230" t="s">
        <v>2669</v>
      </c>
      <c r="G1700" s="43"/>
      <c r="H1700" s="43"/>
      <c r="I1700" s="231"/>
      <c r="J1700" s="43"/>
      <c r="K1700" s="43"/>
      <c r="L1700" s="47"/>
      <c r="M1700" s="232"/>
      <c r="N1700" s="233"/>
      <c r="O1700" s="87"/>
      <c r="P1700" s="87"/>
      <c r="Q1700" s="87"/>
      <c r="R1700" s="87"/>
      <c r="S1700" s="87"/>
      <c r="T1700" s="88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T1700" s="20" t="s">
        <v>185</v>
      </c>
      <c r="AU1700" s="20" t="s">
        <v>86</v>
      </c>
    </row>
    <row r="1701" s="13" customFormat="1">
      <c r="A1701" s="13"/>
      <c r="B1701" s="234"/>
      <c r="C1701" s="235"/>
      <c r="D1701" s="229" t="s">
        <v>187</v>
      </c>
      <c r="E1701" s="236" t="s">
        <v>19</v>
      </c>
      <c r="F1701" s="237" t="s">
        <v>2332</v>
      </c>
      <c r="G1701" s="235"/>
      <c r="H1701" s="238">
        <v>24</v>
      </c>
      <c r="I1701" s="239"/>
      <c r="J1701" s="235"/>
      <c r="K1701" s="235"/>
      <c r="L1701" s="240"/>
      <c r="M1701" s="241"/>
      <c r="N1701" s="242"/>
      <c r="O1701" s="242"/>
      <c r="P1701" s="242"/>
      <c r="Q1701" s="242"/>
      <c r="R1701" s="242"/>
      <c r="S1701" s="242"/>
      <c r="T1701" s="24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4" t="s">
        <v>187</v>
      </c>
      <c r="AU1701" s="244" t="s">
        <v>86</v>
      </c>
      <c r="AV1701" s="13" t="s">
        <v>86</v>
      </c>
      <c r="AW1701" s="13" t="s">
        <v>37</v>
      </c>
      <c r="AX1701" s="13" t="s">
        <v>77</v>
      </c>
      <c r="AY1701" s="244" t="s">
        <v>177</v>
      </c>
    </row>
    <row r="1702" s="13" customFormat="1">
      <c r="A1702" s="13"/>
      <c r="B1702" s="234"/>
      <c r="C1702" s="235"/>
      <c r="D1702" s="229" t="s">
        <v>187</v>
      </c>
      <c r="E1702" s="236" t="s">
        <v>19</v>
      </c>
      <c r="F1702" s="237" t="s">
        <v>2333</v>
      </c>
      <c r="G1702" s="235"/>
      <c r="H1702" s="238">
        <v>2</v>
      </c>
      <c r="I1702" s="239"/>
      <c r="J1702" s="235"/>
      <c r="K1702" s="235"/>
      <c r="L1702" s="240"/>
      <c r="M1702" s="241"/>
      <c r="N1702" s="242"/>
      <c r="O1702" s="242"/>
      <c r="P1702" s="242"/>
      <c r="Q1702" s="242"/>
      <c r="R1702" s="242"/>
      <c r="S1702" s="242"/>
      <c r="T1702" s="24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4" t="s">
        <v>187</v>
      </c>
      <c r="AU1702" s="244" t="s">
        <v>86</v>
      </c>
      <c r="AV1702" s="13" t="s">
        <v>86</v>
      </c>
      <c r="AW1702" s="13" t="s">
        <v>37</v>
      </c>
      <c r="AX1702" s="13" t="s">
        <v>77</v>
      </c>
      <c r="AY1702" s="244" t="s">
        <v>177</v>
      </c>
    </row>
    <row r="1703" s="13" customFormat="1">
      <c r="A1703" s="13"/>
      <c r="B1703" s="234"/>
      <c r="C1703" s="235"/>
      <c r="D1703" s="229" t="s">
        <v>187</v>
      </c>
      <c r="E1703" s="236" t="s">
        <v>19</v>
      </c>
      <c r="F1703" s="237" t="s">
        <v>2334</v>
      </c>
      <c r="G1703" s="235"/>
      <c r="H1703" s="238">
        <v>2</v>
      </c>
      <c r="I1703" s="239"/>
      <c r="J1703" s="235"/>
      <c r="K1703" s="235"/>
      <c r="L1703" s="240"/>
      <c r="M1703" s="241"/>
      <c r="N1703" s="242"/>
      <c r="O1703" s="242"/>
      <c r="P1703" s="242"/>
      <c r="Q1703" s="242"/>
      <c r="R1703" s="242"/>
      <c r="S1703" s="242"/>
      <c r="T1703" s="24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4" t="s">
        <v>187</v>
      </c>
      <c r="AU1703" s="244" t="s">
        <v>86</v>
      </c>
      <c r="AV1703" s="13" t="s">
        <v>86</v>
      </c>
      <c r="AW1703" s="13" t="s">
        <v>37</v>
      </c>
      <c r="AX1703" s="13" t="s">
        <v>77</v>
      </c>
      <c r="AY1703" s="244" t="s">
        <v>177</v>
      </c>
    </row>
    <row r="1704" s="13" customFormat="1">
      <c r="A1704" s="13"/>
      <c r="B1704" s="234"/>
      <c r="C1704" s="235"/>
      <c r="D1704" s="229" t="s">
        <v>187</v>
      </c>
      <c r="E1704" s="236" t="s">
        <v>19</v>
      </c>
      <c r="F1704" s="237" t="s">
        <v>2670</v>
      </c>
      <c r="G1704" s="235"/>
      <c r="H1704" s="238">
        <v>1</v>
      </c>
      <c r="I1704" s="239"/>
      <c r="J1704" s="235"/>
      <c r="K1704" s="235"/>
      <c r="L1704" s="240"/>
      <c r="M1704" s="241"/>
      <c r="N1704" s="242"/>
      <c r="O1704" s="242"/>
      <c r="P1704" s="242"/>
      <c r="Q1704" s="242"/>
      <c r="R1704" s="242"/>
      <c r="S1704" s="242"/>
      <c r="T1704" s="24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4" t="s">
        <v>187</v>
      </c>
      <c r="AU1704" s="244" t="s">
        <v>86</v>
      </c>
      <c r="AV1704" s="13" t="s">
        <v>86</v>
      </c>
      <c r="AW1704" s="13" t="s">
        <v>37</v>
      </c>
      <c r="AX1704" s="13" t="s">
        <v>77</v>
      </c>
      <c r="AY1704" s="244" t="s">
        <v>177</v>
      </c>
    </row>
    <row r="1705" s="13" customFormat="1">
      <c r="A1705" s="13"/>
      <c r="B1705" s="234"/>
      <c r="C1705" s="235"/>
      <c r="D1705" s="229" t="s">
        <v>187</v>
      </c>
      <c r="E1705" s="236" t="s">
        <v>19</v>
      </c>
      <c r="F1705" s="237" t="s">
        <v>2336</v>
      </c>
      <c r="G1705" s="235"/>
      <c r="H1705" s="238">
        <v>1</v>
      </c>
      <c r="I1705" s="239"/>
      <c r="J1705" s="235"/>
      <c r="K1705" s="235"/>
      <c r="L1705" s="240"/>
      <c r="M1705" s="241"/>
      <c r="N1705" s="242"/>
      <c r="O1705" s="242"/>
      <c r="P1705" s="242"/>
      <c r="Q1705" s="242"/>
      <c r="R1705" s="242"/>
      <c r="S1705" s="242"/>
      <c r="T1705" s="24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4" t="s">
        <v>187</v>
      </c>
      <c r="AU1705" s="244" t="s">
        <v>86</v>
      </c>
      <c r="AV1705" s="13" t="s">
        <v>86</v>
      </c>
      <c r="AW1705" s="13" t="s">
        <v>37</v>
      </c>
      <c r="AX1705" s="13" t="s">
        <v>77</v>
      </c>
      <c r="AY1705" s="244" t="s">
        <v>177</v>
      </c>
    </row>
    <row r="1706" s="13" customFormat="1">
      <c r="A1706" s="13"/>
      <c r="B1706" s="234"/>
      <c r="C1706" s="235"/>
      <c r="D1706" s="229" t="s">
        <v>187</v>
      </c>
      <c r="E1706" s="236" t="s">
        <v>19</v>
      </c>
      <c r="F1706" s="237" t="s">
        <v>2150</v>
      </c>
      <c r="G1706" s="235"/>
      <c r="H1706" s="238">
        <v>3</v>
      </c>
      <c r="I1706" s="239"/>
      <c r="J1706" s="235"/>
      <c r="K1706" s="235"/>
      <c r="L1706" s="240"/>
      <c r="M1706" s="241"/>
      <c r="N1706" s="242"/>
      <c r="O1706" s="242"/>
      <c r="P1706" s="242"/>
      <c r="Q1706" s="242"/>
      <c r="R1706" s="242"/>
      <c r="S1706" s="242"/>
      <c r="T1706" s="24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4" t="s">
        <v>187</v>
      </c>
      <c r="AU1706" s="244" t="s">
        <v>86</v>
      </c>
      <c r="AV1706" s="13" t="s">
        <v>86</v>
      </c>
      <c r="AW1706" s="13" t="s">
        <v>37</v>
      </c>
      <c r="AX1706" s="13" t="s">
        <v>77</v>
      </c>
      <c r="AY1706" s="244" t="s">
        <v>177</v>
      </c>
    </row>
    <row r="1707" s="13" customFormat="1">
      <c r="A1707" s="13"/>
      <c r="B1707" s="234"/>
      <c r="C1707" s="235"/>
      <c r="D1707" s="229" t="s">
        <v>187</v>
      </c>
      <c r="E1707" s="236" t="s">
        <v>19</v>
      </c>
      <c r="F1707" s="237" t="s">
        <v>2671</v>
      </c>
      <c r="G1707" s="235"/>
      <c r="H1707" s="238">
        <v>2</v>
      </c>
      <c r="I1707" s="239"/>
      <c r="J1707" s="235"/>
      <c r="K1707" s="235"/>
      <c r="L1707" s="240"/>
      <c r="M1707" s="241"/>
      <c r="N1707" s="242"/>
      <c r="O1707" s="242"/>
      <c r="P1707" s="242"/>
      <c r="Q1707" s="242"/>
      <c r="R1707" s="242"/>
      <c r="S1707" s="242"/>
      <c r="T1707" s="24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4" t="s">
        <v>187</v>
      </c>
      <c r="AU1707" s="244" t="s">
        <v>86</v>
      </c>
      <c r="AV1707" s="13" t="s">
        <v>86</v>
      </c>
      <c r="AW1707" s="13" t="s">
        <v>37</v>
      </c>
      <c r="AX1707" s="13" t="s">
        <v>77</v>
      </c>
      <c r="AY1707" s="244" t="s">
        <v>177</v>
      </c>
    </row>
    <row r="1708" s="15" customFormat="1">
      <c r="A1708" s="15"/>
      <c r="B1708" s="255"/>
      <c r="C1708" s="256"/>
      <c r="D1708" s="229" t="s">
        <v>187</v>
      </c>
      <c r="E1708" s="257" t="s">
        <v>19</v>
      </c>
      <c r="F1708" s="258" t="s">
        <v>222</v>
      </c>
      <c r="G1708" s="256"/>
      <c r="H1708" s="259">
        <v>35</v>
      </c>
      <c r="I1708" s="260"/>
      <c r="J1708" s="256"/>
      <c r="K1708" s="256"/>
      <c r="L1708" s="261"/>
      <c r="M1708" s="262"/>
      <c r="N1708" s="263"/>
      <c r="O1708" s="263"/>
      <c r="P1708" s="263"/>
      <c r="Q1708" s="263"/>
      <c r="R1708" s="263"/>
      <c r="S1708" s="263"/>
      <c r="T1708" s="264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65" t="s">
        <v>187</v>
      </c>
      <c r="AU1708" s="265" t="s">
        <v>86</v>
      </c>
      <c r="AV1708" s="15" t="s">
        <v>99</v>
      </c>
      <c r="AW1708" s="15" t="s">
        <v>37</v>
      </c>
      <c r="AX1708" s="15" t="s">
        <v>84</v>
      </c>
      <c r="AY1708" s="265" t="s">
        <v>177</v>
      </c>
    </row>
    <row r="1709" s="2" customFormat="1" ht="16.5" customHeight="1">
      <c r="A1709" s="41"/>
      <c r="B1709" s="42"/>
      <c r="C1709" s="277" t="s">
        <v>2672</v>
      </c>
      <c r="D1709" s="277" t="s">
        <v>314</v>
      </c>
      <c r="E1709" s="278" t="s">
        <v>2673</v>
      </c>
      <c r="F1709" s="279" t="s">
        <v>2674</v>
      </c>
      <c r="G1709" s="280" t="s">
        <v>344</v>
      </c>
      <c r="H1709" s="281">
        <v>5</v>
      </c>
      <c r="I1709" s="282"/>
      <c r="J1709" s="283">
        <f>ROUND(I1709*H1709,2)</f>
        <v>0</v>
      </c>
      <c r="K1709" s="279" t="s">
        <v>317</v>
      </c>
      <c r="L1709" s="284"/>
      <c r="M1709" s="285" t="s">
        <v>19</v>
      </c>
      <c r="N1709" s="286" t="s">
        <v>48</v>
      </c>
      <c r="O1709" s="87"/>
      <c r="P1709" s="225">
        <f>O1709*H1709</f>
        <v>0</v>
      </c>
      <c r="Q1709" s="225">
        <v>0</v>
      </c>
      <c r="R1709" s="225">
        <f>Q1709*H1709</f>
        <v>0</v>
      </c>
      <c r="S1709" s="225">
        <v>0</v>
      </c>
      <c r="T1709" s="226">
        <f>S1709*H1709</f>
        <v>0</v>
      </c>
      <c r="U1709" s="41"/>
      <c r="V1709" s="41"/>
      <c r="W1709" s="41"/>
      <c r="X1709" s="41"/>
      <c r="Y1709" s="41"/>
      <c r="Z1709" s="41"/>
      <c r="AA1709" s="41"/>
      <c r="AB1709" s="41"/>
      <c r="AC1709" s="41"/>
      <c r="AD1709" s="41"/>
      <c r="AE1709" s="41"/>
      <c r="AR1709" s="227" t="s">
        <v>427</v>
      </c>
      <c r="AT1709" s="227" t="s">
        <v>314</v>
      </c>
      <c r="AU1709" s="227" t="s">
        <v>86</v>
      </c>
      <c r="AY1709" s="20" t="s">
        <v>177</v>
      </c>
      <c r="BE1709" s="228">
        <f>IF(N1709="základní",J1709,0)</f>
        <v>0</v>
      </c>
      <c r="BF1709" s="228">
        <f>IF(N1709="snížená",J1709,0)</f>
        <v>0</v>
      </c>
      <c r="BG1709" s="228">
        <f>IF(N1709="zákl. přenesená",J1709,0)</f>
        <v>0</v>
      </c>
      <c r="BH1709" s="228">
        <f>IF(N1709="sníž. přenesená",J1709,0)</f>
        <v>0</v>
      </c>
      <c r="BI1709" s="228">
        <f>IF(N1709="nulová",J1709,0)</f>
        <v>0</v>
      </c>
      <c r="BJ1709" s="20" t="s">
        <v>84</v>
      </c>
      <c r="BK1709" s="228">
        <f>ROUND(I1709*H1709,2)</f>
        <v>0</v>
      </c>
      <c r="BL1709" s="20" t="s">
        <v>291</v>
      </c>
      <c r="BM1709" s="227" t="s">
        <v>2675</v>
      </c>
    </row>
    <row r="1710" s="2" customFormat="1">
      <c r="A1710" s="41"/>
      <c r="B1710" s="42"/>
      <c r="C1710" s="43"/>
      <c r="D1710" s="229" t="s">
        <v>185</v>
      </c>
      <c r="E1710" s="43"/>
      <c r="F1710" s="230" t="s">
        <v>2674</v>
      </c>
      <c r="G1710" s="43"/>
      <c r="H1710" s="43"/>
      <c r="I1710" s="231"/>
      <c r="J1710" s="43"/>
      <c r="K1710" s="43"/>
      <c r="L1710" s="47"/>
      <c r="M1710" s="232"/>
      <c r="N1710" s="233"/>
      <c r="O1710" s="87"/>
      <c r="P1710" s="87"/>
      <c r="Q1710" s="87"/>
      <c r="R1710" s="87"/>
      <c r="S1710" s="87"/>
      <c r="T1710" s="88"/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T1710" s="20" t="s">
        <v>185</v>
      </c>
      <c r="AU1710" s="20" t="s">
        <v>86</v>
      </c>
    </row>
    <row r="1711" s="13" customFormat="1">
      <c r="A1711" s="13"/>
      <c r="B1711" s="234"/>
      <c r="C1711" s="235"/>
      <c r="D1711" s="229" t="s">
        <v>187</v>
      </c>
      <c r="E1711" s="236" t="s">
        <v>19</v>
      </c>
      <c r="F1711" s="237" t="s">
        <v>2670</v>
      </c>
      <c r="G1711" s="235"/>
      <c r="H1711" s="238">
        <v>1</v>
      </c>
      <c r="I1711" s="239"/>
      <c r="J1711" s="235"/>
      <c r="K1711" s="235"/>
      <c r="L1711" s="240"/>
      <c r="M1711" s="241"/>
      <c r="N1711" s="242"/>
      <c r="O1711" s="242"/>
      <c r="P1711" s="242"/>
      <c r="Q1711" s="242"/>
      <c r="R1711" s="242"/>
      <c r="S1711" s="242"/>
      <c r="T1711" s="24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4" t="s">
        <v>187</v>
      </c>
      <c r="AU1711" s="244" t="s">
        <v>86</v>
      </c>
      <c r="AV1711" s="13" t="s">
        <v>86</v>
      </c>
      <c r="AW1711" s="13" t="s">
        <v>37</v>
      </c>
      <c r="AX1711" s="13" t="s">
        <v>77</v>
      </c>
      <c r="AY1711" s="244" t="s">
        <v>177</v>
      </c>
    </row>
    <row r="1712" s="13" customFormat="1">
      <c r="A1712" s="13"/>
      <c r="B1712" s="234"/>
      <c r="C1712" s="235"/>
      <c r="D1712" s="229" t="s">
        <v>187</v>
      </c>
      <c r="E1712" s="236" t="s">
        <v>19</v>
      </c>
      <c r="F1712" s="237" t="s">
        <v>2336</v>
      </c>
      <c r="G1712" s="235"/>
      <c r="H1712" s="238">
        <v>1</v>
      </c>
      <c r="I1712" s="239"/>
      <c r="J1712" s="235"/>
      <c r="K1712" s="235"/>
      <c r="L1712" s="240"/>
      <c r="M1712" s="241"/>
      <c r="N1712" s="242"/>
      <c r="O1712" s="242"/>
      <c r="P1712" s="242"/>
      <c r="Q1712" s="242"/>
      <c r="R1712" s="242"/>
      <c r="S1712" s="242"/>
      <c r="T1712" s="24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44" t="s">
        <v>187</v>
      </c>
      <c r="AU1712" s="244" t="s">
        <v>86</v>
      </c>
      <c r="AV1712" s="13" t="s">
        <v>86</v>
      </c>
      <c r="AW1712" s="13" t="s">
        <v>37</v>
      </c>
      <c r="AX1712" s="13" t="s">
        <v>77</v>
      </c>
      <c r="AY1712" s="244" t="s">
        <v>177</v>
      </c>
    </row>
    <row r="1713" s="13" customFormat="1">
      <c r="A1713" s="13"/>
      <c r="B1713" s="234"/>
      <c r="C1713" s="235"/>
      <c r="D1713" s="229" t="s">
        <v>187</v>
      </c>
      <c r="E1713" s="236" t="s">
        <v>19</v>
      </c>
      <c r="F1713" s="237" t="s">
        <v>2150</v>
      </c>
      <c r="G1713" s="235"/>
      <c r="H1713" s="238">
        <v>3</v>
      </c>
      <c r="I1713" s="239"/>
      <c r="J1713" s="235"/>
      <c r="K1713" s="235"/>
      <c r="L1713" s="240"/>
      <c r="M1713" s="241"/>
      <c r="N1713" s="242"/>
      <c r="O1713" s="242"/>
      <c r="P1713" s="242"/>
      <c r="Q1713" s="242"/>
      <c r="R1713" s="242"/>
      <c r="S1713" s="242"/>
      <c r="T1713" s="24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4" t="s">
        <v>187</v>
      </c>
      <c r="AU1713" s="244" t="s">
        <v>86</v>
      </c>
      <c r="AV1713" s="13" t="s">
        <v>86</v>
      </c>
      <c r="AW1713" s="13" t="s">
        <v>37</v>
      </c>
      <c r="AX1713" s="13" t="s">
        <v>77</v>
      </c>
      <c r="AY1713" s="244" t="s">
        <v>177</v>
      </c>
    </row>
    <row r="1714" s="15" customFormat="1">
      <c r="A1714" s="15"/>
      <c r="B1714" s="255"/>
      <c r="C1714" s="256"/>
      <c r="D1714" s="229" t="s">
        <v>187</v>
      </c>
      <c r="E1714" s="257" t="s">
        <v>19</v>
      </c>
      <c r="F1714" s="258" t="s">
        <v>222</v>
      </c>
      <c r="G1714" s="256"/>
      <c r="H1714" s="259">
        <v>5</v>
      </c>
      <c r="I1714" s="260"/>
      <c r="J1714" s="256"/>
      <c r="K1714" s="256"/>
      <c r="L1714" s="261"/>
      <c r="M1714" s="262"/>
      <c r="N1714" s="263"/>
      <c r="O1714" s="263"/>
      <c r="P1714" s="263"/>
      <c r="Q1714" s="263"/>
      <c r="R1714" s="263"/>
      <c r="S1714" s="263"/>
      <c r="T1714" s="264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T1714" s="265" t="s">
        <v>187</v>
      </c>
      <c r="AU1714" s="265" t="s">
        <v>86</v>
      </c>
      <c r="AV1714" s="15" t="s">
        <v>99</v>
      </c>
      <c r="AW1714" s="15" t="s">
        <v>37</v>
      </c>
      <c r="AX1714" s="15" t="s">
        <v>84</v>
      </c>
      <c r="AY1714" s="265" t="s">
        <v>177</v>
      </c>
    </row>
    <row r="1715" s="2" customFormat="1" ht="16.5" customHeight="1">
      <c r="A1715" s="41"/>
      <c r="B1715" s="42"/>
      <c r="C1715" s="277" t="s">
        <v>2676</v>
      </c>
      <c r="D1715" s="277" t="s">
        <v>314</v>
      </c>
      <c r="E1715" s="278" t="s">
        <v>2677</v>
      </c>
      <c r="F1715" s="279" t="s">
        <v>2678</v>
      </c>
      <c r="G1715" s="280" t="s">
        <v>344</v>
      </c>
      <c r="H1715" s="281">
        <v>30</v>
      </c>
      <c r="I1715" s="282"/>
      <c r="J1715" s="283">
        <f>ROUND(I1715*H1715,2)</f>
        <v>0</v>
      </c>
      <c r="K1715" s="279" t="s">
        <v>317</v>
      </c>
      <c r="L1715" s="284"/>
      <c r="M1715" s="285" t="s">
        <v>19</v>
      </c>
      <c r="N1715" s="286" t="s">
        <v>48</v>
      </c>
      <c r="O1715" s="87"/>
      <c r="P1715" s="225">
        <f>O1715*H1715</f>
        <v>0</v>
      </c>
      <c r="Q1715" s="225">
        <v>0</v>
      </c>
      <c r="R1715" s="225">
        <f>Q1715*H1715</f>
        <v>0</v>
      </c>
      <c r="S1715" s="225">
        <v>0</v>
      </c>
      <c r="T1715" s="226">
        <f>S1715*H1715</f>
        <v>0</v>
      </c>
      <c r="U1715" s="41"/>
      <c r="V1715" s="41"/>
      <c r="W1715" s="41"/>
      <c r="X1715" s="41"/>
      <c r="Y1715" s="41"/>
      <c r="Z1715" s="41"/>
      <c r="AA1715" s="41"/>
      <c r="AB1715" s="41"/>
      <c r="AC1715" s="41"/>
      <c r="AD1715" s="41"/>
      <c r="AE1715" s="41"/>
      <c r="AR1715" s="227" t="s">
        <v>427</v>
      </c>
      <c r="AT1715" s="227" t="s">
        <v>314</v>
      </c>
      <c r="AU1715" s="227" t="s">
        <v>86</v>
      </c>
      <c r="AY1715" s="20" t="s">
        <v>177</v>
      </c>
      <c r="BE1715" s="228">
        <f>IF(N1715="základní",J1715,0)</f>
        <v>0</v>
      </c>
      <c r="BF1715" s="228">
        <f>IF(N1715="snížená",J1715,0)</f>
        <v>0</v>
      </c>
      <c r="BG1715" s="228">
        <f>IF(N1715="zákl. přenesená",J1715,0)</f>
        <v>0</v>
      </c>
      <c r="BH1715" s="228">
        <f>IF(N1715="sníž. přenesená",J1715,0)</f>
        <v>0</v>
      </c>
      <c r="BI1715" s="228">
        <f>IF(N1715="nulová",J1715,0)</f>
        <v>0</v>
      </c>
      <c r="BJ1715" s="20" t="s">
        <v>84</v>
      </c>
      <c r="BK1715" s="228">
        <f>ROUND(I1715*H1715,2)</f>
        <v>0</v>
      </c>
      <c r="BL1715" s="20" t="s">
        <v>291</v>
      </c>
      <c r="BM1715" s="227" t="s">
        <v>2679</v>
      </c>
    </row>
    <row r="1716" s="2" customFormat="1">
      <c r="A1716" s="41"/>
      <c r="B1716" s="42"/>
      <c r="C1716" s="43"/>
      <c r="D1716" s="229" t="s">
        <v>185</v>
      </c>
      <c r="E1716" s="43"/>
      <c r="F1716" s="230" t="s">
        <v>2674</v>
      </c>
      <c r="G1716" s="43"/>
      <c r="H1716" s="43"/>
      <c r="I1716" s="231"/>
      <c r="J1716" s="43"/>
      <c r="K1716" s="43"/>
      <c r="L1716" s="47"/>
      <c r="M1716" s="232"/>
      <c r="N1716" s="233"/>
      <c r="O1716" s="87"/>
      <c r="P1716" s="87"/>
      <c r="Q1716" s="87"/>
      <c r="R1716" s="87"/>
      <c r="S1716" s="87"/>
      <c r="T1716" s="88"/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T1716" s="20" t="s">
        <v>185</v>
      </c>
      <c r="AU1716" s="20" t="s">
        <v>86</v>
      </c>
    </row>
    <row r="1717" s="13" customFormat="1">
      <c r="A1717" s="13"/>
      <c r="B1717" s="234"/>
      <c r="C1717" s="235"/>
      <c r="D1717" s="229" t="s">
        <v>187</v>
      </c>
      <c r="E1717" s="236" t="s">
        <v>19</v>
      </c>
      <c r="F1717" s="237" t="s">
        <v>2332</v>
      </c>
      <c r="G1717" s="235"/>
      <c r="H1717" s="238">
        <v>24</v>
      </c>
      <c r="I1717" s="239"/>
      <c r="J1717" s="235"/>
      <c r="K1717" s="235"/>
      <c r="L1717" s="240"/>
      <c r="M1717" s="241"/>
      <c r="N1717" s="242"/>
      <c r="O1717" s="242"/>
      <c r="P1717" s="242"/>
      <c r="Q1717" s="242"/>
      <c r="R1717" s="242"/>
      <c r="S1717" s="242"/>
      <c r="T1717" s="24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4" t="s">
        <v>187</v>
      </c>
      <c r="AU1717" s="244" t="s">
        <v>86</v>
      </c>
      <c r="AV1717" s="13" t="s">
        <v>86</v>
      </c>
      <c r="AW1717" s="13" t="s">
        <v>37</v>
      </c>
      <c r="AX1717" s="13" t="s">
        <v>77</v>
      </c>
      <c r="AY1717" s="244" t="s">
        <v>177</v>
      </c>
    </row>
    <row r="1718" s="13" customFormat="1">
      <c r="A1718" s="13"/>
      <c r="B1718" s="234"/>
      <c r="C1718" s="235"/>
      <c r="D1718" s="229" t="s">
        <v>187</v>
      </c>
      <c r="E1718" s="236" t="s">
        <v>19</v>
      </c>
      <c r="F1718" s="237" t="s">
        <v>2333</v>
      </c>
      <c r="G1718" s="235"/>
      <c r="H1718" s="238">
        <v>2</v>
      </c>
      <c r="I1718" s="239"/>
      <c r="J1718" s="235"/>
      <c r="K1718" s="235"/>
      <c r="L1718" s="240"/>
      <c r="M1718" s="241"/>
      <c r="N1718" s="242"/>
      <c r="O1718" s="242"/>
      <c r="P1718" s="242"/>
      <c r="Q1718" s="242"/>
      <c r="R1718" s="242"/>
      <c r="S1718" s="242"/>
      <c r="T1718" s="24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4" t="s">
        <v>187</v>
      </c>
      <c r="AU1718" s="244" t="s">
        <v>86</v>
      </c>
      <c r="AV1718" s="13" t="s">
        <v>86</v>
      </c>
      <c r="AW1718" s="13" t="s">
        <v>37</v>
      </c>
      <c r="AX1718" s="13" t="s">
        <v>77</v>
      </c>
      <c r="AY1718" s="244" t="s">
        <v>177</v>
      </c>
    </row>
    <row r="1719" s="13" customFormat="1">
      <c r="A1719" s="13"/>
      <c r="B1719" s="234"/>
      <c r="C1719" s="235"/>
      <c r="D1719" s="229" t="s">
        <v>187</v>
      </c>
      <c r="E1719" s="236" t="s">
        <v>19</v>
      </c>
      <c r="F1719" s="237" t="s">
        <v>2334</v>
      </c>
      <c r="G1719" s="235"/>
      <c r="H1719" s="238">
        <v>2</v>
      </c>
      <c r="I1719" s="239"/>
      <c r="J1719" s="235"/>
      <c r="K1719" s="235"/>
      <c r="L1719" s="240"/>
      <c r="M1719" s="241"/>
      <c r="N1719" s="242"/>
      <c r="O1719" s="242"/>
      <c r="P1719" s="242"/>
      <c r="Q1719" s="242"/>
      <c r="R1719" s="242"/>
      <c r="S1719" s="242"/>
      <c r="T1719" s="24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4" t="s">
        <v>187</v>
      </c>
      <c r="AU1719" s="244" t="s">
        <v>86</v>
      </c>
      <c r="AV1719" s="13" t="s">
        <v>86</v>
      </c>
      <c r="AW1719" s="13" t="s">
        <v>37</v>
      </c>
      <c r="AX1719" s="13" t="s">
        <v>77</v>
      </c>
      <c r="AY1719" s="244" t="s">
        <v>177</v>
      </c>
    </row>
    <row r="1720" s="13" customFormat="1">
      <c r="A1720" s="13"/>
      <c r="B1720" s="234"/>
      <c r="C1720" s="235"/>
      <c r="D1720" s="229" t="s">
        <v>187</v>
      </c>
      <c r="E1720" s="236" t="s">
        <v>19</v>
      </c>
      <c r="F1720" s="237" t="s">
        <v>2671</v>
      </c>
      <c r="G1720" s="235"/>
      <c r="H1720" s="238">
        <v>2</v>
      </c>
      <c r="I1720" s="239"/>
      <c r="J1720" s="235"/>
      <c r="K1720" s="235"/>
      <c r="L1720" s="240"/>
      <c r="M1720" s="241"/>
      <c r="N1720" s="242"/>
      <c r="O1720" s="242"/>
      <c r="P1720" s="242"/>
      <c r="Q1720" s="242"/>
      <c r="R1720" s="242"/>
      <c r="S1720" s="242"/>
      <c r="T1720" s="24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44" t="s">
        <v>187</v>
      </c>
      <c r="AU1720" s="244" t="s">
        <v>86</v>
      </c>
      <c r="AV1720" s="13" t="s">
        <v>86</v>
      </c>
      <c r="AW1720" s="13" t="s">
        <v>37</v>
      </c>
      <c r="AX1720" s="13" t="s">
        <v>77</v>
      </c>
      <c r="AY1720" s="244" t="s">
        <v>177</v>
      </c>
    </row>
    <row r="1721" s="15" customFormat="1">
      <c r="A1721" s="15"/>
      <c r="B1721" s="255"/>
      <c r="C1721" s="256"/>
      <c r="D1721" s="229" t="s">
        <v>187</v>
      </c>
      <c r="E1721" s="257" t="s">
        <v>19</v>
      </c>
      <c r="F1721" s="258" t="s">
        <v>222</v>
      </c>
      <c r="G1721" s="256"/>
      <c r="H1721" s="259">
        <v>30</v>
      </c>
      <c r="I1721" s="260"/>
      <c r="J1721" s="256"/>
      <c r="K1721" s="256"/>
      <c r="L1721" s="261"/>
      <c r="M1721" s="262"/>
      <c r="N1721" s="263"/>
      <c r="O1721" s="263"/>
      <c r="P1721" s="263"/>
      <c r="Q1721" s="263"/>
      <c r="R1721" s="263"/>
      <c r="S1721" s="263"/>
      <c r="T1721" s="264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T1721" s="265" t="s">
        <v>187</v>
      </c>
      <c r="AU1721" s="265" t="s">
        <v>86</v>
      </c>
      <c r="AV1721" s="15" t="s">
        <v>99</v>
      </c>
      <c r="AW1721" s="15" t="s">
        <v>37</v>
      </c>
      <c r="AX1721" s="15" t="s">
        <v>84</v>
      </c>
      <c r="AY1721" s="265" t="s">
        <v>177</v>
      </c>
    </row>
    <row r="1722" s="2" customFormat="1" ht="16.5" customHeight="1">
      <c r="A1722" s="41"/>
      <c r="B1722" s="42"/>
      <c r="C1722" s="216" t="s">
        <v>2680</v>
      </c>
      <c r="D1722" s="216" t="s">
        <v>179</v>
      </c>
      <c r="E1722" s="217" t="s">
        <v>2681</v>
      </c>
      <c r="F1722" s="218" t="s">
        <v>2682</v>
      </c>
      <c r="G1722" s="219" t="s">
        <v>344</v>
      </c>
      <c r="H1722" s="220">
        <v>2</v>
      </c>
      <c r="I1722" s="221"/>
      <c r="J1722" s="222">
        <f>ROUND(I1722*H1722,2)</f>
        <v>0</v>
      </c>
      <c r="K1722" s="218" t="s">
        <v>244</v>
      </c>
      <c r="L1722" s="47"/>
      <c r="M1722" s="223" t="s">
        <v>19</v>
      </c>
      <c r="N1722" s="224" t="s">
        <v>48</v>
      </c>
      <c r="O1722" s="87"/>
      <c r="P1722" s="225">
        <f>O1722*H1722</f>
        <v>0</v>
      </c>
      <c r="Q1722" s="225">
        <v>0.00172</v>
      </c>
      <c r="R1722" s="225">
        <f>Q1722*H1722</f>
        <v>0.0034399999999999999</v>
      </c>
      <c r="S1722" s="225">
        <v>0</v>
      </c>
      <c r="T1722" s="226">
        <f>S1722*H1722</f>
        <v>0</v>
      </c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R1722" s="227" t="s">
        <v>291</v>
      </c>
      <c r="AT1722" s="227" t="s">
        <v>179</v>
      </c>
      <c r="AU1722" s="227" t="s">
        <v>86</v>
      </c>
      <c r="AY1722" s="20" t="s">
        <v>177</v>
      </c>
      <c r="BE1722" s="228">
        <f>IF(N1722="základní",J1722,0)</f>
        <v>0</v>
      </c>
      <c r="BF1722" s="228">
        <f>IF(N1722="snížená",J1722,0)</f>
        <v>0</v>
      </c>
      <c r="BG1722" s="228">
        <f>IF(N1722="zákl. přenesená",J1722,0)</f>
        <v>0</v>
      </c>
      <c r="BH1722" s="228">
        <f>IF(N1722="sníž. přenesená",J1722,0)</f>
        <v>0</v>
      </c>
      <c r="BI1722" s="228">
        <f>IF(N1722="nulová",J1722,0)</f>
        <v>0</v>
      </c>
      <c r="BJ1722" s="20" t="s">
        <v>84</v>
      </c>
      <c r="BK1722" s="228">
        <f>ROUND(I1722*H1722,2)</f>
        <v>0</v>
      </c>
      <c r="BL1722" s="20" t="s">
        <v>291</v>
      </c>
      <c r="BM1722" s="227" t="s">
        <v>2683</v>
      </c>
    </row>
    <row r="1723" s="2" customFormat="1">
      <c r="A1723" s="41"/>
      <c r="B1723" s="42"/>
      <c r="C1723" s="43"/>
      <c r="D1723" s="229" t="s">
        <v>185</v>
      </c>
      <c r="E1723" s="43"/>
      <c r="F1723" s="230" t="s">
        <v>2684</v>
      </c>
      <c r="G1723" s="43"/>
      <c r="H1723" s="43"/>
      <c r="I1723" s="231"/>
      <c r="J1723" s="43"/>
      <c r="K1723" s="43"/>
      <c r="L1723" s="47"/>
      <c r="M1723" s="232"/>
      <c r="N1723" s="233"/>
      <c r="O1723" s="87"/>
      <c r="P1723" s="87"/>
      <c r="Q1723" s="87"/>
      <c r="R1723" s="87"/>
      <c r="S1723" s="87"/>
      <c r="T1723" s="88"/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T1723" s="20" t="s">
        <v>185</v>
      </c>
      <c r="AU1723" s="20" t="s">
        <v>86</v>
      </c>
    </row>
    <row r="1724" s="13" customFormat="1">
      <c r="A1724" s="13"/>
      <c r="B1724" s="234"/>
      <c r="C1724" s="235"/>
      <c r="D1724" s="229" t="s">
        <v>187</v>
      </c>
      <c r="E1724" s="236" t="s">
        <v>19</v>
      </c>
      <c r="F1724" s="237" t="s">
        <v>2685</v>
      </c>
      <c r="G1724" s="235"/>
      <c r="H1724" s="238">
        <v>2</v>
      </c>
      <c r="I1724" s="239"/>
      <c r="J1724" s="235"/>
      <c r="K1724" s="235"/>
      <c r="L1724" s="240"/>
      <c r="M1724" s="241"/>
      <c r="N1724" s="242"/>
      <c r="O1724" s="242"/>
      <c r="P1724" s="242"/>
      <c r="Q1724" s="242"/>
      <c r="R1724" s="242"/>
      <c r="S1724" s="242"/>
      <c r="T1724" s="24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4" t="s">
        <v>187</v>
      </c>
      <c r="AU1724" s="244" t="s">
        <v>86</v>
      </c>
      <c r="AV1724" s="13" t="s">
        <v>86</v>
      </c>
      <c r="AW1724" s="13" t="s">
        <v>37</v>
      </c>
      <c r="AX1724" s="13" t="s">
        <v>84</v>
      </c>
      <c r="AY1724" s="244" t="s">
        <v>177</v>
      </c>
    </row>
    <row r="1725" s="2" customFormat="1" ht="16.5" customHeight="1">
      <c r="A1725" s="41"/>
      <c r="B1725" s="42"/>
      <c r="C1725" s="216" t="s">
        <v>2686</v>
      </c>
      <c r="D1725" s="216" t="s">
        <v>179</v>
      </c>
      <c r="E1725" s="217" t="s">
        <v>2687</v>
      </c>
      <c r="F1725" s="218" t="s">
        <v>2688</v>
      </c>
      <c r="G1725" s="219" t="s">
        <v>344</v>
      </c>
      <c r="H1725" s="220">
        <v>14</v>
      </c>
      <c r="I1725" s="221"/>
      <c r="J1725" s="222">
        <f>ROUND(I1725*H1725,2)</f>
        <v>0</v>
      </c>
      <c r="K1725" s="218" t="s">
        <v>244</v>
      </c>
      <c r="L1725" s="47"/>
      <c r="M1725" s="223" t="s">
        <v>19</v>
      </c>
      <c r="N1725" s="224" t="s">
        <v>48</v>
      </c>
      <c r="O1725" s="87"/>
      <c r="P1725" s="225">
        <f>O1725*H1725</f>
        <v>0</v>
      </c>
      <c r="Q1725" s="225">
        <v>0.0018400000000000001</v>
      </c>
      <c r="R1725" s="225">
        <f>Q1725*H1725</f>
        <v>0.025760000000000002</v>
      </c>
      <c r="S1725" s="225">
        <v>0</v>
      </c>
      <c r="T1725" s="226">
        <f>S1725*H1725</f>
        <v>0</v>
      </c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R1725" s="227" t="s">
        <v>291</v>
      </c>
      <c r="AT1725" s="227" t="s">
        <v>179</v>
      </c>
      <c r="AU1725" s="227" t="s">
        <v>86</v>
      </c>
      <c r="AY1725" s="20" t="s">
        <v>177</v>
      </c>
      <c r="BE1725" s="228">
        <f>IF(N1725="základní",J1725,0)</f>
        <v>0</v>
      </c>
      <c r="BF1725" s="228">
        <f>IF(N1725="snížená",J1725,0)</f>
        <v>0</v>
      </c>
      <c r="BG1725" s="228">
        <f>IF(N1725="zákl. přenesená",J1725,0)</f>
        <v>0</v>
      </c>
      <c r="BH1725" s="228">
        <f>IF(N1725="sníž. přenesená",J1725,0)</f>
        <v>0</v>
      </c>
      <c r="BI1725" s="228">
        <f>IF(N1725="nulová",J1725,0)</f>
        <v>0</v>
      </c>
      <c r="BJ1725" s="20" t="s">
        <v>84</v>
      </c>
      <c r="BK1725" s="228">
        <f>ROUND(I1725*H1725,2)</f>
        <v>0</v>
      </c>
      <c r="BL1725" s="20" t="s">
        <v>291</v>
      </c>
      <c r="BM1725" s="227" t="s">
        <v>2689</v>
      </c>
    </row>
    <row r="1726" s="2" customFormat="1">
      <c r="A1726" s="41"/>
      <c r="B1726" s="42"/>
      <c r="C1726" s="43"/>
      <c r="D1726" s="229" t="s">
        <v>185</v>
      </c>
      <c r="E1726" s="43"/>
      <c r="F1726" s="230" t="s">
        <v>2690</v>
      </c>
      <c r="G1726" s="43"/>
      <c r="H1726" s="43"/>
      <c r="I1726" s="231"/>
      <c r="J1726" s="43"/>
      <c r="K1726" s="43"/>
      <c r="L1726" s="47"/>
      <c r="M1726" s="232"/>
      <c r="N1726" s="233"/>
      <c r="O1726" s="87"/>
      <c r="P1726" s="87"/>
      <c r="Q1726" s="87"/>
      <c r="R1726" s="87"/>
      <c r="S1726" s="87"/>
      <c r="T1726" s="88"/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T1726" s="20" t="s">
        <v>185</v>
      </c>
      <c r="AU1726" s="20" t="s">
        <v>86</v>
      </c>
    </row>
    <row r="1727" s="13" customFormat="1">
      <c r="A1727" s="13"/>
      <c r="B1727" s="234"/>
      <c r="C1727" s="235"/>
      <c r="D1727" s="229" t="s">
        <v>187</v>
      </c>
      <c r="E1727" s="236" t="s">
        <v>19</v>
      </c>
      <c r="F1727" s="237" t="s">
        <v>2691</v>
      </c>
      <c r="G1727" s="235"/>
      <c r="H1727" s="238">
        <v>12</v>
      </c>
      <c r="I1727" s="239"/>
      <c r="J1727" s="235"/>
      <c r="K1727" s="235"/>
      <c r="L1727" s="240"/>
      <c r="M1727" s="241"/>
      <c r="N1727" s="242"/>
      <c r="O1727" s="242"/>
      <c r="P1727" s="242"/>
      <c r="Q1727" s="242"/>
      <c r="R1727" s="242"/>
      <c r="S1727" s="242"/>
      <c r="T1727" s="24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4" t="s">
        <v>187</v>
      </c>
      <c r="AU1727" s="244" t="s">
        <v>86</v>
      </c>
      <c r="AV1727" s="13" t="s">
        <v>86</v>
      </c>
      <c r="AW1727" s="13" t="s">
        <v>37</v>
      </c>
      <c r="AX1727" s="13" t="s">
        <v>77</v>
      </c>
      <c r="AY1727" s="244" t="s">
        <v>177</v>
      </c>
    </row>
    <row r="1728" s="13" customFormat="1">
      <c r="A1728" s="13"/>
      <c r="B1728" s="234"/>
      <c r="C1728" s="235"/>
      <c r="D1728" s="229" t="s">
        <v>187</v>
      </c>
      <c r="E1728" s="236" t="s">
        <v>19</v>
      </c>
      <c r="F1728" s="237" t="s">
        <v>2692</v>
      </c>
      <c r="G1728" s="235"/>
      <c r="H1728" s="238">
        <v>1</v>
      </c>
      <c r="I1728" s="239"/>
      <c r="J1728" s="235"/>
      <c r="K1728" s="235"/>
      <c r="L1728" s="240"/>
      <c r="M1728" s="241"/>
      <c r="N1728" s="242"/>
      <c r="O1728" s="242"/>
      <c r="P1728" s="242"/>
      <c r="Q1728" s="242"/>
      <c r="R1728" s="242"/>
      <c r="S1728" s="242"/>
      <c r="T1728" s="24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4" t="s">
        <v>187</v>
      </c>
      <c r="AU1728" s="244" t="s">
        <v>86</v>
      </c>
      <c r="AV1728" s="13" t="s">
        <v>86</v>
      </c>
      <c r="AW1728" s="13" t="s">
        <v>37</v>
      </c>
      <c r="AX1728" s="13" t="s">
        <v>77</v>
      </c>
      <c r="AY1728" s="244" t="s">
        <v>177</v>
      </c>
    </row>
    <row r="1729" s="13" customFormat="1">
      <c r="A1729" s="13"/>
      <c r="B1729" s="234"/>
      <c r="C1729" s="235"/>
      <c r="D1729" s="229" t="s">
        <v>187</v>
      </c>
      <c r="E1729" s="236" t="s">
        <v>19</v>
      </c>
      <c r="F1729" s="237" t="s">
        <v>2142</v>
      </c>
      <c r="G1729" s="235"/>
      <c r="H1729" s="238">
        <v>1</v>
      </c>
      <c r="I1729" s="239"/>
      <c r="J1729" s="235"/>
      <c r="K1729" s="235"/>
      <c r="L1729" s="240"/>
      <c r="M1729" s="241"/>
      <c r="N1729" s="242"/>
      <c r="O1729" s="242"/>
      <c r="P1729" s="242"/>
      <c r="Q1729" s="242"/>
      <c r="R1729" s="242"/>
      <c r="S1729" s="242"/>
      <c r="T1729" s="24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4" t="s">
        <v>187</v>
      </c>
      <c r="AU1729" s="244" t="s">
        <v>86</v>
      </c>
      <c r="AV1729" s="13" t="s">
        <v>86</v>
      </c>
      <c r="AW1729" s="13" t="s">
        <v>37</v>
      </c>
      <c r="AX1729" s="13" t="s">
        <v>77</v>
      </c>
      <c r="AY1729" s="244" t="s">
        <v>177</v>
      </c>
    </row>
    <row r="1730" s="15" customFormat="1">
      <c r="A1730" s="15"/>
      <c r="B1730" s="255"/>
      <c r="C1730" s="256"/>
      <c r="D1730" s="229" t="s">
        <v>187</v>
      </c>
      <c r="E1730" s="257" t="s">
        <v>19</v>
      </c>
      <c r="F1730" s="258" t="s">
        <v>222</v>
      </c>
      <c r="G1730" s="256"/>
      <c r="H1730" s="259">
        <v>14</v>
      </c>
      <c r="I1730" s="260"/>
      <c r="J1730" s="256"/>
      <c r="K1730" s="256"/>
      <c r="L1730" s="261"/>
      <c r="M1730" s="262"/>
      <c r="N1730" s="263"/>
      <c r="O1730" s="263"/>
      <c r="P1730" s="263"/>
      <c r="Q1730" s="263"/>
      <c r="R1730" s="263"/>
      <c r="S1730" s="263"/>
      <c r="T1730" s="264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65" t="s">
        <v>187</v>
      </c>
      <c r="AU1730" s="265" t="s">
        <v>86</v>
      </c>
      <c r="AV1730" s="15" t="s">
        <v>99</v>
      </c>
      <c r="AW1730" s="15" t="s">
        <v>37</v>
      </c>
      <c r="AX1730" s="15" t="s">
        <v>84</v>
      </c>
      <c r="AY1730" s="265" t="s">
        <v>177</v>
      </c>
    </row>
    <row r="1731" s="2" customFormat="1" ht="16.5" customHeight="1">
      <c r="A1731" s="41"/>
      <c r="B1731" s="42"/>
      <c r="C1731" s="216" t="s">
        <v>2693</v>
      </c>
      <c r="D1731" s="216" t="s">
        <v>179</v>
      </c>
      <c r="E1731" s="217" t="s">
        <v>2694</v>
      </c>
      <c r="F1731" s="218" t="s">
        <v>2695</v>
      </c>
      <c r="G1731" s="219" t="s">
        <v>344</v>
      </c>
      <c r="H1731" s="220">
        <v>1</v>
      </c>
      <c r="I1731" s="221"/>
      <c r="J1731" s="222">
        <f>ROUND(I1731*H1731,2)</f>
        <v>0</v>
      </c>
      <c r="K1731" s="218" t="s">
        <v>244</v>
      </c>
      <c r="L1731" s="47"/>
      <c r="M1731" s="223" t="s">
        <v>19</v>
      </c>
      <c r="N1731" s="224" t="s">
        <v>48</v>
      </c>
      <c r="O1731" s="87"/>
      <c r="P1731" s="225">
        <f>O1731*H1731</f>
        <v>0</v>
      </c>
      <c r="Q1731" s="225">
        <v>0.0018400000000000001</v>
      </c>
      <c r="R1731" s="225">
        <f>Q1731*H1731</f>
        <v>0.0018400000000000001</v>
      </c>
      <c r="S1731" s="225">
        <v>0</v>
      </c>
      <c r="T1731" s="226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27" t="s">
        <v>291</v>
      </c>
      <c r="AT1731" s="227" t="s">
        <v>179</v>
      </c>
      <c r="AU1731" s="227" t="s">
        <v>86</v>
      </c>
      <c r="AY1731" s="20" t="s">
        <v>177</v>
      </c>
      <c r="BE1731" s="228">
        <f>IF(N1731="základní",J1731,0)</f>
        <v>0</v>
      </c>
      <c r="BF1731" s="228">
        <f>IF(N1731="snížená",J1731,0)</f>
        <v>0</v>
      </c>
      <c r="BG1731" s="228">
        <f>IF(N1731="zákl. přenesená",J1731,0)</f>
        <v>0</v>
      </c>
      <c r="BH1731" s="228">
        <f>IF(N1731="sníž. přenesená",J1731,0)</f>
        <v>0</v>
      </c>
      <c r="BI1731" s="228">
        <f>IF(N1731="nulová",J1731,0)</f>
        <v>0</v>
      </c>
      <c r="BJ1731" s="20" t="s">
        <v>84</v>
      </c>
      <c r="BK1731" s="228">
        <f>ROUND(I1731*H1731,2)</f>
        <v>0</v>
      </c>
      <c r="BL1731" s="20" t="s">
        <v>291</v>
      </c>
      <c r="BM1731" s="227" t="s">
        <v>2696</v>
      </c>
    </row>
    <row r="1732" s="2" customFormat="1">
      <c r="A1732" s="41"/>
      <c r="B1732" s="42"/>
      <c r="C1732" s="43"/>
      <c r="D1732" s="229" t="s">
        <v>185</v>
      </c>
      <c r="E1732" s="43"/>
      <c r="F1732" s="230" t="s">
        <v>2695</v>
      </c>
      <c r="G1732" s="43"/>
      <c r="H1732" s="43"/>
      <c r="I1732" s="231"/>
      <c r="J1732" s="43"/>
      <c r="K1732" s="43"/>
      <c r="L1732" s="47"/>
      <c r="M1732" s="232"/>
      <c r="N1732" s="233"/>
      <c r="O1732" s="87"/>
      <c r="P1732" s="87"/>
      <c r="Q1732" s="87"/>
      <c r="R1732" s="87"/>
      <c r="S1732" s="87"/>
      <c r="T1732" s="88"/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T1732" s="20" t="s">
        <v>185</v>
      </c>
      <c r="AU1732" s="20" t="s">
        <v>86</v>
      </c>
    </row>
    <row r="1733" s="2" customFormat="1" ht="16.5" customHeight="1">
      <c r="A1733" s="41"/>
      <c r="B1733" s="42"/>
      <c r="C1733" s="216" t="s">
        <v>2697</v>
      </c>
      <c r="D1733" s="216" t="s">
        <v>179</v>
      </c>
      <c r="E1733" s="217" t="s">
        <v>2698</v>
      </c>
      <c r="F1733" s="218" t="s">
        <v>2699</v>
      </c>
      <c r="G1733" s="219" t="s">
        <v>344</v>
      </c>
      <c r="H1733" s="220">
        <v>3</v>
      </c>
      <c r="I1733" s="221"/>
      <c r="J1733" s="222">
        <f>ROUND(I1733*H1733,2)</f>
        <v>0</v>
      </c>
      <c r="K1733" s="218" t="s">
        <v>244</v>
      </c>
      <c r="L1733" s="47"/>
      <c r="M1733" s="223" t="s">
        <v>19</v>
      </c>
      <c r="N1733" s="224" t="s">
        <v>48</v>
      </c>
      <c r="O1733" s="87"/>
      <c r="P1733" s="225">
        <f>O1733*H1733</f>
        <v>0</v>
      </c>
      <c r="Q1733" s="225">
        <v>0.0018400000000000001</v>
      </c>
      <c r="R1733" s="225">
        <f>Q1733*H1733</f>
        <v>0.0055200000000000006</v>
      </c>
      <c r="S1733" s="225">
        <v>0</v>
      </c>
      <c r="T1733" s="226">
        <f>S1733*H1733</f>
        <v>0</v>
      </c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R1733" s="227" t="s">
        <v>291</v>
      </c>
      <c r="AT1733" s="227" t="s">
        <v>179</v>
      </c>
      <c r="AU1733" s="227" t="s">
        <v>86</v>
      </c>
      <c r="AY1733" s="20" t="s">
        <v>177</v>
      </c>
      <c r="BE1733" s="228">
        <f>IF(N1733="základní",J1733,0)</f>
        <v>0</v>
      </c>
      <c r="BF1733" s="228">
        <f>IF(N1733="snížená",J1733,0)</f>
        <v>0</v>
      </c>
      <c r="BG1733" s="228">
        <f>IF(N1733="zákl. přenesená",J1733,0)</f>
        <v>0</v>
      </c>
      <c r="BH1733" s="228">
        <f>IF(N1733="sníž. přenesená",J1733,0)</f>
        <v>0</v>
      </c>
      <c r="BI1733" s="228">
        <f>IF(N1733="nulová",J1733,0)</f>
        <v>0</v>
      </c>
      <c r="BJ1733" s="20" t="s">
        <v>84</v>
      </c>
      <c r="BK1733" s="228">
        <f>ROUND(I1733*H1733,2)</f>
        <v>0</v>
      </c>
      <c r="BL1733" s="20" t="s">
        <v>291</v>
      </c>
      <c r="BM1733" s="227" t="s">
        <v>2700</v>
      </c>
    </row>
    <row r="1734" s="2" customFormat="1">
      <c r="A1734" s="41"/>
      <c r="B1734" s="42"/>
      <c r="C1734" s="43"/>
      <c r="D1734" s="229" t="s">
        <v>185</v>
      </c>
      <c r="E1734" s="43"/>
      <c r="F1734" s="230" t="s">
        <v>2701</v>
      </c>
      <c r="G1734" s="43"/>
      <c r="H1734" s="43"/>
      <c r="I1734" s="231"/>
      <c r="J1734" s="43"/>
      <c r="K1734" s="43"/>
      <c r="L1734" s="47"/>
      <c r="M1734" s="232"/>
      <c r="N1734" s="233"/>
      <c r="O1734" s="87"/>
      <c r="P1734" s="87"/>
      <c r="Q1734" s="87"/>
      <c r="R1734" s="87"/>
      <c r="S1734" s="87"/>
      <c r="T1734" s="88"/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T1734" s="20" t="s">
        <v>185</v>
      </c>
      <c r="AU1734" s="20" t="s">
        <v>86</v>
      </c>
    </row>
    <row r="1735" s="2" customFormat="1">
      <c r="A1735" s="41"/>
      <c r="B1735" s="42"/>
      <c r="C1735" s="43"/>
      <c r="D1735" s="229" t="s">
        <v>486</v>
      </c>
      <c r="E1735" s="43"/>
      <c r="F1735" s="287" t="s">
        <v>2702</v>
      </c>
      <c r="G1735" s="43"/>
      <c r="H1735" s="43"/>
      <c r="I1735" s="231"/>
      <c r="J1735" s="43"/>
      <c r="K1735" s="43"/>
      <c r="L1735" s="47"/>
      <c r="M1735" s="232"/>
      <c r="N1735" s="233"/>
      <c r="O1735" s="87"/>
      <c r="P1735" s="87"/>
      <c r="Q1735" s="87"/>
      <c r="R1735" s="87"/>
      <c r="S1735" s="87"/>
      <c r="T1735" s="88"/>
      <c r="U1735" s="41"/>
      <c r="V1735" s="41"/>
      <c r="W1735" s="41"/>
      <c r="X1735" s="41"/>
      <c r="Y1735" s="41"/>
      <c r="Z1735" s="41"/>
      <c r="AA1735" s="41"/>
      <c r="AB1735" s="41"/>
      <c r="AC1735" s="41"/>
      <c r="AD1735" s="41"/>
      <c r="AE1735" s="41"/>
      <c r="AT1735" s="20" t="s">
        <v>486</v>
      </c>
      <c r="AU1735" s="20" t="s">
        <v>86</v>
      </c>
    </row>
    <row r="1736" s="2" customFormat="1" ht="16.5" customHeight="1">
      <c r="A1736" s="41"/>
      <c r="B1736" s="42"/>
      <c r="C1736" s="216" t="s">
        <v>2703</v>
      </c>
      <c r="D1736" s="216" t="s">
        <v>179</v>
      </c>
      <c r="E1736" s="217" t="s">
        <v>2704</v>
      </c>
      <c r="F1736" s="218" t="s">
        <v>2705</v>
      </c>
      <c r="G1736" s="219" t="s">
        <v>344</v>
      </c>
      <c r="H1736" s="220">
        <v>13</v>
      </c>
      <c r="I1736" s="221"/>
      <c r="J1736" s="222">
        <f>ROUND(I1736*H1736,2)</f>
        <v>0</v>
      </c>
      <c r="K1736" s="218" t="s">
        <v>244</v>
      </c>
      <c r="L1736" s="47"/>
      <c r="M1736" s="223" t="s">
        <v>19</v>
      </c>
      <c r="N1736" s="224" t="s">
        <v>48</v>
      </c>
      <c r="O1736" s="87"/>
      <c r="P1736" s="225">
        <f>O1736*H1736</f>
        <v>0</v>
      </c>
      <c r="Q1736" s="225">
        <v>0.00024000000000000001</v>
      </c>
      <c r="R1736" s="225">
        <f>Q1736*H1736</f>
        <v>0.0031199999999999999</v>
      </c>
      <c r="S1736" s="225">
        <v>0</v>
      </c>
      <c r="T1736" s="226">
        <f>S1736*H1736</f>
        <v>0</v>
      </c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R1736" s="227" t="s">
        <v>291</v>
      </c>
      <c r="AT1736" s="227" t="s">
        <v>179</v>
      </c>
      <c r="AU1736" s="227" t="s">
        <v>86</v>
      </c>
      <c r="AY1736" s="20" t="s">
        <v>177</v>
      </c>
      <c r="BE1736" s="228">
        <f>IF(N1736="základní",J1736,0)</f>
        <v>0</v>
      </c>
      <c r="BF1736" s="228">
        <f>IF(N1736="snížená",J1736,0)</f>
        <v>0</v>
      </c>
      <c r="BG1736" s="228">
        <f>IF(N1736="zákl. přenesená",J1736,0)</f>
        <v>0</v>
      </c>
      <c r="BH1736" s="228">
        <f>IF(N1736="sníž. přenesená",J1736,0)</f>
        <v>0</v>
      </c>
      <c r="BI1736" s="228">
        <f>IF(N1736="nulová",J1736,0)</f>
        <v>0</v>
      </c>
      <c r="BJ1736" s="20" t="s">
        <v>84</v>
      </c>
      <c r="BK1736" s="228">
        <f>ROUND(I1736*H1736,2)</f>
        <v>0</v>
      </c>
      <c r="BL1736" s="20" t="s">
        <v>291</v>
      </c>
      <c r="BM1736" s="227" t="s">
        <v>2706</v>
      </c>
    </row>
    <row r="1737" s="2" customFormat="1">
      <c r="A1737" s="41"/>
      <c r="B1737" s="42"/>
      <c r="C1737" s="43"/>
      <c r="D1737" s="229" t="s">
        <v>185</v>
      </c>
      <c r="E1737" s="43"/>
      <c r="F1737" s="230" t="s">
        <v>2707</v>
      </c>
      <c r="G1737" s="43"/>
      <c r="H1737" s="43"/>
      <c r="I1737" s="231"/>
      <c r="J1737" s="43"/>
      <c r="K1737" s="43"/>
      <c r="L1737" s="47"/>
      <c r="M1737" s="232"/>
      <c r="N1737" s="233"/>
      <c r="O1737" s="87"/>
      <c r="P1737" s="87"/>
      <c r="Q1737" s="87"/>
      <c r="R1737" s="87"/>
      <c r="S1737" s="87"/>
      <c r="T1737" s="88"/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T1737" s="20" t="s">
        <v>185</v>
      </c>
      <c r="AU1737" s="20" t="s">
        <v>86</v>
      </c>
    </row>
    <row r="1738" s="2" customFormat="1">
      <c r="A1738" s="41"/>
      <c r="B1738" s="42"/>
      <c r="C1738" s="43"/>
      <c r="D1738" s="229" t="s">
        <v>486</v>
      </c>
      <c r="E1738" s="43"/>
      <c r="F1738" s="287" t="s">
        <v>2708</v>
      </c>
      <c r="G1738" s="43"/>
      <c r="H1738" s="43"/>
      <c r="I1738" s="231"/>
      <c r="J1738" s="43"/>
      <c r="K1738" s="43"/>
      <c r="L1738" s="47"/>
      <c r="M1738" s="232"/>
      <c r="N1738" s="233"/>
      <c r="O1738" s="87"/>
      <c r="P1738" s="87"/>
      <c r="Q1738" s="87"/>
      <c r="R1738" s="87"/>
      <c r="S1738" s="87"/>
      <c r="T1738" s="88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T1738" s="20" t="s">
        <v>486</v>
      </c>
      <c r="AU1738" s="20" t="s">
        <v>86</v>
      </c>
    </row>
    <row r="1739" s="13" customFormat="1">
      <c r="A1739" s="13"/>
      <c r="B1739" s="234"/>
      <c r="C1739" s="235"/>
      <c r="D1739" s="229" t="s">
        <v>187</v>
      </c>
      <c r="E1739" s="236" t="s">
        <v>19</v>
      </c>
      <c r="F1739" s="237" t="s">
        <v>2691</v>
      </c>
      <c r="G1739" s="235"/>
      <c r="H1739" s="238">
        <v>12</v>
      </c>
      <c r="I1739" s="239"/>
      <c r="J1739" s="235"/>
      <c r="K1739" s="235"/>
      <c r="L1739" s="240"/>
      <c r="M1739" s="241"/>
      <c r="N1739" s="242"/>
      <c r="O1739" s="242"/>
      <c r="P1739" s="242"/>
      <c r="Q1739" s="242"/>
      <c r="R1739" s="242"/>
      <c r="S1739" s="242"/>
      <c r="T1739" s="24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4" t="s">
        <v>187</v>
      </c>
      <c r="AU1739" s="244" t="s">
        <v>86</v>
      </c>
      <c r="AV1739" s="13" t="s">
        <v>86</v>
      </c>
      <c r="AW1739" s="13" t="s">
        <v>37</v>
      </c>
      <c r="AX1739" s="13" t="s">
        <v>77</v>
      </c>
      <c r="AY1739" s="244" t="s">
        <v>177</v>
      </c>
    </row>
    <row r="1740" s="13" customFormat="1">
      <c r="A1740" s="13"/>
      <c r="B1740" s="234"/>
      <c r="C1740" s="235"/>
      <c r="D1740" s="229" t="s">
        <v>187</v>
      </c>
      <c r="E1740" s="236" t="s">
        <v>19</v>
      </c>
      <c r="F1740" s="237" t="s">
        <v>2142</v>
      </c>
      <c r="G1740" s="235"/>
      <c r="H1740" s="238">
        <v>1</v>
      </c>
      <c r="I1740" s="239"/>
      <c r="J1740" s="235"/>
      <c r="K1740" s="235"/>
      <c r="L1740" s="240"/>
      <c r="M1740" s="241"/>
      <c r="N1740" s="242"/>
      <c r="O1740" s="242"/>
      <c r="P1740" s="242"/>
      <c r="Q1740" s="242"/>
      <c r="R1740" s="242"/>
      <c r="S1740" s="242"/>
      <c r="T1740" s="24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4" t="s">
        <v>187</v>
      </c>
      <c r="AU1740" s="244" t="s">
        <v>86</v>
      </c>
      <c r="AV1740" s="13" t="s">
        <v>86</v>
      </c>
      <c r="AW1740" s="13" t="s">
        <v>37</v>
      </c>
      <c r="AX1740" s="13" t="s">
        <v>77</v>
      </c>
      <c r="AY1740" s="244" t="s">
        <v>177</v>
      </c>
    </row>
    <row r="1741" s="15" customFormat="1">
      <c r="A1741" s="15"/>
      <c r="B1741" s="255"/>
      <c r="C1741" s="256"/>
      <c r="D1741" s="229" t="s">
        <v>187</v>
      </c>
      <c r="E1741" s="257" t="s">
        <v>19</v>
      </c>
      <c r="F1741" s="258" t="s">
        <v>222</v>
      </c>
      <c r="G1741" s="256"/>
      <c r="H1741" s="259">
        <v>13</v>
      </c>
      <c r="I1741" s="260"/>
      <c r="J1741" s="256"/>
      <c r="K1741" s="256"/>
      <c r="L1741" s="261"/>
      <c r="M1741" s="262"/>
      <c r="N1741" s="263"/>
      <c r="O1741" s="263"/>
      <c r="P1741" s="263"/>
      <c r="Q1741" s="263"/>
      <c r="R1741" s="263"/>
      <c r="S1741" s="263"/>
      <c r="T1741" s="264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65" t="s">
        <v>187</v>
      </c>
      <c r="AU1741" s="265" t="s">
        <v>86</v>
      </c>
      <c r="AV1741" s="15" t="s">
        <v>99</v>
      </c>
      <c r="AW1741" s="15" t="s">
        <v>37</v>
      </c>
      <c r="AX1741" s="15" t="s">
        <v>84</v>
      </c>
      <c r="AY1741" s="265" t="s">
        <v>177</v>
      </c>
    </row>
    <row r="1742" s="2" customFormat="1" ht="16.5" customHeight="1">
      <c r="A1742" s="41"/>
      <c r="B1742" s="42"/>
      <c r="C1742" s="216" t="s">
        <v>2709</v>
      </c>
      <c r="D1742" s="216" t="s">
        <v>179</v>
      </c>
      <c r="E1742" s="217" t="s">
        <v>2710</v>
      </c>
      <c r="F1742" s="218" t="s">
        <v>2711</v>
      </c>
      <c r="G1742" s="219" t="s">
        <v>344</v>
      </c>
      <c r="H1742" s="220">
        <v>1</v>
      </c>
      <c r="I1742" s="221"/>
      <c r="J1742" s="222">
        <f>ROUND(I1742*H1742,2)</f>
        <v>0</v>
      </c>
      <c r="K1742" s="218" t="s">
        <v>244</v>
      </c>
      <c r="L1742" s="47"/>
      <c r="M1742" s="223" t="s">
        <v>19</v>
      </c>
      <c r="N1742" s="224" t="s">
        <v>48</v>
      </c>
      <c r="O1742" s="87"/>
      <c r="P1742" s="225">
        <f>O1742*H1742</f>
        <v>0</v>
      </c>
      <c r="Q1742" s="225">
        <v>0.00054000000000000001</v>
      </c>
      <c r="R1742" s="225">
        <f>Q1742*H1742</f>
        <v>0.00054000000000000001</v>
      </c>
      <c r="S1742" s="225">
        <v>0</v>
      </c>
      <c r="T1742" s="226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7" t="s">
        <v>291</v>
      </c>
      <c r="AT1742" s="227" t="s">
        <v>179</v>
      </c>
      <c r="AU1742" s="227" t="s">
        <v>86</v>
      </c>
      <c r="AY1742" s="20" t="s">
        <v>177</v>
      </c>
      <c r="BE1742" s="228">
        <f>IF(N1742="základní",J1742,0)</f>
        <v>0</v>
      </c>
      <c r="BF1742" s="228">
        <f>IF(N1742="snížená",J1742,0)</f>
        <v>0</v>
      </c>
      <c r="BG1742" s="228">
        <f>IF(N1742="zákl. přenesená",J1742,0)</f>
        <v>0</v>
      </c>
      <c r="BH1742" s="228">
        <f>IF(N1742="sníž. přenesená",J1742,0)</f>
        <v>0</v>
      </c>
      <c r="BI1742" s="228">
        <f>IF(N1742="nulová",J1742,0)</f>
        <v>0</v>
      </c>
      <c r="BJ1742" s="20" t="s">
        <v>84</v>
      </c>
      <c r="BK1742" s="228">
        <f>ROUND(I1742*H1742,2)</f>
        <v>0</v>
      </c>
      <c r="BL1742" s="20" t="s">
        <v>291</v>
      </c>
      <c r="BM1742" s="227" t="s">
        <v>2712</v>
      </c>
    </row>
    <row r="1743" s="2" customFormat="1">
      <c r="A1743" s="41"/>
      <c r="B1743" s="42"/>
      <c r="C1743" s="43"/>
      <c r="D1743" s="229" t="s">
        <v>185</v>
      </c>
      <c r="E1743" s="43"/>
      <c r="F1743" s="230" t="s">
        <v>2713</v>
      </c>
      <c r="G1743" s="43"/>
      <c r="H1743" s="43"/>
      <c r="I1743" s="231"/>
      <c r="J1743" s="43"/>
      <c r="K1743" s="43"/>
      <c r="L1743" s="47"/>
      <c r="M1743" s="232"/>
      <c r="N1743" s="233"/>
      <c r="O1743" s="87"/>
      <c r="P1743" s="87"/>
      <c r="Q1743" s="87"/>
      <c r="R1743" s="87"/>
      <c r="S1743" s="87"/>
      <c r="T1743" s="88"/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T1743" s="20" t="s">
        <v>185</v>
      </c>
      <c r="AU1743" s="20" t="s">
        <v>86</v>
      </c>
    </row>
    <row r="1744" s="2" customFormat="1">
      <c r="A1744" s="41"/>
      <c r="B1744" s="42"/>
      <c r="C1744" s="43"/>
      <c r="D1744" s="229" t="s">
        <v>486</v>
      </c>
      <c r="E1744" s="43"/>
      <c r="F1744" s="287" t="s">
        <v>2708</v>
      </c>
      <c r="G1744" s="43"/>
      <c r="H1744" s="43"/>
      <c r="I1744" s="231"/>
      <c r="J1744" s="43"/>
      <c r="K1744" s="43"/>
      <c r="L1744" s="47"/>
      <c r="M1744" s="232"/>
      <c r="N1744" s="233"/>
      <c r="O1744" s="87"/>
      <c r="P1744" s="87"/>
      <c r="Q1744" s="87"/>
      <c r="R1744" s="87"/>
      <c r="S1744" s="87"/>
      <c r="T1744" s="88"/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T1744" s="20" t="s">
        <v>486</v>
      </c>
      <c r="AU1744" s="20" t="s">
        <v>86</v>
      </c>
    </row>
    <row r="1745" s="13" customFormat="1">
      <c r="A1745" s="13"/>
      <c r="B1745" s="234"/>
      <c r="C1745" s="235"/>
      <c r="D1745" s="229" t="s">
        <v>187</v>
      </c>
      <c r="E1745" s="236" t="s">
        <v>19</v>
      </c>
      <c r="F1745" s="237" t="s">
        <v>2692</v>
      </c>
      <c r="G1745" s="235"/>
      <c r="H1745" s="238">
        <v>1</v>
      </c>
      <c r="I1745" s="239"/>
      <c r="J1745" s="235"/>
      <c r="K1745" s="235"/>
      <c r="L1745" s="240"/>
      <c r="M1745" s="241"/>
      <c r="N1745" s="242"/>
      <c r="O1745" s="242"/>
      <c r="P1745" s="242"/>
      <c r="Q1745" s="242"/>
      <c r="R1745" s="242"/>
      <c r="S1745" s="242"/>
      <c r="T1745" s="24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4" t="s">
        <v>187</v>
      </c>
      <c r="AU1745" s="244" t="s">
        <v>86</v>
      </c>
      <c r="AV1745" s="13" t="s">
        <v>86</v>
      </c>
      <c r="AW1745" s="13" t="s">
        <v>37</v>
      </c>
      <c r="AX1745" s="13" t="s">
        <v>84</v>
      </c>
      <c r="AY1745" s="244" t="s">
        <v>177</v>
      </c>
    </row>
    <row r="1746" s="2" customFormat="1" ht="16.5" customHeight="1">
      <c r="A1746" s="41"/>
      <c r="B1746" s="42"/>
      <c r="C1746" s="216" t="s">
        <v>2714</v>
      </c>
      <c r="D1746" s="216" t="s">
        <v>179</v>
      </c>
      <c r="E1746" s="217" t="s">
        <v>2715</v>
      </c>
      <c r="F1746" s="218" t="s">
        <v>2716</v>
      </c>
      <c r="G1746" s="219" t="s">
        <v>344</v>
      </c>
      <c r="H1746" s="220">
        <v>1</v>
      </c>
      <c r="I1746" s="221"/>
      <c r="J1746" s="222">
        <f>ROUND(I1746*H1746,2)</f>
        <v>0</v>
      </c>
      <c r="K1746" s="218" t="s">
        <v>244</v>
      </c>
      <c r="L1746" s="47"/>
      <c r="M1746" s="223" t="s">
        <v>19</v>
      </c>
      <c r="N1746" s="224" t="s">
        <v>48</v>
      </c>
      <c r="O1746" s="87"/>
      <c r="P1746" s="225">
        <f>O1746*H1746</f>
        <v>0</v>
      </c>
      <c r="Q1746" s="225">
        <v>0.00036000000000000002</v>
      </c>
      <c r="R1746" s="225">
        <f>Q1746*H1746</f>
        <v>0.00036000000000000002</v>
      </c>
      <c r="S1746" s="225">
        <v>0</v>
      </c>
      <c r="T1746" s="226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27" t="s">
        <v>291</v>
      </c>
      <c r="AT1746" s="227" t="s">
        <v>179</v>
      </c>
      <c r="AU1746" s="227" t="s">
        <v>86</v>
      </c>
      <c r="AY1746" s="20" t="s">
        <v>177</v>
      </c>
      <c r="BE1746" s="228">
        <f>IF(N1746="základní",J1746,0)</f>
        <v>0</v>
      </c>
      <c r="BF1746" s="228">
        <f>IF(N1746="snížená",J1746,0)</f>
        <v>0</v>
      </c>
      <c r="BG1746" s="228">
        <f>IF(N1746="zákl. přenesená",J1746,0)</f>
        <v>0</v>
      </c>
      <c r="BH1746" s="228">
        <f>IF(N1746="sníž. přenesená",J1746,0)</f>
        <v>0</v>
      </c>
      <c r="BI1746" s="228">
        <f>IF(N1746="nulová",J1746,0)</f>
        <v>0</v>
      </c>
      <c r="BJ1746" s="20" t="s">
        <v>84</v>
      </c>
      <c r="BK1746" s="228">
        <f>ROUND(I1746*H1746,2)</f>
        <v>0</v>
      </c>
      <c r="BL1746" s="20" t="s">
        <v>291</v>
      </c>
      <c r="BM1746" s="227" t="s">
        <v>2717</v>
      </c>
    </row>
    <row r="1747" s="2" customFormat="1">
      <c r="A1747" s="41"/>
      <c r="B1747" s="42"/>
      <c r="C1747" s="43"/>
      <c r="D1747" s="229" t="s">
        <v>185</v>
      </c>
      <c r="E1747" s="43"/>
      <c r="F1747" s="230" t="s">
        <v>2718</v>
      </c>
      <c r="G1747" s="43"/>
      <c r="H1747" s="43"/>
      <c r="I1747" s="231"/>
      <c r="J1747" s="43"/>
      <c r="K1747" s="43"/>
      <c r="L1747" s="47"/>
      <c r="M1747" s="232"/>
      <c r="N1747" s="233"/>
      <c r="O1747" s="87"/>
      <c r="P1747" s="87"/>
      <c r="Q1747" s="87"/>
      <c r="R1747" s="87"/>
      <c r="S1747" s="87"/>
      <c r="T1747" s="88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T1747" s="20" t="s">
        <v>185</v>
      </c>
      <c r="AU1747" s="20" t="s">
        <v>86</v>
      </c>
    </row>
    <row r="1748" s="2" customFormat="1" ht="16.5" customHeight="1">
      <c r="A1748" s="41"/>
      <c r="B1748" s="42"/>
      <c r="C1748" s="216" t="s">
        <v>2719</v>
      </c>
      <c r="D1748" s="216" t="s">
        <v>179</v>
      </c>
      <c r="E1748" s="217" t="s">
        <v>2720</v>
      </c>
      <c r="F1748" s="218" t="s">
        <v>2721</v>
      </c>
      <c r="G1748" s="219" t="s">
        <v>344</v>
      </c>
      <c r="H1748" s="220">
        <v>3</v>
      </c>
      <c r="I1748" s="221"/>
      <c r="J1748" s="222">
        <f>ROUND(I1748*H1748,2)</f>
        <v>0</v>
      </c>
      <c r="K1748" s="218" t="s">
        <v>244</v>
      </c>
      <c r="L1748" s="47"/>
      <c r="M1748" s="223" t="s">
        <v>19</v>
      </c>
      <c r="N1748" s="224" t="s">
        <v>48</v>
      </c>
      <c r="O1748" s="87"/>
      <c r="P1748" s="225">
        <f>O1748*H1748</f>
        <v>0</v>
      </c>
      <c r="Q1748" s="225">
        <v>0.00027999999999999998</v>
      </c>
      <c r="R1748" s="225">
        <f>Q1748*H1748</f>
        <v>0.00083999999999999993</v>
      </c>
      <c r="S1748" s="225">
        <v>0</v>
      </c>
      <c r="T1748" s="226">
        <f>S1748*H1748</f>
        <v>0</v>
      </c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R1748" s="227" t="s">
        <v>291</v>
      </c>
      <c r="AT1748" s="227" t="s">
        <v>179</v>
      </c>
      <c r="AU1748" s="227" t="s">
        <v>86</v>
      </c>
      <c r="AY1748" s="20" t="s">
        <v>177</v>
      </c>
      <c r="BE1748" s="228">
        <f>IF(N1748="základní",J1748,0)</f>
        <v>0</v>
      </c>
      <c r="BF1748" s="228">
        <f>IF(N1748="snížená",J1748,0)</f>
        <v>0</v>
      </c>
      <c r="BG1748" s="228">
        <f>IF(N1748="zákl. přenesená",J1748,0)</f>
        <v>0</v>
      </c>
      <c r="BH1748" s="228">
        <f>IF(N1748="sníž. přenesená",J1748,0)</f>
        <v>0</v>
      </c>
      <c r="BI1748" s="228">
        <f>IF(N1748="nulová",J1748,0)</f>
        <v>0</v>
      </c>
      <c r="BJ1748" s="20" t="s">
        <v>84</v>
      </c>
      <c r="BK1748" s="228">
        <f>ROUND(I1748*H1748,2)</f>
        <v>0</v>
      </c>
      <c r="BL1748" s="20" t="s">
        <v>291</v>
      </c>
      <c r="BM1748" s="227" t="s">
        <v>2722</v>
      </c>
    </row>
    <row r="1749" s="2" customFormat="1">
      <c r="A1749" s="41"/>
      <c r="B1749" s="42"/>
      <c r="C1749" s="43"/>
      <c r="D1749" s="229" t="s">
        <v>185</v>
      </c>
      <c r="E1749" s="43"/>
      <c r="F1749" s="230" t="s">
        <v>2723</v>
      </c>
      <c r="G1749" s="43"/>
      <c r="H1749" s="43"/>
      <c r="I1749" s="231"/>
      <c r="J1749" s="43"/>
      <c r="K1749" s="43"/>
      <c r="L1749" s="47"/>
      <c r="M1749" s="232"/>
      <c r="N1749" s="233"/>
      <c r="O1749" s="87"/>
      <c r="P1749" s="87"/>
      <c r="Q1749" s="87"/>
      <c r="R1749" s="87"/>
      <c r="S1749" s="87"/>
      <c r="T1749" s="88"/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T1749" s="20" t="s">
        <v>185</v>
      </c>
      <c r="AU1749" s="20" t="s">
        <v>86</v>
      </c>
    </row>
    <row r="1750" s="2" customFormat="1" ht="16.5" customHeight="1">
      <c r="A1750" s="41"/>
      <c r="B1750" s="42"/>
      <c r="C1750" s="216" t="s">
        <v>2724</v>
      </c>
      <c r="D1750" s="216" t="s">
        <v>179</v>
      </c>
      <c r="E1750" s="217" t="s">
        <v>2725</v>
      </c>
      <c r="F1750" s="218" t="s">
        <v>2726</v>
      </c>
      <c r="G1750" s="219" t="s">
        <v>344</v>
      </c>
      <c r="H1750" s="220">
        <v>11</v>
      </c>
      <c r="I1750" s="221"/>
      <c r="J1750" s="222">
        <f>ROUND(I1750*H1750,2)</f>
        <v>0</v>
      </c>
      <c r="K1750" s="218" t="s">
        <v>244</v>
      </c>
      <c r="L1750" s="47"/>
      <c r="M1750" s="223" t="s">
        <v>19</v>
      </c>
      <c r="N1750" s="224" t="s">
        <v>48</v>
      </c>
      <c r="O1750" s="87"/>
      <c r="P1750" s="225">
        <f>O1750*H1750</f>
        <v>0</v>
      </c>
      <c r="Q1750" s="225">
        <v>9.0000000000000006E-05</v>
      </c>
      <c r="R1750" s="225">
        <f>Q1750*H1750</f>
        <v>0.00098999999999999999</v>
      </c>
      <c r="S1750" s="225">
        <v>0</v>
      </c>
      <c r="T1750" s="226">
        <f>S1750*H1750</f>
        <v>0</v>
      </c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R1750" s="227" t="s">
        <v>291</v>
      </c>
      <c r="AT1750" s="227" t="s">
        <v>179</v>
      </c>
      <c r="AU1750" s="227" t="s">
        <v>86</v>
      </c>
      <c r="AY1750" s="20" t="s">
        <v>177</v>
      </c>
      <c r="BE1750" s="228">
        <f>IF(N1750="základní",J1750,0)</f>
        <v>0</v>
      </c>
      <c r="BF1750" s="228">
        <f>IF(N1750="snížená",J1750,0)</f>
        <v>0</v>
      </c>
      <c r="BG1750" s="228">
        <f>IF(N1750="zákl. přenesená",J1750,0)</f>
        <v>0</v>
      </c>
      <c r="BH1750" s="228">
        <f>IF(N1750="sníž. přenesená",J1750,0)</f>
        <v>0</v>
      </c>
      <c r="BI1750" s="228">
        <f>IF(N1750="nulová",J1750,0)</f>
        <v>0</v>
      </c>
      <c r="BJ1750" s="20" t="s">
        <v>84</v>
      </c>
      <c r="BK1750" s="228">
        <f>ROUND(I1750*H1750,2)</f>
        <v>0</v>
      </c>
      <c r="BL1750" s="20" t="s">
        <v>291</v>
      </c>
      <c r="BM1750" s="227" t="s">
        <v>2727</v>
      </c>
    </row>
    <row r="1751" s="2" customFormat="1">
      <c r="A1751" s="41"/>
      <c r="B1751" s="42"/>
      <c r="C1751" s="43"/>
      <c r="D1751" s="229" t="s">
        <v>185</v>
      </c>
      <c r="E1751" s="43"/>
      <c r="F1751" s="230" t="s">
        <v>2726</v>
      </c>
      <c r="G1751" s="43"/>
      <c r="H1751" s="43"/>
      <c r="I1751" s="231"/>
      <c r="J1751" s="43"/>
      <c r="K1751" s="43"/>
      <c r="L1751" s="47"/>
      <c r="M1751" s="232"/>
      <c r="N1751" s="233"/>
      <c r="O1751" s="87"/>
      <c r="P1751" s="87"/>
      <c r="Q1751" s="87"/>
      <c r="R1751" s="87"/>
      <c r="S1751" s="87"/>
      <c r="T1751" s="88"/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T1751" s="20" t="s">
        <v>185</v>
      </c>
      <c r="AU1751" s="20" t="s">
        <v>86</v>
      </c>
    </row>
    <row r="1752" s="13" customFormat="1">
      <c r="A1752" s="13"/>
      <c r="B1752" s="234"/>
      <c r="C1752" s="235"/>
      <c r="D1752" s="229" t="s">
        <v>187</v>
      </c>
      <c r="E1752" s="236" t="s">
        <v>19</v>
      </c>
      <c r="F1752" s="237" t="s">
        <v>2728</v>
      </c>
      <c r="G1752" s="235"/>
      <c r="H1752" s="238">
        <v>11</v>
      </c>
      <c r="I1752" s="239"/>
      <c r="J1752" s="235"/>
      <c r="K1752" s="235"/>
      <c r="L1752" s="240"/>
      <c r="M1752" s="241"/>
      <c r="N1752" s="242"/>
      <c r="O1752" s="242"/>
      <c r="P1752" s="242"/>
      <c r="Q1752" s="242"/>
      <c r="R1752" s="242"/>
      <c r="S1752" s="242"/>
      <c r="T1752" s="24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4" t="s">
        <v>187</v>
      </c>
      <c r="AU1752" s="244" t="s">
        <v>86</v>
      </c>
      <c r="AV1752" s="13" t="s">
        <v>86</v>
      </c>
      <c r="AW1752" s="13" t="s">
        <v>37</v>
      </c>
      <c r="AX1752" s="13" t="s">
        <v>84</v>
      </c>
      <c r="AY1752" s="244" t="s">
        <v>177</v>
      </c>
    </row>
    <row r="1753" s="2" customFormat="1" ht="16.5" customHeight="1">
      <c r="A1753" s="41"/>
      <c r="B1753" s="42"/>
      <c r="C1753" s="216" t="s">
        <v>2729</v>
      </c>
      <c r="D1753" s="216" t="s">
        <v>179</v>
      </c>
      <c r="E1753" s="217" t="s">
        <v>2730</v>
      </c>
      <c r="F1753" s="218" t="s">
        <v>2731</v>
      </c>
      <c r="G1753" s="219" t="s">
        <v>344</v>
      </c>
      <c r="H1753" s="220">
        <v>2</v>
      </c>
      <c r="I1753" s="221"/>
      <c r="J1753" s="222">
        <f>ROUND(I1753*H1753,2)</f>
        <v>0</v>
      </c>
      <c r="K1753" s="218" t="s">
        <v>244</v>
      </c>
      <c r="L1753" s="47"/>
      <c r="M1753" s="223" t="s">
        <v>19</v>
      </c>
      <c r="N1753" s="224" t="s">
        <v>48</v>
      </c>
      <c r="O1753" s="87"/>
      <c r="P1753" s="225">
        <f>O1753*H1753</f>
        <v>0</v>
      </c>
      <c r="Q1753" s="225">
        <v>0.00031</v>
      </c>
      <c r="R1753" s="225">
        <f>Q1753*H1753</f>
        <v>0.00062</v>
      </c>
      <c r="S1753" s="225">
        <v>0</v>
      </c>
      <c r="T1753" s="226">
        <f>S1753*H1753</f>
        <v>0</v>
      </c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R1753" s="227" t="s">
        <v>291</v>
      </c>
      <c r="AT1753" s="227" t="s">
        <v>179</v>
      </c>
      <c r="AU1753" s="227" t="s">
        <v>86</v>
      </c>
      <c r="AY1753" s="20" t="s">
        <v>177</v>
      </c>
      <c r="BE1753" s="228">
        <f>IF(N1753="základní",J1753,0)</f>
        <v>0</v>
      </c>
      <c r="BF1753" s="228">
        <f>IF(N1753="snížená",J1753,0)</f>
        <v>0</v>
      </c>
      <c r="BG1753" s="228">
        <f>IF(N1753="zákl. přenesená",J1753,0)</f>
        <v>0</v>
      </c>
      <c r="BH1753" s="228">
        <f>IF(N1753="sníž. přenesená",J1753,0)</f>
        <v>0</v>
      </c>
      <c r="BI1753" s="228">
        <f>IF(N1753="nulová",J1753,0)</f>
        <v>0</v>
      </c>
      <c r="BJ1753" s="20" t="s">
        <v>84</v>
      </c>
      <c r="BK1753" s="228">
        <f>ROUND(I1753*H1753,2)</f>
        <v>0</v>
      </c>
      <c r="BL1753" s="20" t="s">
        <v>291</v>
      </c>
      <c r="BM1753" s="227" t="s">
        <v>2732</v>
      </c>
    </row>
    <row r="1754" s="2" customFormat="1">
      <c r="A1754" s="41"/>
      <c r="B1754" s="42"/>
      <c r="C1754" s="43"/>
      <c r="D1754" s="229" t="s">
        <v>185</v>
      </c>
      <c r="E1754" s="43"/>
      <c r="F1754" s="230" t="s">
        <v>2731</v>
      </c>
      <c r="G1754" s="43"/>
      <c r="H1754" s="43"/>
      <c r="I1754" s="231"/>
      <c r="J1754" s="43"/>
      <c r="K1754" s="43"/>
      <c r="L1754" s="47"/>
      <c r="M1754" s="232"/>
      <c r="N1754" s="233"/>
      <c r="O1754" s="87"/>
      <c r="P1754" s="87"/>
      <c r="Q1754" s="87"/>
      <c r="R1754" s="87"/>
      <c r="S1754" s="87"/>
      <c r="T1754" s="88"/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T1754" s="20" t="s">
        <v>185</v>
      </c>
      <c r="AU1754" s="20" t="s">
        <v>86</v>
      </c>
    </row>
    <row r="1755" s="13" customFormat="1">
      <c r="A1755" s="13"/>
      <c r="B1755" s="234"/>
      <c r="C1755" s="235"/>
      <c r="D1755" s="229" t="s">
        <v>187</v>
      </c>
      <c r="E1755" s="236" t="s">
        <v>19</v>
      </c>
      <c r="F1755" s="237" t="s">
        <v>2733</v>
      </c>
      <c r="G1755" s="235"/>
      <c r="H1755" s="238">
        <v>2</v>
      </c>
      <c r="I1755" s="239"/>
      <c r="J1755" s="235"/>
      <c r="K1755" s="235"/>
      <c r="L1755" s="240"/>
      <c r="M1755" s="241"/>
      <c r="N1755" s="242"/>
      <c r="O1755" s="242"/>
      <c r="P1755" s="242"/>
      <c r="Q1755" s="242"/>
      <c r="R1755" s="242"/>
      <c r="S1755" s="242"/>
      <c r="T1755" s="24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4" t="s">
        <v>187</v>
      </c>
      <c r="AU1755" s="244" t="s">
        <v>86</v>
      </c>
      <c r="AV1755" s="13" t="s">
        <v>86</v>
      </c>
      <c r="AW1755" s="13" t="s">
        <v>37</v>
      </c>
      <c r="AX1755" s="13" t="s">
        <v>77</v>
      </c>
      <c r="AY1755" s="244" t="s">
        <v>177</v>
      </c>
    </row>
    <row r="1756" s="15" customFormat="1">
      <c r="A1756" s="15"/>
      <c r="B1756" s="255"/>
      <c r="C1756" s="256"/>
      <c r="D1756" s="229" t="s">
        <v>187</v>
      </c>
      <c r="E1756" s="257" t="s">
        <v>19</v>
      </c>
      <c r="F1756" s="258" t="s">
        <v>222</v>
      </c>
      <c r="G1756" s="256"/>
      <c r="H1756" s="259">
        <v>2</v>
      </c>
      <c r="I1756" s="260"/>
      <c r="J1756" s="256"/>
      <c r="K1756" s="256"/>
      <c r="L1756" s="261"/>
      <c r="M1756" s="262"/>
      <c r="N1756" s="263"/>
      <c r="O1756" s="263"/>
      <c r="P1756" s="263"/>
      <c r="Q1756" s="263"/>
      <c r="R1756" s="263"/>
      <c r="S1756" s="263"/>
      <c r="T1756" s="264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T1756" s="265" t="s">
        <v>187</v>
      </c>
      <c r="AU1756" s="265" t="s">
        <v>86</v>
      </c>
      <c r="AV1756" s="15" t="s">
        <v>99</v>
      </c>
      <c r="AW1756" s="15" t="s">
        <v>37</v>
      </c>
      <c r="AX1756" s="15" t="s">
        <v>84</v>
      </c>
      <c r="AY1756" s="265" t="s">
        <v>177</v>
      </c>
    </row>
    <row r="1757" s="2" customFormat="1" ht="16.5" customHeight="1">
      <c r="A1757" s="41"/>
      <c r="B1757" s="42"/>
      <c r="C1757" s="216" t="s">
        <v>2734</v>
      </c>
      <c r="D1757" s="216" t="s">
        <v>179</v>
      </c>
      <c r="E1757" s="217" t="s">
        <v>2735</v>
      </c>
      <c r="F1757" s="218" t="s">
        <v>2736</v>
      </c>
      <c r="G1757" s="219" t="s">
        <v>287</v>
      </c>
      <c r="H1757" s="220">
        <v>0.54000000000000004</v>
      </c>
      <c r="I1757" s="221"/>
      <c r="J1757" s="222">
        <f>ROUND(I1757*H1757,2)</f>
        <v>0</v>
      </c>
      <c r="K1757" s="218" t="s">
        <v>244</v>
      </c>
      <c r="L1757" s="47"/>
      <c r="M1757" s="223" t="s">
        <v>19</v>
      </c>
      <c r="N1757" s="224" t="s">
        <v>48</v>
      </c>
      <c r="O1757" s="87"/>
      <c r="P1757" s="225">
        <f>O1757*H1757</f>
        <v>0</v>
      </c>
      <c r="Q1757" s="225">
        <v>0</v>
      </c>
      <c r="R1757" s="225">
        <f>Q1757*H1757</f>
        <v>0</v>
      </c>
      <c r="S1757" s="225">
        <v>0</v>
      </c>
      <c r="T1757" s="226">
        <f>S1757*H1757</f>
        <v>0</v>
      </c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R1757" s="227" t="s">
        <v>291</v>
      </c>
      <c r="AT1757" s="227" t="s">
        <v>179</v>
      </c>
      <c r="AU1757" s="227" t="s">
        <v>86</v>
      </c>
      <c r="AY1757" s="20" t="s">
        <v>177</v>
      </c>
      <c r="BE1757" s="228">
        <f>IF(N1757="základní",J1757,0)</f>
        <v>0</v>
      </c>
      <c r="BF1757" s="228">
        <f>IF(N1757="snížená",J1757,0)</f>
        <v>0</v>
      </c>
      <c r="BG1757" s="228">
        <f>IF(N1757="zákl. přenesená",J1757,0)</f>
        <v>0</v>
      </c>
      <c r="BH1757" s="228">
        <f>IF(N1757="sníž. přenesená",J1757,0)</f>
        <v>0</v>
      </c>
      <c r="BI1757" s="228">
        <f>IF(N1757="nulová",J1757,0)</f>
        <v>0</v>
      </c>
      <c r="BJ1757" s="20" t="s">
        <v>84</v>
      </c>
      <c r="BK1757" s="228">
        <f>ROUND(I1757*H1757,2)</f>
        <v>0</v>
      </c>
      <c r="BL1757" s="20" t="s">
        <v>291</v>
      </c>
      <c r="BM1757" s="227" t="s">
        <v>2737</v>
      </c>
    </row>
    <row r="1758" s="2" customFormat="1">
      <c r="A1758" s="41"/>
      <c r="B1758" s="42"/>
      <c r="C1758" s="43"/>
      <c r="D1758" s="229" t="s">
        <v>185</v>
      </c>
      <c r="E1758" s="43"/>
      <c r="F1758" s="230" t="s">
        <v>2738</v>
      </c>
      <c r="G1758" s="43"/>
      <c r="H1758" s="43"/>
      <c r="I1758" s="231"/>
      <c r="J1758" s="43"/>
      <c r="K1758" s="43"/>
      <c r="L1758" s="47"/>
      <c r="M1758" s="232"/>
      <c r="N1758" s="233"/>
      <c r="O1758" s="87"/>
      <c r="P1758" s="87"/>
      <c r="Q1758" s="87"/>
      <c r="R1758" s="87"/>
      <c r="S1758" s="87"/>
      <c r="T1758" s="88"/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T1758" s="20" t="s">
        <v>185</v>
      </c>
      <c r="AU1758" s="20" t="s">
        <v>86</v>
      </c>
    </row>
    <row r="1759" s="12" customFormat="1" ht="22.8" customHeight="1">
      <c r="A1759" s="12"/>
      <c r="B1759" s="200"/>
      <c r="C1759" s="201"/>
      <c r="D1759" s="202" t="s">
        <v>76</v>
      </c>
      <c r="E1759" s="214" t="s">
        <v>2739</v>
      </c>
      <c r="F1759" s="214" t="s">
        <v>2740</v>
      </c>
      <c r="G1759" s="201"/>
      <c r="H1759" s="201"/>
      <c r="I1759" s="204"/>
      <c r="J1759" s="215">
        <f>BK1759</f>
        <v>0</v>
      </c>
      <c r="K1759" s="201"/>
      <c r="L1759" s="206"/>
      <c r="M1759" s="207"/>
      <c r="N1759" s="208"/>
      <c r="O1759" s="208"/>
      <c r="P1759" s="209">
        <f>SUM(P1760:P1773)</f>
        <v>0</v>
      </c>
      <c r="Q1759" s="208"/>
      <c r="R1759" s="209">
        <f>SUM(R1760:R1773)</f>
        <v>0.1096</v>
      </c>
      <c r="S1759" s="208"/>
      <c r="T1759" s="210">
        <f>SUM(T1760:T1773)</f>
        <v>0</v>
      </c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R1759" s="211" t="s">
        <v>86</v>
      </c>
      <c r="AT1759" s="212" t="s">
        <v>76</v>
      </c>
      <c r="AU1759" s="212" t="s">
        <v>84</v>
      </c>
      <c r="AY1759" s="211" t="s">
        <v>177</v>
      </c>
      <c r="BK1759" s="213">
        <f>SUM(BK1760:BK1773)</f>
        <v>0</v>
      </c>
    </row>
    <row r="1760" s="2" customFormat="1" ht="16.5" customHeight="1">
      <c r="A1760" s="41"/>
      <c r="B1760" s="42"/>
      <c r="C1760" s="216" t="s">
        <v>2741</v>
      </c>
      <c r="D1760" s="216" t="s">
        <v>179</v>
      </c>
      <c r="E1760" s="217" t="s">
        <v>2742</v>
      </c>
      <c r="F1760" s="218" t="s">
        <v>2743</v>
      </c>
      <c r="G1760" s="219" t="s">
        <v>344</v>
      </c>
      <c r="H1760" s="220">
        <v>1</v>
      </c>
      <c r="I1760" s="221"/>
      <c r="J1760" s="222">
        <f>ROUND(I1760*H1760,2)</f>
        <v>0</v>
      </c>
      <c r="K1760" s="218" t="s">
        <v>244</v>
      </c>
      <c r="L1760" s="47"/>
      <c r="M1760" s="223" t="s">
        <v>19</v>
      </c>
      <c r="N1760" s="224" t="s">
        <v>48</v>
      </c>
      <c r="O1760" s="87"/>
      <c r="P1760" s="225">
        <f>O1760*H1760</f>
        <v>0</v>
      </c>
      <c r="Q1760" s="225">
        <v>0.0038999999999999998</v>
      </c>
      <c r="R1760" s="225">
        <f>Q1760*H1760</f>
        <v>0.0038999999999999998</v>
      </c>
      <c r="S1760" s="225">
        <v>0</v>
      </c>
      <c r="T1760" s="226">
        <f>S1760*H1760</f>
        <v>0</v>
      </c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R1760" s="227" t="s">
        <v>291</v>
      </c>
      <c r="AT1760" s="227" t="s">
        <v>179</v>
      </c>
      <c r="AU1760" s="227" t="s">
        <v>86</v>
      </c>
      <c r="AY1760" s="20" t="s">
        <v>177</v>
      </c>
      <c r="BE1760" s="228">
        <f>IF(N1760="základní",J1760,0)</f>
        <v>0</v>
      </c>
      <c r="BF1760" s="228">
        <f>IF(N1760="snížená",J1760,0)</f>
        <v>0</v>
      </c>
      <c r="BG1760" s="228">
        <f>IF(N1760="zákl. přenesená",J1760,0)</f>
        <v>0</v>
      </c>
      <c r="BH1760" s="228">
        <f>IF(N1760="sníž. přenesená",J1760,0)</f>
        <v>0</v>
      </c>
      <c r="BI1760" s="228">
        <f>IF(N1760="nulová",J1760,0)</f>
        <v>0</v>
      </c>
      <c r="BJ1760" s="20" t="s">
        <v>84</v>
      </c>
      <c r="BK1760" s="228">
        <f>ROUND(I1760*H1760,2)</f>
        <v>0</v>
      </c>
      <c r="BL1760" s="20" t="s">
        <v>291</v>
      </c>
      <c r="BM1760" s="227" t="s">
        <v>2744</v>
      </c>
    </row>
    <row r="1761" s="2" customFormat="1">
      <c r="A1761" s="41"/>
      <c r="B1761" s="42"/>
      <c r="C1761" s="43"/>
      <c r="D1761" s="229" t="s">
        <v>185</v>
      </c>
      <c r="E1761" s="43"/>
      <c r="F1761" s="230" t="s">
        <v>2745</v>
      </c>
      <c r="G1761" s="43"/>
      <c r="H1761" s="43"/>
      <c r="I1761" s="231"/>
      <c r="J1761" s="43"/>
      <c r="K1761" s="43"/>
      <c r="L1761" s="47"/>
      <c r="M1761" s="232"/>
      <c r="N1761" s="233"/>
      <c r="O1761" s="87"/>
      <c r="P1761" s="87"/>
      <c r="Q1761" s="87"/>
      <c r="R1761" s="87"/>
      <c r="S1761" s="87"/>
      <c r="T1761" s="88"/>
      <c r="U1761" s="41"/>
      <c r="V1761" s="41"/>
      <c r="W1761" s="41"/>
      <c r="X1761" s="41"/>
      <c r="Y1761" s="41"/>
      <c r="Z1761" s="41"/>
      <c r="AA1761" s="41"/>
      <c r="AB1761" s="41"/>
      <c r="AC1761" s="41"/>
      <c r="AD1761" s="41"/>
      <c r="AE1761" s="41"/>
      <c r="AT1761" s="20" t="s">
        <v>185</v>
      </c>
      <c r="AU1761" s="20" t="s">
        <v>86</v>
      </c>
    </row>
    <row r="1762" s="2" customFormat="1" ht="16.5" customHeight="1">
      <c r="A1762" s="41"/>
      <c r="B1762" s="42"/>
      <c r="C1762" s="216" t="s">
        <v>2746</v>
      </c>
      <c r="D1762" s="216" t="s">
        <v>179</v>
      </c>
      <c r="E1762" s="217" t="s">
        <v>2747</v>
      </c>
      <c r="F1762" s="218" t="s">
        <v>2748</v>
      </c>
      <c r="G1762" s="219" t="s">
        <v>344</v>
      </c>
      <c r="H1762" s="220">
        <v>6</v>
      </c>
      <c r="I1762" s="221"/>
      <c r="J1762" s="222">
        <f>ROUND(I1762*H1762,2)</f>
        <v>0</v>
      </c>
      <c r="K1762" s="218" t="s">
        <v>244</v>
      </c>
      <c r="L1762" s="47"/>
      <c r="M1762" s="223" t="s">
        <v>19</v>
      </c>
      <c r="N1762" s="224" t="s">
        <v>48</v>
      </c>
      <c r="O1762" s="87"/>
      <c r="P1762" s="225">
        <f>O1762*H1762</f>
        <v>0</v>
      </c>
      <c r="Q1762" s="225">
        <v>0.0091999999999999998</v>
      </c>
      <c r="R1762" s="225">
        <f>Q1762*H1762</f>
        <v>0.055199999999999999</v>
      </c>
      <c r="S1762" s="225">
        <v>0</v>
      </c>
      <c r="T1762" s="226">
        <f>S1762*H1762</f>
        <v>0</v>
      </c>
      <c r="U1762" s="41"/>
      <c r="V1762" s="41"/>
      <c r="W1762" s="41"/>
      <c r="X1762" s="41"/>
      <c r="Y1762" s="41"/>
      <c r="Z1762" s="41"/>
      <c r="AA1762" s="41"/>
      <c r="AB1762" s="41"/>
      <c r="AC1762" s="41"/>
      <c r="AD1762" s="41"/>
      <c r="AE1762" s="41"/>
      <c r="AR1762" s="227" t="s">
        <v>291</v>
      </c>
      <c r="AT1762" s="227" t="s">
        <v>179</v>
      </c>
      <c r="AU1762" s="227" t="s">
        <v>86</v>
      </c>
      <c r="AY1762" s="20" t="s">
        <v>177</v>
      </c>
      <c r="BE1762" s="228">
        <f>IF(N1762="základní",J1762,0)</f>
        <v>0</v>
      </c>
      <c r="BF1762" s="228">
        <f>IF(N1762="snížená",J1762,0)</f>
        <v>0</v>
      </c>
      <c r="BG1762" s="228">
        <f>IF(N1762="zákl. přenesená",J1762,0)</f>
        <v>0</v>
      </c>
      <c r="BH1762" s="228">
        <f>IF(N1762="sníž. přenesená",J1762,0)</f>
        <v>0</v>
      </c>
      <c r="BI1762" s="228">
        <f>IF(N1762="nulová",J1762,0)</f>
        <v>0</v>
      </c>
      <c r="BJ1762" s="20" t="s">
        <v>84</v>
      </c>
      <c r="BK1762" s="228">
        <f>ROUND(I1762*H1762,2)</f>
        <v>0</v>
      </c>
      <c r="BL1762" s="20" t="s">
        <v>291</v>
      </c>
      <c r="BM1762" s="227" t="s">
        <v>2749</v>
      </c>
    </row>
    <row r="1763" s="2" customFormat="1">
      <c r="A1763" s="41"/>
      <c r="B1763" s="42"/>
      <c r="C1763" s="43"/>
      <c r="D1763" s="229" t="s">
        <v>185</v>
      </c>
      <c r="E1763" s="43"/>
      <c r="F1763" s="230" t="s">
        <v>2750</v>
      </c>
      <c r="G1763" s="43"/>
      <c r="H1763" s="43"/>
      <c r="I1763" s="231"/>
      <c r="J1763" s="43"/>
      <c r="K1763" s="43"/>
      <c r="L1763" s="47"/>
      <c r="M1763" s="232"/>
      <c r="N1763" s="233"/>
      <c r="O1763" s="87"/>
      <c r="P1763" s="87"/>
      <c r="Q1763" s="87"/>
      <c r="R1763" s="87"/>
      <c r="S1763" s="87"/>
      <c r="T1763" s="88"/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T1763" s="20" t="s">
        <v>185</v>
      </c>
      <c r="AU1763" s="20" t="s">
        <v>86</v>
      </c>
    </row>
    <row r="1764" s="13" customFormat="1">
      <c r="A1764" s="13"/>
      <c r="B1764" s="234"/>
      <c r="C1764" s="235"/>
      <c r="D1764" s="229" t="s">
        <v>187</v>
      </c>
      <c r="E1764" s="236" t="s">
        <v>19</v>
      </c>
      <c r="F1764" s="237" t="s">
        <v>2606</v>
      </c>
      <c r="G1764" s="235"/>
      <c r="H1764" s="238">
        <v>1</v>
      </c>
      <c r="I1764" s="239"/>
      <c r="J1764" s="235"/>
      <c r="K1764" s="235"/>
      <c r="L1764" s="240"/>
      <c r="M1764" s="241"/>
      <c r="N1764" s="242"/>
      <c r="O1764" s="242"/>
      <c r="P1764" s="242"/>
      <c r="Q1764" s="242"/>
      <c r="R1764" s="242"/>
      <c r="S1764" s="242"/>
      <c r="T1764" s="24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4" t="s">
        <v>187</v>
      </c>
      <c r="AU1764" s="244" t="s">
        <v>86</v>
      </c>
      <c r="AV1764" s="13" t="s">
        <v>86</v>
      </c>
      <c r="AW1764" s="13" t="s">
        <v>37</v>
      </c>
      <c r="AX1764" s="13" t="s">
        <v>77</v>
      </c>
      <c r="AY1764" s="244" t="s">
        <v>177</v>
      </c>
    </row>
    <row r="1765" s="13" customFormat="1">
      <c r="A1765" s="13"/>
      <c r="B1765" s="234"/>
      <c r="C1765" s="235"/>
      <c r="D1765" s="229" t="s">
        <v>187</v>
      </c>
      <c r="E1765" s="236" t="s">
        <v>19</v>
      </c>
      <c r="F1765" s="237" t="s">
        <v>2607</v>
      </c>
      <c r="G1765" s="235"/>
      <c r="H1765" s="238">
        <v>5</v>
      </c>
      <c r="I1765" s="239"/>
      <c r="J1765" s="235"/>
      <c r="K1765" s="235"/>
      <c r="L1765" s="240"/>
      <c r="M1765" s="241"/>
      <c r="N1765" s="242"/>
      <c r="O1765" s="242"/>
      <c r="P1765" s="242"/>
      <c r="Q1765" s="242"/>
      <c r="R1765" s="242"/>
      <c r="S1765" s="242"/>
      <c r="T1765" s="24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4" t="s">
        <v>187</v>
      </c>
      <c r="AU1765" s="244" t="s">
        <v>86</v>
      </c>
      <c r="AV1765" s="13" t="s">
        <v>86</v>
      </c>
      <c r="AW1765" s="13" t="s">
        <v>37</v>
      </c>
      <c r="AX1765" s="13" t="s">
        <v>77</v>
      </c>
      <c r="AY1765" s="244" t="s">
        <v>177</v>
      </c>
    </row>
    <row r="1766" s="15" customFormat="1">
      <c r="A1766" s="15"/>
      <c r="B1766" s="255"/>
      <c r="C1766" s="256"/>
      <c r="D1766" s="229" t="s">
        <v>187</v>
      </c>
      <c r="E1766" s="257" t="s">
        <v>19</v>
      </c>
      <c r="F1766" s="258" t="s">
        <v>222</v>
      </c>
      <c r="G1766" s="256"/>
      <c r="H1766" s="259">
        <v>6</v>
      </c>
      <c r="I1766" s="260"/>
      <c r="J1766" s="256"/>
      <c r="K1766" s="256"/>
      <c r="L1766" s="261"/>
      <c r="M1766" s="262"/>
      <c r="N1766" s="263"/>
      <c r="O1766" s="263"/>
      <c r="P1766" s="263"/>
      <c r="Q1766" s="263"/>
      <c r="R1766" s="263"/>
      <c r="S1766" s="263"/>
      <c r="T1766" s="264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65" t="s">
        <v>187</v>
      </c>
      <c r="AU1766" s="265" t="s">
        <v>86</v>
      </c>
      <c r="AV1766" s="15" t="s">
        <v>99</v>
      </c>
      <c r="AW1766" s="15" t="s">
        <v>37</v>
      </c>
      <c r="AX1766" s="15" t="s">
        <v>84</v>
      </c>
      <c r="AY1766" s="265" t="s">
        <v>177</v>
      </c>
    </row>
    <row r="1767" s="2" customFormat="1" ht="16.5" customHeight="1">
      <c r="A1767" s="41"/>
      <c r="B1767" s="42"/>
      <c r="C1767" s="216" t="s">
        <v>2751</v>
      </c>
      <c r="D1767" s="216" t="s">
        <v>179</v>
      </c>
      <c r="E1767" s="217" t="s">
        <v>2752</v>
      </c>
      <c r="F1767" s="218" t="s">
        <v>2753</v>
      </c>
      <c r="G1767" s="219" t="s">
        <v>344</v>
      </c>
      <c r="H1767" s="220">
        <v>1</v>
      </c>
      <c r="I1767" s="221"/>
      <c r="J1767" s="222">
        <f>ROUND(I1767*H1767,2)</f>
        <v>0</v>
      </c>
      <c r="K1767" s="218" t="s">
        <v>317</v>
      </c>
      <c r="L1767" s="47"/>
      <c r="M1767" s="223" t="s">
        <v>19</v>
      </c>
      <c r="N1767" s="224" t="s">
        <v>48</v>
      </c>
      <c r="O1767" s="87"/>
      <c r="P1767" s="225">
        <f>O1767*H1767</f>
        <v>0</v>
      </c>
      <c r="Q1767" s="225">
        <v>0.050000000000000003</v>
      </c>
      <c r="R1767" s="225">
        <f>Q1767*H1767</f>
        <v>0.050000000000000003</v>
      </c>
      <c r="S1767" s="225">
        <v>0</v>
      </c>
      <c r="T1767" s="226">
        <f>S1767*H1767</f>
        <v>0</v>
      </c>
      <c r="U1767" s="41"/>
      <c r="V1767" s="41"/>
      <c r="W1767" s="41"/>
      <c r="X1767" s="41"/>
      <c r="Y1767" s="41"/>
      <c r="Z1767" s="41"/>
      <c r="AA1767" s="41"/>
      <c r="AB1767" s="41"/>
      <c r="AC1767" s="41"/>
      <c r="AD1767" s="41"/>
      <c r="AE1767" s="41"/>
      <c r="AR1767" s="227" t="s">
        <v>291</v>
      </c>
      <c r="AT1767" s="227" t="s">
        <v>179</v>
      </c>
      <c r="AU1767" s="227" t="s">
        <v>86</v>
      </c>
      <c r="AY1767" s="20" t="s">
        <v>177</v>
      </c>
      <c r="BE1767" s="228">
        <f>IF(N1767="základní",J1767,0)</f>
        <v>0</v>
      </c>
      <c r="BF1767" s="228">
        <f>IF(N1767="snížená",J1767,0)</f>
        <v>0</v>
      </c>
      <c r="BG1767" s="228">
        <f>IF(N1767="zákl. přenesená",J1767,0)</f>
        <v>0</v>
      </c>
      <c r="BH1767" s="228">
        <f>IF(N1767="sníž. přenesená",J1767,0)</f>
        <v>0</v>
      </c>
      <c r="BI1767" s="228">
        <f>IF(N1767="nulová",J1767,0)</f>
        <v>0</v>
      </c>
      <c r="BJ1767" s="20" t="s">
        <v>84</v>
      </c>
      <c r="BK1767" s="228">
        <f>ROUND(I1767*H1767,2)</f>
        <v>0</v>
      </c>
      <c r="BL1767" s="20" t="s">
        <v>291</v>
      </c>
      <c r="BM1767" s="227" t="s">
        <v>2754</v>
      </c>
    </row>
    <row r="1768" s="2" customFormat="1">
      <c r="A1768" s="41"/>
      <c r="B1768" s="42"/>
      <c r="C1768" s="43"/>
      <c r="D1768" s="229" t="s">
        <v>185</v>
      </c>
      <c r="E1768" s="43"/>
      <c r="F1768" s="230" t="s">
        <v>2753</v>
      </c>
      <c r="G1768" s="43"/>
      <c r="H1768" s="43"/>
      <c r="I1768" s="231"/>
      <c r="J1768" s="43"/>
      <c r="K1768" s="43"/>
      <c r="L1768" s="47"/>
      <c r="M1768" s="232"/>
      <c r="N1768" s="233"/>
      <c r="O1768" s="87"/>
      <c r="P1768" s="87"/>
      <c r="Q1768" s="87"/>
      <c r="R1768" s="87"/>
      <c r="S1768" s="87"/>
      <c r="T1768" s="88"/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T1768" s="20" t="s">
        <v>185</v>
      </c>
      <c r="AU1768" s="20" t="s">
        <v>86</v>
      </c>
    </row>
    <row r="1769" s="2" customFormat="1">
      <c r="A1769" s="41"/>
      <c r="B1769" s="42"/>
      <c r="C1769" s="43"/>
      <c r="D1769" s="229" t="s">
        <v>486</v>
      </c>
      <c r="E1769" s="43"/>
      <c r="F1769" s="287" t="s">
        <v>2755</v>
      </c>
      <c r="G1769" s="43"/>
      <c r="H1769" s="43"/>
      <c r="I1769" s="231"/>
      <c r="J1769" s="43"/>
      <c r="K1769" s="43"/>
      <c r="L1769" s="47"/>
      <c r="M1769" s="232"/>
      <c r="N1769" s="233"/>
      <c r="O1769" s="87"/>
      <c r="P1769" s="87"/>
      <c r="Q1769" s="87"/>
      <c r="R1769" s="87"/>
      <c r="S1769" s="87"/>
      <c r="T1769" s="88"/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T1769" s="20" t="s">
        <v>486</v>
      </c>
      <c r="AU1769" s="20" t="s">
        <v>86</v>
      </c>
    </row>
    <row r="1770" s="2" customFormat="1" ht="16.5" customHeight="1">
      <c r="A1770" s="41"/>
      <c r="B1770" s="42"/>
      <c r="C1770" s="216" t="s">
        <v>2756</v>
      </c>
      <c r="D1770" s="216" t="s">
        <v>179</v>
      </c>
      <c r="E1770" s="217" t="s">
        <v>2757</v>
      </c>
      <c r="F1770" s="218" t="s">
        <v>2758</v>
      </c>
      <c r="G1770" s="219" t="s">
        <v>344</v>
      </c>
      <c r="H1770" s="220">
        <v>1</v>
      </c>
      <c r="I1770" s="221"/>
      <c r="J1770" s="222">
        <f>ROUND(I1770*H1770,2)</f>
        <v>0</v>
      </c>
      <c r="K1770" s="218" t="s">
        <v>317</v>
      </c>
      <c r="L1770" s="47"/>
      <c r="M1770" s="223" t="s">
        <v>19</v>
      </c>
      <c r="N1770" s="224" t="s">
        <v>48</v>
      </c>
      <c r="O1770" s="87"/>
      <c r="P1770" s="225">
        <f>O1770*H1770</f>
        <v>0</v>
      </c>
      <c r="Q1770" s="225">
        <v>0.00050000000000000001</v>
      </c>
      <c r="R1770" s="225">
        <f>Q1770*H1770</f>
        <v>0.00050000000000000001</v>
      </c>
      <c r="S1770" s="225">
        <v>0</v>
      </c>
      <c r="T1770" s="226">
        <f>S1770*H1770</f>
        <v>0</v>
      </c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R1770" s="227" t="s">
        <v>291</v>
      </c>
      <c r="AT1770" s="227" t="s">
        <v>179</v>
      </c>
      <c r="AU1770" s="227" t="s">
        <v>86</v>
      </c>
      <c r="AY1770" s="20" t="s">
        <v>177</v>
      </c>
      <c r="BE1770" s="228">
        <f>IF(N1770="základní",J1770,0)</f>
        <v>0</v>
      </c>
      <c r="BF1770" s="228">
        <f>IF(N1770="snížená",J1770,0)</f>
        <v>0</v>
      </c>
      <c r="BG1770" s="228">
        <f>IF(N1770="zákl. přenesená",J1770,0)</f>
        <v>0</v>
      </c>
      <c r="BH1770" s="228">
        <f>IF(N1770="sníž. přenesená",J1770,0)</f>
        <v>0</v>
      </c>
      <c r="BI1770" s="228">
        <f>IF(N1770="nulová",J1770,0)</f>
        <v>0</v>
      </c>
      <c r="BJ1770" s="20" t="s">
        <v>84</v>
      </c>
      <c r="BK1770" s="228">
        <f>ROUND(I1770*H1770,2)</f>
        <v>0</v>
      </c>
      <c r="BL1770" s="20" t="s">
        <v>291</v>
      </c>
      <c r="BM1770" s="227" t="s">
        <v>2759</v>
      </c>
    </row>
    <row r="1771" s="2" customFormat="1">
      <c r="A1771" s="41"/>
      <c r="B1771" s="42"/>
      <c r="C1771" s="43"/>
      <c r="D1771" s="229" t="s">
        <v>185</v>
      </c>
      <c r="E1771" s="43"/>
      <c r="F1771" s="230" t="s">
        <v>2760</v>
      </c>
      <c r="G1771" s="43"/>
      <c r="H1771" s="43"/>
      <c r="I1771" s="231"/>
      <c r="J1771" s="43"/>
      <c r="K1771" s="43"/>
      <c r="L1771" s="47"/>
      <c r="M1771" s="232"/>
      <c r="N1771" s="233"/>
      <c r="O1771" s="87"/>
      <c r="P1771" s="87"/>
      <c r="Q1771" s="87"/>
      <c r="R1771" s="87"/>
      <c r="S1771" s="87"/>
      <c r="T1771" s="88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T1771" s="20" t="s">
        <v>185</v>
      </c>
      <c r="AU1771" s="20" t="s">
        <v>86</v>
      </c>
    </row>
    <row r="1772" s="2" customFormat="1" ht="16.5" customHeight="1">
      <c r="A1772" s="41"/>
      <c r="B1772" s="42"/>
      <c r="C1772" s="216" t="s">
        <v>2761</v>
      </c>
      <c r="D1772" s="216" t="s">
        <v>179</v>
      </c>
      <c r="E1772" s="217" t="s">
        <v>2762</v>
      </c>
      <c r="F1772" s="218" t="s">
        <v>2763</v>
      </c>
      <c r="G1772" s="219" t="s">
        <v>287</v>
      </c>
      <c r="H1772" s="220">
        <v>0.11</v>
      </c>
      <c r="I1772" s="221"/>
      <c r="J1772" s="222">
        <f>ROUND(I1772*H1772,2)</f>
        <v>0</v>
      </c>
      <c r="K1772" s="218" t="s">
        <v>244</v>
      </c>
      <c r="L1772" s="47"/>
      <c r="M1772" s="223" t="s">
        <v>19</v>
      </c>
      <c r="N1772" s="224" t="s">
        <v>48</v>
      </c>
      <c r="O1772" s="87"/>
      <c r="P1772" s="225">
        <f>O1772*H1772</f>
        <v>0</v>
      </c>
      <c r="Q1772" s="225">
        <v>0</v>
      </c>
      <c r="R1772" s="225">
        <f>Q1772*H1772</f>
        <v>0</v>
      </c>
      <c r="S1772" s="225">
        <v>0</v>
      </c>
      <c r="T1772" s="226">
        <f>S1772*H1772</f>
        <v>0</v>
      </c>
      <c r="U1772" s="41"/>
      <c r="V1772" s="41"/>
      <c r="W1772" s="41"/>
      <c r="X1772" s="41"/>
      <c r="Y1772" s="41"/>
      <c r="Z1772" s="41"/>
      <c r="AA1772" s="41"/>
      <c r="AB1772" s="41"/>
      <c r="AC1772" s="41"/>
      <c r="AD1772" s="41"/>
      <c r="AE1772" s="41"/>
      <c r="AR1772" s="227" t="s">
        <v>291</v>
      </c>
      <c r="AT1772" s="227" t="s">
        <v>179</v>
      </c>
      <c r="AU1772" s="227" t="s">
        <v>86</v>
      </c>
      <c r="AY1772" s="20" t="s">
        <v>177</v>
      </c>
      <c r="BE1772" s="228">
        <f>IF(N1772="základní",J1772,0)</f>
        <v>0</v>
      </c>
      <c r="BF1772" s="228">
        <f>IF(N1772="snížená",J1772,0)</f>
        <v>0</v>
      </c>
      <c r="BG1772" s="228">
        <f>IF(N1772="zákl. přenesená",J1772,0)</f>
        <v>0</v>
      </c>
      <c r="BH1772" s="228">
        <f>IF(N1772="sníž. přenesená",J1772,0)</f>
        <v>0</v>
      </c>
      <c r="BI1772" s="228">
        <f>IF(N1772="nulová",J1772,0)</f>
        <v>0</v>
      </c>
      <c r="BJ1772" s="20" t="s">
        <v>84</v>
      </c>
      <c r="BK1772" s="228">
        <f>ROUND(I1772*H1772,2)</f>
        <v>0</v>
      </c>
      <c r="BL1772" s="20" t="s">
        <v>291</v>
      </c>
      <c r="BM1772" s="227" t="s">
        <v>2764</v>
      </c>
    </row>
    <row r="1773" s="2" customFormat="1">
      <c r="A1773" s="41"/>
      <c r="B1773" s="42"/>
      <c r="C1773" s="43"/>
      <c r="D1773" s="229" t="s">
        <v>185</v>
      </c>
      <c r="E1773" s="43"/>
      <c r="F1773" s="230" t="s">
        <v>2765</v>
      </c>
      <c r="G1773" s="43"/>
      <c r="H1773" s="43"/>
      <c r="I1773" s="231"/>
      <c r="J1773" s="43"/>
      <c r="K1773" s="43"/>
      <c r="L1773" s="47"/>
      <c r="M1773" s="232"/>
      <c r="N1773" s="233"/>
      <c r="O1773" s="87"/>
      <c r="P1773" s="87"/>
      <c r="Q1773" s="87"/>
      <c r="R1773" s="87"/>
      <c r="S1773" s="87"/>
      <c r="T1773" s="88"/>
      <c r="U1773" s="41"/>
      <c r="V1773" s="41"/>
      <c r="W1773" s="41"/>
      <c r="X1773" s="41"/>
      <c r="Y1773" s="41"/>
      <c r="Z1773" s="41"/>
      <c r="AA1773" s="41"/>
      <c r="AB1773" s="41"/>
      <c r="AC1773" s="41"/>
      <c r="AD1773" s="41"/>
      <c r="AE1773" s="41"/>
      <c r="AT1773" s="20" t="s">
        <v>185</v>
      </c>
      <c r="AU1773" s="20" t="s">
        <v>86</v>
      </c>
    </row>
    <row r="1774" s="12" customFormat="1" ht="22.8" customHeight="1">
      <c r="A1774" s="12"/>
      <c r="B1774" s="200"/>
      <c r="C1774" s="201"/>
      <c r="D1774" s="202" t="s">
        <v>76</v>
      </c>
      <c r="E1774" s="214" t="s">
        <v>2766</v>
      </c>
      <c r="F1774" s="214" t="s">
        <v>2767</v>
      </c>
      <c r="G1774" s="201"/>
      <c r="H1774" s="201"/>
      <c r="I1774" s="204"/>
      <c r="J1774" s="215">
        <f>BK1774</f>
        <v>0</v>
      </c>
      <c r="K1774" s="201"/>
      <c r="L1774" s="206"/>
      <c r="M1774" s="207"/>
      <c r="N1774" s="208"/>
      <c r="O1774" s="208"/>
      <c r="P1774" s="209">
        <f>SUM(P1775:P1808)</f>
        <v>0</v>
      </c>
      <c r="Q1774" s="208"/>
      <c r="R1774" s="209">
        <f>SUM(R1775:R1808)</f>
        <v>0.011040000000000001</v>
      </c>
      <c r="S1774" s="208"/>
      <c r="T1774" s="210">
        <f>SUM(T1775:T1808)</f>
        <v>0</v>
      </c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R1774" s="211" t="s">
        <v>86</v>
      </c>
      <c r="AT1774" s="212" t="s">
        <v>76</v>
      </c>
      <c r="AU1774" s="212" t="s">
        <v>84</v>
      </c>
      <c r="AY1774" s="211" t="s">
        <v>177</v>
      </c>
      <c r="BK1774" s="213">
        <f>SUM(BK1775:BK1808)</f>
        <v>0</v>
      </c>
    </row>
    <row r="1775" s="2" customFormat="1" ht="16.5" customHeight="1">
      <c r="A1775" s="41"/>
      <c r="B1775" s="42"/>
      <c r="C1775" s="216" t="s">
        <v>2768</v>
      </c>
      <c r="D1775" s="216" t="s">
        <v>179</v>
      </c>
      <c r="E1775" s="217" t="s">
        <v>2769</v>
      </c>
      <c r="F1775" s="218" t="s">
        <v>2770</v>
      </c>
      <c r="G1775" s="219" t="s">
        <v>344</v>
      </c>
      <c r="H1775" s="220">
        <v>1</v>
      </c>
      <c r="I1775" s="221"/>
      <c r="J1775" s="222">
        <f>ROUND(I1775*H1775,2)</f>
        <v>0</v>
      </c>
      <c r="K1775" s="218" t="s">
        <v>317</v>
      </c>
      <c r="L1775" s="47"/>
      <c r="M1775" s="223" t="s">
        <v>19</v>
      </c>
      <c r="N1775" s="224" t="s">
        <v>48</v>
      </c>
      <c r="O1775" s="87"/>
      <c r="P1775" s="225">
        <f>O1775*H1775</f>
        <v>0</v>
      </c>
      <c r="Q1775" s="225">
        <v>0</v>
      </c>
      <c r="R1775" s="225">
        <f>Q1775*H1775</f>
        <v>0</v>
      </c>
      <c r="S1775" s="225">
        <v>0</v>
      </c>
      <c r="T1775" s="226">
        <f>S1775*H1775</f>
        <v>0</v>
      </c>
      <c r="U1775" s="41"/>
      <c r="V1775" s="41"/>
      <c r="W1775" s="41"/>
      <c r="X1775" s="41"/>
      <c r="Y1775" s="41"/>
      <c r="Z1775" s="41"/>
      <c r="AA1775" s="41"/>
      <c r="AB1775" s="41"/>
      <c r="AC1775" s="41"/>
      <c r="AD1775" s="41"/>
      <c r="AE1775" s="41"/>
      <c r="AR1775" s="227" t="s">
        <v>291</v>
      </c>
      <c r="AT1775" s="227" t="s">
        <v>179</v>
      </c>
      <c r="AU1775" s="227" t="s">
        <v>86</v>
      </c>
      <c r="AY1775" s="20" t="s">
        <v>177</v>
      </c>
      <c r="BE1775" s="228">
        <f>IF(N1775="základní",J1775,0)</f>
        <v>0</v>
      </c>
      <c r="BF1775" s="228">
        <f>IF(N1775="snížená",J1775,0)</f>
        <v>0</v>
      </c>
      <c r="BG1775" s="228">
        <f>IF(N1775="zákl. přenesená",J1775,0)</f>
        <v>0</v>
      </c>
      <c r="BH1775" s="228">
        <f>IF(N1775="sníž. přenesená",J1775,0)</f>
        <v>0</v>
      </c>
      <c r="BI1775" s="228">
        <f>IF(N1775="nulová",J1775,0)</f>
        <v>0</v>
      </c>
      <c r="BJ1775" s="20" t="s">
        <v>84</v>
      </c>
      <c r="BK1775" s="228">
        <f>ROUND(I1775*H1775,2)</f>
        <v>0</v>
      </c>
      <c r="BL1775" s="20" t="s">
        <v>291</v>
      </c>
      <c r="BM1775" s="227" t="s">
        <v>2771</v>
      </c>
    </row>
    <row r="1776" s="2" customFormat="1">
      <c r="A1776" s="41"/>
      <c r="B1776" s="42"/>
      <c r="C1776" s="43"/>
      <c r="D1776" s="229" t="s">
        <v>185</v>
      </c>
      <c r="E1776" s="43"/>
      <c r="F1776" s="230" t="s">
        <v>2772</v>
      </c>
      <c r="G1776" s="43"/>
      <c r="H1776" s="43"/>
      <c r="I1776" s="231"/>
      <c r="J1776" s="43"/>
      <c r="K1776" s="43"/>
      <c r="L1776" s="47"/>
      <c r="M1776" s="232"/>
      <c r="N1776" s="233"/>
      <c r="O1776" s="87"/>
      <c r="P1776" s="87"/>
      <c r="Q1776" s="87"/>
      <c r="R1776" s="87"/>
      <c r="S1776" s="87"/>
      <c r="T1776" s="88"/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T1776" s="20" t="s">
        <v>185</v>
      </c>
      <c r="AU1776" s="20" t="s">
        <v>86</v>
      </c>
    </row>
    <row r="1777" s="2" customFormat="1" ht="16.5" customHeight="1">
      <c r="A1777" s="41"/>
      <c r="B1777" s="42"/>
      <c r="C1777" s="277" t="s">
        <v>2773</v>
      </c>
      <c r="D1777" s="277" t="s">
        <v>314</v>
      </c>
      <c r="E1777" s="278" t="s">
        <v>2774</v>
      </c>
      <c r="F1777" s="279" t="s">
        <v>2775</v>
      </c>
      <c r="G1777" s="280" t="s">
        <v>344</v>
      </c>
      <c r="H1777" s="281">
        <v>1</v>
      </c>
      <c r="I1777" s="282"/>
      <c r="J1777" s="283">
        <f>ROUND(I1777*H1777,2)</f>
        <v>0</v>
      </c>
      <c r="K1777" s="279" t="s">
        <v>317</v>
      </c>
      <c r="L1777" s="284"/>
      <c r="M1777" s="285" t="s">
        <v>19</v>
      </c>
      <c r="N1777" s="286" t="s">
        <v>48</v>
      </c>
      <c r="O1777" s="87"/>
      <c r="P1777" s="225">
        <f>O1777*H1777</f>
        <v>0</v>
      </c>
      <c r="Q1777" s="225">
        <v>0</v>
      </c>
      <c r="R1777" s="225">
        <f>Q1777*H1777</f>
        <v>0</v>
      </c>
      <c r="S1777" s="225">
        <v>0</v>
      </c>
      <c r="T1777" s="226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27" t="s">
        <v>427</v>
      </c>
      <c r="AT1777" s="227" t="s">
        <v>314</v>
      </c>
      <c r="AU1777" s="227" t="s">
        <v>86</v>
      </c>
      <c r="AY1777" s="20" t="s">
        <v>177</v>
      </c>
      <c r="BE1777" s="228">
        <f>IF(N1777="základní",J1777,0)</f>
        <v>0</v>
      </c>
      <c r="BF1777" s="228">
        <f>IF(N1777="snížená",J1777,0)</f>
        <v>0</v>
      </c>
      <c r="BG1777" s="228">
        <f>IF(N1777="zákl. přenesená",J1777,0)</f>
        <v>0</v>
      </c>
      <c r="BH1777" s="228">
        <f>IF(N1777="sníž. přenesená",J1777,0)</f>
        <v>0</v>
      </c>
      <c r="BI1777" s="228">
        <f>IF(N1777="nulová",J1777,0)</f>
        <v>0</v>
      </c>
      <c r="BJ1777" s="20" t="s">
        <v>84</v>
      </c>
      <c r="BK1777" s="228">
        <f>ROUND(I1777*H1777,2)</f>
        <v>0</v>
      </c>
      <c r="BL1777" s="20" t="s">
        <v>291</v>
      </c>
      <c r="BM1777" s="227" t="s">
        <v>2776</v>
      </c>
    </row>
    <row r="1778" s="2" customFormat="1">
      <c r="A1778" s="41"/>
      <c r="B1778" s="42"/>
      <c r="C1778" s="43"/>
      <c r="D1778" s="229" t="s">
        <v>185</v>
      </c>
      <c r="E1778" s="43"/>
      <c r="F1778" s="230" t="s">
        <v>2775</v>
      </c>
      <c r="G1778" s="43"/>
      <c r="H1778" s="43"/>
      <c r="I1778" s="231"/>
      <c r="J1778" s="43"/>
      <c r="K1778" s="43"/>
      <c r="L1778" s="47"/>
      <c r="M1778" s="232"/>
      <c r="N1778" s="233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185</v>
      </c>
      <c r="AU1778" s="20" t="s">
        <v>86</v>
      </c>
    </row>
    <row r="1779" s="2" customFormat="1" ht="16.5" customHeight="1">
      <c r="A1779" s="41"/>
      <c r="B1779" s="42"/>
      <c r="C1779" s="277" t="s">
        <v>2777</v>
      </c>
      <c r="D1779" s="277" t="s">
        <v>314</v>
      </c>
      <c r="E1779" s="278" t="s">
        <v>2778</v>
      </c>
      <c r="F1779" s="279" t="s">
        <v>2779</v>
      </c>
      <c r="G1779" s="280" t="s">
        <v>344</v>
      </c>
      <c r="H1779" s="281">
        <v>2</v>
      </c>
      <c r="I1779" s="282"/>
      <c r="J1779" s="283">
        <f>ROUND(I1779*H1779,2)</f>
        <v>0</v>
      </c>
      <c r="K1779" s="279" t="s">
        <v>317</v>
      </c>
      <c r="L1779" s="284"/>
      <c r="M1779" s="285" t="s">
        <v>19</v>
      </c>
      <c r="N1779" s="286" t="s">
        <v>48</v>
      </c>
      <c r="O1779" s="87"/>
      <c r="P1779" s="225">
        <f>O1779*H1779</f>
        <v>0</v>
      </c>
      <c r="Q1779" s="225">
        <v>0</v>
      </c>
      <c r="R1779" s="225">
        <f>Q1779*H1779</f>
        <v>0</v>
      </c>
      <c r="S1779" s="225">
        <v>0</v>
      </c>
      <c r="T1779" s="226">
        <f>S1779*H1779</f>
        <v>0</v>
      </c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R1779" s="227" t="s">
        <v>427</v>
      </c>
      <c r="AT1779" s="227" t="s">
        <v>314</v>
      </c>
      <c r="AU1779" s="227" t="s">
        <v>86</v>
      </c>
      <c r="AY1779" s="20" t="s">
        <v>177</v>
      </c>
      <c r="BE1779" s="228">
        <f>IF(N1779="základní",J1779,0)</f>
        <v>0</v>
      </c>
      <c r="BF1779" s="228">
        <f>IF(N1779="snížená",J1779,0)</f>
        <v>0</v>
      </c>
      <c r="BG1779" s="228">
        <f>IF(N1779="zákl. přenesená",J1779,0)</f>
        <v>0</v>
      </c>
      <c r="BH1779" s="228">
        <f>IF(N1779="sníž. přenesená",J1779,0)</f>
        <v>0</v>
      </c>
      <c r="BI1779" s="228">
        <f>IF(N1779="nulová",J1779,0)</f>
        <v>0</v>
      </c>
      <c r="BJ1779" s="20" t="s">
        <v>84</v>
      </c>
      <c r="BK1779" s="228">
        <f>ROUND(I1779*H1779,2)</f>
        <v>0</v>
      </c>
      <c r="BL1779" s="20" t="s">
        <v>291</v>
      </c>
      <c r="BM1779" s="227" t="s">
        <v>2780</v>
      </c>
    </row>
    <row r="1780" s="2" customFormat="1">
      <c r="A1780" s="41"/>
      <c r="B1780" s="42"/>
      <c r="C1780" s="43"/>
      <c r="D1780" s="229" t="s">
        <v>185</v>
      </c>
      <c r="E1780" s="43"/>
      <c r="F1780" s="230" t="s">
        <v>2779</v>
      </c>
      <c r="G1780" s="43"/>
      <c r="H1780" s="43"/>
      <c r="I1780" s="231"/>
      <c r="J1780" s="43"/>
      <c r="K1780" s="43"/>
      <c r="L1780" s="47"/>
      <c r="M1780" s="232"/>
      <c r="N1780" s="233"/>
      <c r="O1780" s="87"/>
      <c r="P1780" s="87"/>
      <c r="Q1780" s="87"/>
      <c r="R1780" s="87"/>
      <c r="S1780" s="87"/>
      <c r="T1780" s="88"/>
      <c r="U1780" s="41"/>
      <c r="V1780" s="41"/>
      <c r="W1780" s="41"/>
      <c r="X1780" s="41"/>
      <c r="Y1780" s="41"/>
      <c r="Z1780" s="41"/>
      <c r="AA1780" s="41"/>
      <c r="AB1780" s="41"/>
      <c r="AC1780" s="41"/>
      <c r="AD1780" s="41"/>
      <c r="AE1780" s="41"/>
      <c r="AT1780" s="20" t="s">
        <v>185</v>
      </c>
      <c r="AU1780" s="20" t="s">
        <v>86</v>
      </c>
    </row>
    <row r="1781" s="2" customFormat="1" ht="16.5" customHeight="1">
      <c r="A1781" s="41"/>
      <c r="B1781" s="42"/>
      <c r="C1781" s="277" t="s">
        <v>2781</v>
      </c>
      <c r="D1781" s="277" t="s">
        <v>314</v>
      </c>
      <c r="E1781" s="278" t="s">
        <v>2782</v>
      </c>
      <c r="F1781" s="279" t="s">
        <v>2783</v>
      </c>
      <c r="G1781" s="280" t="s">
        <v>344</v>
      </c>
      <c r="H1781" s="281">
        <v>1</v>
      </c>
      <c r="I1781" s="282"/>
      <c r="J1781" s="283">
        <f>ROUND(I1781*H1781,2)</f>
        <v>0</v>
      </c>
      <c r="K1781" s="279" t="s">
        <v>317</v>
      </c>
      <c r="L1781" s="284"/>
      <c r="M1781" s="285" t="s">
        <v>19</v>
      </c>
      <c r="N1781" s="286" t="s">
        <v>48</v>
      </c>
      <c r="O1781" s="87"/>
      <c r="P1781" s="225">
        <f>O1781*H1781</f>
        <v>0</v>
      </c>
      <c r="Q1781" s="225">
        <v>0</v>
      </c>
      <c r="R1781" s="225">
        <f>Q1781*H1781</f>
        <v>0</v>
      </c>
      <c r="S1781" s="225">
        <v>0</v>
      </c>
      <c r="T1781" s="226">
        <f>S1781*H1781</f>
        <v>0</v>
      </c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R1781" s="227" t="s">
        <v>427</v>
      </c>
      <c r="AT1781" s="227" t="s">
        <v>314</v>
      </c>
      <c r="AU1781" s="227" t="s">
        <v>86</v>
      </c>
      <c r="AY1781" s="20" t="s">
        <v>177</v>
      </c>
      <c r="BE1781" s="228">
        <f>IF(N1781="základní",J1781,0)</f>
        <v>0</v>
      </c>
      <c r="BF1781" s="228">
        <f>IF(N1781="snížená",J1781,0)</f>
        <v>0</v>
      </c>
      <c r="BG1781" s="228">
        <f>IF(N1781="zákl. přenesená",J1781,0)</f>
        <v>0</v>
      </c>
      <c r="BH1781" s="228">
        <f>IF(N1781="sníž. přenesená",J1781,0)</f>
        <v>0</v>
      </c>
      <c r="BI1781" s="228">
        <f>IF(N1781="nulová",J1781,0)</f>
        <v>0</v>
      </c>
      <c r="BJ1781" s="20" t="s">
        <v>84</v>
      </c>
      <c r="BK1781" s="228">
        <f>ROUND(I1781*H1781,2)</f>
        <v>0</v>
      </c>
      <c r="BL1781" s="20" t="s">
        <v>291</v>
      </c>
      <c r="BM1781" s="227" t="s">
        <v>2784</v>
      </c>
    </row>
    <row r="1782" s="2" customFormat="1">
      <c r="A1782" s="41"/>
      <c r="B1782" s="42"/>
      <c r="C1782" s="43"/>
      <c r="D1782" s="229" t="s">
        <v>185</v>
      </c>
      <c r="E1782" s="43"/>
      <c r="F1782" s="230" t="s">
        <v>2783</v>
      </c>
      <c r="G1782" s="43"/>
      <c r="H1782" s="43"/>
      <c r="I1782" s="231"/>
      <c r="J1782" s="43"/>
      <c r="K1782" s="43"/>
      <c r="L1782" s="47"/>
      <c r="M1782" s="232"/>
      <c r="N1782" s="233"/>
      <c r="O1782" s="87"/>
      <c r="P1782" s="87"/>
      <c r="Q1782" s="87"/>
      <c r="R1782" s="87"/>
      <c r="S1782" s="87"/>
      <c r="T1782" s="88"/>
      <c r="U1782" s="41"/>
      <c r="V1782" s="41"/>
      <c r="W1782" s="41"/>
      <c r="X1782" s="41"/>
      <c r="Y1782" s="41"/>
      <c r="Z1782" s="41"/>
      <c r="AA1782" s="41"/>
      <c r="AB1782" s="41"/>
      <c r="AC1782" s="41"/>
      <c r="AD1782" s="41"/>
      <c r="AE1782" s="41"/>
      <c r="AT1782" s="20" t="s">
        <v>185</v>
      </c>
      <c r="AU1782" s="20" t="s">
        <v>86</v>
      </c>
    </row>
    <row r="1783" s="2" customFormat="1" ht="16.5" customHeight="1">
      <c r="A1783" s="41"/>
      <c r="B1783" s="42"/>
      <c r="C1783" s="277" t="s">
        <v>2785</v>
      </c>
      <c r="D1783" s="277" t="s">
        <v>314</v>
      </c>
      <c r="E1783" s="278" t="s">
        <v>2786</v>
      </c>
      <c r="F1783" s="279" t="s">
        <v>2787</v>
      </c>
      <c r="G1783" s="280" t="s">
        <v>19</v>
      </c>
      <c r="H1783" s="281">
        <v>1</v>
      </c>
      <c r="I1783" s="282"/>
      <c r="J1783" s="283">
        <f>ROUND(I1783*H1783,2)</f>
        <v>0</v>
      </c>
      <c r="K1783" s="279" t="s">
        <v>317</v>
      </c>
      <c r="L1783" s="284"/>
      <c r="M1783" s="285" t="s">
        <v>19</v>
      </c>
      <c r="N1783" s="286" t="s">
        <v>48</v>
      </c>
      <c r="O1783" s="87"/>
      <c r="P1783" s="225">
        <f>O1783*H1783</f>
        <v>0</v>
      </c>
      <c r="Q1783" s="225">
        <v>0</v>
      </c>
      <c r="R1783" s="225">
        <f>Q1783*H1783</f>
        <v>0</v>
      </c>
      <c r="S1783" s="225">
        <v>0</v>
      </c>
      <c r="T1783" s="226">
        <f>S1783*H1783</f>
        <v>0</v>
      </c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R1783" s="227" t="s">
        <v>427</v>
      </c>
      <c r="AT1783" s="227" t="s">
        <v>314</v>
      </c>
      <c r="AU1783" s="227" t="s">
        <v>86</v>
      </c>
      <c r="AY1783" s="20" t="s">
        <v>177</v>
      </c>
      <c r="BE1783" s="228">
        <f>IF(N1783="základní",J1783,0)</f>
        <v>0</v>
      </c>
      <c r="BF1783" s="228">
        <f>IF(N1783="snížená",J1783,0)</f>
        <v>0</v>
      </c>
      <c r="BG1783" s="228">
        <f>IF(N1783="zákl. přenesená",J1783,0)</f>
        <v>0</v>
      </c>
      <c r="BH1783" s="228">
        <f>IF(N1783="sníž. přenesená",J1783,0)</f>
        <v>0</v>
      </c>
      <c r="BI1783" s="228">
        <f>IF(N1783="nulová",J1783,0)</f>
        <v>0</v>
      </c>
      <c r="BJ1783" s="20" t="s">
        <v>84</v>
      </c>
      <c r="BK1783" s="228">
        <f>ROUND(I1783*H1783,2)</f>
        <v>0</v>
      </c>
      <c r="BL1783" s="20" t="s">
        <v>291</v>
      </c>
      <c r="BM1783" s="227" t="s">
        <v>2788</v>
      </c>
    </row>
    <row r="1784" s="2" customFormat="1">
      <c r="A1784" s="41"/>
      <c r="B1784" s="42"/>
      <c r="C1784" s="43"/>
      <c r="D1784" s="229" t="s">
        <v>185</v>
      </c>
      <c r="E1784" s="43"/>
      <c r="F1784" s="230" t="s">
        <v>2789</v>
      </c>
      <c r="G1784" s="43"/>
      <c r="H1784" s="43"/>
      <c r="I1784" s="231"/>
      <c r="J1784" s="43"/>
      <c r="K1784" s="43"/>
      <c r="L1784" s="47"/>
      <c r="M1784" s="232"/>
      <c r="N1784" s="233"/>
      <c r="O1784" s="87"/>
      <c r="P1784" s="87"/>
      <c r="Q1784" s="87"/>
      <c r="R1784" s="87"/>
      <c r="S1784" s="87"/>
      <c r="T1784" s="88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T1784" s="20" t="s">
        <v>185</v>
      </c>
      <c r="AU1784" s="20" t="s">
        <v>86</v>
      </c>
    </row>
    <row r="1785" s="2" customFormat="1" ht="16.5" customHeight="1">
      <c r="A1785" s="41"/>
      <c r="B1785" s="42"/>
      <c r="C1785" s="277" t="s">
        <v>2790</v>
      </c>
      <c r="D1785" s="277" t="s">
        <v>314</v>
      </c>
      <c r="E1785" s="278" t="s">
        <v>2791</v>
      </c>
      <c r="F1785" s="279" t="s">
        <v>2792</v>
      </c>
      <c r="G1785" s="280" t="s">
        <v>19</v>
      </c>
      <c r="H1785" s="281">
        <v>1</v>
      </c>
      <c r="I1785" s="282"/>
      <c r="J1785" s="283">
        <f>ROUND(I1785*H1785,2)</f>
        <v>0</v>
      </c>
      <c r="K1785" s="279" t="s">
        <v>317</v>
      </c>
      <c r="L1785" s="284"/>
      <c r="M1785" s="285" t="s">
        <v>19</v>
      </c>
      <c r="N1785" s="286" t="s">
        <v>48</v>
      </c>
      <c r="O1785" s="87"/>
      <c r="P1785" s="225">
        <f>O1785*H1785</f>
        <v>0</v>
      </c>
      <c r="Q1785" s="225">
        <v>0</v>
      </c>
      <c r="R1785" s="225">
        <f>Q1785*H1785</f>
        <v>0</v>
      </c>
      <c r="S1785" s="225">
        <v>0</v>
      </c>
      <c r="T1785" s="226">
        <f>S1785*H1785</f>
        <v>0</v>
      </c>
      <c r="U1785" s="41"/>
      <c r="V1785" s="41"/>
      <c r="W1785" s="41"/>
      <c r="X1785" s="41"/>
      <c r="Y1785" s="41"/>
      <c r="Z1785" s="41"/>
      <c r="AA1785" s="41"/>
      <c r="AB1785" s="41"/>
      <c r="AC1785" s="41"/>
      <c r="AD1785" s="41"/>
      <c r="AE1785" s="41"/>
      <c r="AR1785" s="227" t="s">
        <v>427</v>
      </c>
      <c r="AT1785" s="227" t="s">
        <v>314</v>
      </c>
      <c r="AU1785" s="227" t="s">
        <v>86</v>
      </c>
      <c r="AY1785" s="20" t="s">
        <v>177</v>
      </c>
      <c r="BE1785" s="228">
        <f>IF(N1785="základní",J1785,0)</f>
        <v>0</v>
      </c>
      <c r="BF1785" s="228">
        <f>IF(N1785="snížená",J1785,0)</f>
        <v>0</v>
      </c>
      <c r="BG1785" s="228">
        <f>IF(N1785="zákl. přenesená",J1785,0)</f>
        <v>0</v>
      </c>
      <c r="BH1785" s="228">
        <f>IF(N1785="sníž. přenesená",J1785,0)</f>
        <v>0</v>
      </c>
      <c r="BI1785" s="228">
        <f>IF(N1785="nulová",J1785,0)</f>
        <v>0</v>
      </c>
      <c r="BJ1785" s="20" t="s">
        <v>84</v>
      </c>
      <c r="BK1785" s="228">
        <f>ROUND(I1785*H1785,2)</f>
        <v>0</v>
      </c>
      <c r="BL1785" s="20" t="s">
        <v>291</v>
      </c>
      <c r="BM1785" s="227" t="s">
        <v>2793</v>
      </c>
    </row>
    <row r="1786" s="2" customFormat="1">
      <c r="A1786" s="41"/>
      <c r="B1786" s="42"/>
      <c r="C1786" s="43"/>
      <c r="D1786" s="229" t="s">
        <v>185</v>
      </c>
      <c r="E1786" s="43"/>
      <c r="F1786" s="230" t="s">
        <v>2794</v>
      </c>
      <c r="G1786" s="43"/>
      <c r="H1786" s="43"/>
      <c r="I1786" s="231"/>
      <c r="J1786" s="43"/>
      <c r="K1786" s="43"/>
      <c r="L1786" s="47"/>
      <c r="M1786" s="232"/>
      <c r="N1786" s="233"/>
      <c r="O1786" s="87"/>
      <c r="P1786" s="87"/>
      <c r="Q1786" s="87"/>
      <c r="R1786" s="87"/>
      <c r="S1786" s="87"/>
      <c r="T1786" s="88"/>
      <c r="U1786" s="41"/>
      <c r="V1786" s="41"/>
      <c r="W1786" s="41"/>
      <c r="X1786" s="41"/>
      <c r="Y1786" s="41"/>
      <c r="Z1786" s="41"/>
      <c r="AA1786" s="41"/>
      <c r="AB1786" s="41"/>
      <c r="AC1786" s="41"/>
      <c r="AD1786" s="41"/>
      <c r="AE1786" s="41"/>
      <c r="AT1786" s="20" t="s">
        <v>185</v>
      </c>
      <c r="AU1786" s="20" t="s">
        <v>86</v>
      </c>
    </row>
    <row r="1787" s="2" customFormat="1" ht="16.5" customHeight="1">
      <c r="A1787" s="41"/>
      <c r="B1787" s="42"/>
      <c r="C1787" s="216" t="s">
        <v>2795</v>
      </c>
      <c r="D1787" s="216" t="s">
        <v>179</v>
      </c>
      <c r="E1787" s="217" t="s">
        <v>2796</v>
      </c>
      <c r="F1787" s="218" t="s">
        <v>2797</v>
      </c>
      <c r="G1787" s="219" t="s">
        <v>344</v>
      </c>
      <c r="H1787" s="220">
        <v>1</v>
      </c>
      <c r="I1787" s="221"/>
      <c r="J1787" s="222">
        <f>ROUND(I1787*H1787,2)</f>
        <v>0</v>
      </c>
      <c r="K1787" s="218" t="s">
        <v>317</v>
      </c>
      <c r="L1787" s="47"/>
      <c r="M1787" s="223" t="s">
        <v>19</v>
      </c>
      <c r="N1787" s="224" t="s">
        <v>48</v>
      </c>
      <c r="O1787" s="87"/>
      <c r="P1787" s="225">
        <f>O1787*H1787</f>
        <v>0</v>
      </c>
      <c r="Q1787" s="225">
        <v>0</v>
      </c>
      <c r="R1787" s="225">
        <f>Q1787*H1787</f>
        <v>0</v>
      </c>
      <c r="S1787" s="225">
        <v>0</v>
      </c>
      <c r="T1787" s="226">
        <f>S1787*H1787</f>
        <v>0</v>
      </c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R1787" s="227" t="s">
        <v>291</v>
      </c>
      <c r="AT1787" s="227" t="s">
        <v>179</v>
      </c>
      <c r="AU1787" s="227" t="s">
        <v>86</v>
      </c>
      <c r="AY1787" s="20" t="s">
        <v>177</v>
      </c>
      <c r="BE1787" s="228">
        <f>IF(N1787="základní",J1787,0)</f>
        <v>0</v>
      </c>
      <c r="BF1787" s="228">
        <f>IF(N1787="snížená",J1787,0)</f>
        <v>0</v>
      </c>
      <c r="BG1787" s="228">
        <f>IF(N1787="zákl. přenesená",J1787,0)</f>
        <v>0</v>
      </c>
      <c r="BH1787" s="228">
        <f>IF(N1787="sníž. přenesená",J1787,0)</f>
        <v>0</v>
      </c>
      <c r="BI1787" s="228">
        <f>IF(N1787="nulová",J1787,0)</f>
        <v>0</v>
      </c>
      <c r="BJ1787" s="20" t="s">
        <v>84</v>
      </c>
      <c r="BK1787" s="228">
        <f>ROUND(I1787*H1787,2)</f>
        <v>0</v>
      </c>
      <c r="BL1787" s="20" t="s">
        <v>291</v>
      </c>
      <c r="BM1787" s="227" t="s">
        <v>2798</v>
      </c>
    </row>
    <row r="1788" s="2" customFormat="1">
      <c r="A1788" s="41"/>
      <c r="B1788" s="42"/>
      <c r="C1788" s="43"/>
      <c r="D1788" s="229" t="s">
        <v>185</v>
      </c>
      <c r="E1788" s="43"/>
      <c r="F1788" s="230" t="s">
        <v>2797</v>
      </c>
      <c r="G1788" s="43"/>
      <c r="H1788" s="43"/>
      <c r="I1788" s="231"/>
      <c r="J1788" s="43"/>
      <c r="K1788" s="43"/>
      <c r="L1788" s="47"/>
      <c r="M1788" s="232"/>
      <c r="N1788" s="233"/>
      <c r="O1788" s="87"/>
      <c r="P1788" s="87"/>
      <c r="Q1788" s="87"/>
      <c r="R1788" s="87"/>
      <c r="S1788" s="87"/>
      <c r="T1788" s="88"/>
      <c r="U1788" s="41"/>
      <c r="V1788" s="41"/>
      <c r="W1788" s="41"/>
      <c r="X1788" s="41"/>
      <c r="Y1788" s="41"/>
      <c r="Z1788" s="41"/>
      <c r="AA1788" s="41"/>
      <c r="AB1788" s="41"/>
      <c r="AC1788" s="41"/>
      <c r="AD1788" s="41"/>
      <c r="AE1788" s="41"/>
      <c r="AT1788" s="20" t="s">
        <v>185</v>
      </c>
      <c r="AU1788" s="20" t="s">
        <v>86</v>
      </c>
    </row>
    <row r="1789" s="2" customFormat="1" ht="16.5" customHeight="1">
      <c r="A1789" s="41"/>
      <c r="B1789" s="42"/>
      <c r="C1789" s="216" t="s">
        <v>2799</v>
      </c>
      <c r="D1789" s="216" t="s">
        <v>179</v>
      </c>
      <c r="E1789" s="217" t="s">
        <v>2800</v>
      </c>
      <c r="F1789" s="218" t="s">
        <v>2801</v>
      </c>
      <c r="G1789" s="219" t="s">
        <v>344</v>
      </c>
      <c r="H1789" s="220">
        <v>1</v>
      </c>
      <c r="I1789" s="221"/>
      <c r="J1789" s="222">
        <f>ROUND(I1789*H1789,2)</f>
        <v>0</v>
      </c>
      <c r="K1789" s="218" t="s">
        <v>317</v>
      </c>
      <c r="L1789" s="47"/>
      <c r="M1789" s="223" t="s">
        <v>19</v>
      </c>
      <c r="N1789" s="224" t="s">
        <v>48</v>
      </c>
      <c r="O1789" s="87"/>
      <c r="P1789" s="225">
        <f>O1789*H1789</f>
        <v>0</v>
      </c>
      <c r="Q1789" s="225">
        <v>0</v>
      </c>
      <c r="R1789" s="225">
        <f>Q1789*H1789</f>
        <v>0</v>
      </c>
      <c r="S1789" s="225">
        <v>0</v>
      </c>
      <c r="T1789" s="226">
        <f>S1789*H1789</f>
        <v>0</v>
      </c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R1789" s="227" t="s">
        <v>291</v>
      </c>
      <c r="AT1789" s="227" t="s">
        <v>179</v>
      </c>
      <c r="AU1789" s="227" t="s">
        <v>86</v>
      </c>
      <c r="AY1789" s="20" t="s">
        <v>177</v>
      </c>
      <c r="BE1789" s="228">
        <f>IF(N1789="základní",J1789,0)</f>
        <v>0</v>
      </c>
      <c r="BF1789" s="228">
        <f>IF(N1789="snížená",J1789,0)</f>
        <v>0</v>
      </c>
      <c r="BG1789" s="228">
        <f>IF(N1789="zákl. přenesená",J1789,0)</f>
        <v>0</v>
      </c>
      <c r="BH1789" s="228">
        <f>IF(N1789="sníž. přenesená",J1789,0)</f>
        <v>0</v>
      </c>
      <c r="BI1789" s="228">
        <f>IF(N1789="nulová",J1789,0)</f>
        <v>0</v>
      </c>
      <c r="BJ1789" s="20" t="s">
        <v>84</v>
      </c>
      <c r="BK1789" s="228">
        <f>ROUND(I1789*H1789,2)</f>
        <v>0</v>
      </c>
      <c r="BL1789" s="20" t="s">
        <v>291</v>
      </c>
      <c r="BM1789" s="227" t="s">
        <v>2802</v>
      </c>
    </row>
    <row r="1790" s="2" customFormat="1">
      <c r="A1790" s="41"/>
      <c r="B1790" s="42"/>
      <c r="C1790" s="43"/>
      <c r="D1790" s="229" t="s">
        <v>185</v>
      </c>
      <c r="E1790" s="43"/>
      <c r="F1790" s="230" t="s">
        <v>2801</v>
      </c>
      <c r="G1790" s="43"/>
      <c r="H1790" s="43"/>
      <c r="I1790" s="231"/>
      <c r="J1790" s="43"/>
      <c r="K1790" s="43"/>
      <c r="L1790" s="47"/>
      <c r="M1790" s="232"/>
      <c r="N1790" s="233"/>
      <c r="O1790" s="87"/>
      <c r="P1790" s="87"/>
      <c r="Q1790" s="87"/>
      <c r="R1790" s="87"/>
      <c r="S1790" s="87"/>
      <c r="T1790" s="88"/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T1790" s="20" t="s">
        <v>185</v>
      </c>
      <c r="AU1790" s="20" t="s">
        <v>86</v>
      </c>
    </row>
    <row r="1791" s="2" customFormat="1" ht="16.5" customHeight="1">
      <c r="A1791" s="41"/>
      <c r="B1791" s="42"/>
      <c r="C1791" s="216" t="s">
        <v>2803</v>
      </c>
      <c r="D1791" s="216" t="s">
        <v>179</v>
      </c>
      <c r="E1791" s="217" t="s">
        <v>2804</v>
      </c>
      <c r="F1791" s="218" t="s">
        <v>2805</v>
      </c>
      <c r="G1791" s="219" t="s">
        <v>344</v>
      </c>
      <c r="H1791" s="220">
        <v>1</v>
      </c>
      <c r="I1791" s="221"/>
      <c r="J1791" s="222">
        <f>ROUND(I1791*H1791,2)</f>
        <v>0</v>
      </c>
      <c r="K1791" s="218" t="s">
        <v>244</v>
      </c>
      <c r="L1791" s="47"/>
      <c r="M1791" s="223" t="s">
        <v>19</v>
      </c>
      <c r="N1791" s="224" t="s">
        <v>48</v>
      </c>
      <c r="O1791" s="87"/>
      <c r="P1791" s="225">
        <f>O1791*H1791</f>
        <v>0</v>
      </c>
      <c r="Q1791" s="225">
        <v>0.0026099999999999999</v>
      </c>
      <c r="R1791" s="225">
        <f>Q1791*H1791</f>
        <v>0.0026099999999999999</v>
      </c>
      <c r="S1791" s="225">
        <v>0</v>
      </c>
      <c r="T1791" s="226">
        <f>S1791*H1791</f>
        <v>0</v>
      </c>
      <c r="U1791" s="41"/>
      <c r="V1791" s="41"/>
      <c r="W1791" s="41"/>
      <c r="X1791" s="41"/>
      <c r="Y1791" s="41"/>
      <c r="Z1791" s="41"/>
      <c r="AA1791" s="41"/>
      <c r="AB1791" s="41"/>
      <c r="AC1791" s="41"/>
      <c r="AD1791" s="41"/>
      <c r="AE1791" s="41"/>
      <c r="AR1791" s="227" t="s">
        <v>291</v>
      </c>
      <c r="AT1791" s="227" t="s">
        <v>179</v>
      </c>
      <c r="AU1791" s="227" t="s">
        <v>86</v>
      </c>
      <c r="AY1791" s="20" t="s">
        <v>177</v>
      </c>
      <c r="BE1791" s="228">
        <f>IF(N1791="základní",J1791,0)</f>
        <v>0</v>
      </c>
      <c r="BF1791" s="228">
        <f>IF(N1791="snížená",J1791,0)</f>
        <v>0</v>
      </c>
      <c r="BG1791" s="228">
        <f>IF(N1791="zákl. přenesená",J1791,0)</f>
        <v>0</v>
      </c>
      <c r="BH1791" s="228">
        <f>IF(N1791="sníž. přenesená",J1791,0)</f>
        <v>0</v>
      </c>
      <c r="BI1791" s="228">
        <f>IF(N1791="nulová",J1791,0)</f>
        <v>0</v>
      </c>
      <c r="BJ1791" s="20" t="s">
        <v>84</v>
      </c>
      <c r="BK1791" s="228">
        <f>ROUND(I1791*H1791,2)</f>
        <v>0</v>
      </c>
      <c r="BL1791" s="20" t="s">
        <v>291</v>
      </c>
      <c r="BM1791" s="227" t="s">
        <v>2806</v>
      </c>
    </row>
    <row r="1792" s="2" customFormat="1">
      <c r="A1792" s="41"/>
      <c r="B1792" s="42"/>
      <c r="C1792" s="43"/>
      <c r="D1792" s="229" t="s">
        <v>185</v>
      </c>
      <c r="E1792" s="43"/>
      <c r="F1792" s="230" t="s">
        <v>2807</v>
      </c>
      <c r="G1792" s="43"/>
      <c r="H1792" s="43"/>
      <c r="I1792" s="231"/>
      <c r="J1792" s="43"/>
      <c r="K1792" s="43"/>
      <c r="L1792" s="47"/>
      <c r="M1792" s="232"/>
      <c r="N1792" s="233"/>
      <c r="O1792" s="87"/>
      <c r="P1792" s="87"/>
      <c r="Q1792" s="87"/>
      <c r="R1792" s="87"/>
      <c r="S1792" s="87"/>
      <c r="T1792" s="88"/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T1792" s="20" t="s">
        <v>185</v>
      </c>
      <c r="AU1792" s="20" t="s">
        <v>86</v>
      </c>
    </row>
    <row r="1793" s="2" customFormat="1" ht="16.5" customHeight="1">
      <c r="A1793" s="41"/>
      <c r="B1793" s="42"/>
      <c r="C1793" s="277" t="s">
        <v>2808</v>
      </c>
      <c r="D1793" s="277" t="s">
        <v>314</v>
      </c>
      <c r="E1793" s="278" t="s">
        <v>2809</v>
      </c>
      <c r="F1793" s="279" t="s">
        <v>2810</v>
      </c>
      <c r="G1793" s="280" t="s">
        <v>344</v>
      </c>
      <c r="H1793" s="281">
        <v>1</v>
      </c>
      <c r="I1793" s="282"/>
      <c r="J1793" s="283">
        <f>ROUND(I1793*H1793,2)</f>
        <v>0</v>
      </c>
      <c r="K1793" s="279" t="s">
        <v>317</v>
      </c>
      <c r="L1793" s="284"/>
      <c r="M1793" s="285" t="s">
        <v>19</v>
      </c>
      <c r="N1793" s="286" t="s">
        <v>48</v>
      </c>
      <c r="O1793" s="87"/>
      <c r="P1793" s="225">
        <f>O1793*H1793</f>
        <v>0</v>
      </c>
      <c r="Q1793" s="225">
        <v>0</v>
      </c>
      <c r="R1793" s="225">
        <f>Q1793*H1793</f>
        <v>0</v>
      </c>
      <c r="S1793" s="225">
        <v>0</v>
      </c>
      <c r="T1793" s="226">
        <f>S1793*H1793</f>
        <v>0</v>
      </c>
      <c r="U1793" s="41"/>
      <c r="V1793" s="41"/>
      <c r="W1793" s="41"/>
      <c r="X1793" s="41"/>
      <c r="Y1793" s="41"/>
      <c r="Z1793" s="41"/>
      <c r="AA1793" s="41"/>
      <c r="AB1793" s="41"/>
      <c r="AC1793" s="41"/>
      <c r="AD1793" s="41"/>
      <c r="AE1793" s="41"/>
      <c r="AR1793" s="227" t="s">
        <v>427</v>
      </c>
      <c r="AT1793" s="227" t="s">
        <v>314</v>
      </c>
      <c r="AU1793" s="227" t="s">
        <v>86</v>
      </c>
      <c r="AY1793" s="20" t="s">
        <v>177</v>
      </c>
      <c r="BE1793" s="228">
        <f>IF(N1793="základní",J1793,0)</f>
        <v>0</v>
      </c>
      <c r="BF1793" s="228">
        <f>IF(N1793="snížená",J1793,0)</f>
        <v>0</v>
      </c>
      <c r="BG1793" s="228">
        <f>IF(N1793="zákl. přenesená",J1793,0)</f>
        <v>0</v>
      </c>
      <c r="BH1793" s="228">
        <f>IF(N1793="sníž. přenesená",J1793,0)</f>
        <v>0</v>
      </c>
      <c r="BI1793" s="228">
        <f>IF(N1793="nulová",J1793,0)</f>
        <v>0</v>
      </c>
      <c r="BJ1793" s="20" t="s">
        <v>84</v>
      </c>
      <c r="BK1793" s="228">
        <f>ROUND(I1793*H1793,2)</f>
        <v>0</v>
      </c>
      <c r="BL1793" s="20" t="s">
        <v>291</v>
      </c>
      <c r="BM1793" s="227" t="s">
        <v>2811</v>
      </c>
    </row>
    <row r="1794" s="2" customFormat="1">
      <c r="A1794" s="41"/>
      <c r="B1794" s="42"/>
      <c r="C1794" s="43"/>
      <c r="D1794" s="229" t="s">
        <v>185</v>
      </c>
      <c r="E1794" s="43"/>
      <c r="F1794" s="230" t="s">
        <v>2810</v>
      </c>
      <c r="G1794" s="43"/>
      <c r="H1794" s="43"/>
      <c r="I1794" s="231"/>
      <c r="J1794" s="43"/>
      <c r="K1794" s="43"/>
      <c r="L1794" s="47"/>
      <c r="M1794" s="232"/>
      <c r="N1794" s="233"/>
      <c r="O1794" s="87"/>
      <c r="P1794" s="87"/>
      <c r="Q1794" s="87"/>
      <c r="R1794" s="87"/>
      <c r="S1794" s="87"/>
      <c r="T1794" s="88"/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T1794" s="20" t="s">
        <v>185</v>
      </c>
      <c r="AU1794" s="20" t="s">
        <v>86</v>
      </c>
    </row>
    <row r="1795" s="2" customFormat="1" ht="16.5" customHeight="1">
      <c r="A1795" s="41"/>
      <c r="B1795" s="42"/>
      <c r="C1795" s="277" t="s">
        <v>2812</v>
      </c>
      <c r="D1795" s="277" t="s">
        <v>314</v>
      </c>
      <c r="E1795" s="278" t="s">
        <v>2813</v>
      </c>
      <c r="F1795" s="279" t="s">
        <v>2814</v>
      </c>
      <c r="G1795" s="280" t="s">
        <v>344</v>
      </c>
      <c r="H1795" s="281">
        <v>1</v>
      </c>
      <c r="I1795" s="282"/>
      <c r="J1795" s="283">
        <f>ROUND(I1795*H1795,2)</f>
        <v>0</v>
      </c>
      <c r="K1795" s="279" t="s">
        <v>317</v>
      </c>
      <c r="L1795" s="284"/>
      <c r="M1795" s="285" t="s">
        <v>19</v>
      </c>
      <c r="N1795" s="286" t="s">
        <v>48</v>
      </c>
      <c r="O1795" s="87"/>
      <c r="P1795" s="225">
        <f>O1795*H1795</f>
        <v>0</v>
      </c>
      <c r="Q1795" s="225">
        <v>0</v>
      </c>
      <c r="R1795" s="225">
        <f>Q1795*H1795</f>
        <v>0</v>
      </c>
      <c r="S1795" s="225">
        <v>0</v>
      </c>
      <c r="T1795" s="226">
        <f>S1795*H1795</f>
        <v>0</v>
      </c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R1795" s="227" t="s">
        <v>427</v>
      </c>
      <c r="AT1795" s="227" t="s">
        <v>314</v>
      </c>
      <c r="AU1795" s="227" t="s">
        <v>86</v>
      </c>
      <c r="AY1795" s="20" t="s">
        <v>177</v>
      </c>
      <c r="BE1795" s="228">
        <f>IF(N1795="základní",J1795,0)</f>
        <v>0</v>
      </c>
      <c r="BF1795" s="228">
        <f>IF(N1795="snížená",J1795,0)</f>
        <v>0</v>
      </c>
      <c r="BG1795" s="228">
        <f>IF(N1795="zákl. přenesená",J1795,0)</f>
        <v>0</v>
      </c>
      <c r="BH1795" s="228">
        <f>IF(N1795="sníž. přenesená",J1795,0)</f>
        <v>0</v>
      </c>
      <c r="BI1795" s="228">
        <f>IF(N1795="nulová",J1795,0)</f>
        <v>0</v>
      </c>
      <c r="BJ1795" s="20" t="s">
        <v>84</v>
      </c>
      <c r="BK1795" s="228">
        <f>ROUND(I1795*H1795,2)</f>
        <v>0</v>
      </c>
      <c r="BL1795" s="20" t="s">
        <v>291</v>
      </c>
      <c r="BM1795" s="227" t="s">
        <v>2815</v>
      </c>
    </row>
    <row r="1796" s="2" customFormat="1">
      <c r="A1796" s="41"/>
      <c r="B1796" s="42"/>
      <c r="C1796" s="43"/>
      <c r="D1796" s="229" t="s">
        <v>185</v>
      </c>
      <c r="E1796" s="43"/>
      <c r="F1796" s="230" t="s">
        <v>2814</v>
      </c>
      <c r="G1796" s="43"/>
      <c r="H1796" s="43"/>
      <c r="I1796" s="231"/>
      <c r="J1796" s="43"/>
      <c r="K1796" s="43"/>
      <c r="L1796" s="47"/>
      <c r="M1796" s="232"/>
      <c r="N1796" s="233"/>
      <c r="O1796" s="87"/>
      <c r="P1796" s="87"/>
      <c r="Q1796" s="87"/>
      <c r="R1796" s="87"/>
      <c r="S1796" s="87"/>
      <c r="T1796" s="88"/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T1796" s="20" t="s">
        <v>185</v>
      </c>
      <c r="AU1796" s="20" t="s">
        <v>86</v>
      </c>
    </row>
    <row r="1797" s="2" customFormat="1" ht="16.5" customHeight="1">
      <c r="A1797" s="41"/>
      <c r="B1797" s="42"/>
      <c r="C1797" s="216" t="s">
        <v>2816</v>
      </c>
      <c r="D1797" s="216" t="s">
        <v>179</v>
      </c>
      <c r="E1797" s="217" t="s">
        <v>2817</v>
      </c>
      <c r="F1797" s="218" t="s">
        <v>2818</v>
      </c>
      <c r="G1797" s="219" t="s">
        <v>465</v>
      </c>
      <c r="H1797" s="220">
        <v>1</v>
      </c>
      <c r="I1797" s="221"/>
      <c r="J1797" s="222">
        <f>ROUND(I1797*H1797,2)</f>
        <v>0</v>
      </c>
      <c r="K1797" s="218" t="s">
        <v>244</v>
      </c>
      <c r="L1797" s="47"/>
      <c r="M1797" s="223" t="s">
        <v>19</v>
      </c>
      <c r="N1797" s="224" t="s">
        <v>48</v>
      </c>
      <c r="O1797" s="87"/>
      <c r="P1797" s="225">
        <f>O1797*H1797</f>
        <v>0</v>
      </c>
      <c r="Q1797" s="225">
        <v>0.00038999999999999999</v>
      </c>
      <c r="R1797" s="225">
        <f>Q1797*H1797</f>
        <v>0.00038999999999999999</v>
      </c>
      <c r="S1797" s="225">
        <v>0</v>
      </c>
      <c r="T1797" s="226">
        <f>S1797*H1797</f>
        <v>0</v>
      </c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R1797" s="227" t="s">
        <v>291</v>
      </c>
      <c r="AT1797" s="227" t="s">
        <v>179</v>
      </c>
      <c r="AU1797" s="227" t="s">
        <v>86</v>
      </c>
      <c r="AY1797" s="20" t="s">
        <v>177</v>
      </c>
      <c r="BE1797" s="228">
        <f>IF(N1797="základní",J1797,0)</f>
        <v>0</v>
      </c>
      <c r="BF1797" s="228">
        <f>IF(N1797="snížená",J1797,0)</f>
        <v>0</v>
      </c>
      <c r="BG1797" s="228">
        <f>IF(N1797="zákl. přenesená",J1797,0)</f>
        <v>0</v>
      </c>
      <c r="BH1797" s="228">
        <f>IF(N1797="sníž. přenesená",J1797,0)</f>
        <v>0</v>
      </c>
      <c r="BI1797" s="228">
        <f>IF(N1797="nulová",J1797,0)</f>
        <v>0</v>
      </c>
      <c r="BJ1797" s="20" t="s">
        <v>84</v>
      </c>
      <c r="BK1797" s="228">
        <f>ROUND(I1797*H1797,2)</f>
        <v>0</v>
      </c>
      <c r="BL1797" s="20" t="s">
        <v>291</v>
      </c>
      <c r="BM1797" s="227" t="s">
        <v>2819</v>
      </c>
    </row>
    <row r="1798" s="2" customFormat="1">
      <c r="A1798" s="41"/>
      <c r="B1798" s="42"/>
      <c r="C1798" s="43"/>
      <c r="D1798" s="229" t="s">
        <v>185</v>
      </c>
      <c r="E1798" s="43"/>
      <c r="F1798" s="230" t="s">
        <v>2820</v>
      </c>
      <c r="G1798" s="43"/>
      <c r="H1798" s="43"/>
      <c r="I1798" s="231"/>
      <c r="J1798" s="43"/>
      <c r="K1798" s="43"/>
      <c r="L1798" s="47"/>
      <c r="M1798" s="232"/>
      <c r="N1798" s="233"/>
      <c r="O1798" s="87"/>
      <c r="P1798" s="87"/>
      <c r="Q1798" s="87"/>
      <c r="R1798" s="87"/>
      <c r="S1798" s="87"/>
      <c r="T1798" s="88"/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T1798" s="20" t="s">
        <v>185</v>
      </c>
      <c r="AU1798" s="20" t="s">
        <v>86</v>
      </c>
    </row>
    <row r="1799" s="2" customFormat="1" ht="21.75" customHeight="1">
      <c r="A1799" s="41"/>
      <c r="B1799" s="42"/>
      <c r="C1799" s="216" t="s">
        <v>2821</v>
      </c>
      <c r="D1799" s="216" t="s">
        <v>179</v>
      </c>
      <c r="E1799" s="217" t="s">
        <v>2822</v>
      </c>
      <c r="F1799" s="218" t="s">
        <v>2823</v>
      </c>
      <c r="G1799" s="219" t="s">
        <v>344</v>
      </c>
      <c r="H1799" s="220">
        <v>1</v>
      </c>
      <c r="I1799" s="221"/>
      <c r="J1799" s="222">
        <f>ROUND(I1799*H1799,2)</f>
        <v>0</v>
      </c>
      <c r="K1799" s="218" t="s">
        <v>244</v>
      </c>
      <c r="L1799" s="47"/>
      <c r="M1799" s="223" t="s">
        <v>19</v>
      </c>
      <c r="N1799" s="224" t="s">
        <v>48</v>
      </c>
      <c r="O1799" s="87"/>
      <c r="P1799" s="225">
        <f>O1799*H1799</f>
        <v>0</v>
      </c>
      <c r="Q1799" s="225">
        <v>0.00117</v>
      </c>
      <c r="R1799" s="225">
        <f>Q1799*H1799</f>
        <v>0.00117</v>
      </c>
      <c r="S1799" s="225">
        <v>0</v>
      </c>
      <c r="T1799" s="226">
        <f>S1799*H1799</f>
        <v>0</v>
      </c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R1799" s="227" t="s">
        <v>291</v>
      </c>
      <c r="AT1799" s="227" t="s">
        <v>179</v>
      </c>
      <c r="AU1799" s="227" t="s">
        <v>86</v>
      </c>
      <c r="AY1799" s="20" t="s">
        <v>177</v>
      </c>
      <c r="BE1799" s="228">
        <f>IF(N1799="základní",J1799,0)</f>
        <v>0</v>
      </c>
      <c r="BF1799" s="228">
        <f>IF(N1799="snížená",J1799,0)</f>
        <v>0</v>
      </c>
      <c r="BG1799" s="228">
        <f>IF(N1799="zákl. přenesená",J1799,0)</f>
        <v>0</v>
      </c>
      <c r="BH1799" s="228">
        <f>IF(N1799="sníž. přenesená",J1799,0)</f>
        <v>0</v>
      </c>
      <c r="BI1799" s="228">
        <f>IF(N1799="nulová",J1799,0)</f>
        <v>0</v>
      </c>
      <c r="BJ1799" s="20" t="s">
        <v>84</v>
      </c>
      <c r="BK1799" s="228">
        <f>ROUND(I1799*H1799,2)</f>
        <v>0</v>
      </c>
      <c r="BL1799" s="20" t="s">
        <v>291</v>
      </c>
      <c r="BM1799" s="227" t="s">
        <v>2824</v>
      </c>
    </row>
    <row r="1800" s="2" customFormat="1">
      <c r="A1800" s="41"/>
      <c r="B1800" s="42"/>
      <c r="C1800" s="43"/>
      <c r="D1800" s="229" t="s">
        <v>185</v>
      </c>
      <c r="E1800" s="43"/>
      <c r="F1800" s="230" t="s">
        <v>2825</v>
      </c>
      <c r="G1800" s="43"/>
      <c r="H1800" s="43"/>
      <c r="I1800" s="231"/>
      <c r="J1800" s="43"/>
      <c r="K1800" s="43"/>
      <c r="L1800" s="47"/>
      <c r="M1800" s="232"/>
      <c r="N1800" s="233"/>
      <c r="O1800" s="87"/>
      <c r="P1800" s="87"/>
      <c r="Q1800" s="87"/>
      <c r="R1800" s="87"/>
      <c r="S1800" s="87"/>
      <c r="T1800" s="88"/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T1800" s="20" t="s">
        <v>185</v>
      </c>
      <c r="AU1800" s="20" t="s">
        <v>86</v>
      </c>
    </row>
    <row r="1801" s="2" customFormat="1" ht="21.75" customHeight="1">
      <c r="A1801" s="41"/>
      <c r="B1801" s="42"/>
      <c r="C1801" s="216" t="s">
        <v>2826</v>
      </c>
      <c r="D1801" s="216" t="s">
        <v>179</v>
      </c>
      <c r="E1801" s="217" t="s">
        <v>2827</v>
      </c>
      <c r="F1801" s="218" t="s">
        <v>2828</v>
      </c>
      <c r="G1801" s="219" t="s">
        <v>344</v>
      </c>
      <c r="H1801" s="220">
        <v>1</v>
      </c>
      <c r="I1801" s="221"/>
      <c r="J1801" s="222">
        <f>ROUND(I1801*H1801,2)</f>
        <v>0</v>
      </c>
      <c r="K1801" s="218" t="s">
        <v>244</v>
      </c>
      <c r="L1801" s="47"/>
      <c r="M1801" s="223" t="s">
        <v>19</v>
      </c>
      <c r="N1801" s="224" t="s">
        <v>48</v>
      </c>
      <c r="O1801" s="87"/>
      <c r="P1801" s="225">
        <f>O1801*H1801</f>
        <v>0</v>
      </c>
      <c r="Q1801" s="225">
        <v>0.00117</v>
      </c>
      <c r="R1801" s="225">
        <f>Q1801*H1801</f>
        <v>0.00117</v>
      </c>
      <c r="S1801" s="225">
        <v>0</v>
      </c>
      <c r="T1801" s="226">
        <f>S1801*H1801</f>
        <v>0</v>
      </c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R1801" s="227" t="s">
        <v>291</v>
      </c>
      <c r="AT1801" s="227" t="s">
        <v>179</v>
      </c>
      <c r="AU1801" s="227" t="s">
        <v>86</v>
      </c>
      <c r="AY1801" s="20" t="s">
        <v>177</v>
      </c>
      <c r="BE1801" s="228">
        <f>IF(N1801="základní",J1801,0)</f>
        <v>0</v>
      </c>
      <c r="BF1801" s="228">
        <f>IF(N1801="snížená",J1801,0)</f>
        <v>0</v>
      </c>
      <c r="BG1801" s="228">
        <f>IF(N1801="zákl. přenesená",J1801,0)</f>
        <v>0</v>
      </c>
      <c r="BH1801" s="228">
        <f>IF(N1801="sníž. přenesená",J1801,0)</f>
        <v>0</v>
      </c>
      <c r="BI1801" s="228">
        <f>IF(N1801="nulová",J1801,0)</f>
        <v>0</v>
      </c>
      <c r="BJ1801" s="20" t="s">
        <v>84</v>
      </c>
      <c r="BK1801" s="228">
        <f>ROUND(I1801*H1801,2)</f>
        <v>0</v>
      </c>
      <c r="BL1801" s="20" t="s">
        <v>291</v>
      </c>
      <c r="BM1801" s="227" t="s">
        <v>2829</v>
      </c>
    </row>
    <row r="1802" s="2" customFormat="1">
      <c r="A1802" s="41"/>
      <c r="B1802" s="42"/>
      <c r="C1802" s="43"/>
      <c r="D1802" s="229" t="s">
        <v>185</v>
      </c>
      <c r="E1802" s="43"/>
      <c r="F1802" s="230" t="s">
        <v>2830</v>
      </c>
      <c r="G1802" s="43"/>
      <c r="H1802" s="43"/>
      <c r="I1802" s="231"/>
      <c r="J1802" s="43"/>
      <c r="K1802" s="43"/>
      <c r="L1802" s="47"/>
      <c r="M1802" s="232"/>
      <c r="N1802" s="233"/>
      <c r="O1802" s="87"/>
      <c r="P1802" s="87"/>
      <c r="Q1802" s="87"/>
      <c r="R1802" s="87"/>
      <c r="S1802" s="87"/>
      <c r="T1802" s="88"/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T1802" s="20" t="s">
        <v>185</v>
      </c>
      <c r="AU1802" s="20" t="s">
        <v>86</v>
      </c>
    </row>
    <row r="1803" s="2" customFormat="1" ht="16.5" customHeight="1">
      <c r="A1803" s="41"/>
      <c r="B1803" s="42"/>
      <c r="C1803" s="216" t="s">
        <v>2831</v>
      </c>
      <c r="D1803" s="216" t="s">
        <v>179</v>
      </c>
      <c r="E1803" s="217" t="s">
        <v>2832</v>
      </c>
      <c r="F1803" s="218" t="s">
        <v>2833</v>
      </c>
      <c r="G1803" s="219" t="s">
        <v>465</v>
      </c>
      <c r="H1803" s="220">
        <v>12</v>
      </c>
      <c r="I1803" s="221"/>
      <c r="J1803" s="222">
        <f>ROUND(I1803*H1803,2)</f>
        <v>0</v>
      </c>
      <c r="K1803" s="218" t="s">
        <v>244</v>
      </c>
      <c r="L1803" s="47"/>
      <c r="M1803" s="223" t="s">
        <v>19</v>
      </c>
      <c r="N1803" s="224" t="s">
        <v>48</v>
      </c>
      <c r="O1803" s="87"/>
      <c r="P1803" s="225">
        <f>O1803*H1803</f>
        <v>0</v>
      </c>
      <c r="Q1803" s="225">
        <v>0.00044000000000000002</v>
      </c>
      <c r="R1803" s="225">
        <f>Q1803*H1803</f>
        <v>0.00528</v>
      </c>
      <c r="S1803" s="225">
        <v>0</v>
      </c>
      <c r="T1803" s="226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27" t="s">
        <v>291</v>
      </c>
      <c r="AT1803" s="227" t="s">
        <v>179</v>
      </c>
      <c r="AU1803" s="227" t="s">
        <v>86</v>
      </c>
      <c r="AY1803" s="20" t="s">
        <v>177</v>
      </c>
      <c r="BE1803" s="228">
        <f>IF(N1803="základní",J1803,0)</f>
        <v>0</v>
      </c>
      <c r="BF1803" s="228">
        <f>IF(N1803="snížená",J1803,0)</f>
        <v>0</v>
      </c>
      <c r="BG1803" s="228">
        <f>IF(N1803="zákl. přenesená",J1803,0)</f>
        <v>0</v>
      </c>
      <c r="BH1803" s="228">
        <f>IF(N1803="sníž. přenesená",J1803,0)</f>
        <v>0</v>
      </c>
      <c r="BI1803" s="228">
        <f>IF(N1803="nulová",J1803,0)</f>
        <v>0</v>
      </c>
      <c r="BJ1803" s="20" t="s">
        <v>84</v>
      </c>
      <c r="BK1803" s="228">
        <f>ROUND(I1803*H1803,2)</f>
        <v>0</v>
      </c>
      <c r="BL1803" s="20" t="s">
        <v>291</v>
      </c>
      <c r="BM1803" s="227" t="s">
        <v>2834</v>
      </c>
    </row>
    <row r="1804" s="2" customFormat="1">
      <c r="A1804" s="41"/>
      <c r="B1804" s="42"/>
      <c r="C1804" s="43"/>
      <c r="D1804" s="229" t="s">
        <v>185</v>
      </c>
      <c r="E1804" s="43"/>
      <c r="F1804" s="230" t="s">
        <v>2835</v>
      </c>
      <c r="G1804" s="43"/>
      <c r="H1804" s="43"/>
      <c r="I1804" s="231"/>
      <c r="J1804" s="43"/>
      <c r="K1804" s="43"/>
      <c r="L1804" s="47"/>
      <c r="M1804" s="232"/>
      <c r="N1804" s="233"/>
      <c r="O1804" s="87"/>
      <c r="P1804" s="87"/>
      <c r="Q1804" s="87"/>
      <c r="R1804" s="87"/>
      <c r="S1804" s="87"/>
      <c r="T1804" s="88"/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T1804" s="20" t="s">
        <v>185</v>
      </c>
      <c r="AU1804" s="20" t="s">
        <v>86</v>
      </c>
    </row>
    <row r="1805" s="2" customFormat="1" ht="16.5" customHeight="1">
      <c r="A1805" s="41"/>
      <c r="B1805" s="42"/>
      <c r="C1805" s="216" t="s">
        <v>2836</v>
      </c>
      <c r="D1805" s="216" t="s">
        <v>179</v>
      </c>
      <c r="E1805" s="217" t="s">
        <v>2837</v>
      </c>
      <c r="F1805" s="218" t="s">
        <v>2838</v>
      </c>
      <c r="G1805" s="219" t="s">
        <v>344</v>
      </c>
      <c r="H1805" s="220">
        <v>1</v>
      </c>
      <c r="I1805" s="221"/>
      <c r="J1805" s="222">
        <f>ROUND(I1805*H1805,2)</f>
        <v>0</v>
      </c>
      <c r="K1805" s="218" t="s">
        <v>244</v>
      </c>
      <c r="L1805" s="47"/>
      <c r="M1805" s="223" t="s">
        <v>19</v>
      </c>
      <c r="N1805" s="224" t="s">
        <v>48</v>
      </c>
      <c r="O1805" s="87"/>
      <c r="P1805" s="225">
        <f>O1805*H1805</f>
        <v>0</v>
      </c>
      <c r="Q1805" s="225">
        <v>0.00042000000000000002</v>
      </c>
      <c r="R1805" s="225">
        <f>Q1805*H1805</f>
        <v>0.00042000000000000002</v>
      </c>
      <c r="S1805" s="225">
        <v>0</v>
      </c>
      <c r="T1805" s="226">
        <f>S1805*H1805</f>
        <v>0</v>
      </c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R1805" s="227" t="s">
        <v>291</v>
      </c>
      <c r="AT1805" s="227" t="s">
        <v>179</v>
      </c>
      <c r="AU1805" s="227" t="s">
        <v>86</v>
      </c>
      <c r="AY1805" s="20" t="s">
        <v>177</v>
      </c>
      <c r="BE1805" s="228">
        <f>IF(N1805="základní",J1805,0)</f>
        <v>0</v>
      </c>
      <c r="BF1805" s="228">
        <f>IF(N1805="snížená",J1805,0)</f>
        <v>0</v>
      </c>
      <c r="BG1805" s="228">
        <f>IF(N1805="zákl. přenesená",J1805,0)</f>
        <v>0</v>
      </c>
      <c r="BH1805" s="228">
        <f>IF(N1805="sníž. přenesená",J1805,0)</f>
        <v>0</v>
      </c>
      <c r="BI1805" s="228">
        <f>IF(N1805="nulová",J1805,0)</f>
        <v>0</v>
      </c>
      <c r="BJ1805" s="20" t="s">
        <v>84</v>
      </c>
      <c r="BK1805" s="228">
        <f>ROUND(I1805*H1805,2)</f>
        <v>0</v>
      </c>
      <c r="BL1805" s="20" t="s">
        <v>291</v>
      </c>
      <c r="BM1805" s="227" t="s">
        <v>2839</v>
      </c>
    </row>
    <row r="1806" s="2" customFormat="1">
      <c r="A1806" s="41"/>
      <c r="B1806" s="42"/>
      <c r="C1806" s="43"/>
      <c r="D1806" s="229" t="s">
        <v>185</v>
      </c>
      <c r="E1806" s="43"/>
      <c r="F1806" s="230" t="s">
        <v>2840</v>
      </c>
      <c r="G1806" s="43"/>
      <c r="H1806" s="43"/>
      <c r="I1806" s="231"/>
      <c r="J1806" s="43"/>
      <c r="K1806" s="43"/>
      <c r="L1806" s="47"/>
      <c r="M1806" s="232"/>
      <c r="N1806" s="233"/>
      <c r="O1806" s="87"/>
      <c r="P1806" s="87"/>
      <c r="Q1806" s="87"/>
      <c r="R1806" s="87"/>
      <c r="S1806" s="87"/>
      <c r="T1806" s="88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T1806" s="20" t="s">
        <v>185</v>
      </c>
      <c r="AU1806" s="20" t="s">
        <v>86</v>
      </c>
    </row>
    <row r="1807" s="2" customFormat="1" ht="16.5" customHeight="1">
      <c r="A1807" s="41"/>
      <c r="B1807" s="42"/>
      <c r="C1807" s="216" t="s">
        <v>2841</v>
      </c>
      <c r="D1807" s="216" t="s">
        <v>179</v>
      </c>
      <c r="E1807" s="217" t="s">
        <v>2842</v>
      </c>
      <c r="F1807" s="218" t="s">
        <v>2843</v>
      </c>
      <c r="G1807" s="219" t="s">
        <v>2844</v>
      </c>
      <c r="H1807" s="288"/>
      <c r="I1807" s="221"/>
      <c r="J1807" s="222">
        <f>ROUND(I1807*H1807,2)</f>
        <v>0</v>
      </c>
      <c r="K1807" s="218" t="s">
        <v>244</v>
      </c>
      <c r="L1807" s="47"/>
      <c r="M1807" s="223" t="s">
        <v>19</v>
      </c>
      <c r="N1807" s="224" t="s">
        <v>48</v>
      </c>
      <c r="O1807" s="87"/>
      <c r="P1807" s="225">
        <f>O1807*H1807</f>
        <v>0</v>
      </c>
      <c r="Q1807" s="225">
        <v>0</v>
      </c>
      <c r="R1807" s="225">
        <f>Q1807*H1807</f>
        <v>0</v>
      </c>
      <c r="S1807" s="225">
        <v>0</v>
      </c>
      <c r="T1807" s="226">
        <f>S1807*H1807</f>
        <v>0</v>
      </c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R1807" s="227" t="s">
        <v>291</v>
      </c>
      <c r="AT1807" s="227" t="s">
        <v>179</v>
      </c>
      <c r="AU1807" s="227" t="s">
        <v>86</v>
      </c>
      <c r="AY1807" s="20" t="s">
        <v>177</v>
      </c>
      <c r="BE1807" s="228">
        <f>IF(N1807="základní",J1807,0)</f>
        <v>0</v>
      </c>
      <c r="BF1807" s="228">
        <f>IF(N1807="snížená",J1807,0)</f>
        <v>0</v>
      </c>
      <c r="BG1807" s="228">
        <f>IF(N1807="zákl. přenesená",J1807,0)</f>
        <v>0</v>
      </c>
      <c r="BH1807" s="228">
        <f>IF(N1807="sníž. přenesená",J1807,0)</f>
        <v>0</v>
      </c>
      <c r="BI1807" s="228">
        <f>IF(N1807="nulová",J1807,0)</f>
        <v>0</v>
      </c>
      <c r="BJ1807" s="20" t="s">
        <v>84</v>
      </c>
      <c r="BK1807" s="228">
        <f>ROUND(I1807*H1807,2)</f>
        <v>0</v>
      </c>
      <c r="BL1807" s="20" t="s">
        <v>291</v>
      </c>
      <c r="BM1807" s="227" t="s">
        <v>2845</v>
      </c>
    </row>
    <row r="1808" s="2" customFormat="1">
      <c r="A1808" s="41"/>
      <c r="B1808" s="42"/>
      <c r="C1808" s="43"/>
      <c r="D1808" s="229" t="s">
        <v>185</v>
      </c>
      <c r="E1808" s="43"/>
      <c r="F1808" s="230" t="s">
        <v>2846</v>
      </c>
      <c r="G1808" s="43"/>
      <c r="H1808" s="43"/>
      <c r="I1808" s="231"/>
      <c r="J1808" s="43"/>
      <c r="K1808" s="43"/>
      <c r="L1808" s="47"/>
      <c r="M1808" s="232"/>
      <c r="N1808" s="233"/>
      <c r="O1808" s="87"/>
      <c r="P1808" s="87"/>
      <c r="Q1808" s="87"/>
      <c r="R1808" s="87"/>
      <c r="S1808" s="87"/>
      <c r="T1808" s="88"/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T1808" s="20" t="s">
        <v>185</v>
      </c>
      <c r="AU1808" s="20" t="s">
        <v>86</v>
      </c>
    </row>
    <row r="1809" s="12" customFormat="1" ht="22.8" customHeight="1">
      <c r="A1809" s="12"/>
      <c r="B1809" s="200"/>
      <c r="C1809" s="201"/>
      <c r="D1809" s="202" t="s">
        <v>76</v>
      </c>
      <c r="E1809" s="214" t="s">
        <v>2847</v>
      </c>
      <c r="F1809" s="214" t="s">
        <v>2848</v>
      </c>
      <c r="G1809" s="201"/>
      <c r="H1809" s="201"/>
      <c r="I1809" s="204"/>
      <c r="J1809" s="215">
        <f>BK1809</f>
        <v>0</v>
      </c>
      <c r="K1809" s="201"/>
      <c r="L1809" s="206"/>
      <c r="M1809" s="207"/>
      <c r="N1809" s="208"/>
      <c r="O1809" s="208"/>
      <c r="P1809" s="209">
        <f>SUM(P1810:P1825)</f>
        <v>0</v>
      </c>
      <c r="Q1809" s="208"/>
      <c r="R1809" s="209">
        <f>SUM(R1810:R1825)</f>
        <v>0.10463</v>
      </c>
      <c r="S1809" s="208"/>
      <c r="T1809" s="210">
        <f>SUM(T1810:T1825)</f>
        <v>0</v>
      </c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R1809" s="211" t="s">
        <v>86</v>
      </c>
      <c r="AT1809" s="212" t="s">
        <v>76</v>
      </c>
      <c r="AU1809" s="212" t="s">
        <v>84</v>
      </c>
      <c r="AY1809" s="211" t="s">
        <v>177</v>
      </c>
      <c r="BK1809" s="213">
        <f>SUM(BK1810:BK1825)</f>
        <v>0</v>
      </c>
    </row>
    <row r="1810" s="2" customFormat="1" ht="16.5" customHeight="1">
      <c r="A1810" s="41"/>
      <c r="B1810" s="42"/>
      <c r="C1810" s="216" t="s">
        <v>2849</v>
      </c>
      <c r="D1810" s="216" t="s">
        <v>179</v>
      </c>
      <c r="E1810" s="217" t="s">
        <v>2850</v>
      </c>
      <c r="F1810" s="218" t="s">
        <v>2851</v>
      </c>
      <c r="G1810" s="219" t="s">
        <v>344</v>
      </c>
      <c r="H1810" s="220">
        <v>3</v>
      </c>
      <c r="I1810" s="221"/>
      <c r="J1810" s="222">
        <f>ROUND(I1810*H1810,2)</f>
        <v>0</v>
      </c>
      <c r="K1810" s="218" t="s">
        <v>244</v>
      </c>
      <c r="L1810" s="47"/>
      <c r="M1810" s="223" t="s">
        <v>19</v>
      </c>
      <c r="N1810" s="224" t="s">
        <v>48</v>
      </c>
      <c r="O1810" s="87"/>
      <c r="P1810" s="225">
        <f>O1810*H1810</f>
        <v>0</v>
      </c>
      <c r="Q1810" s="225">
        <v>0.0011199999999999999</v>
      </c>
      <c r="R1810" s="225">
        <f>Q1810*H1810</f>
        <v>0.0033599999999999997</v>
      </c>
      <c r="S1810" s="225">
        <v>0</v>
      </c>
      <c r="T1810" s="226">
        <f>S1810*H1810</f>
        <v>0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27" t="s">
        <v>291</v>
      </c>
      <c r="AT1810" s="227" t="s">
        <v>179</v>
      </c>
      <c r="AU1810" s="227" t="s">
        <v>86</v>
      </c>
      <c r="AY1810" s="20" t="s">
        <v>177</v>
      </c>
      <c r="BE1810" s="228">
        <f>IF(N1810="základní",J1810,0)</f>
        <v>0</v>
      </c>
      <c r="BF1810" s="228">
        <f>IF(N1810="snížená",J1810,0)</f>
        <v>0</v>
      </c>
      <c r="BG1810" s="228">
        <f>IF(N1810="zákl. přenesená",J1810,0)</f>
        <v>0</v>
      </c>
      <c r="BH1810" s="228">
        <f>IF(N1810="sníž. přenesená",J1810,0)</f>
        <v>0</v>
      </c>
      <c r="BI1810" s="228">
        <f>IF(N1810="nulová",J1810,0)</f>
        <v>0</v>
      </c>
      <c r="BJ1810" s="20" t="s">
        <v>84</v>
      </c>
      <c r="BK1810" s="228">
        <f>ROUND(I1810*H1810,2)</f>
        <v>0</v>
      </c>
      <c r="BL1810" s="20" t="s">
        <v>291</v>
      </c>
      <c r="BM1810" s="227" t="s">
        <v>2852</v>
      </c>
    </row>
    <row r="1811" s="2" customFormat="1">
      <c r="A1811" s="41"/>
      <c r="B1811" s="42"/>
      <c r="C1811" s="43"/>
      <c r="D1811" s="229" t="s">
        <v>185</v>
      </c>
      <c r="E1811" s="43"/>
      <c r="F1811" s="230" t="s">
        <v>2853</v>
      </c>
      <c r="G1811" s="43"/>
      <c r="H1811" s="43"/>
      <c r="I1811" s="231"/>
      <c r="J1811" s="43"/>
      <c r="K1811" s="43"/>
      <c r="L1811" s="47"/>
      <c r="M1811" s="232"/>
      <c r="N1811" s="233"/>
      <c r="O1811" s="87"/>
      <c r="P1811" s="87"/>
      <c r="Q1811" s="87"/>
      <c r="R1811" s="87"/>
      <c r="S1811" s="87"/>
      <c r="T1811" s="88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T1811" s="20" t="s">
        <v>185</v>
      </c>
      <c r="AU1811" s="20" t="s">
        <v>86</v>
      </c>
    </row>
    <row r="1812" s="2" customFormat="1" ht="16.5" customHeight="1">
      <c r="A1812" s="41"/>
      <c r="B1812" s="42"/>
      <c r="C1812" s="277" t="s">
        <v>2854</v>
      </c>
      <c r="D1812" s="277" t="s">
        <v>314</v>
      </c>
      <c r="E1812" s="278" t="s">
        <v>2855</v>
      </c>
      <c r="F1812" s="279" t="s">
        <v>2856</v>
      </c>
      <c r="G1812" s="280" t="s">
        <v>344</v>
      </c>
      <c r="H1812" s="281">
        <v>3</v>
      </c>
      <c r="I1812" s="282"/>
      <c r="J1812" s="283">
        <f>ROUND(I1812*H1812,2)</f>
        <v>0</v>
      </c>
      <c r="K1812" s="279" t="s">
        <v>317</v>
      </c>
      <c r="L1812" s="284"/>
      <c r="M1812" s="285" t="s">
        <v>19</v>
      </c>
      <c r="N1812" s="286" t="s">
        <v>48</v>
      </c>
      <c r="O1812" s="87"/>
      <c r="P1812" s="225">
        <f>O1812*H1812</f>
        <v>0</v>
      </c>
      <c r="Q1812" s="225">
        <v>0</v>
      </c>
      <c r="R1812" s="225">
        <f>Q1812*H1812</f>
        <v>0</v>
      </c>
      <c r="S1812" s="225">
        <v>0</v>
      </c>
      <c r="T1812" s="226">
        <f>S1812*H1812</f>
        <v>0</v>
      </c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R1812" s="227" t="s">
        <v>427</v>
      </c>
      <c r="AT1812" s="227" t="s">
        <v>314</v>
      </c>
      <c r="AU1812" s="227" t="s">
        <v>86</v>
      </c>
      <c r="AY1812" s="20" t="s">
        <v>177</v>
      </c>
      <c r="BE1812" s="228">
        <f>IF(N1812="základní",J1812,0)</f>
        <v>0</v>
      </c>
      <c r="BF1812" s="228">
        <f>IF(N1812="snížená",J1812,0)</f>
        <v>0</v>
      </c>
      <c r="BG1812" s="228">
        <f>IF(N1812="zákl. přenesená",J1812,0)</f>
        <v>0</v>
      </c>
      <c r="BH1812" s="228">
        <f>IF(N1812="sníž. přenesená",J1812,0)</f>
        <v>0</v>
      </c>
      <c r="BI1812" s="228">
        <f>IF(N1812="nulová",J1812,0)</f>
        <v>0</v>
      </c>
      <c r="BJ1812" s="20" t="s">
        <v>84</v>
      </c>
      <c r="BK1812" s="228">
        <f>ROUND(I1812*H1812,2)</f>
        <v>0</v>
      </c>
      <c r="BL1812" s="20" t="s">
        <v>291</v>
      </c>
      <c r="BM1812" s="227" t="s">
        <v>2857</v>
      </c>
    </row>
    <row r="1813" s="2" customFormat="1">
      <c r="A1813" s="41"/>
      <c r="B1813" s="42"/>
      <c r="C1813" s="43"/>
      <c r="D1813" s="229" t="s">
        <v>185</v>
      </c>
      <c r="E1813" s="43"/>
      <c r="F1813" s="230" t="s">
        <v>2856</v>
      </c>
      <c r="G1813" s="43"/>
      <c r="H1813" s="43"/>
      <c r="I1813" s="231"/>
      <c r="J1813" s="43"/>
      <c r="K1813" s="43"/>
      <c r="L1813" s="47"/>
      <c r="M1813" s="232"/>
      <c r="N1813" s="233"/>
      <c r="O1813" s="87"/>
      <c r="P1813" s="87"/>
      <c r="Q1813" s="87"/>
      <c r="R1813" s="87"/>
      <c r="S1813" s="87"/>
      <c r="T1813" s="88"/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T1813" s="20" t="s">
        <v>185</v>
      </c>
      <c r="AU1813" s="20" t="s">
        <v>86</v>
      </c>
    </row>
    <row r="1814" s="2" customFormat="1" ht="16.5" customHeight="1">
      <c r="A1814" s="41"/>
      <c r="B1814" s="42"/>
      <c r="C1814" s="216" t="s">
        <v>2858</v>
      </c>
      <c r="D1814" s="216" t="s">
        <v>179</v>
      </c>
      <c r="E1814" s="217" t="s">
        <v>2859</v>
      </c>
      <c r="F1814" s="218" t="s">
        <v>2860</v>
      </c>
      <c r="G1814" s="219" t="s">
        <v>344</v>
      </c>
      <c r="H1814" s="220">
        <v>1</v>
      </c>
      <c r="I1814" s="221"/>
      <c r="J1814" s="222">
        <f>ROUND(I1814*H1814,2)</f>
        <v>0</v>
      </c>
      <c r="K1814" s="218" t="s">
        <v>244</v>
      </c>
      <c r="L1814" s="47"/>
      <c r="M1814" s="223" t="s">
        <v>19</v>
      </c>
      <c r="N1814" s="224" t="s">
        <v>48</v>
      </c>
      <c r="O1814" s="87"/>
      <c r="P1814" s="225">
        <f>O1814*H1814</f>
        <v>0</v>
      </c>
      <c r="Q1814" s="225">
        <v>0.08473</v>
      </c>
      <c r="R1814" s="225">
        <f>Q1814*H1814</f>
        <v>0.08473</v>
      </c>
      <c r="S1814" s="225">
        <v>0</v>
      </c>
      <c r="T1814" s="226">
        <f>S1814*H1814</f>
        <v>0</v>
      </c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R1814" s="227" t="s">
        <v>291</v>
      </c>
      <c r="AT1814" s="227" t="s">
        <v>179</v>
      </c>
      <c r="AU1814" s="227" t="s">
        <v>86</v>
      </c>
      <c r="AY1814" s="20" t="s">
        <v>177</v>
      </c>
      <c r="BE1814" s="228">
        <f>IF(N1814="základní",J1814,0)</f>
        <v>0</v>
      </c>
      <c r="BF1814" s="228">
        <f>IF(N1814="snížená",J1814,0)</f>
        <v>0</v>
      </c>
      <c r="BG1814" s="228">
        <f>IF(N1814="zákl. přenesená",J1814,0)</f>
        <v>0</v>
      </c>
      <c r="BH1814" s="228">
        <f>IF(N1814="sníž. přenesená",J1814,0)</f>
        <v>0</v>
      </c>
      <c r="BI1814" s="228">
        <f>IF(N1814="nulová",J1814,0)</f>
        <v>0</v>
      </c>
      <c r="BJ1814" s="20" t="s">
        <v>84</v>
      </c>
      <c r="BK1814" s="228">
        <f>ROUND(I1814*H1814,2)</f>
        <v>0</v>
      </c>
      <c r="BL1814" s="20" t="s">
        <v>291</v>
      </c>
      <c r="BM1814" s="227" t="s">
        <v>2861</v>
      </c>
    </row>
    <row r="1815" s="2" customFormat="1">
      <c r="A1815" s="41"/>
      <c r="B1815" s="42"/>
      <c r="C1815" s="43"/>
      <c r="D1815" s="229" t="s">
        <v>185</v>
      </c>
      <c r="E1815" s="43"/>
      <c r="F1815" s="230" t="s">
        <v>2862</v>
      </c>
      <c r="G1815" s="43"/>
      <c r="H1815" s="43"/>
      <c r="I1815" s="231"/>
      <c r="J1815" s="43"/>
      <c r="K1815" s="43"/>
      <c r="L1815" s="47"/>
      <c r="M1815" s="232"/>
      <c r="N1815" s="233"/>
      <c r="O1815" s="87"/>
      <c r="P1815" s="87"/>
      <c r="Q1815" s="87"/>
      <c r="R1815" s="87"/>
      <c r="S1815" s="87"/>
      <c r="T1815" s="88"/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T1815" s="20" t="s">
        <v>185</v>
      </c>
      <c r="AU1815" s="20" t="s">
        <v>86</v>
      </c>
    </row>
    <row r="1816" s="2" customFormat="1" ht="16.5" customHeight="1">
      <c r="A1816" s="41"/>
      <c r="B1816" s="42"/>
      <c r="C1816" s="216" t="s">
        <v>2863</v>
      </c>
      <c r="D1816" s="216" t="s">
        <v>179</v>
      </c>
      <c r="E1816" s="217" t="s">
        <v>2864</v>
      </c>
      <c r="F1816" s="218" t="s">
        <v>2865</v>
      </c>
      <c r="G1816" s="219" t="s">
        <v>344</v>
      </c>
      <c r="H1816" s="220">
        <v>1</v>
      </c>
      <c r="I1816" s="221"/>
      <c r="J1816" s="222">
        <f>ROUND(I1816*H1816,2)</f>
        <v>0</v>
      </c>
      <c r="K1816" s="218" t="s">
        <v>244</v>
      </c>
      <c r="L1816" s="47"/>
      <c r="M1816" s="223" t="s">
        <v>19</v>
      </c>
      <c r="N1816" s="224" t="s">
        <v>48</v>
      </c>
      <c r="O1816" s="87"/>
      <c r="P1816" s="225">
        <f>O1816*H1816</f>
        <v>0</v>
      </c>
      <c r="Q1816" s="225">
        <v>0.0045700000000000003</v>
      </c>
      <c r="R1816" s="225">
        <f>Q1816*H1816</f>
        <v>0.0045700000000000003</v>
      </c>
      <c r="S1816" s="225">
        <v>0</v>
      </c>
      <c r="T1816" s="226">
        <f>S1816*H1816</f>
        <v>0</v>
      </c>
      <c r="U1816" s="41"/>
      <c r="V1816" s="41"/>
      <c r="W1816" s="41"/>
      <c r="X1816" s="41"/>
      <c r="Y1816" s="41"/>
      <c r="Z1816" s="41"/>
      <c r="AA1816" s="41"/>
      <c r="AB1816" s="41"/>
      <c r="AC1816" s="41"/>
      <c r="AD1816" s="41"/>
      <c r="AE1816" s="41"/>
      <c r="AR1816" s="227" t="s">
        <v>291</v>
      </c>
      <c r="AT1816" s="227" t="s">
        <v>179</v>
      </c>
      <c r="AU1816" s="227" t="s">
        <v>86</v>
      </c>
      <c r="AY1816" s="20" t="s">
        <v>177</v>
      </c>
      <c r="BE1816" s="228">
        <f>IF(N1816="základní",J1816,0)</f>
        <v>0</v>
      </c>
      <c r="BF1816" s="228">
        <f>IF(N1816="snížená",J1816,0)</f>
        <v>0</v>
      </c>
      <c r="BG1816" s="228">
        <f>IF(N1816="zákl. přenesená",J1816,0)</f>
        <v>0</v>
      </c>
      <c r="BH1816" s="228">
        <f>IF(N1816="sníž. přenesená",J1816,0)</f>
        <v>0</v>
      </c>
      <c r="BI1816" s="228">
        <f>IF(N1816="nulová",J1816,0)</f>
        <v>0</v>
      </c>
      <c r="BJ1816" s="20" t="s">
        <v>84</v>
      </c>
      <c r="BK1816" s="228">
        <f>ROUND(I1816*H1816,2)</f>
        <v>0</v>
      </c>
      <c r="BL1816" s="20" t="s">
        <v>291</v>
      </c>
      <c r="BM1816" s="227" t="s">
        <v>2866</v>
      </c>
    </row>
    <row r="1817" s="2" customFormat="1">
      <c r="A1817" s="41"/>
      <c r="B1817" s="42"/>
      <c r="C1817" s="43"/>
      <c r="D1817" s="229" t="s">
        <v>185</v>
      </c>
      <c r="E1817" s="43"/>
      <c r="F1817" s="230" t="s">
        <v>2867</v>
      </c>
      <c r="G1817" s="43"/>
      <c r="H1817" s="43"/>
      <c r="I1817" s="231"/>
      <c r="J1817" s="43"/>
      <c r="K1817" s="43"/>
      <c r="L1817" s="47"/>
      <c r="M1817" s="232"/>
      <c r="N1817" s="233"/>
      <c r="O1817" s="87"/>
      <c r="P1817" s="87"/>
      <c r="Q1817" s="87"/>
      <c r="R1817" s="87"/>
      <c r="S1817" s="87"/>
      <c r="T1817" s="88"/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T1817" s="20" t="s">
        <v>185</v>
      </c>
      <c r="AU1817" s="20" t="s">
        <v>86</v>
      </c>
    </row>
    <row r="1818" s="2" customFormat="1" ht="16.5" customHeight="1">
      <c r="A1818" s="41"/>
      <c r="B1818" s="42"/>
      <c r="C1818" s="216" t="s">
        <v>2868</v>
      </c>
      <c r="D1818" s="216" t="s">
        <v>179</v>
      </c>
      <c r="E1818" s="217" t="s">
        <v>2869</v>
      </c>
      <c r="F1818" s="218" t="s">
        <v>2870</v>
      </c>
      <c r="G1818" s="219" t="s">
        <v>344</v>
      </c>
      <c r="H1818" s="220">
        <v>1</v>
      </c>
      <c r="I1818" s="221"/>
      <c r="J1818" s="222">
        <f>ROUND(I1818*H1818,2)</f>
        <v>0</v>
      </c>
      <c r="K1818" s="218" t="s">
        <v>244</v>
      </c>
      <c r="L1818" s="47"/>
      <c r="M1818" s="223" t="s">
        <v>19</v>
      </c>
      <c r="N1818" s="224" t="s">
        <v>48</v>
      </c>
      <c r="O1818" s="87"/>
      <c r="P1818" s="225">
        <f>O1818*H1818</f>
        <v>0</v>
      </c>
      <c r="Q1818" s="225">
        <v>0.0014499999999999999</v>
      </c>
      <c r="R1818" s="225">
        <f>Q1818*H1818</f>
        <v>0.0014499999999999999</v>
      </c>
      <c r="S1818" s="225">
        <v>0</v>
      </c>
      <c r="T1818" s="226">
        <f>S1818*H1818</f>
        <v>0</v>
      </c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R1818" s="227" t="s">
        <v>291</v>
      </c>
      <c r="AT1818" s="227" t="s">
        <v>179</v>
      </c>
      <c r="AU1818" s="227" t="s">
        <v>86</v>
      </c>
      <c r="AY1818" s="20" t="s">
        <v>177</v>
      </c>
      <c r="BE1818" s="228">
        <f>IF(N1818="základní",J1818,0)</f>
        <v>0</v>
      </c>
      <c r="BF1818" s="228">
        <f>IF(N1818="snížená",J1818,0)</f>
        <v>0</v>
      </c>
      <c r="BG1818" s="228">
        <f>IF(N1818="zákl. přenesená",J1818,0)</f>
        <v>0</v>
      </c>
      <c r="BH1818" s="228">
        <f>IF(N1818="sníž. přenesená",J1818,0)</f>
        <v>0</v>
      </c>
      <c r="BI1818" s="228">
        <f>IF(N1818="nulová",J1818,0)</f>
        <v>0</v>
      </c>
      <c r="BJ1818" s="20" t="s">
        <v>84</v>
      </c>
      <c r="BK1818" s="228">
        <f>ROUND(I1818*H1818,2)</f>
        <v>0</v>
      </c>
      <c r="BL1818" s="20" t="s">
        <v>291</v>
      </c>
      <c r="BM1818" s="227" t="s">
        <v>2871</v>
      </c>
    </row>
    <row r="1819" s="2" customFormat="1">
      <c r="A1819" s="41"/>
      <c r="B1819" s="42"/>
      <c r="C1819" s="43"/>
      <c r="D1819" s="229" t="s">
        <v>185</v>
      </c>
      <c r="E1819" s="43"/>
      <c r="F1819" s="230" t="s">
        <v>2872</v>
      </c>
      <c r="G1819" s="43"/>
      <c r="H1819" s="43"/>
      <c r="I1819" s="231"/>
      <c r="J1819" s="43"/>
      <c r="K1819" s="43"/>
      <c r="L1819" s="47"/>
      <c r="M1819" s="232"/>
      <c r="N1819" s="233"/>
      <c r="O1819" s="87"/>
      <c r="P1819" s="87"/>
      <c r="Q1819" s="87"/>
      <c r="R1819" s="87"/>
      <c r="S1819" s="87"/>
      <c r="T1819" s="88"/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T1819" s="20" t="s">
        <v>185</v>
      </c>
      <c r="AU1819" s="20" t="s">
        <v>86</v>
      </c>
    </row>
    <row r="1820" s="2" customFormat="1" ht="16.5" customHeight="1">
      <c r="A1820" s="41"/>
      <c r="B1820" s="42"/>
      <c r="C1820" s="216" t="s">
        <v>2873</v>
      </c>
      <c r="D1820" s="216" t="s">
        <v>179</v>
      </c>
      <c r="E1820" s="217" t="s">
        <v>2874</v>
      </c>
      <c r="F1820" s="218" t="s">
        <v>2875</v>
      </c>
      <c r="G1820" s="219" t="s">
        <v>344</v>
      </c>
      <c r="H1820" s="220">
        <v>1</v>
      </c>
      <c r="I1820" s="221"/>
      <c r="J1820" s="222">
        <f>ROUND(I1820*H1820,2)</f>
        <v>0</v>
      </c>
      <c r="K1820" s="218" t="s">
        <v>244</v>
      </c>
      <c r="L1820" s="47"/>
      <c r="M1820" s="223" t="s">
        <v>19</v>
      </c>
      <c r="N1820" s="224" t="s">
        <v>48</v>
      </c>
      <c r="O1820" s="87"/>
      <c r="P1820" s="225">
        <f>O1820*H1820</f>
        <v>0</v>
      </c>
      <c r="Q1820" s="225">
        <v>0.00068000000000000005</v>
      </c>
      <c r="R1820" s="225">
        <f>Q1820*H1820</f>
        <v>0.00068000000000000005</v>
      </c>
      <c r="S1820" s="225">
        <v>0</v>
      </c>
      <c r="T1820" s="226">
        <f>S1820*H1820</f>
        <v>0</v>
      </c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R1820" s="227" t="s">
        <v>291</v>
      </c>
      <c r="AT1820" s="227" t="s">
        <v>179</v>
      </c>
      <c r="AU1820" s="227" t="s">
        <v>86</v>
      </c>
      <c r="AY1820" s="20" t="s">
        <v>177</v>
      </c>
      <c r="BE1820" s="228">
        <f>IF(N1820="základní",J1820,0)</f>
        <v>0</v>
      </c>
      <c r="BF1820" s="228">
        <f>IF(N1820="snížená",J1820,0)</f>
        <v>0</v>
      </c>
      <c r="BG1820" s="228">
        <f>IF(N1820="zákl. přenesená",J1820,0)</f>
        <v>0</v>
      </c>
      <c r="BH1820" s="228">
        <f>IF(N1820="sníž. přenesená",J1820,0)</f>
        <v>0</v>
      </c>
      <c r="BI1820" s="228">
        <f>IF(N1820="nulová",J1820,0)</f>
        <v>0</v>
      </c>
      <c r="BJ1820" s="20" t="s">
        <v>84</v>
      </c>
      <c r="BK1820" s="228">
        <f>ROUND(I1820*H1820,2)</f>
        <v>0</v>
      </c>
      <c r="BL1820" s="20" t="s">
        <v>291</v>
      </c>
      <c r="BM1820" s="227" t="s">
        <v>2876</v>
      </c>
    </row>
    <row r="1821" s="2" customFormat="1">
      <c r="A1821" s="41"/>
      <c r="B1821" s="42"/>
      <c r="C1821" s="43"/>
      <c r="D1821" s="229" t="s">
        <v>185</v>
      </c>
      <c r="E1821" s="43"/>
      <c r="F1821" s="230" t="s">
        <v>2877</v>
      </c>
      <c r="G1821" s="43"/>
      <c r="H1821" s="43"/>
      <c r="I1821" s="231"/>
      <c r="J1821" s="43"/>
      <c r="K1821" s="43"/>
      <c r="L1821" s="47"/>
      <c r="M1821" s="232"/>
      <c r="N1821" s="233"/>
      <c r="O1821" s="87"/>
      <c r="P1821" s="87"/>
      <c r="Q1821" s="87"/>
      <c r="R1821" s="87"/>
      <c r="S1821" s="87"/>
      <c r="T1821" s="88"/>
      <c r="U1821" s="41"/>
      <c r="V1821" s="41"/>
      <c r="W1821" s="41"/>
      <c r="X1821" s="41"/>
      <c r="Y1821" s="41"/>
      <c r="Z1821" s="41"/>
      <c r="AA1821" s="41"/>
      <c r="AB1821" s="41"/>
      <c r="AC1821" s="41"/>
      <c r="AD1821" s="41"/>
      <c r="AE1821" s="41"/>
      <c r="AT1821" s="20" t="s">
        <v>185</v>
      </c>
      <c r="AU1821" s="20" t="s">
        <v>86</v>
      </c>
    </row>
    <row r="1822" s="2" customFormat="1" ht="21.75" customHeight="1">
      <c r="A1822" s="41"/>
      <c r="B1822" s="42"/>
      <c r="C1822" s="216" t="s">
        <v>2878</v>
      </c>
      <c r="D1822" s="216" t="s">
        <v>179</v>
      </c>
      <c r="E1822" s="217" t="s">
        <v>2879</v>
      </c>
      <c r="F1822" s="218" t="s">
        <v>2880</v>
      </c>
      <c r="G1822" s="219" t="s">
        <v>344</v>
      </c>
      <c r="H1822" s="220">
        <v>3</v>
      </c>
      <c r="I1822" s="221"/>
      <c r="J1822" s="222">
        <f>ROUND(I1822*H1822,2)</f>
        <v>0</v>
      </c>
      <c r="K1822" s="218" t="s">
        <v>244</v>
      </c>
      <c r="L1822" s="47"/>
      <c r="M1822" s="223" t="s">
        <v>19</v>
      </c>
      <c r="N1822" s="224" t="s">
        <v>48</v>
      </c>
      <c r="O1822" s="87"/>
      <c r="P1822" s="225">
        <f>O1822*H1822</f>
        <v>0</v>
      </c>
      <c r="Q1822" s="225">
        <v>0.0032799999999999999</v>
      </c>
      <c r="R1822" s="225">
        <f>Q1822*H1822</f>
        <v>0.0098399999999999998</v>
      </c>
      <c r="S1822" s="225">
        <v>0</v>
      </c>
      <c r="T1822" s="226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27" t="s">
        <v>291</v>
      </c>
      <c r="AT1822" s="227" t="s">
        <v>179</v>
      </c>
      <c r="AU1822" s="227" t="s">
        <v>86</v>
      </c>
      <c r="AY1822" s="20" t="s">
        <v>177</v>
      </c>
      <c r="BE1822" s="228">
        <f>IF(N1822="základní",J1822,0)</f>
        <v>0</v>
      </c>
      <c r="BF1822" s="228">
        <f>IF(N1822="snížená",J1822,0)</f>
        <v>0</v>
      </c>
      <c r="BG1822" s="228">
        <f>IF(N1822="zákl. přenesená",J1822,0)</f>
        <v>0</v>
      </c>
      <c r="BH1822" s="228">
        <f>IF(N1822="sníž. přenesená",J1822,0)</f>
        <v>0</v>
      </c>
      <c r="BI1822" s="228">
        <f>IF(N1822="nulová",J1822,0)</f>
        <v>0</v>
      </c>
      <c r="BJ1822" s="20" t="s">
        <v>84</v>
      </c>
      <c r="BK1822" s="228">
        <f>ROUND(I1822*H1822,2)</f>
        <v>0</v>
      </c>
      <c r="BL1822" s="20" t="s">
        <v>291</v>
      </c>
      <c r="BM1822" s="227" t="s">
        <v>2881</v>
      </c>
    </row>
    <row r="1823" s="2" customFormat="1">
      <c r="A1823" s="41"/>
      <c r="B1823" s="42"/>
      <c r="C1823" s="43"/>
      <c r="D1823" s="229" t="s">
        <v>185</v>
      </c>
      <c r="E1823" s="43"/>
      <c r="F1823" s="230" t="s">
        <v>2882</v>
      </c>
      <c r="G1823" s="43"/>
      <c r="H1823" s="43"/>
      <c r="I1823" s="231"/>
      <c r="J1823" s="43"/>
      <c r="K1823" s="43"/>
      <c r="L1823" s="47"/>
      <c r="M1823" s="232"/>
      <c r="N1823" s="233"/>
      <c r="O1823" s="87"/>
      <c r="P1823" s="87"/>
      <c r="Q1823" s="87"/>
      <c r="R1823" s="87"/>
      <c r="S1823" s="87"/>
      <c r="T1823" s="88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20" t="s">
        <v>185</v>
      </c>
      <c r="AU1823" s="20" t="s">
        <v>86</v>
      </c>
    </row>
    <row r="1824" s="2" customFormat="1" ht="16.5" customHeight="1">
      <c r="A1824" s="41"/>
      <c r="B1824" s="42"/>
      <c r="C1824" s="216" t="s">
        <v>2883</v>
      </c>
      <c r="D1824" s="216" t="s">
        <v>179</v>
      </c>
      <c r="E1824" s="217" t="s">
        <v>2884</v>
      </c>
      <c r="F1824" s="218" t="s">
        <v>2885</v>
      </c>
      <c r="G1824" s="219" t="s">
        <v>2844</v>
      </c>
      <c r="H1824" s="288"/>
      <c r="I1824" s="221"/>
      <c r="J1824" s="222">
        <f>ROUND(I1824*H1824,2)</f>
        <v>0</v>
      </c>
      <c r="K1824" s="218" t="s">
        <v>244</v>
      </c>
      <c r="L1824" s="47"/>
      <c r="M1824" s="223" t="s">
        <v>19</v>
      </c>
      <c r="N1824" s="224" t="s">
        <v>48</v>
      </c>
      <c r="O1824" s="87"/>
      <c r="P1824" s="225">
        <f>O1824*H1824</f>
        <v>0</v>
      </c>
      <c r="Q1824" s="225">
        <v>0</v>
      </c>
      <c r="R1824" s="225">
        <f>Q1824*H1824</f>
        <v>0</v>
      </c>
      <c r="S1824" s="225">
        <v>0</v>
      </c>
      <c r="T1824" s="226">
        <f>S1824*H1824</f>
        <v>0</v>
      </c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R1824" s="227" t="s">
        <v>291</v>
      </c>
      <c r="AT1824" s="227" t="s">
        <v>179</v>
      </c>
      <c r="AU1824" s="227" t="s">
        <v>86</v>
      </c>
      <c r="AY1824" s="20" t="s">
        <v>177</v>
      </c>
      <c r="BE1824" s="228">
        <f>IF(N1824="základní",J1824,0)</f>
        <v>0</v>
      </c>
      <c r="BF1824" s="228">
        <f>IF(N1824="snížená",J1824,0)</f>
        <v>0</v>
      </c>
      <c r="BG1824" s="228">
        <f>IF(N1824="zákl. přenesená",J1824,0)</f>
        <v>0</v>
      </c>
      <c r="BH1824" s="228">
        <f>IF(N1824="sníž. přenesená",J1824,0)</f>
        <v>0</v>
      </c>
      <c r="BI1824" s="228">
        <f>IF(N1824="nulová",J1824,0)</f>
        <v>0</v>
      </c>
      <c r="BJ1824" s="20" t="s">
        <v>84</v>
      </c>
      <c r="BK1824" s="228">
        <f>ROUND(I1824*H1824,2)</f>
        <v>0</v>
      </c>
      <c r="BL1824" s="20" t="s">
        <v>291</v>
      </c>
      <c r="BM1824" s="227" t="s">
        <v>2886</v>
      </c>
    </row>
    <row r="1825" s="2" customFormat="1">
      <c r="A1825" s="41"/>
      <c r="B1825" s="42"/>
      <c r="C1825" s="43"/>
      <c r="D1825" s="229" t="s">
        <v>185</v>
      </c>
      <c r="E1825" s="43"/>
      <c r="F1825" s="230" t="s">
        <v>2887</v>
      </c>
      <c r="G1825" s="43"/>
      <c r="H1825" s="43"/>
      <c r="I1825" s="231"/>
      <c r="J1825" s="43"/>
      <c r="K1825" s="43"/>
      <c r="L1825" s="47"/>
      <c r="M1825" s="232"/>
      <c r="N1825" s="233"/>
      <c r="O1825" s="87"/>
      <c r="P1825" s="87"/>
      <c r="Q1825" s="87"/>
      <c r="R1825" s="87"/>
      <c r="S1825" s="87"/>
      <c r="T1825" s="88"/>
      <c r="U1825" s="41"/>
      <c r="V1825" s="41"/>
      <c r="W1825" s="41"/>
      <c r="X1825" s="41"/>
      <c r="Y1825" s="41"/>
      <c r="Z1825" s="41"/>
      <c r="AA1825" s="41"/>
      <c r="AB1825" s="41"/>
      <c r="AC1825" s="41"/>
      <c r="AD1825" s="41"/>
      <c r="AE1825" s="41"/>
      <c r="AT1825" s="20" t="s">
        <v>185</v>
      </c>
      <c r="AU1825" s="20" t="s">
        <v>86</v>
      </c>
    </row>
    <row r="1826" s="12" customFormat="1" ht="22.8" customHeight="1">
      <c r="A1826" s="12"/>
      <c r="B1826" s="200"/>
      <c r="C1826" s="201"/>
      <c r="D1826" s="202" t="s">
        <v>76</v>
      </c>
      <c r="E1826" s="214" t="s">
        <v>2888</v>
      </c>
      <c r="F1826" s="214" t="s">
        <v>2889</v>
      </c>
      <c r="G1826" s="201"/>
      <c r="H1826" s="201"/>
      <c r="I1826" s="204"/>
      <c r="J1826" s="215">
        <f>BK1826</f>
        <v>0</v>
      </c>
      <c r="K1826" s="201"/>
      <c r="L1826" s="206"/>
      <c r="M1826" s="207"/>
      <c r="N1826" s="208"/>
      <c r="O1826" s="208"/>
      <c r="P1826" s="209">
        <f>SUM(P1827:P1866)</f>
        <v>0</v>
      </c>
      <c r="Q1826" s="208"/>
      <c r="R1826" s="209">
        <f>SUM(R1827:R1866)</f>
        <v>0.34848699999999999</v>
      </c>
      <c r="S1826" s="208"/>
      <c r="T1826" s="210">
        <f>SUM(T1827:T1866)</f>
        <v>0</v>
      </c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R1826" s="211" t="s">
        <v>86</v>
      </c>
      <c r="AT1826" s="212" t="s">
        <v>76</v>
      </c>
      <c r="AU1826" s="212" t="s">
        <v>84</v>
      </c>
      <c r="AY1826" s="211" t="s">
        <v>177</v>
      </c>
      <c r="BK1826" s="213">
        <f>SUM(BK1827:BK1866)</f>
        <v>0</v>
      </c>
    </row>
    <row r="1827" s="2" customFormat="1" ht="16.5" customHeight="1">
      <c r="A1827" s="41"/>
      <c r="B1827" s="42"/>
      <c r="C1827" s="216" t="s">
        <v>2890</v>
      </c>
      <c r="D1827" s="216" t="s">
        <v>179</v>
      </c>
      <c r="E1827" s="217" t="s">
        <v>2891</v>
      </c>
      <c r="F1827" s="218" t="s">
        <v>2892</v>
      </c>
      <c r="G1827" s="219" t="s">
        <v>344</v>
      </c>
      <c r="H1827" s="220">
        <v>2</v>
      </c>
      <c r="I1827" s="221"/>
      <c r="J1827" s="222">
        <f>ROUND(I1827*H1827,2)</f>
        <v>0</v>
      </c>
      <c r="K1827" s="218" t="s">
        <v>244</v>
      </c>
      <c r="L1827" s="47"/>
      <c r="M1827" s="223" t="s">
        <v>19</v>
      </c>
      <c r="N1827" s="224" t="s">
        <v>48</v>
      </c>
      <c r="O1827" s="87"/>
      <c r="P1827" s="225">
        <f>O1827*H1827</f>
        <v>0</v>
      </c>
      <c r="Q1827" s="225">
        <v>0.0018799999999999999</v>
      </c>
      <c r="R1827" s="225">
        <f>Q1827*H1827</f>
        <v>0.0037599999999999999</v>
      </c>
      <c r="S1827" s="225">
        <v>0</v>
      </c>
      <c r="T1827" s="226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27" t="s">
        <v>291</v>
      </c>
      <c r="AT1827" s="227" t="s">
        <v>179</v>
      </c>
      <c r="AU1827" s="227" t="s">
        <v>86</v>
      </c>
      <c r="AY1827" s="20" t="s">
        <v>177</v>
      </c>
      <c r="BE1827" s="228">
        <f>IF(N1827="základní",J1827,0)</f>
        <v>0</v>
      </c>
      <c r="BF1827" s="228">
        <f>IF(N1827="snížená",J1827,0)</f>
        <v>0</v>
      </c>
      <c r="BG1827" s="228">
        <f>IF(N1827="zákl. přenesená",J1827,0)</f>
        <v>0</v>
      </c>
      <c r="BH1827" s="228">
        <f>IF(N1827="sníž. přenesená",J1827,0)</f>
        <v>0</v>
      </c>
      <c r="BI1827" s="228">
        <f>IF(N1827="nulová",J1827,0)</f>
        <v>0</v>
      </c>
      <c r="BJ1827" s="20" t="s">
        <v>84</v>
      </c>
      <c r="BK1827" s="228">
        <f>ROUND(I1827*H1827,2)</f>
        <v>0</v>
      </c>
      <c r="BL1827" s="20" t="s">
        <v>291</v>
      </c>
      <c r="BM1827" s="227" t="s">
        <v>2893</v>
      </c>
    </row>
    <row r="1828" s="2" customFormat="1">
      <c r="A1828" s="41"/>
      <c r="B1828" s="42"/>
      <c r="C1828" s="43"/>
      <c r="D1828" s="229" t="s">
        <v>185</v>
      </c>
      <c r="E1828" s="43"/>
      <c r="F1828" s="230" t="s">
        <v>2894</v>
      </c>
      <c r="G1828" s="43"/>
      <c r="H1828" s="43"/>
      <c r="I1828" s="231"/>
      <c r="J1828" s="43"/>
      <c r="K1828" s="43"/>
      <c r="L1828" s="47"/>
      <c r="M1828" s="232"/>
      <c r="N1828" s="233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20" t="s">
        <v>185</v>
      </c>
      <c r="AU1828" s="20" t="s">
        <v>86</v>
      </c>
    </row>
    <row r="1829" s="2" customFormat="1" ht="16.5" customHeight="1">
      <c r="A1829" s="41"/>
      <c r="B1829" s="42"/>
      <c r="C1829" s="216" t="s">
        <v>2895</v>
      </c>
      <c r="D1829" s="216" t="s">
        <v>179</v>
      </c>
      <c r="E1829" s="217" t="s">
        <v>2896</v>
      </c>
      <c r="F1829" s="218" t="s">
        <v>2897</v>
      </c>
      <c r="G1829" s="219" t="s">
        <v>465</v>
      </c>
      <c r="H1829" s="220">
        <v>154.5</v>
      </c>
      <c r="I1829" s="221"/>
      <c r="J1829" s="222">
        <f>ROUND(I1829*H1829,2)</f>
        <v>0</v>
      </c>
      <c r="K1829" s="218" t="s">
        <v>244</v>
      </c>
      <c r="L1829" s="47"/>
      <c r="M1829" s="223" t="s">
        <v>19</v>
      </c>
      <c r="N1829" s="224" t="s">
        <v>48</v>
      </c>
      <c r="O1829" s="87"/>
      <c r="P1829" s="225">
        <f>O1829*H1829</f>
        <v>0</v>
      </c>
      <c r="Q1829" s="225">
        <v>0.00046000000000000001</v>
      </c>
      <c r="R1829" s="225">
        <f>Q1829*H1829</f>
        <v>0.071070000000000008</v>
      </c>
      <c r="S1829" s="225">
        <v>0</v>
      </c>
      <c r="T1829" s="226">
        <f>S1829*H1829</f>
        <v>0</v>
      </c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R1829" s="227" t="s">
        <v>291</v>
      </c>
      <c r="AT1829" s="227" t="s">
        <v>179</v>
      </c>
      <c r="AU1829" s="227" t="s">
        <v>86</v>
      </c>
      <c r="AY1829" s="20" t="s">
        <v>177</v>
      </c>
      <c r="BE1829" s="228">
        <f>IF(N1829="základní",J1829,0)</f>
        <v>0</v>
      </c>
      <c r="BF1829" s="228">
        <f>IF(N1829="snížená",J1829,0)</f>
        <v>0</v>
      </c>
      <c r="BG1829" s="228">
        <f>IF(N1829="zákl. přenesená",J1829,0)</f>
        <v>0</v>
      </c>
      <c r="BH1829" s="228">
        <f>IF(N1829="sníž. přenesená",J1829,0)</f>
        <v>0</v>
      </c>
      <c r="BI1829" s="228">
        <f>IF(N1829="nulová",J1829,0)</f>
        <v>0</v>
      </c>
      <c r="BJ1829" s="20" t="s">
        <v>84</v>
      </c>
      <c r="BK1829" s="228">
        <f>ROUND(I1829*H1829,2)</f>
        <v>0</v>
      </c>
      <c r="BL1829" s="20" t="s">
        <v>291</v>
      </c>
      <c r="BM1829" s="227" t="s">
        <v>2898</v>
      </c>
    </row>
    <row r="1830" s="2" customFormat="1">
      <c r="A1830" s="41"/>
      <c r="B1830" s="42"/>
      <c r="C1830" s="43"/>
      <c r="D1830" s="229" t="s">
        <v>185</v>
      </c>
      <c r="E1830" s="43"/>
      <c r="F1830" s="230" t="s">
        <v>2899</v>
      </c>
      <c r="G1830" s="43"/>
      <c r="H1830" s="43"/>
      <c r="I1830" s="231"/>
      <c r="J1830" s="43"/>
      <c r="K1830" s="43"/>
      <c r="L1830" s="47"/>
      <c r="M1830" s="232"/>
      <c r="N1830" s="233"/>
      <c r="O1830" s="87"/>
      <c r="P1830" s="87"/>
      <c r="Q1830" s="87"/>
      <c r="R1830" s="87"/>
      <c r="S1830" s="87"/>
      <c r="T1830" s="88"/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T1830" s="20" t="s">
        <v>185</v>
      </c>
      <c r="AU1830" s="20" t="s">
        <v>86</v>
      </c>
    </row>
    <row r="1831" s="2" customFormat="1" ht="16.5" customHeight="1">
      <c r="A1831" s="41"/>
      <c r="B1831" s="42"/>
      <c r="C1831" s="216" t="s">
        <v>2900</v>
      </c>
      <c r="D1831" s="216" t="s">
        <v>179</v>
      </c>
      <c r="E1831" s="217" t="s">
        <v>2901</v>
      </c>
      <c r="F1831" s="218" t="s">
        <v>2902</v>
      </c>
      <c r="G1831" s="219" t="s">
        <v>465</v>
      </c>
      <c r="H1831" s="220">
        <v>110.40000000000001</v>
      </c>
      <c r="I1831" s="221"/>
      <c r="J1831" s="222">
        <f>ROUND(I1831*H1831,2)</f>
        <v>0</v>
      </c>
      <c r="K1831" s="218" t="s">
        <v>244</v>
      </c>
      <c r="L1831" s="47"/>
      <c r="M1831" s="223" t="s">
        <v>19</v>
      </c>
      <c r="N1831" s="224" t="s">
        <v>48</v>
      </c>
      <c r="O1831" s="87"/>
      <c r="P1831" s="225">
        <f>O1831*H1831</f>
        <v>0</v>
      </c>
      <c r="Q1831" s="225">
        <v>0.00056999999999999998</v>
      </c>
      <c r="R1831" s="225">
        <f>Q1831*H1831</f>
        <v>0.062927999999999998</v>
      </c>
      <c r="S1831" s="225">
        <v>0</v>
      </c>
      <c r="T1831" s="226">
        <f>S1831*H1831</f>
        <v>0</v>
      </c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R1831" s="227" t="s">
        <v>291</v>
      </c>
      <c r="AT1831" s="227" t="s">
        <v>179</v>
      </c>
      <c r="AU1831" s="227" t="s">
        <v>86</v>
      </c>
      <c r="AY1831" s="20" t="s">
        <v>177</v>
      </c>
      <c r="BE1831" s="228">
        <f>IF(N1831="základní",J1831,0)</f>
        <v>0</v>
      </c>
      <c r="BF1831" s="228">
        <f>IF(N1831="snížená",J1831,0)</f>
        <v>0</v>
      </c>
      <c r="BG1831" s="228">
        <f>IF(N1831="zákl. přenesená",J1831,0)</f>
        <v>0</v>
      </c>
      <c r="BH1831" s="228">
        <f>IF(N1831="sníž. přenesená",J1831,0)</f>
        <v>0</v>
      </c>
      <c r="BI1831" s="228">
        <f>IF(N1831="nulová",J1831,0)</f>
        <v>0</v>
      </c>
      <c r="BJ1831" s="20" t="s">
        <v>84</v>
      </c>
      <c r="BK1831" s="228">
        <f>ROUND(I1831*H1831,2)</f>
        <v>0</v>
      </c>
      <c r="BL1831" s="20" t="s">
        <v>291</v>
      </c>
      <c r="BM1831" s="227" t="s">
        <v>2903</v>
      </c>
    </row>
    <row r="1832" s="2" customFormat="1">
      <c r="A1832" s="41"/>
      <c r="B1832" s="42"/>
      <c r="C1832" s="43"/>
      <c r="D1832" s="229" t="s">
        <v>185</v>
      </c>
      <c r="E1832" s="43"/>
      <c r="F1832" s="230" t="s">
        <v>2904</v>
      </c>
      <c r="G1832" s="43"/>
      <c r="H1832" s="43"/>
      <c r="I1832" s="231"/>
      <c r="J1832" s="43"/>
      <c r="K1832" s="43"/>
      <c r="L1832" s="47"/>
      <c r="M1832" s="232"/>
      <c r="N1832" s="233"/>
      <c r="O1832" s="87"/>
      <c r="P1832" s="87"/>
      <c r="Q1832" s="87"/>
      <c r="R1832" s="87"/>
      <c r="S1832" s="87"/>
      <c r="T1832" s="88"/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T1832" s="20" t="s">
        <v>185</v>
      </c>
      <c r="AU1832" s="20" t="s">
        <v>86</v>
      </c>
    </row>
    <row r="1833" s="2" customFormat="1" ht="16.5" customHeight="1">
      <c r="A1833" s="41"/>
      <c r="B1833" s="42"/>
      <c r="C1833" s="216" t="s">
        <v>2905</v>
      </c>
      <c r="D1833" s="216" t="s">
        <v>179</v>
      </c>
      <c r="E1833" s="217" t="s">
        <v>2906</v>
      </c>
      <c r="F1833" s="218" t="s">
        <v>2907</v>
      </c>
      <c r="G1833" s="219" t="s">
        <v>465</v>
      </c>
      <c r="H1833" s="220">
        <v>40.899999999999999</v>
      </c>
      <c r="I1833" s="221"/>
      <c r="J1833" s="222">
        <f>ROUND(I1833*H1833,2)</f>
        <v>0</v>
      </c>
      <c r="K1833" s="218" t="s">
        <v>244</v>
      </c>
      <c r="L1833" s="47"/>
      <c r="M1833" s="223" t="s">
        <v>19</v>
      </c>
      <c r="N1833" s="224" t="s">
        <v>48</v>
      </c>
      <c r="O1833" s="87"/>
      <c r="P1833" s="225">
        <f>O1833*H1833</f>
        <v>0</v>
      </c>
      <c r="Q1833" s="225">
        <v>0.00069999999999999999</v>
      </c>
      <c r="R1833" s="225">
        <f>Q1833*H1833</f>
        <v>0.028629999999999999</v>
      </c>
      <c r="S1833" s="225">
        <v>0</v>
      </c>
      <c r="T1833" s="226">
        <f>S1833*H1833</f>
        <v>0</v>
      </c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R1833" s="227" t="s">
        <v>291</v>
      </c>
      <c r="AT1833" s="227" t="s">
        <v>179</v>
      </c>
      <c r="AU1833" s="227" t="s">
        <v>86</v>
      </c>
      <c r="AY1833" s="20" t="s">
        <v>177</v>
      </c>
      <c r="BE1833" s="228">
        <f>IF(N1833="základní",J1833,0)</f>
        <v>0</v>
      </c>
      <c r="BF1833" s="228">
        <f>IF(N1833="snížená",J1833,0)</f>
        <v>0</v>
      </c>
      <c r="BG1833" s="228">
        <f>IF(N1833="zákl. přenesená",J1833,0)</f>
        <v>0</v>
      </c>
      <c r="BH1833" s="228">
        <f>IF(N1833="sníž. přenesená",J1833,0)</f>
        <v>0</v>
      </c>
      <c r="BI1833" s="228">
        <f>IF(N1833="nulová",J1833,0)</f>
        <v>0</v>
      </c>
      <c r="BJ1833" s="20" t="s">
        <v>84</v>
      </c>
      <c r="BK1833" s="228">
        <f>ROUND(I1833*H1833,2)</f>
        <v>0</v>
      </c>
      <c r="BL1833" s="20" t="s">
        <v>291</v>
      </c>
      <c r="BM1833" s="227" t="s">
        <v>2908</v>
      </c>
    </row>
    <row r="1834" s="2" customFormat="1">
      <c r="A1834" s="41"/>
      <c r="B1834" s="42"/>
      <c r="C1834" s="43"/>
      <c r="D1834" s="229" t="s">
        <v>185</v>
      </c>
      <c r="E1834" s="43"/>
      <c r="F1834" s="230" t="s">
        <v>2909</v>
      </c>
      <c r="G1834" s="43"/>
      <c r="H1834" s="43"/>
      <c r="I1834" s="231"/>
      <c r="J1834" s="43"/>
      <c r="K1834" s="43"/>
      <c r="L1834" s="47"/>
      <c r="M1834" s="232"/>
      <c r="N1834" s="233"/>
      <c r="O1834" s="87"/>
      <c r="P1834" s="87"/>
      <c r="Q1834" s="87"/>
      <c r="R1834" s="87"/>
      <c r="S1834" s="87"/>
      <c r="T1834" s="88"/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T1834" s="20" t="s">
        <v>185</v>
      </c>
      <c r="AU1834" s="20" t="s">
        <v>86</v>
      </c>
    </row>
    <row r="1835" s="2" customFormat="1" ht="16.5" customHeight="1">
      <c r="A1835" s="41"/>
      <c r="B1835" s="42"/>
      <c r="C1835" s="216" t="s">
        <v>2910</v>
      </c>
      <c r="D1835" s="216" t="s">
        <v>179</v>
      </c>
      <c r="E1835" s="217" t="s">
        <v>2911</v>
      </c>
      <c r="F1835" s="218" t="s">
        <v>2912</v>
      </c>
      <c r="G1835" s="219" t="s">
        <v>465</v>
      </c>
      <c r="H1835" s="220">
        <v>83.700000000000003</v>
      </c>
      <c r="I1835" s="221"/>
      <c r="J1835" s="222">
        <f>ROUND(I1835*H1835,2)</f>
        <v>0</v>
      </c>
      <c r="K1835" s="218" t="s">
        <v>183</v>
      </c>
      <c r="L1835" s="47"/>
      <c r="M1835" s="223" t="s">
        <v>19</v>
      </c>
      <c r="N1835" s="224" t="s">
        <v>48</v>
      </c>
      <c r="O1835" s="87"/>
      <c r="P1835" s="225">
        <f>O1835*H1835</f>
        <v>0</v>
      </c>
      <c r="Q1835" s="225">
        <v>0.0010399999999999999</v>
      </c>
      <c r="R1835" s="225">
        <f>Q1835*H1835</f>
        <v>0.087048</v>
      </c>
      <c r="S1835" s="225">
        <v>0</v>
      </c>
      <c r="T1835" s="226">
        <f>S1835*H1835</f>
        <v>0</v>
      </c>
      <c r="U1835" s="41"/>
      <c r="V1835" s="41"/>
      <c r="W1835" s="41"/>
      <c r="X1835" s="41"/>
      <c r="Y1835" s="41"/>
      <c r="Z1835" s="41"/>
      <c r="AA1835" s="41"/>
      <c r="AB1835" s="41"/>
      <c r="AC1835" s="41"/>
      <c r="AD1835" s="41"/>
      <c r="AE1835" s="41"/>
      <c r="AR1835" s="227" t="s">
        <v>291</v>
      </c>
      <c r="AT1835" s="227" t="s">
        <v>179</v>
      </c>
      <c r="AU1835" s="227" t="s">
        <v>86</v>
      </c>
      <c r="AY1835" s="20" t="s">
        <v>177</v>
      </c>
      <c r="BE1835" s="228">
        <f>IF(N1835="základní",J1835,0)</f>
        <v>0</v>
      </c>
      <c r="BF1835" s="228">
        <f>IF(N1835="snížená",J1835,0)</f>
        <v>0</v>
      </c>
      <c r="BG1835" s="228">
        <f>IF(N1835="zákl. přenesená",J1835,0)</f>
        <v>0</v>
      </c>
      <c r="BH1835" s="228">
        <f>IF(N1835="sníž. přenesená",J1835,0)</f>
        <v>0</v>
      </c>
      <c r="BI1835" s="228">
        <f>IF(N1835="nulová",J1835,0)</f>
        <v>0</v>
      </c>
      <c r="BJ1835" s="20" t="s">
        <v>84</v>
      </c>
      <c r="BK1835" s="228">
        <f>ROUND(I1835*H1835,2)</f>
        <v>0</v>
      </c>
      <c r="BL1835" s="20" t="s">
        <v>291</v>
      </c>
      <c r="BM1835" s="227" t="s">
        <v>2913</v>
      </c>
    </row>
    <row r="1836" s="2" customFormat="1">
      <c r="A1836" s="41"/>
      <c r="B1836" s="42"/>
      <c r="C1836" s="43"/>
      <c r="D1836" s="229" t="s">
        <v>185</v>
      </c>
      <c r="E1836" s="43"/>
      <c r="F1836" s="230" t="s">
        <v>2914</v>
      </c>
      <c r="G1836" s="43"/>
      <c r="H1836" s="43"/>
      <c r="I1836" s="231"/>
      <c r="J1836" s="43"/>
      <c r="K1836" s="43"/>
      <c r="L1836" s="47"/>
      <c r="M1836" s="232"/>
      <c r="N1836" s="233"/>
      <c r="O1836" s="87"/>
      <c r="P1836" s="87"/>
      <c r="Q1836" s="87"/>
      <c r="R1836" s="87"/>
      <c r="S1836" s="87"/>
      <c r="T1836" s="88"/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T1836" s="20" t="s">
        <v>185</v>
      </c>
      <c r="AU1836" s="20" t="s">
        <v>86</v>
      </c>
    </row>
    <row r="1837" s="2" customFormat="1" ht="16.5" customHeight="1">
      <c r="A1837" s="41"/>
      <c r="B1837" s="42"/>
      <c r="C1837" s="216" t="s">
        <v>2915</v>
      </c>
      <c r="D1837" s="216" t="s">
        <v>179</v>
      </c>
      <c r="E1837" s="217" t="s">
        <v>2916</v>
      </c>
      <c r="F1837" s="218" t="s">
        <v>2917</v>
      </c>
      <c r="G1837" s="219" t="s">
        <v>465</v>
      </c>
      <c r="H1837" s="220">
        <v>13.9</v>
      </c>
      <c r="I1837" s="221"/>
      <c r="J1837" s="222">
        <f>ROUND(I1837*H1837,2)</f>
        <v>0</v>
      </c>
      <c r="K1837" s="218" t="s">
        <v>183</v>
      </c>
      <c r="L1837" s="47"/>
      <c r="M1837" s="223" t="s">
        <v>19</v>
      </c>
      <c r="N1837" s="224" t="s">
        <v>48</v>
      </c>
      <c r="O1837" s="87"/>
      <c r="P1837" s="225">
        <f>O1837*H1837</f>
        <v>0</v>
      </c>
      <c r="Q1837" s="225">
        <v>0.00158</v>
      </c>
      <c r="R1837" s="225">
        <f>Q1837*H1837</f>
        <v>0.021962000000000002</v>
      </c>
      <c r="S1837" s="225">
        <v>0</v>
      </c>
      <c r="T1837" s="226">
        <f>S1837*H1837</f>
        <v>0</v>
      </c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R1837" s="227" t="s">
        <v>291</v>
      </c>
      <c r="AT1837" s="227" t="s">
        <v>179</v>
      </c>
      <c r="AU1837" s="227" t="s">
        <v>86</v>
      </c>
      <c r="AY1837" s="20" t="s">
        <v>177</v>
      </c>
      <c r="BE1837" s="228">
        <f>IF(N1837="základní",J1837,0)</f>
        <v>0</v>
      </c>
      <c r="BF1837" s="228">
        <f>IF(N1837="snížená",J1837,0)</f>
        <v>0</v>
      </c>
      <c r="BG1837" s="228">
        <f>IF(N1837="zákl. přenesená",J1837,0)</f>
        <v>0</v>
      </c>
      <c r="BH1837" s="228">
        <f>IF(N1837="sníž. přenesená",J1837,0)</f>
        <v>0</v>
      </c>
      <c r="BI1837" s="228">
        <f>IF(N1837="nulová",J1837,0)</f>
        <v>0</v>
      </c>
      <c r="BJ1837" s="20" t="s">
        <v>84</v>
      </c>
      <c r="BK1837" s="228">
        <f>ROUND(I1837*H1837,2)</f>
        <v>0</v>
      </c>
      <c r="BL1837" s="20" t="s">
        <v>291</v>
      </c>
      <c r="BM1837" s="227" t="s">
        <v>2918</v>
      </c>
    </row>
    <row r="1838" s="2" customFormat="1">
      <c r="A1838" s="41"/>
      <c r="B1838" s="42"/>
      <c r="C1838" s="43"/>
      <c r="D1838" s="229" t="s">
        <v>185</v>
      </c>
      <c r="E1838" s="43"/>
      <c r="F1838" s="230" t="s">
        <v>2919</v>
      </c>
      <c r="G1838" s="43"/>
      <c r="H1838" s="43"/>
      <c r="I1838" s="231"/>
      <c r="J1838" s="43"/>
      <c r="K1838" s="43"/>
      <c r="L1838" s="47"/>
      <c r="M1838" s="232"/>
      <c r="N1838" s="233"/>
      <c r="O1838" s="87"/>
      <c r="P1838" s="87"/>
      <c r="Q1838" s="87"/>
      <c r="R1838" s="87"/>
      <c r="S1838" s="87"/>
      <c r="T1838" s="88"/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T1838" s="20" t="s">
        <v>185</v>
      </c>
      <c r="AU1838" s="20" t="s">
        <v>86</v>
      </c>
    </row>
    <row r="1839" s="2" customFormat="1" ht="16.5" customHeight="1">
      <c r="A1839" s="41"/>
      <c r="B1839" s="42"/>
      <c r="C1839" s="216" t="s">
        <v>2920</v>
      </c>
      <c r="D1839" s="216" t="s">
        <v>179</v>
      </c>
      <c r="E1839" s="217" t="s">
        <v>2921</v>
      </c>
      <c r="F1839" s="218" t="s">
        <v>2922</v>
      </c>
      <c r="G1839" s="219" t="s">
        <v>465</v>
      </c>
      <c r="H1839" s="220">
        <v>4</v>
      </c>
      <c r="I1839" s="221"/>
      <c r="J1839" s="222">
        <f>ROUND(I1839*H1839,2)</f>
        <v>0</v>
      </c>
      <c r="K1839" s="218" t="s">
        <v>244</v>
      </c>
      <c r="L1839" s="47"/>
      <c r="M1839" s="223" t="s">
        <v>19</v>
      </c>
      <c r="N1839" s="224" t="s">
        <v>48</v>
      </c>
      <c r="O1839" s="87"/>
      <c r="P1839" s="225">
        <f>O1839*H1839</f>
        <v>0</v>
      </c>
      <c r="Q1839" s="225">
        <v>0.0033700000000000002</v>
      </c>
      <c r="R1839" s="225">
        <f>Q1839*H1839</f>
        <v>0.013480000000000001</v>
      </c>
      <c r="S1839" s="225">
        <v>0</v>
      </c>
      <c r="T1839" s="226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7" t="s">
        <v>291</v>
      </c>
      <c r="AT1839" s="227" t="s">
        <v>179</v>
      </c>
      <c r="AU1839" s="227" t="s">
        <v>86</v>
      </c>
      <c r="AY1839" s="20" t="s">
        <v>177</v>
      </c>
      <c r="BE1839" s="228">
        <f>IF(N1839="základní",J1839,0)</f>
        <v>0</v>
      </c>
      <c r="BF1839" s="228">
        <f>IF(N1839="snížená",J1839,0)</f>
        <v>0</v>
      </c>
      <c r="BG1839" s="228">
        <f>IF(N1839="zákl. přenesená",J1839,0)</f>
        <v>0</v>
      </c>
      <c r="BH1839" s="228">
        <f>IF(N1839="sníž. přenesená",J1839,0)</f>
        <v>0</v>
      </c>
      <c r="BI1839" s="228">
        <f>IF(N1839="nulová",J1839,0)</f>
        <v>0</v>
      </c>
      <c r="BJ1839" s="20" t="s">
        <v>84</v>
      </c>
      <c r="BK1839" s="228">
        <f>ROUND(I1839*H1839,2)</f>
        <v>0</v>
      </c>
      <c r="BL1839" s="20" t="s">
        <v>291</v>
      </c>
      <c r="BM1839" s="227" t="s">
        <v>2923</v>
      </c>
    </row>
    <row r="1840" s="2" customFormat="1">
      <c r="A1840" s="41"/>
      <c r="B1840" s="42"/>
      <c r="C1840" s="43"/>
      <c r="D1840" s="229" t="s">
        <v>185</v>
      </c>
      <c r="E1840" s="43"/>
      <c r="F1840" s="230" t="s">
        <v>2924</v>
      </c>
      <c r="G1840" s="43"/>
      <c r="H1840" s="43"/>
      <c r="I1840" s="231"/>
      <c r="J1840" s="43"/>
      <c r="K1840" s="43"/>
      <c r="L1840" s="47"/>
      <c r="M1840" s="232"/>
      <c r="N1840" s="233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185</v>
      </c>
      <c r="AU1840" s="20" t="s">
        <v>86</v>
      </c>
    </row>
    <row r="1841" s="2" customFormat="1" ht="16.5" customHeight="1">
      <c r="A1841" s="41"/>
      <c r="B1841" s="42"/>
      <c r="C1841" s="216" t="s">
        <v>2925</v>
      </c>
      <c r="D1841" s="216" t="s">
        <v>179</v>
      </c>
      <c r="E1841" s="217" t="s">
        <v>2926</v>
      </c>
      <c r="F1841" s="218" t="s">
        <v>2927</v>
      </c>
      <c r="G1841" s="219" t="s">
        <v>465</v>
      </c>
      <c r="H1841" s="220">
        <v>2</v>
      </c>
      <c r="I1841" s="221"/>
      <c r="J1841" s="222">
        <f>ROUND(I1841*H1841,2)</f>
        <v>0</v>
      </c>
      <c r="K1841" s="218" t="s">
        <v>244</v>
      </c>
      <c r="L1841" s="47"/>
      <c r="M1841" s="223" t="s">
        <v>19</v>
      </c>
      <c r="N1841" s="224" t="s">
        <v>48</v>
      </c>
      <c r="O1841" s="87"/>
      <c r="P1841" s="225">
        <f>O1841*H1841</f>
        <v>0</v>
      </c>
      <c r="Q1841" s="225">
        <v>3.0000000000000001E-05</v>
      </c>
      <c r="R1841" s="225">
        <f>Q1841*H1841</f>
        <v>6.0000000000000002E-05</v>
      </c>
      <c r="S1841" s="225">
        <v>0</v>
      </c>
      <c r="T1841" s="226">
        <f>S1841*H1841</f>
        <v>0</v>
      </c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R1841" s="227" t="s">
        <v>291</v>
      </c>
      <c r="AT1841" s="227" t="s">
        <v>179</v>
      </c>
      <c r="AU1841" s="227" t="s">
        <v>86</v>
      </c>
      <c r="AY1841" s="20" t="s">
        <v>177</v>
      </c>
      <c r="BE1841" s="228">
        <f>IF(N1841="základní",J1841,0)</f>
        <v>0</v>
      </c>
      <c r="BF1841" s="228">
        <f>IF(N1841="snížená",J1841,0)</f>
        <v>0</v>
      </c>
      <c r="BG1841" s="228">
        <f>IF(N1841="zákl. přenesená",J1841,0)</f>
        <v>0</v>
      </c>
      <c r="BH1841" s="228">
        <f>IF(N1841="sníž. přenesená",J1841,0)</f>
        <v>0</v>
      </c>
      <c r="BI1841" s="228">
        <f>IF(N1841="nulová",J1841,0)</f>
        <v>0</v>
      </c>
      <c r="BJ1841" s="20" t="s">
        <v>84</v>
      </c>
      <c r="BK1841" s="228">
        <f>ROUND(I1841*H1841,2)</f>
        <v>0</v>
      </c>
      <c r="BL1841" s="20" t="s">
        <v>291</v>
      </c>
      <c r="BM1841" s="227" t="s">
        <v>2928</v>
      </c>
    </row>
    <row r="1842" s="2" customFormat="1">
      <c r="A1842" s="41"/>
      <c r="B1842" s="42"/>
      <c r="C1842" s="43"/>
      <c r="D1842" s="229" t="s">
        <v>185</v>
      </c>
      <c r="E1842" s="43"/>
      <c r="F1842" s="230" t="s">
        <v>2929</v>
      </c>
      <c r="G1842" s="43"/>
      <c r="H1842" s="43"/>
      <c r="I1842" s="231"/>
      <c r="J1842" s="43"/>
      <c r="K1842" s="43"/>
      <c r="L1842" s="47"/>
      <c r="M1842" s="232"/>
      <c r="N1842" s="233"/>
      <c r="O1842" s="87"/>
      <c r="P1842" s="87"/>
      <c r="Q1842" s="87"/>
      <c r="R1842" s="87"/>
      <c r="S1842" s="87"/>
      <c r="T1842" s="88"/>
      <c r="U1842" s="41"/>
      <c r="V1842" s="41"/>
      <c r="W1842" s="41"/>
      <c r="X1842" s="41"/>
      <c r="Y1842" s="41"/>
      <c r="Z1842" s="41"/>
      <c r="AA1842" s="41"/>
      <c r="AB1842" s="41"/>
      <c r="AC1842" s="41"/>
      <c r="AD1842" s="41"/>
      <c r="AE1842" s="41"/>
      <c r="AT1842" s="20" t="s">
        <v>185</v>
      </c>
      <c r="AU1842" s="20" t="s">
        <v>86</v>
      </c>
    </row>
    <row r="1843" s="2" customFormat="1" ht="16.5" customHeight="1">
      <c r="A1843" s="41"/>
      <c r="B1843" s="42"/>
      <c r="C1843" s="216" t="s">
        <v>2930</v>
      </c>
      <c r="D1843" s="216" t="s">
        <v>179</v>
      </c>
      <c r="E1843" s="217" t="s">
        <v>2931</v>
      </c>
      <c r="F1843" s="218" t="s">
        <v>2932</v>
      </c>
      <c r="G1843" s="219" t="s">
        <v>465</v>
      </c>
      <c r="H1843" s="220">
        <v>8</v>
      </c>
      <c r="I1843" s="221"/>
      <c r="J1843" s="222">
        <f>ROUND(I1843*H1843,2)</f>
        <v>0</v>
      </c>
      <c r="K1843" s="218" t="s">
        <v>244</v>
      </c>
      <c r="L1843" s="47"/>
      <c r="M1843" s="223" t="s">
        <v>19</v>
      </c>
      <c r="N1843" s="224" t="s">
        <v>48</v>
      </c>
      <c r="O1843" s="87"/>
      <c r="P1843" s="225">
        <f>O1843*H1843</f>
        <v>0</v>
      </c>
      <c r="Q1843" s="225">
        <v>5.0000000000000002E-05</v>
      </c>
      <c r="R1843" s="225">
        <f>Q1843*H1843</f>
        <v>0.00040000000000000002</v>
      </c>
      <c r="S1843" s="225">
        <v>0</v>
      </c>
      <c r="T1843" s="226">
        <f>S1843*H1843</f>
        <v>0</v>
      </c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R1843" s="227" t="s">
        <v>291</v>
      </c>
      <c r="AT1843" s="227" t="s">
        <v>179</v>
      </c>
      <c r="AU1843" s="227" t="s">
        <v>86</v>
      </c>
      <c r="AY1843" s="20" t="s">
        <v>177</v>
      </c>
      <c r="BE1843" s="228">
        <f>IF(N1843="základní",J1843,0)</f>
        <v>0</v>
      </c>
      <c r="BF1843" s="228">
        <f>IF(N1843="snížená",J1843,0)</f>
        <v>0</v>
      </c>
      <c r="BG1843" s="228">
        <f>IF(N1843="zákl. přenesená",J1843,0)</f>
        <v>0</v>
      </c>
      <c r="BH1843" s="228">
        <f>IF(N1843="sníž. přenesená",J1843,0)</f>
        <v>0</v>
      </c>
      <c r="BI1843" s="228">
        <f>IF(N1843="nulová",J1843,0)</f>
        <v>0</v>
      </c>
      <c r="BJ1843" s="20" t="s">
        <v>84</v>
      </c>
      <c r="BK1843" s="228">
        <f>ROUND(I1843*H1843,2)</f>
        <v>0</v>
      </c>
      <c r="BL1843" s="20" t="s">
        <v>291</v>
      </c>
      <c r="BM1843" s="227" t="s">
        <v>2933</v>
      </c>
    </row>
    <row r="1844" s="2" customFormat="1">
      <c r="A1844" s="41"/>
      <c r="B1844" s="42"/>
      <c r="C1844" s="43"/>
      <c r="D1844" s="229" t="s">
        <v>185</v>
      </c>
      <c r="E1844" s="43"/>
      <c r="F1844" s="230" t="s">
        <v>2934</v>
      </c>
      <c r="G1844" s="43"/>
      <c r="H1844" s="43"/>
      <c r="I1844" s="231"/>
      <c r="J1844" s="43"/>
      <c r="K1844" s="43"/>
      <c r="L1844" s="47"/>
      <c r="M1844" s="232"/>
      <c r="N1844" s="233"/>
      <c r="O1844" s="87"/>
      <c r="P1844" s="87"/>
      <c r="Q1844" s="87"/>
      <c r="R1844" s="87"/>
      <c r="S1844" s="87"/>
      <c r="T1844" s="88"/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T1844" s="20" t="s">
        <v>185</v>
      </c>
      <c r="AU1844" s="20" t="s">
        <v>86</v>
      </c>
    </row>
    <row r="1845" s="2" customFormat="1" ht="16.5" customHeight="1">
      <c r="A1845" s="41"/>
      <c r="B1845" s="42"/>
      <c r="C1845" s="216" t="s">
        <v>2935</v>
      </c>
      <c r="D1845" s="216" t="s">
        <v>179</v>
      </c>
      <c r="E1845" s="217" t="s">
        <v>2936</v>
      </c>
      <c r="F1845" s="218" t="s">
        <v>2937</v>
      </c>
      <c r="G1845" s="219" t="s">
        <v>465</v>
      </c>
      <c r="H1845" s="220">
        <v>10</v>
      </c>
      <c r="I1845" s="221"/>
      <c r="J1845" s="222">
        <f>ROUND(I1845*H1845,2)</f>
        <v>0</v>
      </c>
      <c r="K1845" s="218" t="s">
        <v>244</v>
      </c>
      <c r="L1845" s="47"/>
      <c r="M1845" s="223" t="s">
        <v>19</v>
      </c>
      <c r="N1845" s="224" t="s">
        <v>48</v>
      </c>
      <c r="O1845" s="87"/>
      <c r="P1845" s="225">
        <f>O1845*H1845</f>
        <v>0</v>
      </c>
      <c r="Q1845" s="225">
        <v>6.0000000000000002E-05</v>
      </c>
      <c r="R1845" s="225">
        <f>Q1845*H1845</f>
        <v>0.00060000000000000006</v>
      </c>
      <c r="S1845" s="225">
        <v>0</v>
      </c>
      <c r="T1845" s="226">
        <f>S1845*H1845</f>
        <v>0</v>
      </c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R1845" s="227" t="s">
        <v>291</v>
      </c>
      <c r="AT1845" s="227" t="s">
        <v>179</v>
      </c>
      <c r="AU1845" s="227" t="s">
        <v>86</v>
      </c>
      <c r="AY1845" s="20" t="s">
        <v>177</v>
      </c>
      <c r="BE1845" s="228">
        <f>IF(N1845="základní",J1845,0)</f>
        <v>0</v>
      </c>
      <c r="BF1845" s="228">
        <f>IF(N1845="snížená",J1845,0)</f>
        <v>0</v>
      </c>
      <c r="BG1845" s="228">
        <f>IF(N1845="zákl. přenesená",J1845,0)</f>
        <v>0</v>
      </c>
      <c r="BH1845" s="228">
        <f>IF(N1845="sníž. přenesená",J1845,0)</f>
        <v>0</v>
      </c>
      <c r="BI1845" s="228">
        <f>IF(N1845="nulová",J1845,0)</f>
        <v>0</v>
      </c>
      <c r="BJ1845" s="20" t="s">
        <v>84</v>
      </c>
      <c r="BK1845" s="228">
        <f>ROUND(I1845*H1845,2)</f>
        <v>0</v>
      </c>
      <c r="BL1845" s="20" t="s">
        <v>291</v>
      </c>
      <c r="BM1845" s="227" t="s">
        <v>2938</v>
      </c>
    </row>
    <row r="1846" s="2" customFormat="1">
      <c r="A1846" s="41"/>
      <c r="B1846" s="42"/>
      <c r="C1846" s="43"/>
      <c r="D1846" s="229" t="s">
        <v>185</v>
      </c>
      <c r="E1846" s="43"/>
      <c r="F1846" s="230" t="s">
        <v>2939</v>
      </c>
      <c r="G1846" s="43"/>
      <c r="H1846" s="43"/>
      <c r="I1846" s="231"/>
      <c r="J1846" s="43"/>
      <c r="K1846" s="43"/>
      <c r="L1846" s="47"/>
      <c r="M1846" s="232"/>
      <c r="N1846" s="233"/>
      <c r="O1846" s="87"/>
      <c r="P1846" s="87"/>
      <c r="Q1846" s="87"/>
      <c r="R1846" s="87"/>
      <c r="S1846" s="87"/>
      <c r="T1846" s="88"/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T1846" s="20" t="s">
        <v>185</v>
      </c>
      <c r="AU1846" s="20" t="s">
        <v>86</v>
      </c>
    </row>
    <row r="1847" s="2" customFormat="1" ht="16.5" customHeight="1">
      <c r="A1847" s="41"/>
      <c r="B1847" s="42"/>
      <c r="C1847" s="216" t="s">
        <v>2940</v>
      </c>
      <c r="D1847" s="216" t="s">
        <v>179</v>
      </c>
      <c r="E1847" s="217" t="s">
        <v>2941</v>
      </c>
      <c r="F1847" s="218" t="s">
        <v>2942</v>
      </c>
      <c r="G1847" s="219" t="s">
        <v>465</v>
      </c>
      <c r="H1847" s="220">
        <v>4</v>
      </c>
      <c r="I1847" s="221"/>
      <c r="J1847" s="222">
        <f>ROUND(I1847*H1847,2)</f>
        <v>0</v>
      </c>
      <c r="K1847" s="218" t="s">
        <v>244</v>
      </c>
      <c r="L1847" s="47"/>
      <c r="M1847" s="223" t="s">
        <v>19</v>
      </c>
      <c r="N1847" s="224" t="s">
        <v>48</v>
      </c>
      <c r="O1847" s="87"/>
      <c r="P1847" s="225">
        <f>O1847*H1847</f>
        <v>0</v>
      </c>
      <c r="Q1847" s="225">
        <v>0.00024000000000000001</v>
      </c>
      <c r="R1847" s="225">
        <f>Q1847*H1847</f>
        <v>0.00096000000000000002</v>
      </c>
      <c r="S1847" s="225">
        <v>0</v>
      </c>
      <c r="T1847" s="226">
        <f>S1847*H1847</f>
        <v>0</v>
      </c>
      <c r="U1847" s="41"/>
      <c r="V1847" s="41"/>
      <c r="W1847" s="41"/>
      <c r="X1847" s="41"/>
      <c r="Y1847" s="41"/>
      <c r="Z1847" s="41"/>
      <c r="AA1847" s="41"/>
      <c r="AB1847" s="41"/>
      <c r="AC1847" s="41"/>
      <c r="AD1847" s="41"/>
      <c r="AE1847" s="41"/>
      <c r="AR1847" s="227" t="s">
        <v>291</v>
      </c>
      <c r="AT1847" s="227" t="s">
        <v>179</v>
      </c>
      <c r="AU1847" s="227" t="s">
        <v>86</v>
      </c>
      <c r="AY1847" s="20" t="s">
        <v>177</v>
      </c>
      <c r="BE1847" s="228">
        <f>IF(N1847="základní",J1847,0)</f>
        <v>0</v>
      </c>
      <c r="BF1847" s="228">
        <f>IF(N1847="snížená",J1847,0)</f>
        <v>0</v>
      </c>
      <c r="BG1847" s="228">
        <f>IF(N1847="zákl. přenesená",J1847,0)</f>
        <v>0</v>
      </c>
      <c r="BH1847" s="228">
        <f>IF(N1847="sníž. přenesená",J1847,0)</f>
        <v>0</v>
      </c>
      <c r="BI1847" s="228">
        <f>IF(N1847="nulová",J1847,0)</f>
        <v>0</v>
      </c>
      <c r="BJ1847" s="20" t="s">
        <v>84</v>
      </c>
      <c r="BK1847" s="228">
        <f>ROUND(I1847*H1847,2)</f>
        <v>0</v>
      </c>
      <c r="BL1847" s="20" t="s">
        <v>291</v>
      </c>
      <c r="BM1847" s="227" t="s">
        <v>2943</v>
      </c>
    </row>
    <row r="1848" s="2" customFormat="1">
      <c r="A1848" s="41"/>
      <c r="B1848" s="42"/>
      <c r="C1848" s="43"/>
      <c r="D1848" s="229" t="s">
        <v>185</v>
      </c>
      <c r="E1848" s="43"/>
      <c r="F1848" s="230" t="s">
        <v>2944</v>
      </c>
      <c r="G1848" s="43"/>
      <c r="H1848" s="43"/>
      <c r="I1848" s="231"/>
      <c r="J1848" s="43"/>
      <c r="K1848" s="43"/>
      <c r="L1848" s="47"/>
      <c r="M1848" s="232"/>
      <c r="N1848" s="233"/>
      <c r="O1848" s="87"/>
      <c r="P1848" s="87"/>
      <c r="Q1848" s="87"/>
      <c r="R1848" s="87"/>
      <c r="S1848" s="87"/>
      <c r="T1848" s="88"/>
      <c r="U1848" s="41"/>
      <c r="V1848" s="41"/>
      <c r="W1848" s="41"/>
      <c r="X1848" s="41"/>
      <c r="Y1848" s="41"/>
      <c r="Z1848" s="41"/>
      <c r="AA1848" s="41"/>
      <c r="AB1848" s="41"/>
      <c r="AC1848" s="41"/>
      <c r="AD1848" s="41"/>
      <c r="AE1848" s="41"/>
      <c r="AT1848" s="20" t="s">
        <v>185</v>
      </c>
      <c r="AU1848" s="20" t="s">
        <v>86</v>
      </c>
    </row>
    <row r="1849" s="2" customFormat="1" ht="16.5" customHeight="1">
      <c r="A1849" s="41"/>
      <c r="B1849" s="42"/>
      <c r="C1849" s="216" t="s">
        <v>2945</v>
      </c>
      <c r="D1849" s="216" t="s">
        <v>179</v>
      </c>
      <c r="E1849" s="217" t="s">
        <v>2946</v>
      </c>
      <c r="F1849" s="218" t="s">
        <v>2947</v>
      </c>
      <c r="G1849" s="219" t="s">
        <v>465</v>
      </c>
      <c r="H1849" s="220">
        <v>403.39999999999998</v>
      </c>
      <c r="I1849" s="221"/>
      <c r="J1849" s="222">
        <f>ROUND(I1849*H1849,2)</f>
        <v>0</v>
      </c>
      <c r="K1849" s="218" t="s">
        <v>244</v>
      </c>
      <c r="L1849" s="47"/>
      <c r="M1849" s="223" t="s">
        <v>19</v>
      </c>
      <c r="N1849" s="224" t="s">
        <v>48</v>
      </c>
      <c r="O1849" s="87"/>
      <c r="P1849" s="225">
        <f>O1849*H1849</f>
        <v>0</v>
      </c>
      <c r="Q1849" s="225">
        <v>0</v>
      </c>
      <c r="R1849" s="225">
        <f>Q1849*H1849</f>
        <v>0</v>
      </c>
      <c r="S1849" s="225">
        <v>0</v>
      </c>
      <c r="T1849" s="226">
        <f>S1849*H1849</f>
        <v>0</v>
      </c>
      <c r="U1849" s="41"/>
      <c r="V1849" s="41"/>
      <c r="W1849" s="41"/>
      <c r="X1849" s="41"/>
      <c r="Y1849" s="41"/>
      <c r="Z1849" s="41"/>
      <c r="AA1849" s="41"/>
      <c r="AB1849" s="41"/>
      <c r="AC1849" s="41"/>
      <c r="AD1849" s="41"/>
      <c r="AE1849" s="41"/>
      <c r="AR1849" s="227" t="s">
        <v>291</v>
      </c>
      <c r="AT1849" s="227" t="s">
        <v>179</v>
      </c>
      <c r="AU1849" s="227" t="s">
        <v>86</v>
      </c>
      <c r="AY1849" s="20" t="s">
        <v>177</v>
      </c>
      <c r="BE1849" s="228">
        <f>IF(N1849="základní",J1849,0)</f>
        <v>0</v>
      </c>
      <c r="BF1849" s="228">
        <f>IF(N1849="snížená",J1849,0)</f>
        <v>0</v>
      </c>
      <c r="BG1849" s="228">
        <f>IF(N1849="zákl. přenesená",J1849,0)</f>
        <v>0</v>
      </c>
      <c r="BH1849" s="228">
        <f>IF(N1849="sníž. přenesená",J1849,0)</f>
        <v>0</v>
      </c>
      <c r="BI1849" s="228">
        <f>IF(N1849="nulová",J1849,0)</f>
        <v>0</v>
      </c>
      <c r="BJ1849" s="20" t="s">
        <v>84</v>
      </c>
      <c r="BK1849" s="228">
        <f>ROUND(I1849*H1849,2)</f>
        <v>0</v>
      </c>
      <c r="BL1849" s="20" t="s">
        <v>291</v>
      </c>
      <c r="BM1849" s="227" t="s">
        <v>2948</v>
      </c>
    </row>
    <row r="1850" s="2" customFormat="1">
      <c r="A1850" s="41"/>
      <c r="B1850" s="42"/>
      <c r="C1850" s="43"/>
      <c r="D1850" s="229" t="s">
        <v>185</v>
      </c>
      <c r="E1850" s="43"/>
      <c r="F1850" s="230" t="s">
        <v>2949</v>
      </c>
      <c r="G1850" s="43"/>
      <c r="H1850" s="43"/>
      <c r="I1850" s="231"/>
      <c r="J1850" s="43"/>
      <c r="K1850" s="43"/>
      <c r="L1850" s="47"/>
      <c r="M1850" s="232"/>
      <c r="N1850" s="233"/>
      <c r="O1850" s="87"/>
      <c r="P1850" s="87"/>
      <c r="Q1850" s="87"/>
      <c r="R1850" s="87"/>
      <c r="S1850" s="87"/>
      <c r="T1850" s="88"/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T1850" s="20" t="s">
        <v>185</v>
      </c>
      <c r="AU1850" s="20" t="s">
        <v>86</v>
      </c>
    </row>
    <row r="1851" s="13" customFormat="1">
      <c r="A1851" s="13"/>
      <c r="B1851" s="234"/>
      <c r="C1851" s="235"/>
      <c r="D1851" s="229" t="s">
        <v>187</v>
      </c>
      <c r="E1851" s="236" t="s">
        <v>19</v>
      </c>
      <c r="F1851" s="237" t="s">
        <v>2950</v>
      </c>
      <c r="G1851" s="235"/>
      <c r="H1851" s="238">
        <v>403.39999999999998</v>
      </c>
      <c r="I1851" s="239"/>
      <c r="J1851" s="235"/>
      <c r="K1851" s="235"/>
      <c r="L1851" s="240"/>
      <c r="M1851" s="241"/>
      <c r="N1851" s="242"/>
      <c r="O1851" s="242"/>
      <c r="P1851" s="242"/>
      <c r="Q1851" s="242"/>
      <c r="R1851" s="242"/>
      <c r="S1851" s="242"/>
      <c r="T1851" s="24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4" t="s">
        <v>187</v>
      </c>
      <c r="AU1851" s="244" t="s">
        <v>86</v>
      </c>
      <c r="AV1851" s="13" t="s">
        <v>86</v>
      </c>
      <c r="AW1851" s="13" t="s">
        <v>37</v>
      </c>
      <c r="AX1851" s="13" t="s">
        <v>84</v>
      </c>
      <c r="AY1851" s="244" t="s">
        <v>177</v>
      </c>
    </row>
    <row r="1852" s="2" customFormat="1" ht="16.5" customHeight="1">
      <c r="A1852" s="41"/>
      <c r="B1852" s="42"/>
      <c r="C1852" s="216" t="s">
        <v>2951</v>
      </c>
      <c r="D1852" s="216" t="s">
        <v>179</v>
      </c>
      <c r="E1852" s="217" t="s">
        <v>2952</v>
      </c>
      <c r="F1852" s="218" t="s">
        <v>2953</v>
      </c>
      <c r="G1852" s="219" t="s">
        <v>465</v>
      </c>
      <c r="H1852" s="220">
        <v>4</v>
      </c>
      <c r="I1852" s="221"/>
      <c r="J1852" s="222">
        <f>ROUND(I1852*H1852,2)</f>
        <v>0</v>
      </c>
      <c r="K1852" s="218" t="s">
        <v>244</v>
      </c>
      <c r="L1852" s="47"/>
      <c r="M1852" s="223" t="s">
        <v>19</v>
      </c>
      <c r="N1852" s="224" t="s">
        <v>48</v>
      </c>
      <c r="O1852" s="87"/>
      <c r="P1852" s="225">
        <f>O1852*H1852</f>
        <v>0</v>
      </c>
      <c r="Q1852" s="225">
        <v>0</v>
      </c>
      <c r="R1852" s="225">
        <f>Q1852*H1852</f>
        <v>0</v>
      </c>
      <c r="S1852" s="225">
        <v>0</v>
      </c>
      <c r="T1852" s="226">
        <f>S1852*H1852</f>
        <v>0</v>
      </c>
      <c r="U1852" s="41"/>
      <c r="V1852" s="41"/>
      <c r="W1852" s="41"/>
      <c r="X1852" s="41"/>
      <c r="Y1852" s="41"/>
      <c r="Z1852" s="41"/>
      <c r="AA1852" s="41"/>
      <c r="AB1852" s="41"/>
      <c r="AC1852" s="41"/>
      <c r="AD1852" s="41"/>
      <c r="AE1852" s="41"/>
      <c r="AR1852" s="227" t="s">
        <v>291</v>
      </c>
      <c r="AT1852" s="227" t="s">
        <v>179</v>
      </c>
      <c r="AU1852" s="227" t="s">
        <v>86</v>
      </c>
      <c r="AY1852" s="20" t="s">
        <v>177</v>
      </c>
      <c r="BE1852" s="228">
        <f>IF(N1852="základní",J1852,0)</f>
        <v>0</v>
      </c>
      <c r="BF1852" s="228">
        <f>IF(N1852="snížená",J1852,0)</f>
        <v>0</v>
      </c>
      <c r="BG1852" s="228">
        <f>IF(N1852="zákl. přenesená",J1852,0)</f>
        <v>0</v>
      </c>
      <c r="BH1852" s="228">
        <f>IF(N1852="sníž. přenesená",J1852,0)</f>
        <v>0</v>
      </c>
      <c r="BI1852" s="228">
        <f>IF(N1852="nulová",J1852,0)</f>
        <v>0</v>
      </c>
      <c r="BJ1852" s="20" t="s">
        <v>84</v>
      </c>
      <c r="BK1852" s="228">
        <f>ROUND(I1852*H1852,2)</f>
        <v>0</v>
      </c>
      <c r="BL1852" s="20" t="s">
        <v>291</v>
      </c>
      <c r="BM1852" s="227" t="s">
        <v>2954</v>
      </c>
    </row>
    <row r="1853" s="2" customFormat="1">
      <c r="A1853" s="41"/>
      <c r="B1853" s="42"/>
      <c r="C1853" s="43"/>
      <c r="D1853" s="229" t="s">
        <v>185</v>
      </c>
      <c r="E1853" s="43"/>
      <c r="F1853" s="230" t="s">
        <v>2955</v>
      </c>
      <c r="G1853" s="43"/>
      <c r="H1853" s="43"/>
      <c r="I1853" s="231"/>
      <c r="J1853" s="43"/>
      <c r="K1853" s="43"/>
      <c r="L1853" s="47"/>
      <c r="M1853" s="232"/>
      <c r="N1853" s="233"/>
      <c r="O1853" s="87"/>
      <c r="P1853" s="87"/>
      <c r="Q1853" s="87"/>
      <c r="R1853" s="87"/>
      <c r="S1853" s="87"/>
      <c r="T1853" s="88"/>
      <c r="U1853" s="41"/>
      <c r="V1853" s="41"/>
      <c r="W1853" s="41"/>
      <c r="X1853" s="41"/>
      <c r="Y1853" s="41"/>
      <c r="Z1853" s="41"/>
      <c r="AA1853" s="41"/>
      <c r="AB1853" s="41"/>
      <c r="AC1853" s="41"/>
      <c r="AD1853" s="41"/>
      <c r="AE1853" s="41"/>
      <c r="AT1853" s="20" t="s">
        <v>185</v>
      </c>
      <c r="AU1853" s="20" t="s">
        <v>86</v>
      </c>
    </row>
    <row r="1854" s="2" customFormat="1" ht="16.5" customHeight="1">
      <c r="A1854" s="41"/>
      <c r="B1854" s="42"/>
      <c r="C1854" s="216" t="s">
        <v>2956</v>
      </c>
      <c r="D1854" s="216" t="s">
        <v>179</v>
      </c>
      <c r="E1854" s="217" t="s">
        <v>2957</v>
      </c>
      <c r="F1854" s="218" t="s">
        <v>2958</v>
      </c>
      <c r="G1854" s="219" t="s">
        <v>465</v>
      </c>
      <c r="H1854" s="220">
        <v>184.5</v>
      </c>
      <c r="I1854" s="221"/>
      <c r="J1854" s="222">
        <f>ROUND(I1854*H1854,2)</f>
        <v>0</v>
      </c>
      <c r="K1854" s="218" t="s">
        <v>244</v>
      </c>
      <c r="L1854" s="47"/>
      <c r="M1854" s="223" t="s">
        <v>19</v>
      </c>
      <c r="N1854" s="224" t="s">
        <v>48</v>
      </c>
      <c r="O1854" s="87"/>
      <c r="P1854" s="225">
        <f>O1854*H1854</f>
        <v>0</v>
      </c>
      <c r="Q1854" s="225">
        <v>5.0000000000000002E-05</v>
      </c>
      <c r="R1854" s="225">
        <f>Q1854*H1854</f>
        <v>0.0092250000000000006</v>
      </c>
      <c r="S1854" s="225">
        <v>0</v>
      </c>
      <c r="T1854" s="226">
        <f>S1854*H1854</f>
        <v>0</v>
      </c>
      <c r="U1854" s="41"/>
      <c r="V1854" s="41"/>
      <c r="W1854" s="41"/>
      <c r="X1854" s="41"/>
      <c r="Y1854" s="41"/>
      <c r="Z1854" s="41"/>
      <c r="AA1854" s="41"/>
      <c r="AB1854" s="41"/>
      <c r="AC1854" s="41"/>
      <c r="AD1854" s="41"/>
      <c r="AE1854" s="41"/>
      <c r="AR1854" s="227" t="s">
        <v>291</v>
      </c>
      <c r="AT1854" s="227" t="s">
        <v>179</v>
      </c>
      <c r="AU1854" s="227" t="s">
        <v>86</v>
      </c>
      <c r="AY1854" s="20" t="s">
        <v>177</v>
      </c>
      <c r="BE1854" s="228">
        <f>IF(N1854="základní",J1854,0)</f>
        <v>0</v>
      </c>
      <c r="BF1854" s="228">
        <f>IF(N1854="snížená",J1854,0)</f>
        <v>0</v>
      </c>
      <c r="BG1854" s="228">
        <f>IF(N1854="zákl. přenesená",J1854,0)</f>
        <v>0</v>
      </c>
      <c r="BH1854" s="228">
        <f>IF(N1854="sníž. přenesená",J1854,0)</f>
        <v>0</v>
      </c>
      <c r="BI1854" s="228">
        <f>IF(N1854="nulová",J1854,0)</f>
        <v>0</v>
      </c>
      <c r="BJ1854" s="20" t="s">
        <v>84</v>
      </c>
      <c r="BK1854" s="228">
        <f>ROUND(I1854*H1854,2)</f>
        <v>0</v>
      </c>
      <c r="BL1854" s="20" t="s">
        <v>291</v>
      </c>
      <c r="BM1854" s="227" t="s">
        <v>2959</v>
      </c>
    </row>
    <row r="1855" s="2" customFormat="1">
      <c r="A1855" s="41"/>
      <c r="B1855" s="42"/>
      <c r="C1855" s="43"/>
      <c r="D1855" s="229" t="s">
        <v>185</v>
      </c>
      <c r="E1855" s="43"/>
      <c r="F1855" s="230" t="s">
        <v>2960</v>
      </c>
      <c r="G1855" s="43"/>
      <c r="H1855" s="43"/>
      <c r="I1855" s="231"/>
      <c r="J1855" s="43"/>
      <c r="K1855" s="43"/>
      <c r="L1855" s="47"/>
      <c r="M1855" s="232"/>
      <c r="N1855" s="233"/>
      <c r="O1855" s="87"/>
      <c r="P1855" s="87"/>
      <c r="Q1855" s="87"/>
      <c r="R1855" s="87"/>
      <c r="S1855" s="87"/>
      <c r="T1855" s="88"/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T1855" s="20" t="s">
        <v>185</v>
      </c>
      <c r="AU1855" s="20" t="s">
        <v>86</v>
      </c>
    </row>
    <row r="1856" s="13" customFormat="1">
      <c r="A1856" s="13"/>
      <c r="B1856" s="234"/>
      <c r="C1856" s="235"/>
      <c r="D1856" s="229" t="s">
        <v>187</v>
      </c>
      <c r="E1856" s="236" t="s">
        <v>19</v>
      </c>
      <c r="F1856" s="237" t="s">
        <v>2961</v>
      </c>
      <c r="G1856" s="235"/>
      <c r="H1856" s="238">
        <v>184.5</v>
      </c>
      <c r="I1856" s="239"/>
      <c r="J1856" s="235"/>
      <c r="K1856" s="235"/>
      <c r="L1856" s="240"/>
      <c r="M1856" s="241"/>
      <c r="N1856" s="242"/>
      <c r="O1856" s="242"/>
      <c r="P1856" s="242"/>
      <c r="Q1856" s="242"/>
      <c r="R1856" s="242"/>
      <c r="S1856" s="242"/>
      <c r="T1856" s="24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44" t="s">
        <v>187</v>
      </c>
      <c r="AU1856" s="244" t="s">
        <v>86</v>
      </c>
      <c r="AV1856" s="13" t="s">
        <v>86</v>
      </c>
      <c r="AW1856" s="13" t="s">
        <v>37</v>
      </c>
      <c r="AX1856" s="13" t="s">
        <v>84</v>
      </c>
      <c r="AY1856" s="244" t="s">
        <v>177</v>
      </c>
    </row>
    <row r="1857" s="2" customFormat="1" ht="21.75" customHeight="1">
      <c r="A1857" s="41"/>
      <c r="B1857" s="42"/>
      <c r="C1857" s="216" t="s">
        <v>2962</v>
      </c>
      <c r="D1857" s="216" t="s">
        <v>179</v>
      </c>
      <c r="E1857" s="217" t="s">
        <v>2963</v>
      </c>
      <c r="F1857" s="218" t="s">
        <v>2964</v>
      </c>
      <c r="G1857" s="219" t="s">
        <v>465</v>
      </c>
      <c r="H1857" s="220">
        <v>119.3</v>
      </c>
      <c r="I1857" s="221"/>
      <c r="J1857" s="222">
        <f>ROUND(I1857*H1857,2)</f>
        <v>0</v>
      </c>
      <c r="K1857" s="218" t="s">
        <v>244</v>
      </c>
      <c r="L1857" s="47"/>
      <c r="M1857" s="223" t="s">
        <v>19</v>
      </c>
      <c r="N1857" s="224" t="s">
        <v>48</v>
      </c>
      <c r="O1857" s="87"/>
      <c r="P1857" s="225">
        <f>O1857*H1857</f>
        <v>0</v>
      </c>
      <c r="Q1857" s="225">
        <v>0.00020000000000000001</v>
      </c>
      <c r="R1857" s="225">
        <f>Q1857*H1857</f>
        <v>0.023859999999999999</v>
      </c>
      <c r="S1857" s="225">
        <v>0</v>
      </c>
      <c r="T1857" s="226">
        <f>S1857*H1857</f>
        <v>0</v>
      </c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R1857" s="227" t="s">
        <v>291</v>
      </c>
      <c r="AT1857" s="227" t="s">
        <v>179</v>
      </c>
      <c r="AU1857" s="227" t="s">
        <v>86</v>
      </c>
      <c r="AY1857" s="20" t="s">
        <v>177</v>
      </c>
      <c r="BE1857" s="228">
        <f>IF(N1857="základní",J1857,0)</f>
        <v>0</v>
      </c>
      <c r="BF1857" s="228">
        <f>IF(N1857="snížená",J1857,0)</f>
        <v>0</v>
      </c>
      <c r="BG1857" s="228">
        <f>IF(N1857="zákl. přenesená",J1857,0)</f>
        <v>0</v>
      </c>
      <c r="BH1857" s="228">
        <f>IF(N1857="sníž. přenesená",J1857,0)</f>
        <v>0</v>
      </c>
      <c r="BI1857" s="228">
        <f>IF(N1857="nulová",J1857,0)</f>
        <v>0</v>
      </c>
      <c r="BJ1857" s="20" t="s">
        <v>84</v>
      </c>
      <c r="BK1857" s="228">
        <f>ROUND(I1857*H1857,2)</f>
        <v>0</v>
      </c>
      <c r="BL1857" s="20" t="s">
        <v>291</v>
      </c>
      <c r="BM1857" s="227" t="s">
        <v>2965</v>
      </c>
    </row>
    <row r="1858" s="2" customFormat="1">
      <c r="A1858" s="41"/>
      <c r="B1858" s="42"/>
      <c r="C1858" s="43"/>
      <c r="D1858" s="229" t="s">
        <v>185</v>
      </c>
      <c r="E1858" s="43"/>
      <c r="F1858" s="230" t="s">
        <v>2966</v>
      </c>
      <c r="G1858" s="43"/>
      <c r="H1858" s="43"/>
      <c r="I1858" s="231"/>
      <c r="J1858" s="43"/>
      <c r="K1858" s="43"/>
      <c r="L1858" s="47"/>
      <c r="M1858" s="232"/>
      <c r="N1858" s="233"/>
      <c r="O1858" s="87"/>
      <c r="P1858" s="87"/>
      <c r="Q1858" s="87"/>
      <c r="R1858" s="87"/>
      <c r="S1858" s="87"/>
      <c r="T1858" s="88"/>
      <c r="U1858" s="41"/>
      <c r="V1858" s="41"/>
      <c r="W1858" s="41"/>
      <c r="X1858" s="41"/>
      <c r="Y1858" s="41"/>
      <c r="Z1858" s="41"/>
      <c r="AA1858" s="41"/>
      <c r="AB1858" s="41"/>
      <c r="AC1858" s="41"/>
      <c r="AD1858" s="41"/>
      <c r="AE1858" s="41"/>
      <c r="AT1858" s="20" t="s">
        <v>185</v>
      </c>
      <c r="AU1858" s="20" t="s">
        <v>86</v>
      </c>
    </row>
    <row r="1859" s="13" customFormat="1">
      <c r="A1859" s="13"/>
      <c r="B1859" s="234"/>
      <c r="C1859" s="235"/>
      <c r="D1859" s="229" t="s">
        <v>187</v>
      </c>
      <c r="E1859" s="236" t="s">
        <v>19</v>
      </c>
      <c r="F1859" s="237" t="s">
        <v>2967</v>
      </c>
      <c r="G1859" s="235"/>
      <c r="H1859" s="238">
        <v>119.3</v>
      </c>
      <c r="I1859" s="239"/>
      <c r="J1859" s="235"/>
      <c r="K1859" s="235"/>
      <c r="L1859" s="240"/>
      <c r="M1859" s="241"/>
      <c r="N1859" s="242"/>
      <c r="O1859" s="242"/>
      <c r="P1859" s="242"/>
      <c r="Q1859" s="242"/>
      <c r="R1859" s="242"/>
      <c r="S1859" s="242"/>
      <c r="T1859" s="24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4" t="s">
        <v>187</v>
      </c>
      <c r="AU1859" s="244" t="s">
        <v>86</v>
      </c>
      <c r="AV1859" s="13" t="s">
        <v>86</v>
      </c>
      <c r="AW1859" s="13" t="s">
        <v>37</v>
      </c>
      <c r="AX1859" s="13" t="s">
        <v>84</v>
      </c>
      <c r="AY1859" s="244" t="s">
        <v>177</v>
      </c>
    </row>
    <row r="1860" s="2" customFormat="1" ht="21.75" customHeight="1">
      <c r="A1860" s="41"/>
      <c r="B1860" s="42"/>
      <c r="C1860" s="216" t="s">
        <v>2968</v>
      </c>
      <c r="D1860" s="216" t="s">
        <v>179</v>
      </c>
      <c r="E1860" s="217" t="s">
        <v>2969</v>
      </c>
      <c r="F1860" s="218" t="s">
        <v>2970</v>
      </c>
      <c r="G1860" s="219" t="s">
        <v>465</v>
      </c>
      <c r="H1860" s="220">
        <v>97.599999999999994</v>
      </c>
      <c r="I1860" s="221"/>
      <c r="J1860" s="222">
        <f>ROUND(I1860*H1860,2)</f>
        <v>0</v>
      </c>
      <c r="K1860" s="218" t="s">
        <v>244</v>
      </c>
      <c r="L1860" s="47"/>
      <c r="M1860" s="223" t="s">
        <v>19</v>
      </c>
      <c r="N1860" s="224" t="s">
        <v>48</v>
      </c>
      <c r="O1860" s="87"/>
      <c r="P1860" s="225">
        <f>O1860*H1860</f>
        <v>0</v>
      </c>
      <c r="Q1860" s="225">
        <v>0.00024000000000000001</v>
      </c>
      <c r="R1860" s="225">
        <f>Q1860*H1860</f>
        <v>0.023424</v>
      </c>
      <c r="S1860" s="225">
        <v>0</v>
      </c>
      <c r="T1860" s="226">
        <f>S1860*H1860</f>
        <v>0</v>
      </c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R1860" s="227" t="s">
        <v>291</v>
      </c>
      <c r="AT1860" s="227" t="s">
        <v>179</v>
      </c>
      <c r="AU1860" s="227" t="s">
        <v>86</v>
      </c>
      <c r="AY1860" s="20" t="s">
        <v>177</v>
      </c>
      <c r="BE1860" s="228">
        <f>IF(N1860="základní",J1860,0)</f>
        <v>0</v>
      </c>
      <c r="BF1860" s="228">
        <f>IF(N1860="snížená",J1860,0)</f>
        <v>0</v>
      </c>
      <c r="BG1860" s="228">
        <f>IF(N1860="zákl. přenesená",J1860,0)</f>
        <v>0</v>
      </c>
      <c r="BH1860" s="228">
        <f>IF(N1860="sníž. přenesená",J1860,0)</f>
        <v>0</v>
      </c>
      <c r="BI1860" s="228">
        <f>IF(N1860="nulová",J1860,0)</f>
        <v>0</v>
      </c>
      <c r="BJ1860" s="20" t="s">
        <v>84</v>
      </c>
      <c r="BK1860" s="228">
        <f>ROUND(I1860*H1860,2)</f>
        <v>0</v>
      </c>
      <c r="BL1860" s="20" t="s">
        <v>291</v>
      </c>
      <c r="BM1860" s="227" t="s">
        <v>2971</v>
      </c>
    </row>
    <row r="1861" s="2" customFormat="1">
      <c r="A1861" s="41"/>
      <c r="B1861" s="42"/>
      <c r="C1861" s="43"/>
      <c r="D1861" s="229" t="s">
        <v>185</v>
      </c>
      <c r="E1861" s="43"/>
      <c r="F1861" s="230" t="s">
        <v>2972</v>
      </c>
      <c r="G1861" s="43"/>
      <c r="H1861" s="43"/>
      <c r="I1861" s="231"/>
      <c r="J1861" s="43"/>
      <c r="K1861" s="43"/>
      <c r="L1861" s="47"/>
      <c r="M1861" s="232"/>
      <c r="N1861" s="233"/>
      <c r="O1861" s="87"/>
      <c r="P1861" s="87"/>
      <c r="Q1861" s="87"/>
      <c r="R1861" s="87"/>
      <c r="S1861" s="87"/>
      <c r="T1861" s="88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T1861" s="20" t="s">
        <v>185</v>
      </c>
      <c r="AU1861" s="20" t="s">
        <v>86</v>
      </c>
    </row>
    <row r="1862" s="13" customFormat="1">
      <c r="A1862" s="13"/>
      <c r="B1862" s="234"/>
      <c r="C1862" s="235"/>
      <c r="D1862" s="229" t="s">
        <v>187</v>
      </c>
      <c r="E1862" s="236" t="s">
        <v>19</v>
      </c>
      <c r="F1862" s="237" t="s">
        <v>2973</v>
      </c>
      <c r="G1862" s="235"/>
      <c r="H1862" s="238">
        <v>97.599999999999994</v>
      </c>
      <c r="I1862" s="239"/>
      <c r="J1862" s="235"/>
      <c r="K1862" s="235"/>
      <c r="L1862" s="240"/>
      <c r="M1862" s="241"/>
      <c r="N1862" s="242"/>
      <c r="O1862" s="242"/>
      <c r="P1862" s="242"/>
      <c r="Q1862" s="242"/>
      <c r="R1862" s="242"/>
      <c r="S1862" s="242"/>
      <c r="T1862" s="24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4" t="s">
        <v>187</v>
      </c>
      <c r="AU1862" s="244" t="s">
        <v>86</v>
      </c>
      <c r="AV1862" s="13" t="s">
        <v>86</v>
      </c>
      <c r="AW1862" s="13" t="s">
        <v>37</v>
      </c>
      <c r="AX1862" s="13" t="s">
        <v>84</v>
      </c>
      <c r="AY1862" s="244" t="s">
        <v>177</v>
      </c>
    </row>
    <row r="1863" s="2" customFormat="1" ht="21.75" customHeight="1">
      <c r="A1863" s="41"/>
      <c r="B1863" s="42"/>
      <c r="C1863" s="216" t="s">
        <v>2974</v>
      </c>
      <c r="D1863" s="216" t="s">
        <v>179</v>
      </c>
      <c r="E1863" s="217" t="s">
        <v>2975</v>
      </c>
      <c r="F1863" s="218" t="s">
        <v>2976</v>
      </c>
      <c r="G1863" s="219" t="s">
        <v>465</v>
      </c>
      <c r="H1863" s="220">
        <v>4</v>
      </c>
      <c r="I1863" s="221"/>
      <c r="J1863" s="222">
        <f>ROUND(I1863*H1863,2)</f>
        <v>0</v>
      </c>
      <c r="K1863" s="218" t="s">
        <v>244</v>
      </c>
      <c r="L1863" s="47"/>
      <c r="M1863" s="223" t="s">
        <v>19</v>
      </c>
      <c r="N1863" s="224" t="s">
        <v>48</v>
      </c>
      <c r="O1863" s="87"/>
      <c r="P1863" s="225">
        <f>O1863*H1863</f>
        <v>0</v>
      </c>
      <c r="Q1863" s="225">
        <v>0.00027</v>
      </c>
      <c r="R1863" s="225">
        <f>Q1863*H1863</f>
        <v>0.00108</v>
      </c>
      <c r="S1863" s="225">
        <v>0</v>
      </c>
      <c r="T1863" s="226">
        <f>S1863*H1863</f>
        <v>0</v>
      </c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R1863" s="227" t="s">
        <v>291</v>
      </c>
      <c r="AT1863" s="227" t="s">
        <v>179</v>
      </c>
      <c r="AU1863" s="227" t="s">
        <v>86</v>
      </c>
      <c r="AY1863" s="20" t="s">
        <v>177</v>
      </c>
      <c r="BE1863" s="228">
        <f>IF(N1863="základní",J1863,0)</f>
        <v>0</v>
      </c>
      <c r="BF1863" s="228">
        <f>IF(N1863="snížená",J1863,0)</f>
        <v>0</v>
      </c>
      <c r="BG1863" s="228">
        <f>IF(N1863="zákl. přenesená",J1863,0)</f>
        <v>0</v>
      </c>
      <c r="BH1863" s="228">
        <f>IF(N1863="sníž. přenesená",J1863,0)</f>
        <v>0</v>
      </c>
      <c r="BI1863" s="228">
        <f>IF(N1863="nulová",J1863,0)</f>
        <v>0</v>
      </c>
      <c r="BJ1863" s="20" t="s">
        <v>84</v>
      </c>
      <c r="BK1863" s="228">
        <f>ROUND(I1863*H1863,2)</f>
        <v>0</v>
      </c>
      <c r="BL1863" s="20" t="s">
        <v>291</v>
      </c>
      <c r="BM1863" s="227" t="s">
        <v>2977</v>
      </c>
    </row>
    <row r="1864" s="2" customFormat="1">
      <c r="A1864" s="41"/>
      <c r="B1864" s="42"/>
      <c r="C1864" s="43"/>
      <c r="D1864" s="229" t="s">
        <v>185</v>
      </c>
      <c r="E1864" s="43"/>
      <c r="F1864" s="230" t="s">
        <v>2978</v>
      </c>
      <c r="G1864" s="43"/>
      <c r="H1864" s="43"/>
      <c r="I1864" s="231"/>
      <c r="J1864" s="43"/>
      <c r="K1864" s="43"/>
      <c r="L1864" s="47"/>
      <c r="M1864" s="232"/>
      <c r="N1864" s="233"/>
      <c r="O1864" s="87"/>
      <c r="P1864" s="87"/>
      <c r="Q1864" s="87"/>
      <c r="R1864" s="87"/>
      <c r="S1864" s="87"/>
      <c r="T1864" s="88"/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T1864" s="20" t="s">
        <v>185</v>
      </c>
      <c r="AU1864" s="20" t="s">
        <v>86</v>
      </c>
    </row>
    <row r="1865" s="2" customFormat="1" ht="16.5" customHeight="1">
      <c r="A1865" s="41"/>
      <c r="B1865" s="42"/>
      <c r="C1865" s="216" t="s">
        <v>2979</v>
      </c>
      <c r="D1865" s="216" t="s">
        <v>179</v>
      </c>
      <c r="E1865" s="217" t="s">
        <v>2980</v>
      </c>
      <c r="F1865" s="218" t="s">
        <v>2981</v>
      </c>
      <c r="G1865" s="219" t="s">
        <v>2844</v>
      </c>
      <c r="H1865" s="288"/>
      <c r="I1865" s="221"/>
      <c r="J1865" s="222">
        <f>ROUND(I1865*H1865,2)</f>
        <v>0</v>
      </c>
      <c r="K1865" s="218" t="s">
        <v>244</v>
      </c>
      <c r="L1865" s="47"/>
      <c r="M1865" s="223" t="s">
        <v>19</v>
      </c>
      <c r="N1865" s="224" t="s">
        <v>48</v>
      </c>
      <c r="O1865" s="87"/>
      <c r="P1865" s="225">
        <f>O1865*H1865</f>
        <v>0</v>
      </c>
      <c r="Q1865" s="225">
        <v>0</v>
      </c>
      <c r="R1865" s="225">
        <f>Q1865*H1865</f>
        <v>0</v>
      </c>
      <c r="S1865" s="225">
        <v>0</v>
      </c>
      <c r="T1865" s="226">
        <f>S1865*H1865</f>
        <v>0</v>
      </c>
      <c r="U1865" s="41"/>
      <c r="V1865" s="41"/>
      <c r="W1865" s="41"/>
      <c r="X1865" s="41"/>
      <c r="Y1865" s="41"/>
      <c r="Z1865" s="41"/>
      <c r="AA1865" s="41"/>
      <c r="AB1865" s="41"/>
      <c r="AC1865" s="41"/>
      <c r="AD1865" s="41"/>
      <c r="AE1865" s="41"/>
      <c r="AR1865" s="227" t="s">
        <v>291</v>
      </c>
      <c r="AT1865" s="227" t="s">
        <v>179</v>
      </c>
      <c r="AU1865" s="227" t="s">
        <v>86</v>
      </c>
      <c r="AY1865" s="20" t="s">
        <v>177</v>
      </c>
      <c r="BE1865" s="228">
        <f>IF(N1865="základní",J1865,0)</f>
        <v>0</v>
      </c>
      <c r="BF1865" s="228">
        <f>IF(N1865="snížená",J1865,0)</f>
        <v>0</v>
      </c>
      <c r="BG1865" s="228">
        <f>IF(N1865="zákl. přenesená",J1865,0)</f>
        <v>0</v>
      </c>
      <c r="BH1865" s="228">
        <f>IF(N1865="sníž. přenesená",J1865,0)</f>
        <v>0</v>
      </c>
      <c r="BI1865" s="228">
        <f>IF(N1865="nulová",J1865,0)</f>
        <v>0</v>
      </c>
      <c r="BJ1865" s="20" t="s">
        <v>84</v>
      </c>
      <c r="BK1865" s="228">
        <f>ROUND(I1865*H1865,2)</f>
        <v>0</v>
      </c>
      <c r="BL1865" s="20" t="s">
        <v>291</v>
      </c>
      <c r="BM1865" s="227" t="s">
        <v>2982</v>
      </c>
    </row>
    <row r="1866" s="2" customFormat="1">
      <c r="A1866" s="41"/>
      <c r="B1866" s="42"/>
      <c r="C1866" s="43"/>
      <c r="D1866" s="229" t="s">
        <v>185</v>
      </c>
      <c r="E1866" s="43"/>
      <c r="F1866" s="230" t="s">
        <v>2983</v>
      </c>
      <c r="G1866" s="43"/>
      <c r="H1866" s="43"/>
      <c r="I1866" s="231"/>
      <c r="J1866" s="43"/>
      <c r="K1866" s="43"/>
      <c r="L1866" s="47"/>
      <c r="M1866" s="232"/>
      <c r="N1866" s="233"/>
      <c r="O1866" s="87"/>
      <c r="P1866" s="87"/>
      <c r="Q1866" s="87"/>
      <c r="R1866" s="87"/>
      <c r="S1866" s="87"/>
      <c r="T1866" s="88"/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T1866" s="20" t="s">
        <v>185</v>
      </c>
      <c r="AU1866" s="20" t="s">
        <v>86</v>
      </c>
    </row>
    <row r="1867" s="12" customFormat="1" ht="22.8" customHeight="1">
      <c r="A1867" s="12"/>
      <c r="B1867" s="200"/>
      <c r="C1867" s="201"/>
      <c r="D1867" s="202" t="s">
        <v>76</v>
      </c>
      <c r="E1867" s="214" t="s">
        <v>2984</v>
      </c>
      <c r="F1867" s="214" t="s">
        <v>2985</v>
      </c>
      <c r="G1867" s="201"/>
      <c r="H1867" s="201"/>
      <c r="I1867" s="204"/>
      <c r="J1867" s="215">
        <f>BK1867</f>
        <v>0</v>
      </c>
      <c r="K1867" s="201"/>
      <c r="L1867" s="206"/>
      <c r="M1867" s="207"/>
      <c r="N1867" s="208"/>
      <c r="O1867" s="208"/>
      <c r="P1867" s="209">
        <f>SUM(P1868:P1897)</f>
        <v>0</v>
      </c>
      <c r="Q1867" s="208"/>
      <c r="R1867" s="209">
        <f>SUM(R1868:R1897)</f>
        <v>0.076839999999999992</v>
      </c>
      <c r="S1867" s="208"/>
      <c r="T1867" s="210">
        <f>SUM(T1868:T1897)</f>
        <v>0</v>
      </c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R1867" s="211" t="s">
        <v>86</v>
      </c>
      <c r="AT1867" s="212" t="s">
        <v>76</v>
      </c>
      <c r="AU1867" s="212" t="s">
        <v>84</v>
      </c>
      <c r="AY1867" s="211" t="s">
        <v>177</v>
      </c>
      <c r="BK1867" s="213">
        <f>SUM(BK1868:BK1897)</f>
        <v>0</v>
      </c>
    </row>
    <row r="1868" s="2" customFormat="1" ht="16.5" customHeight="1">
      <c r="A1868" s="41"/>
      <c r="B1868" s="42"/>
      <c r="C1868" s="216" t="s">
        <v>2986</v>
      </c>
      <c r="D1868" s="216" t="s">
        <v>179</v>
      </c>
      <c r="E1868" s="217" t="s">
        <v>2987</v>
      </c>
      <c r="F1868" s="218" t="s">
        <v>2988</v>
      </c>
      <c r="G1868" s="219" t="s">
        <v>344</v>
      </c>
      <c r="H1868" s="220">
        <v>1</v>
      </c>
      <c r="I1868" s="221"/>
      <c r="J1868" s="222">
        <f>ROUND(I1868*H1868,2)</f>
        <v>0</v>
      </c>
      <c r="K1868" s="218" t="s">
        <v>244</v>
      </c>
      <c r="L1868" s="47"/>
      <c r="M1868" s="223" t="s">
        <v>19</v>
      </c>
      <c r="N1868" s="224" t="s">
        <v>48</v>
      </c>
      <c r="O1868" s="87"/>
      <c r="P1868" s="225">
        <f>O1868*H1868</f>
        <v>0</v>
      </c>
      <c r="Q1868" s="225">
        <v>8.0000000000000007E-05</v>
      </c>
      <c r="R1868" s="225">
        <f>Q1868*H1868</f>
        <v>8.0000000000000007E-05</v>
      </c>
      <c r="S1868" s="225">
        <v>0</v>
      </c>
      <c r="T1868" s="226">
        <f>S1868*H1868</f>
        <v>0</v>
      </c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R1868" s="227" t="s">
        <v>291</v>
      </c>
      <c r="AT1868" s="227" t="s">
        <v>179</v>
      </c>
      <c r="AU1868" s="227" t="s">
        <v>86</v>
      </c>
      <c r="AY1868" s="20" t="s">
        <v>177</v>
      </c>
      <c r="BE1868" s="228">
        <f>IF(N1868="základní",J1868,0)</f>
        <v>0</v>
      </c>
      <c r="BF1868" s="228">
        <f>IF(N1868="snížená",J1868,0)</f>
        <v>0</v>
      </c>
      <c r="BG1868" s="228">
        <f>IF(N1868="zákl. přenesená",J1868,0)</f>
        <v>0</v>
      </c>
      <c r="BH1868" s="228">
        <f>IF(N1868="sníž. přenesená",J1868,0)</f>
        <v>0</v>
      </c>
      <c r="BI1868" s="228">
        <f>IF(N1868="nulová",J1868,0)</f>
        <v>0</v>
      </c>
      <c r="BJ1868" s="20" t="s">
        <v>84</v>
      </c>
      <c r="BK1868" s="228">
        <f>ROUND(I1868*H1868,2)</f>
        <v>0</v>
      </c>
      <c r="BL1868" s="20" t="s">
        <v>291</v>
      </c>
      <c r="BM1868" s="227" t="s">
        <v>2989</v>
      </c>
    </row>
    <row r="1869" s="2" customFormat="1">
      <c r="A1869" s="41"/>
      <c r="B1869" s="42"/>
      <c r="C1869" s="43"/>
      <c r="D1869" s="229" t="s">
        <v>185</v>
      </c>
      <c r="E1869" s="43"/>
      <c r="F1869" s="230" t="s">
        <v>2990</v>
      </c>
      <c r="G1869" s="43"/>
      <c r="H1869" s="43"/>
      <c r="I1869" s="231"/>
      <c r="J1869" s="43"/>
      <c r="K1869" s="43"/>
      <c r="L1869" s="47"/>
      <c r="M1869" s="232"/>
      <c r="N1869" s="233"/>
      <c r="O1869" s="87"/>
      <c r="P1869" s="87"/>
      <c r="Q1869" s="87"/>
      <c r="R1869" s="87"/>
      <c r="S1869" s="87"/>
      <c r="T1869" s="88"/>
      <c r="U1869" s="41"/>
      <c r="V1869" s="41"/>
      <c r="W1869" s="41"/>
      <c r="X1869" s="41"/>
      <c r="Y1869" s="41"/>
      <c r="Z1869" s="41"/>
      <c r="AA1869" s="41"/>
      <c r="AB1869" s="41"/>
      <c r="AC1869" s="41"/>
      <c r="AD1869" s="41"/>
      <c r="AE1869" s="41"/>
      <c r="AT1869" s="20" t="s">
        <v>185</v>
      </c>
      <c r="AU1869" s="20" t="s">
        <v>86</v>
      </c>
    </row>
    <row r="1870" s="2" customFormat="1" ht="16.5" customHeight="1">
      <c r="A1870" s="41"/>
      <c r="B1870" s="42"/>
      <c r="C1870" s="277" t="s">
        <v>2991</v>
      </c>
      <c r="D1870" s="277" t="s">
        <v>314</v>
      </c>
      <c r="E1870" s="278" t="s">
        <v>2992</v>
      </c>
      <c r="F1870" s="279" t="s">
        <v>2993</v>
      </c>
      <c r="G1870" s="280" t="s">
        <v>344</v>
      </c>
      <c r="H1870" s="281">
        <v>1</v>
      </c>
      <c r="I1870" s="282"/>
      <c r="J1870" s="283">
        <f>ROUND(I1870*H1870,2)</f>
        <v>0</v>
      </c>
      <c r="K1870" s="279" t="s">
        <v>317</v>
      </c>
      <c r="L1870" s="284"/>
      <c r="M1870" s="285" t="s">
        <v>19</v>
      </c>
      <c r="N1870" s="286" t="s">
        <v>48</v>
      </c>
      <c r="O1870" s="87"/>
      <c r="P1870" s="225">
        <f>O1870*H1870</f>
        <v>0</v>
      </c>
      <c r="Q1870" s="225">
        <v>0.0030000000000000001</v>
      </c>
      <c r="R1870" s="225">
        <f>Q1870*H1870</f>
        <v>0.0030000000000000001</v>
      </c>
      <c r="S1870" s="225">
        <v>0</v>
      </c>
      <c r="T1870" s="226">
        <f>S1870*H1870</f>
        <v>0</v>
      </c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R1870" s="227" t="s">
        <v>427</v>
      </c>
      <c r="AT1870" s="227" t="s">
        <v>314</v>
      </c>
      <c r="AU1870" s="227" t="s">
        <v>86</v>
      </c>
      <c r="AY1870" s="20" t="s">
        <v>177</v>
      </c>
      <c r="BE1870" s="228">
        <f>IF(N1870="základní",J1870,0)</f>
        <v>0</v>
      </c>
      <c r="BF1870" s="228">
        <f>IF(N1870="snížená",J1870,0)</f>
        <v>0</v>
      </c>
      <c r="BG1870" s="228">
        <f>IF(N1870="zákl. přenesená",J1870,0)</f>
        <v>0</v>
      </c>
      <c r="BH1870" s="228">
        <f>IF(N1870="sníž. přenesená",J1870,0)</f>
        <v>0</v>
      </c>
      <c r="BI1870" s="228">
        <f>IF(N1870="nulová",J1870,0)</f>
        <v>0</v>
      </c>
      <c r="BJ1870" s="20" t="s">
        <v>84</v>
      </c>
      <c r="BK1870" s="228">
        <f>ROUND(I1870*H1870,2)</f>
        <v>0</v>
      </c>
      <c r="BL1870" s="20" t="s">
        <v>291</v>
      </c>
      <c r="BM1870" s="227" t="s">
        <v>2994</v>
      </c>
    </row>
    <row r="1871" s="2" customFormat="1">
      <c r="A1871" s="41"/>
      <c r="B1871" s="42"/>
      <c r="C1871" s="43"/>
      <c r="D1871" s="229" t="s">
        <v>185</v>
      </c>
      <c r="E1871" s="43"/>
      <c r="F1871" s="230" t="s">
        <v>2995</v>
      </c>
      <c r="G1871" s="43"/>
      <c r="H1871" s="43"/>
      <c r="I1871" s="231"/>
      <c r="J1871" s="43"/>
      <c r="K1871" s="43"/>
      <c r="L1871" s="47"/>
      <c r="M1871" s="232"/>
      <c r="N1871" s="233"/>
      <c r="O1871" s="87"/>
      <c r="P1871" s="87"/>
      <c r="Q1871" s="87"/>
      <c r="R1871" s="87"/>
      <c r="S1871" s="87"/>
      <c r="T1871" s="88"/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T1871" s="20" t="s">
        <v>185</v>
      </c>
      <c r="AU1871" s="20" t="s">
        <v>86</v>
      </c>
    </row>
    <row r="1872" s="2" customFormat="1" ht="21.75" customHeight="1">
      <c r="A1872" s="41"/>
      <c r="B1872" s="42"/>
      <c r="C1872" s="216" t="s">
        <v>2996</v>
      </c>
      <c r="D1872" s="216" t="s">
        <v>179</v>
      </c>
      <c r="E1872" s="217" t="s">
        <v>2997</v>
      </c>
      <c r="F1872" s="218" t="s">
        <v>2998</v>
      </c>
      <c r="G1872" s="219" t="s">
        <v>344</v>
      </c>
      <c r="H1872" s="220">
        <v>3</v>
      </c>
      <c r="I1872" s="221"/>
      <c r="J1872" s="222">
        <f>ROUND(I1872*H1872,2)</f>
        <v>0</v>
      </c>
      <c r="K1872" s="218" t="s">
        <v>244</v>
      </c>
      <c r="L1872" s="47"/>
      <c r="M1872" s="223" t="s">
        <v>19</v>
      </c>
      <c r="N1872" s="224" t="s">
        <v>48</v>
      </c>
      <c r="O1872" s="87"/>
      <c r="P1872" s="225">
        <f>O1872*H1872</f>
        <v>0</v>
      </c>
      <c r="Q1872" s="225">
        <v>0.00025000000000000001</v>
      </c>
      <c r="R1872" s="225">
        <f>Q1872*H1872</f>
        <v>0.00075000000000000002</v>
      </c>
      <c r="S1872" s="225">
        <v>0</v>
      </c>
      <c r="T1872" s="226">
        <f>S1872*H1872</f>
        <v>0</v>
      </c>
      <c r="U1872" s="41"/>
      <c r="V1872" s="41"/>
      <c r="W1872" s="41"/>
      <c r="X1872" s="41"/>
      <c r="Y1872" s="41"/>
      <c r="Z1872" s="41"/>
      <c r="AA1872" s="41"/>
      <c r="AB1872" s="41"/>
      <c r="AC1872" s="41"/>
      <c r="AD1872" s="41"/>
      <c r="AE1872" s="41"/>
      <c r="AR1872" s="227" t="s">
        <v>291</v>
      </c>
      <c r="AT1872" s="227" t="s">
        <v>179</v>
      </c>
      <c r="AU1872" s="227" t="s">
        <v>86</v>
      </c>
      <c r="AY1872" s="20" t="s">
        <v>177</v>
      </c>
      <c r="BE1872" s="228">
        <f>IF(N1872="základní",J1872,0)</f>
        <v>0</v>
      </c>
      <c r="BF1872" s="228">
        <f>IF(N1872="snížená",J1872,0)</f>
        <v>0</v>
      </c>
      <c r="BG1872" s="228">
        <f>IF(N1872="zákl. přenesená",J1872,0)</f>
        <v>0</v>
      </c>
      <c r="BH1872" s="228">
        <f>IF(N1872="sníž. přenesená",J1872,0)</f>
        <v>0</v>
      </c>
      <c r="BI1872" s="228">
        <f>IF(N1872="nulová",J1872,0)</f>
        <v>0</v>
      </c>
      <c r="BJ1872" s="20" t="s">
        <v>84</v>
      </c>
      <c r="BK1872" s="228">
        <f>ROUND(I1872*H1872,2)</f>
        <v>0</v>
      </c>
      <c r="BL1872" s="20" t="s">
        <v>291</v>
      </c>
      <c r="BM1872" s="227" t="s">
        <v>2999</v>
      </c>
    </row>
    <row r="1873" s="2" customFormat="1">
      <c r="A1873" s="41"/>
      <c r="B1873" s="42"/>
      <c r="C1873" s="43"/>
      <c r="D1873" s="229" t="s">
        <v>185</v>
      </c>
      <c r="E1873" s="43"/>
      <c r="F1873" s="230" t="s">
        <v>3000</v>
      </c>
      <c r="G1873" s="43"/>
      <c r="H1873" s="43"/>
      <c r="I1873" s="231"/>
      <c r="J1873" s="43"/>
      <c r="K1873" s="43"/>
      <c r="L1873" s="47"/>
      <c r="M1873" s="232"/>
      <c r="N1873" s="233"/>
      <c r="O1873" s="87"/>
      <c r="P1873" s="87"/>
      <c r="Q1873" s="87"/>
      <c r="R1873" s="87"/>
      <c r="S1873" s="87"/>
      <c r="T1873" s="88"/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T1873" s="20" t="s">
        <v>185</v>
      </c>
      <c r="AU1873" s="20" t="s">
        <v>86</v>
      </c>
    </row>
    <row r="1874" s="2" customFormat="1" ht="16.5" customHeight="1">
      <c r="A1874" s="41"/>
      <c r="B1874" s="42"/>
      <c r="C1874" s="216" t="s">
        <v>3001</v>
      </c>
      <c r="D1874" s="216" t="s">
        <v>179</v>
      </c>
      <c r="E1874" s="217" t="s">
        <v>3002</v>
      </c>
      <c r="F1874" s="218" t="s">
        <v>3003</v>
      </c>
      <c r="G1874" s="219" t="s">
        <v>344</v>
      </c>
      <c r="H1874" s="220">
        <v>7</v>
      </c>
      <c r="I1874" s="221"/>
      <c r="J1874" s="222">
        <f>ROUND(I1874*H1874,2)</f>
        <v>0</v>
      </c>
      <c r="K1874" s="218" t="s">
        <v>244</v>
      </c>
      <c r="L1874" s="47"/>
      <c r="M1874" s="223" t="s">
        <v>19</v>
      </c>
      <c r="N1874" s="224" t="s">
        <v>48</v>
      </c>
      <c r="O1874" s="87"/>
      <c r="P1874" s="225">
        <f>O1874*H1874</f>
        <v>0</v>
      </c>
      <c r="Q1874" s="225">
        <v>0.00013999999999999999</v>
      </c>
      <c r="R1874" s="225">
        <f>Q1874*H1874</f>
        <v>0.00097999999999999997</v>
      </c>
      <c r="S1874" s="225">
        <v>0</v>
      </c>
      <c r="T1874" s="226">
        <f>S1874*H1874</f>
        <v>0</v>
      </c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R1874" s="227" t="s">
        <v>291</v>
      </c>
      <c r="AT1874" s="227" t="s">
        <v>179</v>
      </c>
      <c r="AU1874" s="227" t="s">
        <v>86</v>
      </c>
      <c r="AY1874" s="20" t="s">
        <v>177</v>
      </c>
      <c r="BE1874" s="228">
        <f>IF(N1874="základní",J1874,0)</f>
        <v>0</v>
      </c>
      <c r="BF1874" s="228">
        <f>IF(N1874="snížená",J1874,0)</f>
        <v>0</v>
      </c>
      <c r="BG1874" s="228">
        <f>IF(N1874="zákl. přenesená",J1874,0)</f>
        <v>0</v>
      </c>
      <c r="BH1874" s="228">
        <f>IF(N1874="sníž. přenesená",J1874,0)</f>
        <v>0</v>
      </c>
      <c r="BI1874" s="228">
        <f>IF(N1874="nulová",J1874,0)</f>
        <v>0</v>
      </c>
      <c r="BJ1874" s="20" t="s">
        <v>84</v>
      </c>
      <c r="BK1874" s="228">
        <f>ROUND(I1874*H1874,2)</f>
        <v>0</v>
      </c>
      <c r="BL1874" s="20" t="s">
        <v>291</v>
      </c>
      <c r="BM1874" s="227" t="s">
        <v>3004</v>
      </c>
    </row>
    <row r="1875" s="2" customFormat="1">
      <c r="A1875" s="41"/>
      <c r="B1875" s="42"/>
      <c r="C1875" s="43"/>
      <c r="D1875" s="229" t="s">
        <v>185</v>
      </c>
      <c r="E1875" s="43"/>
      <c r="F1875" s="230" t="s">
        <v>3005</v>
      </c>
      <c r="G1875" s="43"/>
      <c r="H1875" s="43"/>
      <c r="I1875" s="231"/>
      <c r="J1875" s="43"/>
      <c r="K1875" s="43"/>
      <c r="L1875" s="47"/>
      <c r="M1875" s="232"/>
      <c r="N1875" s="233"/>
      <c r="O1875" s="87"/>
      <c r="P1875" s="87"/>
      <c r="Q1875" s="87"/>
      <c r="R1875" s="87"/>
      <c r="S1875" s="87"/>
      <c r="T1875" s="88"/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T1875" s="20" t="s">
        <v>185</v>
      </c>
      <c r="AU1875" s="20" t="s">
        <v>86</v>
      </c>
    </row>
    <row r="1876" s="2" customFormat="1" ht="16.5" customHeight="1">
      <c r="A1876" s="41"/>
      <c r="B1876" s="42"/>
      <c r="C1876" s="216" t="s">
        <v>3006</v>
      </c>
      <c r="D1876" s="216" t="s">
        <v>179</v>
      </c>
      <c r="E1876" s="217" t="s">
        <v>3007</v>
      </c>
      <c r="F1876" s="218" t="s">
        <v>3008</v>
      </c>
      <c r="G1876" s="219" t="s">
        <v>344</v>
      </c>
      <c r="H1876" s="220">
        <v>3</v>
      </c>
      <c r="I1876" s="221"/>
      <c r="J1876" s="222">
        <f>ROUND(I1876*H1876,2)</f>
        <v>0</v>
      </c>
      <c r="K1876" s="218" t="s">
        <v>244</v>
      </c>
      <c r="L1876" s="47"/>
      <c r="M1876" s="223" t="s">
        <v>19</v>
      </c>
      <c r="N1876" s="224" t="s">
        <v>48</v>
      </c>
      <c r="O1876" s="87"/>
      <c r="P1876" s="225">
        <f>O1876*H1876</f>
        <v>0</v>
      </c>
      <c r="Q1876" s="225">
        <v>0.00025000000000000001</v>
      </c>
      <c r="R1876" s="225">
        <f>Q1876*H1876</f>
        <v>0.00075000000000000002</v>
      </c>
      <c r="S1876" s="225">
        <v>0</v>
      </c>
      <c r="T1876" s="226">
        <f>S1876*H1876</f>
        <v>0</v>
      </c>
      <c r="U1876" s="41"/>
      <c r="V1876" s="41"/>
      <c r="W1876" s="41"/>
      <c r="X1876" s="41"/>
      <c r="Y1876" s="41"/>
      <c r="Z1876" s="41"/>
      <c r="AA1876" s="41"/>
      <c r="AB1876" s="41"/>
      <c r="AC1876" s="41"/>
      <c r="AD1876" s="41"/>
      <c r="AE1876" s="41"/>
      <c r="AR1876" s="227" t="s">
        <v>291</v>
      </c>
      <c r="AT1876" s="227" t="s">
        <v>179</v>
      </c>
      <c r="AU1876" s="227" t="s">
        <v>86</v>
      </c>
      <c r="AY1876" s="20" t="s">
        <v>177</v>
      </c>
      <c r="BE1876" s="228">
        <f>IF(N1876="základní",J1876,0)</f>
        <v>0</v>
      </c>
      <c r="BF1876" s="228">
        <f>IF(N1876="snížená",J1876,0)</f>
        <v>0</v>
      </c>
      <c r="BG1876" s="228">
        <f>IF(N1876="zákl. přenesená",J1876,0)</f>
        <v>0</v>
      </c>
      <c r="BH1876" s="228">
        <f>IF(N1876="sníž. přenesená",J1876,0)</f>
        <v>0</v>
      </c>
      <c r="BI1876" s="228">
        <f>IF(N1876="nulová",J1876,0)</f>
        <v>0</v>
      </c>
      <c r="BJ1876" s="20" t="s">
        <v>84</v>
      </c>
      <c r="BK1876" s="228">
        <f>ROUND(I1876*H1876,2)</f>
        <v>0</v>
      </c>
      <c r="BL1876" s="20" t="s">
        <v>291</v>
      </c>
      <c r="BM1876" s="227" t="s">
        <v>3009</v>
      </c>
    </row>
    <row r="1877" s="2" customFormat="1">
      <c r="A1877" s="41"/>
      <c r="B1877" s="42"/>
      <c r="C1877" s="43"/>
      <c r="D1877" s="229" t="s">
        <v>185</v>
      </c>
      <c r="E1877" s="43"/>
      <c r="F1877" s="230" t="s">
        <v>3010</v>
      </c>
      <c r="G1877" s="43"/>
      <c r="H1877" s="43"/>
      <c r="I1877" s="231"/>
      <c r="J1877" s="43"/>
      <c r="K1877" s="43"/>
      <c r="L1877" s="47"/>
      <c r="M1877" s="232"/>
      <c r="N1877" s="233"/>
      <c r="O1877" s="87"/>
      <c r="P1877" s="87"/>
      <c r="Q1877" s="87"/>
      <c r="R1877" s="87"/>
      <c r="S1877" s="87"/>
      <c r="T1877" s="88"/>
      <c r="U1877" s="41"/>
      <c r="V1877" s="41"/>
      <c r="W1877" s="41"/>
      <c r="X1877" s="41"/>
      <c r="Y1877" s="41"/>
      <c r="Z1877" s="41"/>
      <c r="AA1877" s="41"/>
      <c r="AB1877" s="41"/>
      <c r="AC1877" s="41"/>
      <c r="AD1877" s="41"/>
      <c r="AE1877" s="41"/>
      <c r="AT1877" s="20" t="s">
        <v>185</v>
      </c>
      <c r="AU1877" s="20" t="s">
        <v>86</v>
      </c>
    </row>
    <row r="1878" s="2" customFormat="1" ht="16.5" customHeight="1">
      <c r="A1878" s="41"/>
      <c r="B1878" s="42"/>
      <c r="C1878" s="216" t="s">
        <v>3011</v>
      </c>
      <c r="D1878" s="216" t="s">
        <v>179</v>
      </c>
      <c r="E1878" s="217" t="s">
        <v>3012</v>
      </c>
      <c r="F1878" s="218" t="s">
        <v>3013</v>
      </c>
      <c r="G1878" s="219" t="s">
        <v>344</v>
      </c>
      <c r="H1878" s="220">
        <v>43</v>
      </c>
      <c r="I1878" s="221"/>
      <c r="J1878" s="222">
        <f>ROUND(I1878*H1878,2)</f>
        <v>0</v>
      </c>
      <c r="K1878" s="218" t="s">
        <v>244</v>
      </c>
      <c r="L1878" s="47"/>
      <c r="M1878" s="223" t="s">
        <v>19</v>
      </c>
      <c r="N1878" s="224" t="s">
        <v>48</v>
      </c>
      <c r="O1878" s="87"/>
      <c r="P1878" s="225">
        <f>O1878*H1878</f>
        <v>0</v>
      </c>
      <c r="Q1878" s="225">
        <v>0.00069999999999999999</v>
      </c>
      <c r="R1878" s="225">
        <f>Q1878*H1878</f>
        <v>0.030099999999999998</v>
      </c>
      <c r="S1878" s="225">
        <v>0</v>
      </c>
      <c r="T1878" s="226">
        <f>S1878*H1878</f>
        <v>0</v>
      </c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R1878" s="227" t="s">
        <v>291</v>
      </c>
      <c r="AT1878" s="227" t="s">
        <v>179</v>
      </c>
      <c r="AU1878" s="227" t="s">
        <v>86</v>
      </c>
      <c r="AY1878" s="20" t="s">
        <v>177</v>
      </c>
      <c r="BE1878" s="228">
        <f>IF(N1878="základní",J1878,0)</f>
        <v>0</v>
      </c>
      <c r="BF1878" s="228">
        <f>IF(N1878="snížená",J1878,0)</f>
        <v>0</v>
      </c>
      <c r="BG1878" s="228">
        <f>IF(N1878="zákl. přenesená",J1878,0)</f>
        <v>0</v>
      </c>
      <c r="BH1878" s="228">
        <f>IF(N1878="sníž. přenesená",J1878,0)</f>
        <v>0</v>
      </c>
      <c r="BI1878" s="228">
        <f>IF(N1878="nulová",J1878,0)</f>
        <v>0</v>
      </c>
      <c r="BJ1878" s="20" t="s">
        <v>84</v>
      </c>
      <c r="BK1878" s="228">
        <f>ROUND(I1878*H1878,2)</f>
        <v>0</v>
      </c>
      <c r="BL1878" s="20" t="s">
        <v>291</v>
      </c>
      <c r="BM1878" s="227" t="s">
        <v>3014</v>
      </c>
    </row>
    <row r="1879" s="2" customFormat="1">
      <c r="A1879" s="41"/>
      <c r="B1879" s="42"/>
      <c r="C1879" s="43"/>
      <c r="D1879" s="229" t="s">
        <v>185</v>
      </c>
      <c r="E1879" s="43"/>
      <c r="F1879" s="230" t="s">
        <v>3015</v>
      </c>
      <c r="G1879" s="43"/>
      <c r="H1879" s="43"/>
      <c r="I1879" s="231"/>
      <c r="J1879" s="43"/>
      <c r="K1879" s="43"/>
      <c r="L1879" s="47"/>
      <c r="M1879" s="232"/>
      <c r="N1879" s="233"/>
      <c r="O1879" s="87"/>
      <c r="P1879" s="87"/>
      <c r="Q1879" s="87"/>
      <c r="R1879" s="87"/>
      <c r="S1879" s="87"/>
      <c r="T1879" s="88"/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T1879" s="20" t="s">
        <v>185</v>
      </c>
      <c r="AU1879" s="20" t="s">
        <v>86</v>
      </c>
    </row>
    <row r="1880" s="2" customFormat="1" ht="16.5" customHeight="1">
      <c r="A1880" s="41"/>
      <c r="B1880" s="42"/>
      <c r="C1880" s="216" t="s">
        <v>3016</v>
      </c>
      <c r="D1880" s="216" t="s">
        <v>179</v>
      </c>
      <c r="E1880" s="217" t="s">
        <v>3017</v>
      </c>
      <c r="F1880" s="218" t="s">
        <v>3018</v>
      </c>
      <c r="G1880" s="219" t="s">
        <v>344</v>
      </c>
      <c r="H1880" s="220">
        <v>6</v>
      </c>
      <c r="I1880" s="221"/>
      <c r="J1880" s="222">
        <f>ROUND(I1880*H1880,2)</f>
        <v>0</v>
      </c>
      <c r="K1880" s="218" t="s">
        <v>244</v>
      </c>
      <c r="L1880" s="47"/>
      <c r="M1880" s="223" t="s">
        <v>19</v>
      </c>
      <c r="N1880" s="224" t="s">
        <v>48</v>
      </c>
      <c r="O1880" s="87"/>
      <c r="P1880" s="225">
        <f>O1880*H1880</f>
        <v>0</v>
      </c>
      <c r="Q1880" s="225">
        <v>0.00022000000000000001</v>
      </c>
      <c r="R1880" s="225">
        <f>Q1880*H1880</f>
        <v>0.00132</v>
      </c>
      <c r="S1880" s="225">
        <v>0</v>
      </c>
      <c r="T1880" s="226">
        <f>S1880*H1880</f>
        <v>0</v>
      </c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R1880" s="227" t="s">
        <v>291</v>
      </c>
      <c r="AT1880" s="227" t="s">
        <v>179</v>
      </c>
      <c r="AU1880" s="227" t="s">
        <v>86</v>
      </c>
      <c r="AY1880" s="20" t="s">
        <v>177</v>
      </c>
      <c r="BE1880" s="228">
        <f>IF(N1880="základní",J1880,0)</f>
        <v>0</v>
      </c>
      <c r="BF1880" s="228">
        <f>IF(N1880="snížená",J1880,0)</f>
        <v>0</v>
      </c>
      <c r="BG1880" s="228">
        <f>IF(N1880="zákl. přenesená",J1880,0)</f>
        <v>0</v>
      </c>
      <c r="BH1880" s="228">
        <f>IF(N1880="sníž. přenesená",J1880,0)</f>
        <v>0</v>
      </c>
      <c r="BI1880" s="228">
        <f>IF(N1880="nulová",J1880,0)</f>
        <v>0</v>
      </c>
      <c r="BJ1880" s="20" t="s">
        <v>84</v>
      </c>
      <c r="BK1880" s="228">
        <f>ROUND(I1880*H1880,2)</f>
        <v>0</v>
      </c>
      <c r="BL1880" s="20" t="s">
        <v>291</v>
      </c>
      <c r="BM1880" s="227" t="s">
        <v>3019</v>
      </c>
    </row>
    <row r="1881" s="2" customFormat="1">
      <c r="A1881" s="41"/>
      <c r="B1881" s="42"/>
      <c r="C1881" s="43"/>
      <c r="D1881" s="229" t="s">
        <v>185</v>
      </c>
      <c r="E1881" s="43"/>
      <c r="F1881" s="230" t="s">
        <v>3020</v>
      </c>
      <c r="G1881" s="43"/>
      <c r="H1881" s="43"/>
      <c r="I1881" s="231"/>
      <c r="J1881" s="43"/>
      <c r="K1881" s="43"/>
      <c r="L1881" s="47"/>
      <c r="M1881" s="232"/>
      <c r="N1881" s="233"/>
      <c r="O1881" s="87"/>
      <c r="P1881" s="87"/>
      <c r="Q1881" s="87"/>
      <c r="R1881" s="87"/>
      <c r="S1881" s="87"/>
      <c r="T1881" s="88"/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T1881" s="20" t="s">
        <v>185</v>
      </c>
      <c r="AU1881" s="20" t="s">
        <v>86</v>
      </c>
    </row>
    <row r="1882" s="2" customFormat="1" ht="16.5" customHeight="1">
      <c r="A1882" s="41"/>
      <c r="B1882" s="42"/>
      <c r="C1882" s="216" t="s">
        <v>3021</v>
      </c>
      <c r="D1882" s="216" t="s">
        <v>179</v>
      </c>
      <c r="E1882" s="217" t="s">
        <v>3022</v>
      </c>
      <c r="F1882" s="218" t="s">
        <v>3023</v>
      </c>
      <c r="G1882" s="219" t="s">
        <v>344</v>
      </c>
      <c r="H1882" s="220">
        <v>1</v>
      </c>
      <c r="I1882" s="221"/>
      <c r="J1882" s="222">
        <f>ROUND(I1882*H1882,2)</f>
        <v>0</v>
      </c>
      <c r="K1882" s="218" t="s">
        <v>244</v>
      </c>
      <c r="L1882" s="47"/>
      <c r="M1882" s="223" t="s">
        <v>19</v>
      </c>
      <c r="N1882" s="224" t="s">
        <v>48</v>
      </c>
      <c r="O1882" s="87"/>
      <c r="P1882" s="225">
        <f>O1882*H1882</f>
        <v>0</v>
      </c>
      <c r="Q1882" s="225">
        <v>0.00019000000000000001</v>
      </c>
      <c r="R1882" s="225">
        <f>Q1882*H1882</f>
        <v>0.00019000000000000001</v>
      </c>
      <c r="S1882" s="225">
        <v>0</v>
      </c>
      <c r="T1882" s="226">
        <f>S1882*H1882</f>
        <v>0</v>
      </c>
      <c r="U1882" s="41"/>
      <c r="V1882" s="41"/>
      <c r="W1882" s="41"/>
      <c r="X1882" s="41"/>
      <c r="Y1882" s="41"/>
      <c r="Z1882" s="41"/>
      <c r="AA1882" s="41"/>
      <c r="AB1882" s="41"/>
      <c r="AC1882" s="41"/>
      <c r="AD1882" s="41"/>
      <c r="AE1882" s="41"/>
      <c r="AR1882" s="227" t="s">
        <v>291</v>
      </c>
      <c r="AT1882" s="227" t="s">
        <v>179</v>
      </c>
      <c r="AU1882" s="227" t="s">
        <v>86</v>
      </c>
      <c r="AY1882" s="20" t="s">
        <v>177</v>
      </c>
      <c r="BE1882" s="228">
        <f>IF(N1882="základní",J1882,0)</f>
        <v>0</v>
      </c>
      <c r="BF1882" s="228">
        <f>IF(N1882="snížená",J1882,0)</f>
        <v>0</v>
      </c>
      <c r="BG1882" s="228">
        <f>IF(N1882="zákl. přenesená",J1882,0)</f>
        <v>0</v>
      </c>
      <c r="BH1882" s="228">
        <f>IF(N1882="sníž. přenesená",J1882,0)</f>
        <v>0</v>
      </c>
      <c r="BI1882" s="228">
        <f>IF(N1882="nulová",J1882,0)</f>
        <v>0</v>
      </c>
      <c r="BJ1882" s="20" t="s">
        <v>84</v>
      </c>
      <c r="BK1882" s="228">
        <f>ROUND(I1882*H1882,2)</f>
        <v>0</v>
      </c>
      <c r="BL1882" s="20" t="s">
        <v>291</v>
      </c>
      <c r="BM1882" s="227" t="s">
        <v>3024</v>
      </c>
    </row>
    <row r="1883" s="2" customFormat="1">
      <c r="A1883" s="41"/>
      <c r="B1883" s="42"/>
      <c r="C1883" s="43"/>
      <c r="D1883" s="229" t="s">
        <v>185</v>
      </c>
      <c r="E1883" s="43"/>
      <c r="F1883" s="230" t="s">
        <v>3025</v>
      </c>
      <c r="G1883" s="43"/>
      <c r="H1883" s="43"/>
      <c r="I1883" s="231"/>
      <c r="J1883" s="43"/>
      <c r="K1883" s="43"/>
      <c r="L1883" s="47"/>
      <c r="M1883" s="232"/>
      <c r="N1883" s="233"/>
      <c r="O1883" s="87"/>
      <c r="P1883" s="87"/>
      <c r="Q1883" s="87"/>
      <c r="R1883" s="87"/>
      <c r="S1883" s="87"/>
      <c r="T1883" s="88"/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T1883" s="20" t="s">
        <v>185</v>
      </c>
      <c r="AU1883" s="20" t="s">
        <v>86</v>
      </c>
    </row>
    <row r="1884" s="2" customFormat="1" ht="16.5" customHeight="1">
      <c r="A1884" s="41"/>
      <c r="B1884" s="42"/>
      <c r="C1884" s="216" t="s">
        <v>3026</v>
      </c>
      <c r="D1884" s="216" t="s">
        <v>179</v>
      </c>
      <c r="E1884" s="217" t="s">
        <v>3027</v>
      </c>
      <c r="F1884" s="218" t="s">
        <v>3028</v>
      </c>
      <c r="G1884" s="219" t="s">
        <v>344</v>
      </c>
      <c r="H1884" s="220">
        <v>3</v>
      </c>
      <c r="I1884" s="221"/>
      <c r="J1884" s="222">
        <f>ROUND(I1884*H1884,2)</f>
        <v>0</v>
      </c>
      <c r="K1884" s="218" t="s">
        <v>183</v>
      </c>
      <c r="L1884" s="47"/>
      <c r="M1884" s="223" t="s">
        <v>19</v>
      </c>
      <c r="N1884" s="224" t="s">
        <v>48</v>
      </c>
      <c r="O1884" s="87"/>
      <c r="P1884" s="225">
        <f>O1884*H1884</f>
        <v>0</v>
      </c>
      <c r="Q1884" s="225">
        <v>0.00056999999999999998</v>
      </c>
      <c r="R1884" s="225">
        <f>Q1884*H1884</f>
        <v>0.0017099999999999999</v>
      </c>
      <c r="S1884" s="225">
        <v>0</v>
      </c>
      <c r="T1884" s="226">
        <f>S1884*H1884</f>
        <v>0</v>
      </c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R1884" s="227" t="s">
        <v>291</v>
      </c>
      <c r="AT1884" s="227" t="s">
        <v>179</v>
      </c>
      <c r="AU1884" s="227" t="s">
        <v>86</v>
      </c>
      <c r="AY1884" s="20" t="s">
        <v>177</v>
      </c>
      <c r="BE1884" s="228">
        <f>IF(N1884="základní",J1884,0)</f>
        <v>0</v>
      </c>
      <c r="BF1884" s="228">
        <f>IF(N1884="snížená",J1884,0)</f>
        <v>0</v>
      </c>
      <c r="BG1884" s="228">
        <f>IF(N1884="zákl. přenesená",J1884,0)</f>
        <v>0</v>
      </c>
      <c r="BH1884" s="228">
        <f>IF(N1884="sníž. přenesená",J1884,0)</f>
        <v>0</v>
      </c>
      <c r="BI1884" s="228">
        <f>IF(N1884="nulová",J1884,0)</f>
        <v>0</v>
      </c>
      <c r="BJ1884" s="20" t="s">
        <v>84</v>
      </c>
      <c r="BK1884" s="228">
        <f>ROUND(I1884*H1884,2)</f>
        <v>0</v>
      </c>
      <c r="BL1884" s="20" t="s">
        <v>291</v>
      </c>
      <c r="BM1884" s="227" t="s">
        <v>3029</v>
      </c>
    </row>
    <row r="1885" s="2" customFormat="1">
      <c r="A1885" s="41"/>
      <c r="B1885" s="42"/>
      <c r="C1885" s="43"/>
      <c r="D1885" s="229" t="s">
        <v>185</v>
      </c>
      <c r="E1885" s="43"/>
      <c r="F1885" s="230" t="s">
        <v>3030</v>
      </c>
      <c r="G1885" s="43"/>
      <c r="H1885" s="43"/>
      <c r="I1885" s="231"/>
      <c r="J1885" s="43"/>
      <c r="K1885" s="43"/>
      <c r="L1885" s="47"/>
      <c r="M1885" s="232"/>
      <c r="N1885" s="233"/>
      <c r="O1885" s="87"/>
      <c r="P1885" s="87"/>
      <c r="Q1885" s="87"/>
      <c r="R1885" s="87"/>
      <c r="S1885" s="87"/>
      <c r="T1885" s="88"/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T1885" s="20" t="s">
        <v>185</v>
      </c>
      <c r="AU1885" s="20" t="s">
        <v>86</v>
      </c>
    </row>
    <row r="1886" s="2" customFormat="1" ht="16.5" customHeight="1">
      <c r="A1886" s="41"/>
      <c r="B1886" s="42"/>
      <c r="C1886" s="216" t="s">
        <v>3031</v>
      </c>
      <c r="D1886" s="216" t="s">
        <v>179</v>
      </c>
      <c r="E1886" s="217" t="s">
        <v>3032</v>
      </c>
      <c r="F1886" s="218" t="s">
        <v>3033</v>
      </c>
      <c r="G1886" s="219" t="s">
        <v>344</v>
      </c>
      <c r="H1886" s="220">
        <v>2</v>
      </c>
      <c r="I1886" s="221"/>
      <c r="J1886" s="222">
        <f>ROUND(I1886*H1886,2)</f>
        <v>0</v>
      </c>
      <c r="K1886" s="218" t="s">
        <v>244</v>
      </c>
      <c r="L1886" s="47"/>
      <c r="M1886" s="223" t="s">
        <v>19</v>
      </c>
      <c r="N1886" s="224" t="s">
        <v>48</v>
      </c>
      <c r="O1886" s="87"/>
      <c r="P1886" s="225">
        <f>O1886*H1886</f>
        <v>0</v>
      </c>
      <c r="Q1886" s="225">
        <v>0.00021000000000000001</v>
      </c>
      <c r="R1886" s="225">
        <f>Q1886*H1886</f>
        <v>0.00042000000000000002</v>
      </c>
      <c r="S1886" s="225">
        <v>0</v>
      </c>
      <c r="T1886" s="226">
        <f>S1886*H1886</f>
        <v>0</v>
      </c>
      <c r="U1886" s="41"/>
      <c r="V1886" s="41"/>
      <c r="W1886" s="41"/>
      <c r="X1886" s="41"/>
      <c r="Y1886" s="41"/>
      <c r="Z1886" s="41"/>
      <c r="AA1886" s="41"/>
      <c r="AB1886" s="41"/>
      <c r="AC1886" s="41"/>
      <c r="AD1886" s="41"/>
      <c r="AE1886" s="41"/>
      <c r="AR1886" s="227" t="s">
        <v>291</v>
      </c>
      <c r="AT1886" s="227" t="s">
        <v>179</v>
      </c>
      <c r="AU1886" s="227" t="s">
        <v>86</v>
      </c>
      <c r="AY1886" s="20" t="s">
        <v>177</v>
      </c>
      <c r="BE1886" s="228">
        <f>IF(N1886="základní",J1886,0)</f>
        <v>0</v>
      </c>
      <c r="BF1886" s="228">
        <f>IF(N1886="snížená",J1886,0)</f>
        <v>0</v>
      </c>
      <c r="BG1886" s="228">
        <f>IF(N1886="zákl. přenesená",J1886,0)</f>
        <v>0</v>
      </c>
      <c r="BH1886" s="228">
        <f>IF(N1886="sníž. přenesená",J1886,0)</f>
        <v>0</v>
      </c>
      <c r="BI1886" s="228">
        <f>IF(N1886="nulová",J1886,0)</f>
        <v>0</v>
      </c>
      <c r="BJ1886" s="20" t="s">
        <v>84</v>
      </c>
      <c r="BK1886" s="228">
        <f>ROUND(I1886*H1886,2)</f>
        <v>0</v>
      </c>
      <c r="BL1886" s="20" t="s">
        <v>291</v>
      </c>
      <c r="BM1886" s="227" t="s">
        <v>3034</v>
      </c>
    </row>
    <row r="1887" s="2" customFormat="1">
      <c r="A1887" s="41"/>
      <c r="B1887" s="42"/>
      <c r="C1887" s="43"/>
      <c r="D1887" s="229" t="s">
        <v>185</v>
      </c>
      <c r="E1887" s="43"/>
      <c r="F1887" s="230" t="s">
        <v>3035</v>
      </c>
      <c r="G1887" s="43"/>
      <c r="H1887" s="43"/>
      <c r="I1887" s="231"/>
      <c r="J1887" s="43"/>
      <c r="K1887" s="43"/>
      <c r="L1887" s="47"/>
      <c r="M1887" s="232"/>
      <c r="N1887" s="233"/>
      <c r="O1887" s="87"/>
      <c r="P1887" s="87"/>
      <c r="Q1887" s="87"/>
      <c r="R1887" s="87"/>
      <c r="S1887" s="87"/>
      <c r="T1887" s="88"/>
      <c r="U1887" s="41"/>
      <c r="V1887" s="41"/>
      <c r="W1887" s="41"/>
      <c r="X1887" s="41"/>
      <c r="Y1887" s="41"/>
      <c r="Z1887" s="41"/>
      <c r="AA1887" s="41"/>
      <c r="AB1887" s="41"/>
      <c r="AC1887" s="41"/>
      <c r="AD1887" s="41"/>
      <c r="AE1887" s="41"/>
      <c r="AT1887" s="20" t="s">
        <v>185</v>
      </c>
      <c r="AU1887" s="20" t="s">
        <v>86</v>
      </c>
    </row>
    <row r="1888" s="2" customFormat="1" ht="16.5" customHeight="1">
      <c r="A1888" s="41"/>
      <c r="B1888" s="42"/>
      <c r="C1888" s="216" t="s">
        <v>3036</v>
      </c>
      <c r="D1888" s="216" t="s">
        <v>179</v>
      </c>
      <c r="E1888" s="217" t="s">
        <v>3037</v>
      </c>
      <c r="F1888" s="218" t="s">
        <v>2372</v>
      </c>
      <c r="G1888" s="219" t="s">
        <v>344</v>
      </c>
      <c r="H1888" s="220">
        <v>11</v>
      </c>
      <c r="I1888" s="221"/>
      <c r="J1888" s="222">
        <f>ROUND(I1888*H1888,2)</f>
        <v>0</v>
      </c>
      <c r="K1888" s="218" t="s">
        <v>244</v>
      </c>
      <c r="L1888" s="47"/>
      <c r="M1888" s="223" t="s">
        <v>19</v>
      </c>
      <c r="N1888" s="224" t="s">
        <v>48</v>
      </c>
      <c r="O1888" s="87"/>
      <c r="P1888" s="225">
        <f>O1888*H1888</f>
        <v>0</v>
      </c>
      <c r="Q1888" s="225">
        <v>0.00050000000000000001</v>
      </c>
      <c r="R1888" s="225">
        <f>Q1888*H1888</f>
        <v>0.0054999999999999997</v>
      </c>
      <c r="S1888" s="225">
        <v>0</v>
      </c>
      <c r="T1888" s="226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27" t="s">
        <v>291</v>
      </c>
      <c r="AT1888" s="227" t="s">
        <v>179</v>
      </c>
      <c r="AU1888" s="227" t="s">
        <v>86</v>
      </c>
      <c r="AY1888" s="20" t="s">
        <v>177</v>
      </c>
      <c r="BE1888" s="228">
        <f>IF(N1888="základní",J1888,0)</f>
        <v>0</v>
      </c>
      <c r="BF1888" s="228">
        <f>IF(N1888="snížená",J1888,0)</f>
        <v>0</v>
      </c>
      <c r="BG1888" s="228">
        <f>IF(N1888="zákl. přenesená",J1888,0)</f>
        <v>0</v>
      </c>
      <c r="BH1888" s="228">
        <f>IF(N1888="sníž. přenesená",J1888,0)</f>
        <v>0</v>
      </c>
      <c r="BI1888" s="228">
        <f>IF(N1888="nulová",J1888,0)</f>
        <v>0</v>
      </c>
      <c r="BJ1888" s="20" t="s">
        <v>84</v>
      </c>
      <c r="BK1888" s="228">
        <f>ROUND(I1888*H1888,2)</f>
        <v>0</v>
      </c>
      <c r="BL1888" s="20" t="s">
        <v>291</v>
      </c>
      <c r="BM1888" s="227" t="s">
        <v>3038</v>
      </c>
    </row>
    <row r="1889" s="2" customFormat="1">
      <c r="A1889" s="41"/>
      <c r="B1889" s="42"/>
      <c r="C1889" s="43"/>
      <c r="D1889" s="229" t="s">
        <v>185</v>
      </c>
      <c r="E1889" s="43"/>
      <c r="F1889" s="230" t="s">
        <v>3039</v>
      </c>
      <c r="G1889" s="43"/>
      <c r="H1889" s="43"/>
      <c r="I1889" s="231"/>
      <c r="J1889" s="43"/>
      <c r="K1889" s="43"/>
      <c r="L1889" s="47"/>
      <c r="M1889" s="232"/>
      <c r="N1889" s="233"/>
      <c r="O1889" s="87"/>
      <c r="P1889" s="87"/>
      <c r="Q1889" s="87"/>
      <c r="R1889" s="87"/>
      <c r="S1889" s="87"/>
      <c r="T1889" s="88"/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T1889" s="20" t="s">
        <v>185</v>
      </c>
      <c r="AU1889" s="20" t="s">
        <v>86</v>
      </c>
    </row>
    <row r="1890" s="2" customFormat="1" ht="16.5" customHeight="1">
      <c r="A1890" s="41"/>
      <c r="B1890" s="42"/>
      <c r="C1890" s="216" t="s">
        <v>3040</v>
      </c>
      <c r="D1890" s="216" t="s">
        <v>179</v>
      </c>
      <c r="E1890" s="217" t="s">
        <v>3041</v>
      </c>
      <c r="F1890" s="218" t="s">
        <v>3042</v>
      </c>
      <c r="G1890" s="219" t="s">
        <v>344</v>
      </c>
      <c r="H1890" s="220">
        <v>2</v>
      </c>
      <c r="I1890" s="221"/>
      <c r="J1890" s="222">
        <f>ROUND(I1890*H1890,2)</f>
        <v>0</v>
      </c>
      <c r="K1890" s="218" t="s">
        <v>244</v>
      </c>
      <c r="L1890" s="47"/>
      <c r="M1890" s="223" t="s">
        <v>19</v>
      </c>
      <c r="N1890" s="224" t="s">
        <v>48</v>
      </c>
      <c r="O1890" s="87"/>
      <c r="P1890" s="225">
        <f>O1890*H1890</f>
        <v>0</v>
      </c>
      <c r="Q1890" s="225">
        <v>0.0014599999999999999</v>
      </c>
      <c r="R1890" s="225">
        <f>Q1890*H1890</f>
        <v>0.0029199999999999999</v>
      </c>
      <c r="S1890" s="225">
        <v>0</v>
      </c>
      <c r="T1890" s="226">
        <f>S1890*H1890</f>
        <v>0</v>
      </c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R1890" s="227" t="s">
        <v>291</v>
      </c>
      <c r="AT1890" s="227" t="s">
        <v>179</v>
      </c>
      <c r="AU1890" s="227" t="s">
        <v>86</v>
      </c>
      <c r="AY1890" s="20" t="s">
        <v>177</v>
      </c>
      <c r="BE1890" s="228">
        <f>IF(N1890="základní",J1890,0)</f>
        <v>0</v>
      </c>
      <c r="BF1890" s="228">
        <f>IF(N1890="snížená",J1890,0)</f>
        <v>0</v>
      </c>
      <c r="BG1890" s="228">
        <f>IF(N1890="zákl. přenesená",J1890,0)</f>
        <v>0</v>
      </c>
      <c r="BH1890" s="228">
        <f>IF(N1890="sníž. přenesená",J1890,0)</f>
        <v>0</v>
      </c>
      <c r="BI1890" s="228">
        <f>IF(N1890="nulová",J1890,0)</f>
        <v>0</v>
      </c>
      <c r="BJ1890" s="20" t="s">
        <v>84</v>
      </c>
      <c r="BK1890" s="228">
        <f>ROUND(I1890*H1890,2)</f>
        <v>0</v>
      </c>
      <c r="BL1890" s="20" t="s">
        <v>291</v>
      </c>
      <c r="BM1890" s="227" t="s">
        <v>3043</v>
      </c>
    </row>
    <row r="1891" s="2" customFormat="1">
      <c r="A1891" s="41"/>
      <c r="B1891" s="42"/>
      <c r="C1891" s="43"/>
      <c r="D1891" s="229" t="s">
        <v>185</v>
      </c>
      <c r="E1891" s="43"/>
      <c r="F1891" s="230" t="s">
        <v>3044</v>
      </c>
      <c r="G1891" s="43"/>
      <c r="H1891" s="43"/>
      <c r="I1891" s="231"/>
      <c r="J1891" s="43"/>
      <c r="K1891" s="43"/>
      <c r="L1891" s="47"/>
      <c r="M1891" s="232"/>
      <c r="N1891" s="233"/>
      <c r="O1891" s="87"/>
      <c r="P1891" s="87"/>
      <c r="Q1891" s="87"/>
      <c r="R1891" s="87"/>
      <c r="S1891" s="87"/>
      <c r="T1891" s="88"/>
      <c r="U1891" s="41"/>
      <c r="V1891" s="41"/>
      <c r="W1891" s="41"/>
      <c r="X1891" s="41"/>
      <c r="Y1891" s="41"/>
      <c r="Z1891" s="41"/>
      <c r="AA1891" s="41"/>
      <c r="AB1891" s="41"/>
      <c r="AC1891" s="41"/>
      <c r="AD1891" s="41"/>
      <c r="AE1891" s="41"/>
      <c r="AT1891" s="20" t="s">
        <v>185</v>
      </c>
      <c r="AU1891" s="20" t="s">
        <v>86</v>
      </c>
    </row>
    <row r="1892" s="2" customFormat="1" ht="16.5" customHeight="1">
      <c r="A1892" s="41"/>
      <c r="B1892" s="42"/>
      <c r="C1892" s="216" t="s">
        <v>3045</v>
      </c>
      <c r="D1892" s="216" t="s">
        <v>179</v>
      </c>
      <c r="E1892" s="217" t="s">
        <v>3046</v>
      </c>
      <c r="F1892" s="218" t="s">
        <v>3047</v>
      </c>
      <c r="G1892" s="219" t="s">
        <v>344</v>
      </c>
      <c r="H1892" s="220">
        <v>8</v>
      </c>
      <c r="I1892" s="221"/>
      <c r="J1892" s="222">
        <f>ROUND(I1892*H1892,2)</f>
        <v>0</v>
      </c>
      <c r="K1892" s="218" t="s">
        <v>244</v>
      </c>
      <c r="L1892" s="47"/>
      <c r="M1892" s="223" t="s">
        <v>19</v>
      </c>
      <c r="N1892" s="224" t="s">
        <v>48</v>
      </c>
      <c r="O1892" s="87"/>
      <c r="P1892" s="225">
        <f>O1892*H1892</f>
        <v>0</v>
      </c>
      <c r="Q1892" s="225">
        <v>0.00051999999999999995</v>
      </c>
      <c r="R1892" s="225">
        <f>Q1892*H1892</f>
        <v>0.0041599999999999996</v>
      </c>
      <c r="S1892" s="225">
        <v>0</v>
      </c>
      <c r="T1892" s="226">
        <f>S1892*H1892</f>
        <v>0</v>
      </c>
      <c r="U1892" s="41"/>
      <c r="V1892" s="41"/>
      <c r="W1892" s="41"/>
      <c r="X1892" s="41"/>
      <c r="Y1892" s="41"/>
      <c r="Z1892" s="41"/>
      <c r="AA1892" s="41"/>
      <c r="AB1892" s="41"/>
      <c r="AC1892" s="41"/>
      <c r="AD1892" s="41"/>
      <c r="AE1892" s="41"/>
      <c r="AR1892" s="227" t="s">
        <v>291</v>
      </c>
      <c r="AT1892" s="227" t="s">
        <v>179</v>
      </c>
      <c r="AU1892" s="227" t="s">
        <v>86</v>
      </c>
      <c r="AY1892" s="20" t="s">
        <v>177</v>
      </c>
      <c r="BE1892" s="228">
        <f>IF(N1892="základní",J1892,0)</f>
        <v>0</v>
      </c>
      <c r="BF1892" s="228">
        <f>IF(N1892="snížená",J1892,0)</f>
        <v>0</v>
      </c>
      <c r="BG1892" s="228">
        <f>IF(N1892="zákl. přenesená",J1892,0)</f>
        <v>0</v>
      </c>
      <c r="BH1892" s="228">
        <f>IF(N1892="sníž. přenesená",J1892,0)</f>
        <v>0</v>
      </c>
      <c r="BI1892" s="228">
        <f>IF(N1892="nulová",J1892,0)</f>
        <v>0</v>
      </c>
      <c r="BJ1892" s="20" t="s">
        <v>84</v>
      </c>
      <c r="BK1892" s="228">
        <f>ROUND(I1892*H1892,2)</f>
        <v>0</v>
      </c>
      <c r="BL1892" s="20" t="s">
        <v>291</v>
      </c>
      <c r="BM1892" s="227" t="s">
        <v>3048</v>
      </c>
    </row>
    <row r="1893" s="2" customFormat="1">
      <c r="A1893" s="41"/>
      <c r="B1893" s="42"/>
      <c r="C1893" s="43"/>
      <c r="D1893" s="229" t="s">
        <v>185</v>
      </c>
      <c r="E1893" s="43"/>
      <c r="F1893" s="230" t="s">
        <v>3049</v>
      </c>
      <c r="G1893" s="43"/>
      <c r="H1893" s="43"/>
      <c r="I1893" s="231"/>
      <c r="J1893" s="43"/>
      <c r="K1893" s="43"/>
      <c r="L1893" s="47"/>
      <c r="M1893" s="232"/>
      <c r="N1893" s="233"/>
      <c r="O1893" s="87"/>
      <c r="P1893" s="87"/>
      <c r="Q1893" s="87"/>
      <c r="R1893" s="87"/>
      <c r="S1893" s="87"/>
      <c r="T1893" s="88"/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T1893" s="20" t="s">
        <v>185</v>
      </c>
      <c r="AU1893" s="20" t="s">
        <v>86</v>
      </c>
    </row>
    <row r="1894" s="2" customFormat="1" ht="16.5" customHeight="1">
      <c r="A1894" s="41"/>
      <c r="B1894" s="42"/>
      <c r="C1894" s="216" t="s">
        <v>3050</v>
      </c>
      <c r="D1894" s="216" t="s">
        <v>179</v>
      </c>
      <c r="E1894" s="217" t="s">
        <v>3051</v>
      </c>
      <c r="F1894" s="218" t="s">
        <v>3052</v>
      </c>
      <c r="G1894" s="219" t="s">
        <v>344</v>
      </c>
      <c r="H1894" s="220">
        <v>8</v>
      </c>
      <c r="I1894" s="221"/>
      <c r="J1894" s="222">
        <f>ROUND(I1894*H1894,2)</f>
        <v>0</v>
      </c>
      <c r="K1894" s="218" t="s">
        <v>244</v>
      </c>
      <c r="L1894" s="47"/>
      <c r="M1894" s="223" t="s">
        <v>19</v>
      </c>
      <c r="N1894" s="224" t="s">
        <v>48</v>
      </c>
      <c r="O1894" s="87"/>
      <c r="P1894" s="225">
        <f>O1894*H1894</f>
        <v>0</v>
      </c>
      <c r="Q1894" s="225">
        <v>0.0031199999999999999</v>
      </c>
      <c r="R1894" s="225">
        <f>Q1894*H1894</f>
        <v>0.02496</v>
      </c>
      <c r="S1894" s="225">
        <v>0</v>
      </c>
      <c r="T1894" s="226">
        <f>S1894*H1894</f>
        <v>0</v>
      </c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R1894" s="227" t="s">
        <v>291</v>
      </c>
      <c r="AT1894" s="227" t="s">
        <v>179</v>
      </c>
      <c r="AU1894" s="227" t="s">
        <v>86</v>
      </c>
      <c r="AY1894" s="20" t="s">
        <v>177</v>
      </c>
      <c r="BE1894" s="228">
        <f>IF(N1894="základní",J1894,0)</f>
        <v>0</v>
      </c>
      <c r="BF1894" s="228">
        <f>IF(N1894="snížená",J1894,0)</f>
        <v>0</v>
      </c>
      <c r="BG1894" s="228">
        <f>IF(N1894="zákl. přenesená",J1894,0)</f>
        <v>0</v>
      </c>
      <c r="BH1894" s="228">
        <f>IF(N1894="sníž. přenesená",J1894,0)</f>
        <v>0</v>
      </c>
      <c r="BI1894" s="228">
        <f>IF(N1894="nulová",J1894,0)</f>
        <v>0</v>
      </c>
      <c r="BJ1894" s="20" t="s">
        <v>84</v>
      </c>
      <c r="BK1894" s="228">
        <f>ROUND(I1894*H1894,2)</f>
        <v>0</v>
      </c>
      <c r="BL1894" s="20" t="s">
        <v>291</v>
      </c>
      <c r="BM1894" s="227" t="s">
        <v>3053</v>
      </c>
    </row>
    <row r="1895" s="2" customFormat="1">
      <c r="A1895" s="41"/>
      <c r="B1895" s="42"/>
      <c r="C1895" s="43"/>
      <c r="D1895" s="229" t="s">
        <v>185</v>
      </c>
      <c r="E1895" s="43"/>
      <c r="F1895" s="230" t="s">
        <v>3054</v>
      </c>
      <c r="G1895" s="43"/>
      <c r="H1895" s="43"/>
      <c r="I1895" s="231"/>
      <c r="J1895" s="43"/>
      <c r="K1895" s="43"/>
      <c r="L1895" s="47"/>
      <c r="M1895" s="232"/>
      <c r="N1895" s="233"/>
      <c r="O1895" s="87"/>
      <c r="P1895" s="87"/>
      <c r="Q1895" s="87"/>
      <c r="R1895" s="87"/>
      <c r="S1895" s="87"/>
      <c r="T1895" s="88"/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T1895" s="20" t="s">
        <v>185</v>
      </c>
      <c r="AU1895" s="20" t="s">
        <v>86</v>
      </c>
    </row>
    <row r="1896" s="2" customFormat="1" ht="16.5" customHeight="1">
      <c r="A1896" s="41"/>
      <c r="B1896" s="42"/>
      <c r="C1896" s="216" t="s">
        <v>3055</v>
      </c>
      <c r="D1896" s="216" t="s">
        <v>179</v>
      </c>
      <c r="E1896" s="217" t="s">
        <v>3056</v>
      </c>
      <c r="F1896" s="218" t="s">
        <v>3057</v>
      </c>
      <c r="G1896" s="219" t="s">
        <v>2844</v>
      </c>
      <c r="H1896" s="288"/>
      <c r="I1896" s="221"/>
      <c r="J1896" s="222">
        <f>ROUND(I1896*H1896,2)</f>
        <v>0</v>
      </c>
      <c r="K1896" s="218" t="s">
        <v>244</v>
      </c>
      <c r="L1896" s="47"/>
      <c r="M1896" s="223" t="s">
        <v>19</v>
      </c>
      <c r="N1896" s="224" t="s">
        <v>48</v>
      </c>
      <c r="O1896" s="87"/>
      <c r="P1896" s="225">
        <f>O1896*H1896</f>
        <v>0</v>
      </c>
      <c r="Q1896" s="225">
        <v>0</v>
      </c>
      <c r="R1896" s="225">
        <f>Q1896*H1896</f>
        <v>0</v>
      </c>
      <c r="S1896" s="225">
        <v>0</v>
      </c>
      <c r="T1896" s="226">
        <f>S1896*H1896</f>
        <v>0</v>
      </c>
      <c r="U1896" s="41"/>
      <c r="V1896" s="41"/>
      <c r="W1896" s="41"/>
      <c r="X1896" s="41"/>
      <c r="Y1896" s="41"/>
      <c r="Z1896" s="41"/>
      <c r="AA1896" s="41"/>
      <c r="AB1896" s="41"/>
      <c r="AC1896" s="41"/>
      <c r="AD1896" s="41"/>
      <c r="AE1896" s="41"/>
      <c r="AR1896" s="227" t="s">
        <v>291</v>
      </c>
      <c r="AT1896" s="227" t="s">
        <v>179</v>
      </c>
      <c r="AU1896" s="227" t="s">
        <v>86</v>
      </c>
      <c r="AY1896" s="20" t="s">
        <v>177</v>
      </c>
      <c r="BE1896" s="228">
        <f>IF(N1896="základní",J1896,0)</f>
        <v>0</v>
      </c>
      <c r="BF1896" s="228">
        <f>IF(N1896="snížená",J1896,0)</f>
        <v>0</v>
      </c>
      <c r="BG1896" s="228">
        <f>IF(N1896="zákl. přenesená",J1896,0)</f>
        <v>0</v>
      </c>
      <c r="BH1896" s="228">
        <f>IF(N1896="sníž. přenesená",J1896,0)</f>
        <v>0</v>
      </c>
      <c r="BI1896" s="228">
        <f>IF(N1896="nulová",J1896,0)</f>
        <v>0</v>
      </c>
      <c r="BJ1896" s="20" t="s">
        <v>84</v>
      </c>
      <c r="BK1896" s="228">
        <f>ROUND(I1896*H1896,2)</f>
        <v>0</v>
      </c>
      <c r="BL1896" s="20" t="s">
        <v>291</v>
      </c>
      <c r="BM1896" s="227" t="s">
        <v>3058</v>
      </c>
    </row>
    <row r="1897" s="2" customFormat="1">
      <c r="A1897" s="41"/>
      <c r="B1897" s="42"/>
      <c r="C1897" s="43"/>
      <c r="D1897" s="229" t="s">
        <v>185</v>
      </c>
      <c r="E1897" s="43"/>
      <c r="F1897" s="230" t="s">
        <v>3059</v>
      </c>
      <c r="G1897" s="43"/>
      <c r="H1897" s="43"/>
      <c r="I1897" s="231"/>
      <c r="J1897" s="43"/>
      <c r="K1897" s="43"/>
      <c r="L1897" s="47"/>
      <c r="M1897" s="232"/>
      <c r="N1897" s="233"/>
      <c r="O1897" s="87"/>
      <c r="P1897" s="87"/>
      <c r="Q1897" s="87"/>
      <c r="R1897" s="87"/>
      <c r="S1897" s="87"/>
      <c r="T1897" s="88"/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T1897" s="20" t="s">
        <v>185</v>
      </c>
      <c r="AU1897" s="20" t="s">
        <v>86</v>
      </c>
    </row>
    <row r="1898" s="12" customFormat="1" ht="22.8" customHeight="1">
      <c r="A1898" s="12"/>
      <c r="B1898" s="200"/>
      <c r="C1898" s="201"/>
      <c r="D1898" s="202" t="s">
        <v>76</v>
      </c>
      <c r="E1898" s="214" t="s">
        <v>3060</v>
      </c>
      <c r="F1898" s="214" t="s">
        <v>3061</v>
      </c>
      <c r="G1898" s="201"/>
      <c r="H1898" s="201"/>
      <c r="I1898" s="204"/>
      <c r="J1898" s="215">
        <f>BK1898</f>
        <v>0</v>
      </c>
      <c r="K1898" s="201"/>
      <c r="L1898" s="206"/>
      <c r="M1898" s="207"/>
      <c r="N1898" s="208"/>
      <c r="O1898" s="208"/>
      <c r="P1898" s="209">
        <f>SUM(P1899:P1928)</f>
        <v>0</v>
      </c>
      <c r="Q1898" s="208"/>
      <c r="R1898" s="209">
        <f>SUM(R1899:R1928)</f>
        <v>2.1876299999999995</v>
      </c>
      <c r="S1898" s="208"/>
      <c r="T1898" s="210">
        <f>SUM(T1899:T1928)</f>
        <v>0</v>
      </c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R1898" s="211" t="s">
        <v>86</v>
      </c>
      <c r="AT1898" s="212" t="s">
        <v>76</v>
      </c>
      <c r="AU1898" s="212" t="s">
        <v>84</v>
      </c>
      <c r="AY1898" s="211" t="s">
        <v>177</v>
      </c>
      <c r="BK1898" s="213">
        <f>SUM(BK1899:BK1928)</f>
        <v>0</v>
      </c>
    </row>
    <row r="1899" s="2" customFormat="1" ht="21.75" customHeight="1">
      <c r="A1899" s="41"/>
      <c r="B1899" s="42"/>
      <c r="C1899" s="216" t="s">
        <v>3062</v>
      </c>
      <c r="D1899" s="216" t="s">
        <v>179</v>
      </c>
      <c r="E1899" s="217" t="s">
        <v>3063</v>
      </c>
      <c r="F1899" s="218" t="s">
        <v>3064</v>
      </c>
      <c r="G1899" s="219" t="s">
        <v>344</v>
      </c>
      <c r="H1899" s="220">
        <v>1</v>
      </c>
      <c r="I1899" s="221"/>
      <c r="J1899" s="222">
        <f>ROUND(I1899*H1899,2)</f>
        <v>0</v>
      </c>
      <c r="K1899" s="218" t="s">
        <v>244</v>
      </c>
      <c r="L1899" s="47"/>
      <c r="M1899" s="223" t="s">
        <v>19</v>
      </c>
      <c r="N1899" s="224" t="s">
        <v>48</v>
      </c>
      <c r="O1899" s="87"/>
      <c r="P1899" s="225">
        <f>O1899*H1899</f>
        <v>0</v>
      </c>
      <c r="Q1899" s="225">
        <v>0.012449999999999999</v>
      </c>
      <c r="R1899" s="225">
        <f>Q1899*H1899</f>
        <v>0.012449999999999999</v>
      </c>
      <c r="S1899" s="225">
        <v>0</v>
      </c>
      <c r="T1899" s="226">
        <f>S1899*H1899</f>
        <v>0</v>
      </c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R1899" s="227" t="s">
        <v>291</v>
      </c>
      <c r="AT1899" s="227" t="s">
        <v>179</v>
      </c>
      <c r="AU1899" s="227" t="s">
        <v>86</v>
      </c>
      <c r="AY1899" s="20" t="s">
        <v>177</v>
      </c>
      <c r="BE1899" s="228">
        <f>IF(N1899="základní",J1899,0)</f>
        <v>0</v>
      </c>
      <c r="BF1899" s="228">
        <f>IF(N1899="snížená",J1899,0)</f>
        <v>0</v>
      </c>
      <c r="BG1899" s="228">
        <f>IF(N1899="zákl. přenesená",J1899,0)</f>
        <v>0</v>
      </c>
      <c r="BH1899" s="228">
        <f>IF(N1899="sníž. přenesená",J1899,0)</f>
        <v>0</v>
      </c>
      <c r="BI1899" s="228">
        <f>IF(N1899="nulová",J1899,0)</f>
        <v>0</v>
      </c>
      <c r="BJ1899" s="20" t="s">
        <v>84</v>
      </c>
      <c r="BK1899" s="228">
        <f>ROUND(I1899*H1899,2)</f>
        <v>0</v>
      </c>
      <c r="BL1899" s="20" t="s">
        <v>291</v>
      </c>
      <c r="BM1899" s="227" t="s">
        <v>3065</v>
      </c>
    </row>
    <row r="1900" s="2" customFormat="1">
      <c r="A1900" s="41"/>
      <c r="B1900" s="42"/>
      <c r="C1900" s="43"/>
      <c r="D1900" s="229" t="s">
        <v>185</v>
      </c>
      <c r="E1900" s="43"/>
      <c r="F1900" s="230" t="s">
        <v>3066</v>
      </c>
      <c r="G1900" s="43"/>
      <c r="H1900" s="43"/>
      <c r="I1900" s="231"/>
      <c r="J1900" s="43"/>
      <c r="K1900" s="43"/>
      <c r="L1900" s="47"/>
      <c r="M1900" s="232"/>
      <c r="N1900" s="233"/>
      <c r="O1900" s="87"/>
      <c r="P1900" s="87"/>
      <c r="Q1900" s="87"/>
      <c r="R1900" s="87"/>
      <c r="S1900" s="87"/>
      <c r="T1900" s="88"/>
      <c r="U1900" s="41"/>
      <c r="V1900" s="41"/>
      <c r="W1900" s="41"/>
      <c r="X1900" s="41"/>
      <c r="Y1900" s="41"/>
      <c r="Z1900" s="41"/>
      <c r="AA1900" s="41"/>
      <c r="AB1900" s="41"/>
      <c r="AC1900" s="41"/>
      <c r="AD1900" s="41"/>
      <c r="AE1900" s="41"/>
      <c r="AT1900" s="20" t="s">
        <v>185</v>
      </c>
      <c r="AU1900" s="20" t="s">
        <v>86</v>
      </c>
    </row>
    <row r="1901" s="2" customFormat="1" ht="21.75" customHeight="1">
      <c r="A1901" s="41"/>
      <c r="B1901" s="42"/>
      <c r="C1901" s="216" t="s">
        <v>3067</v>
      </c>
      <c r="D1901" s="216" t="s">
        <v>179</v>
      </c>
      <c r="E1901" s="217" t="s">
        <v>3068</v>
      </c>
      <c r="F1901" s="218" t="s">
        <v>3069</v>
      </c>
      <c r="G1901" s="219" t="s">
        <v>344</v>
      </c>
      <c r="H1901" s="220">
        <v>2</v>
      </c>
      <c r="I1901" s="221"/>
      <c r="J1901" s="222">
        <f>ROUND(I1901*H1901,2)</f>
        <v>0</v>
      </c>
      <c r="K1901" s="218" t="s">
        <v>244</v>
      </c>
      <c r="L1901" s="47"/>
      <c r="M1901" s="223" t="s">
        <v>19</v>
      </c>
      <c r="N1901" s="224" t="s">
        <v>48</v>
      </c>
      <c r="O1901" s="87"/>
      <c r="P1901" s="225">
        <f>O1901*H1901</f>
        <v>0</v>
      </c>
      <c r="Q1901" s="225">
        <v>0.014500000000000001</v>
      </c>
      <c r="R1901" s="225">
        <f>Q1901*H1901</f>
        <v>0.029000000000000001</v>
      </c>
      <c r="S1901" s="225">
        <v>0</v>
      </c>
      <c r="T1901" s="226">
        <f>S1901*H1901</f>
        <v>0</v>
      </c>
      <c r="U1901" s="41"/>
      <c r="V1901" s="41"/>
      <c r="W1901" s="41"/>
      <c r="X1901" s="41"/>
      <c r="Y1901" s="41"/>
      <c r="Z1901" s="41"/>
      <c r="AA1901" s="41"/>
      <c r="AB1901" s="41"/>
      <c r="AC1901" s="41"/>
      <c r="AD1901" s="41"/>
      <c r="AE1901" s="41"/>
      <c r="AR1901" s="227" t="s">
        <v>291</v>
      </c>
      <c r="AT1901" s="227" t="s">
        <v>179</v>
      </c>
      <c r="AU1901" s="227" t="s">
        <v>86</v>
      </c>
      <c r="AY1901" s="20" t="s">
        <v>177</v>
      </c>
      <c r="BE1901" s="228">
        <f>IF(N1901="základní",J1901,0)</f>
        <v>0</v>
      </c>
      <c r="BF1901" s="228">
        <f>IF(N1901="snížená",J1901,0)</f>
        <v>0</v>
      </c>
      <c r="BG1901" s="228">
        <f>IF(N1901="zákl. přenesená",J1901,0)</f>
        <v>0</v>
      </c>
      <c r="BH1901" s="228">
        <f>IF(N1901="sníž. přenesená",J1901,0)</f>
        <v>0</v>
      </c>
      <c r="BI1901" s="228">
        <f>IF(N1901="nulová",J1901,0)</f>
        <v>0</v>
      </c>
      <c r="BJ1901" s="20" t="s">
        <v>84</v>
      </c>
      <c r="BK1901" s="228">
        <f>ROUND(I1901*H1901,2)</f>
        <v>0</v>
      </c>
      <c r="BL1901" s="20" t="s">
        <v>291</v>
      </c>
      <c r="BM1901" s="227" t="s">
        <v>3070</v>
      </c>
    </row>
    <row r="1902" s="2" customFormat="1">
      <c r="A1902" s="41"/>
      <c r="B1902" s="42"/>
      <c r="C1902" s="43"/>
      <c r="D1902" s="229" t="s">
        <v>185</v>
      </c>
      <c r="E1902" s="43"/>
      <c r="F1902" s="230" t="s">
        <v>3071</v>
      </c>
      <c r="G1902" s="43"/>
      <c r="H1902" s="43"/>
      <c r="I1902" s="231"/>
      <c r="J1902" s="43"/>
      <c r="K1902" s="43"/>
      <c r="L1902" s="47"/>
      <c r="M1902" s="232"/>
      <c r="N1902" s="233"/>
      <c r="O1902" s="87"/>
      <c r="P1902" s="87"/>
      <c r="Q1902" s="87"/>
      <c r="R1902" s="87"/>
      <c r="S1902" s="87"/>
      <c r="T1902" s="88"/>
      <c r="U1902" s="41"/>
      <c r="V1902" s="41"/>
      <c r="W1902" s="41"/>
      <c r="X1902" s="41"/>
      <c r="Y1902" s="41"/>
      <c r="Z1902" s="41"/>
      <c r="AA1902" s="41"/>
      <c r="AB1902" s="41"/>
      <c r="AC1902" s="41"/>
      <c r="AD1902" s="41"/>
      <c r="AE1902" s="41"/>
      <c r="AT1902" s="20" t="s">
        <v>185</v>
      </c>
      <c r="AU1902" s="20" t="s">
        <v>86</v>
      </c>
    </row>
    <row r="1903" s="2" customFormat="1" ht="21.75" customHeight="1">
      <c r="A1903" s="41"/>
      <c r="B1903" s="42"/>
      <c r="C1903" s="216" t="s">
        <v>3072</v>
      </c>
      <c r="D1903" s="216" t="s">
        <v>179</v>
      </c>
      <c r="E1903" s="217" t="s">
        <v>3073</v>
      </c>
      <c r="F1903" s="218" t="s">
        <v>3074</v>
      </c>
      <c r="G1903" s="219" t="s">
        <v>344</v>
      </c>
      <c r="H1903" s="220">
        <v>2</v>
      </c>
      <c r="I1903" s="221"/>
      <c r="J1903" s="222">
        <f>ROUND(I1903*H1903,2)</f>
        <v>0</v>
      </c>
      <c r="K1903" s="218" t="s">
        <v>244</v>
      </c>
      <c r="L1903" s="47"/>
      <c r="M1903" s="223" t="s">
        <v>19</v>
      </c>
      <c r="N1903" s="224" t="s">
        <v>48</v>
      </c>
      <c r="O1903" s="87"/>
      <c r="P1903" s="225">
        <f>O1903*H1903</f>
        <v>0</v>
      </c>
      <c r="Q1903" s="225">
        <v>0.035000000000000003</v>
      </c>
      <c r="R1903" s="225">
        <f>Q1903*H1903</f>
        <v>0.070000000000000007</v>
      </c>
      <c r="S1903" s="225">
        <v>0</v>
      </c>
      <c r="T1903" s="226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7" t="s">
        <v>291</v>
      </c>
      <c r="AT1903" s="227" t="s">
        <v>179</v>
      </c>
      <c r="AU1903" s="227" t="s">
        <v>86</v>
      </c>
      <c r="AY1903" s="20" t="s">
        <v>177</v>
      </c>
      <c r="BE1903" s="228">
        <f>IF(N1903="základní",J1903,0)</f>
        <v>0</v>
      </c>
      <c r="BF1903" s="228">
        <f>IF(N1903="snížená",J1903,0)</f>
        <v>0</v>
      </c>
      <c r="BG1903" s="228">
        <f>IF(N1903="zákl. přenesená",J1903,0)</f>
        <v>0</v>
      </c>
      <c r="BH1903" s="228">
        <f>IF(N1903="sníž. přenesená",J1903,0)</f>
        <v>0</v>
      </c>
      <c r="BI1903" s="228">
        <f>IF(N1903="nulová",J1903,0)</f>
        <v>0</v>
      </c>
      <c r="BJ1903" s="20" t="s">
        <v>84</v>
      </c>
      <c r="BK1903" s="228">
        <f>ROUND(I1903*H1903,2)</f>
        <v>0</v>
      </c>
      <c r="BL1903" s="20" t="s">
        <v>291</v>
      </c>
      <c r="BM1903" s="227" t="s">
        <v>3075</v>
      </c>
    </row>
    <row r="1904" s="2" customFormat="1">
      <c r="A1904" s="41"/>
      <c r="B1904" s="42"/>
      <c r="C1904" s="43"/>
      <c r="D1904" s="229" t="s">
        <v>185</v>
      </c>
      <c r="E1904" s="43"/>
      <c r="F1904" s="230" t="s">
        <v>3076</v>
      </c>
      <c r="G1904" s="43"/>
      <c r="H1904" s="43"/>
      <c r="I1904" s="231"/>
      <c r="J1904" s="43"/>
      <c r="K1904" s="43"/>
      <c r="L1904" s="47"/>
      <c r="M1904" s="232"/>
      <c r="N1904" s="233"/>
      <c r="O1904" s="87"/>
      <c r="P1904" s="87"/>
      <c r="Q1904" s="87"/>
      <c r="R1904" s="87"/>
      <c r="S1904" s="87"/>
      <c r="T1904" s="88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T1904" s="20" t="s">
        <v>185</v>
      </c>
      <c r="AU1904" s="20" t="s">
        <v>86</v>
      </c>
    </row>
    <row r="1905" s="2" customFormat="1" ht="21.75" customHeight="1">
      <c r="A1905" s="41"/>
      <c r="B1905" s="42"/>
      <c r="C1905" s="216" t="s">
        <v>3077</v>
      </c>
      <c r="D1905" s="216" t="s">
        <v>179</v>
      </c>
      <c r="E1905" s="217" t="s">
        <v>3078</v>
      </c>
      <c r="F1905" s="218" t="s">
        <v>3079</v>
      </c>
      <c r="G1905" s="219" t="s">
        <v>344</v>
      </c>
      <c r="H1905" s="220">
        <v>1</v>
      </c>
      <c r="I1905" s="221"/>
      <c r="J1905" s="222">
        <f>ROUND(I1905*H1905,2)</f>
        <v>0</v>
      </c>
      <c r="K1905" s="218" t="s">
        <v>244</v>
      </c>
      <c r="L1905" s="47"/>
      <c r="M1905" s="223" t="s">
        <v>19</v>
      </c>
      <c r="N1905" s="224" t="s">
        <v>48</v>
      </c>
      <c r="O1905" s="87"/>
      <c r="P1905" s="225">
        <f>O1905*H1905</f>
        <v>0</v>
      </c>
      <c r="Q1905" s="225">
        <v>0.01942</v>
      </c>
      <c r="R1905" s="225">
        <f>Q1905*H1905</f>
        <v>0.01942</v>
      </c>
      <c r="S1905" s="225">
        <v>0</v>
      </c>
      <c r="T1905" s="226">
        <f>S1905*H1905</f>
        <v>0</v>
      </c>
      <c r="U1905" s="41"/>
      <c r="V1905" s="41"/>
      <c r="W1905" s="41"/>
      <c r="X1905" s="41"/>
      <c r="Y1905" s="41"/>
      <c r="Z1905" s="41"/>
      <c r="AA1905" s="41"/>
      <c r="AB1905" s="41"/>
      <c r="AC1905" s="41"/>
      <c r="AD1905" s="41"/>
      <c r="AE1905" s="41"/>
      <c r="AR1905" s="227" t="s">
        <v>291</v>
      </c>
      <c r="AT1905" s="227" t="s">
        <v>179</v>
      </c>
      <c r="AU1905" s="227" t="s">
        <v>86</v>
      </c>
      <c r="AY1905" s="20" t="s">
        <v>177</v>
      </c>
      <c r="BE1905" s="228">
        <f>IF(N1905="základní",J1905,0)</f>
        <v>0</v>
      </c>
      <c r="BF1905" s="228">
        <f>IF(N1905="snížená",J1905,0)</f>
        <v>0</v>
      </c>
      <c r="BG1905" s="228">
        <f>IF(N1905="zákl. přenesená",J1905,0)</f>
        <v>0</v>
      </c>
      <c r="BH1905" s="228">
        <f>IF(N1905="sníž. přenesená",J1905,0)</f>
        <v>0</v>
      </c>
      <c r="BI1905" s="228">
        <f>IF(N1905="nulová",J1905,0)</f>
        <v>0</v>
      </c>
      <c r="BJ1905" s="20" t="s">
        <v>84</v>
      </c>
      <c r="BK1905" s="228">
        <f>ROUND(I1905*H1905,2)</f>
        <v>0</v>
      </c>
      <c r="BL1905" s="20" t="s">
        <v>291</v>
      </c>
      <c r="BM1905" s="227" t="s">
        <v>3080</v>
      </c>
    </row>
    <row r="1906" s="2" customFormat="1">
      <c r="A1906" s="41"/>
      <c r="B1906" s="42"/>
      <c r="C1906" s="43"/>
      <c r="D1906" s="229" t="s">
        <v>185</v>
      </c>
      <c r="E1906" s="43"/>
      <c r="F1906" s="230" t="s">
        <v>3081</v>
      </c>
      <c r="G1906" s="43"/>
      <c r="H1906" s="43"/>
      <c r="I1906" s="231"/>
      <c r="J1906" s="43"/>
      <c r="K1906" s="43"/>
      <c r="L1906" s="47"/>
      <c r="M1906" s="232"/>
      <c r="N1906" s="233"/>
      <c r="O1906" s="87"/>
      <c r="P1906" s="87"/>
      <c r="Q1906" s="87"/>
      <c r="R1906" s="87"/>
      <c r="S1906" s="87"/>
      <c r="T1906" s="88"/>
      <c r="U1906" s="41"/>
      <c r="V1906" s="41"/>
      <c r="W1906" s="41"/>
      <c r="X1906" s="41"/>
      <c r="Y1906" s="41"/>
      <c r="Z1906" s="41"/>
      <c r="AA1906" s="41"/>
      <c r="AB1906" s="41"/>
      <c r="AC1906" s="41"/>
      <c r="AD1906" s="41"/>
      <c r="AE1906" s="41"/>
      <c r="AT1906" s="20" t="s">
        <v>185</v>
      </c>
      <c r="AU1906" s="20" t="s">
        <v>86</v>
      </c>
    </row>
    <row r="1907" s="2" customFormat="1" ht="21.75" customHeight="1">
      <c r="A1907" s="41"/>
      <c r="B1907" s="42"/>
      <c r="C1907" s="216" t="s">
        <v>3082</v>
      </c>
      <c r="D1907" s="216" t="s">
        <v>179</v>
      </c>
      <c r="E1907" s="217" t="s">
        <v>3083</v>
      </c>
      <c r="F1907" s="218" t="s">
        <v>3084</v>
      </c>
      <c r="G1907" s="219" t="s">
        <v>344</v>
      </c>
      <c r="H1907" s="220">
        <v>1</v>
      </c>
      <c r="I1907" s="221"/>
      <c r="J1907" s="222">
        <f>ROUND(I1907*H1907,2)</f>
        <v>0</v>
      </c>
      <c r="K1907" s="218" t="s">
        <v>244</v>
      </c>
      <c r="L1907" s="47"/>
      <c r="M1907" s="223" t="s">
        <v>19</v>
      </c>
      <c r="N1907" s="224" t="s">
        <v>48</v>
      </c>
      <c r="O1907" s="87"/>
      <c r="P1907" s="225">
        <f>O1907*H1907</f>
        <v>0</v>
      </c>
      <c r="Q1907" s="225">
        <v>0.015400000000000001</v>
      </c>
      <c r="R1907" s="225">
        <f>Q1907*H1907</f>
        <v>0.015400000000000001</v>
      </c>
      <c r="S1907" s="225">
        <v>0</v>
      </c>
      <c r="T1907" s="226">
        <f>S1907*H1907</f>
        <v>0</v>
      </c>
      <c r="U1907" s="41"/>
      <c r="V1907" s="41"/>
      <c r="W1907" s="41"/>
      <c r="X1907" s="41"/>
      <c r="Y1907" s="41"/>
      <c r="Z1907" s="41"/>
      <c r="AA1907" s="41"/>
      <c r="AB1907" s="41"/>
      <c r="AC1907" s="41"/>
      <c r="AD1907" s="41"/>
      <c r="AE1907" s="41"/>
      <c r="AR1907" s="227" t="s">
        <v>291</v>
      </c>
      <c r="AT1907" s="227" t="s">
        <v>179</v>
      </c>
      <c r="AU1907" s="227" t="s">
        <v>86</v>
      </c>
      <c r="AY1907" s="20" t="s">
        <v>177</v>
      </c>
      <c r="BE1907" s="228">
        <f>IF(N1907="základní",J1907,0)</f>
        <v>0</v>
      </c>
      <c r="BF1907" s="228">
        <f>IF(N1907="snížená",J1907,0)</f>
        <v>0</v>
      </c>
      <c r="BG1907" s="228">
        <f>IF(N1907="zákl. přenesená",J1907,0)</f>
        <v>0</v>
      </c>
      <c r="BH1907" s="228">
        <f>IF(N1907="sníž. přenesená",J1907,0)</f>
        <v>0</v>
      </c>
      <c r="BI1907" s="228">
        <f>IF(N1907="nulová",J1907,0)</f>
        <v>0</v>
      </c>
      <c r="BJ1907" s="20" t="s">
        <v>84</v>
      </c>
      <c r="BK1907" s="228">
        <f>ROUND(I1907*H1907,2)</f>
        <v>0</v>
      </c>
      <c r="BL1907" s="20" t="s">
        <v>291</v>
      </c>
      <c r="BM1907" s="227" t="s">
        <v>3085</v>
      </c>
    </row>
    <row r="1908" s="2" customFormat="1">
      <c r="A1908" s="41"/>
      <c r="B1908" s="42"/>
      <c r="C1908" s="43"/>
      <c r="D1908" s="229" t="s">
        <v>185</v>
      </c>
      <c r="E1908" s="43"/>
      <c r="F1908" s="230" t="s">
        <v>3086</v>
      </c>
      <c r="G1908" s="43"/>
      <c r="H1908" s="43"/>
      <c r="I1908" s="231"/>
      <c r="J1908" s="43"/>
      <c r="K1908" s="43"/>
      <c r="L1908" s="47"/>
      <c r="M1908" s="232"/>
      <c r="N1908" s="233"/>
      <c r="O1908" s="87"/>
      <c r="P1908" s="87"/>
      <c r="Q1908" s="87"/>
      <c r="R1908" s="87"/>
      <c r="S1908" s="87"/>
      <c r="T1908" s="88"/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T1908" s="20" t="s">
        <v>185</v>
      </c>
      <c r="AU1908" s="20" t="s">
        <v>86</v>
      </c>
    </row>
    <row r="1909" s="2" customFormat="1" ht="21.75" customHeight="1">
      <c r="A1909" s="41"/>
      <c r="B1909" s="42"/>
      <c r="C1909" s="216" t="s">
        <v>3087</v>
      </c>
      <c r="D1909" s="216" t="s">
        <v>179</v>
      </c>
      <c r="E1909" s="217" t="s">
        <v>3088</v>
      </c>
      <c r="F1909" s="218" t="s">
        <v>3089</v>
      </c>
      <c r="G1909" s="219" t="s">
        <v>344</v>
      </c>
      <c r="H1909" s="220">
        <v>1</v>
      </c>
      <c r="I1909" s="221"/>
      <c r="J1909" s="222">
        <f>ROUND(I1909*H1909,2)</f>
        <v>0</v>
      </c>
      <c r="K1909" s="218" t="s">
        <v>244</v>
      </c>
      <c r="L1909" s="47"/>
      <c r="M1909" s="223" t="s">
        <v>19</v>
      </c>
      <c r="N1909" s="224" t="s">
        <v>48</v>
      </c>
      <c r="O1909" s="87"/>
      <c r="P1909" s="225">
        <f>O1909*H1909</f>
        <v>0</v>
      </c>
      <c r="Q1909" s="225">
        <v>0.018499999999999999</v>
      </c>
      <c r="R1909" s="225">
        <f>Q1909*H1909</f>
        <v>0.018499999999999999</v>
      </c>
      <c r="S1909" s="225">
        <v>0</v>
      </c>
      <c r="T1909" s="226">
        <f>S1909*H1909</f>
        <v>0</v>
      </c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R1909" s="227" t="s">
        <v>291</v>
      </c>
      <c r="AT1909" s="227" t="s">
        <v>179</v>
      </c>
      <c r="AU1909" s="227" t="s">
        <v>86</v>
      </c>
      <c r="AY1909" s="20" t="s">
        <v>177</v>
      </c>
      <c r="BE1909" s="228">
        <f>IF(N1909="základní",J1909,0)</f>
        <v>0</v>
      </c>
      <c r="BF1909" s="228">
        <f>IF(N1909="snížená",J1909,0)</f>
        <v>0</v>
      </c>
      <c r="BG1909" s="228">
        <f>IF(N1909="zákl. přenesená",J1909,0)</f>
        <v>0</v>
      </c>
      <c r="BH1909" s="228">
        <f>IF(N1909="sníž. přenesená",J1909,0)</f>
        <v>0</v>
      </c>
      <c r="BI1909" s="228">
        <f>IF(N1909="nulová",J1909,0)</f>
        <v>0</v>
      </c>
      <c r="BJ1909" s="20" t="s">
        <v>84</v>
      </c>
      <c r="BK1909" s="228">
        <f>ROUND(I1909*H1909,2)</f>
        <v>0</v>
      </c>
      <c r="BL1909" s="20" t="s">
        <v>291</v>
      </c>
      <c r="BM1909" s="227" t="s">
        <v>3090</v>
      </c>
    </row>
    <row r="1910" s="2" customFormat="1">
      <c r="A1910" s="41"/>
      <c r="B1910" s="42"/>
      <c r="C1910" s="43"/>
      <c r="D1910" s="229" t="s">
        <v>185</v>
      </c>
      <c r="E1910" s="43"/>
      <c r="F1910" s="230" t="s">
        <v>3091</v>
      </c>
      <c r="G1910" s="43"/>
      <c r="H1910" s="43"/>
      <c r="I1910" s="231"/>
      <c r="J1910" s="43"/>
      <c r="K1910" s="43"/>
      <c r="L1910" s="47"/>
      <c r="M1910" s="232"/>
      <c r="N1910" s="233"/>
      <c r="O1910" s="87"/>
      <c r="P1910" s="87"/>
      <c r="Q1910" s="87"/>
      <c r="R1910" s="87"/>
      <c r="S1910" s="87"/>
      <c r="T1910" s="88"/>
      <c r="U1910" s="41"/>
      <c r="V1910" s="41"/>
      <c r="W1910" s="41"/>
      <c r="X1910" s="41"/>
      <c r="Y1910" s="41"/>
      <c r="Z1910" s="41"/>
      <c r="AA1910" s="41"/>
      <c r="AB1910" s="41"/>
      <c r="AC1910" s="41"/>
      <c r="AD1910" s="41"/>
      <c r="AE1910" s="41"/>
      <c r="AT1910" s="20" t="s">
        <v>185</v>
      </c>
      <c r="AU1910" s="20" t="s">
        <v>86</v>
      </c>
    </row>
    <row r="1911" s="2" customFormat="1" ht="21.75" customHeight="1">
      <c r="A1911" s="41"/>
      <c r="B1911" s="42"/>
      <c r="C1911" s="216" t="s">
        <v>3092</v>
      </c>
      <c r="D1911" s="216" t="s">
        <v>179</v>
      </c>
      <c r="E1911" s="217" t="s">
        <v>3093</v>
      </c>
      <c r="F1911" s="218" t="s">
        <v>3094</v>
      </c>
      <c r="G1911" s="219" t="s">
        <v>344</v>
      </c>
      <c r="H1911" s="220">
        <v>1</v>
      </c>
      <c r="I1911" s="221"/>
      <c r="J1911" s="222">
        <f>ROUND(I1911*H1911,2)</f>
        <v>0</v>
      </c>
      <c r="K1911" s="218" t="s">
        <v>244</v>
      </c>
      <c r="L1911" s="47"/>
      <c r="M1911" s="223" t="s">
        <v>19</v>
      </c>
      <c r="N1911" s="224" t="s">
        <v>48</v>
      </c>
      <c r="O1911" s="87"/>
      <c r="P1911" s="225">
        <f>O1911*H1911</f>
        <v>0</v>
      </c>
      <c r="Q1911" s="225">
        <v>0.02828</v>
      </c>
      <c r="R1911" s="225">
        <f>Q1911*H1911</f>
        <v>0.02828</v>
      </c>
      <c r="S1911" s="225">
        <v>0</v>
      </c>
      <c r="T1911" s="226">
        <f>S1911*H1911</f>
        <v>0</v>
      </c>
      <c r="U1911" s="41"/>
      <c r="V1911" s="41"/>
      <c r="W1911" s="41"/>
      <c r="X1911" s="41"/>
      <c r="Y1911" s="41"/>
      <c r="Z1911" s="41"/>
      <c r="AA1911" s="41"/>
      <c r="AB1911" s="41"/>
      <c r="AC1911" s="41"/>
      <c r="AD1911" s="41"/>
      <c r="AE1911" s="41"/>
      <c r="AR1911" s="227" t="s">
        <v>291</v>
      </c>
      <c r="AT1911" s="227" t="s">
        <v>179</v>
      </c>
      <c r="AU1911" s="227" t="s">
        <v>86</v>
      </c>
      <c r="AY1911" s="20" t="s">
        <v>177</v>
      </c>
      <c r="BE1911" s="228">
        <f>IF(N1911="základní",J1911,0)</f>
        <v>0</v>
      </c>
      <c r="BF1911" s="228">
        <f>IF(N1911="snížená",J1911,0)</f>
        <v>0</v>
      </c>
      <c r="BG1911" s="228">
        <f>IF(N1911="zákl. přenesená",J1911,0)</f>
        <v>0</v>
      </c>
      <c r="BH1911" s="228">
        <f>IF(N1911="sníž. přenesená",J1911,0)</f>
        <v>0</v>
      </c>
      <c r="BI1911" s="228">
        <f>IF(N1911="nulová",J1911,0)</f>
        <v>0</v>
      </c>
      <c r="BJ1911" s="20" t="s">
        <v>84</v>
      </c>
      <c r="BK1911" s="228">
        <f>ROUND(I1911*H1911,2)</f>
        <v>0</v>
      </c>
      <c r="BL1911" s="20" t="s">
        <v>291</v>
      </c>
      <c r="BM1911" s="227" t="s">
        <v>3095</v>
      </c>
    </row>
    <row r="1912" s="2" customFormat="1">
      <c r="A1912" s="41"/>
      <c r="B1912" s="42"/>
      <c r="C1912" s="43"/>
      <c r="D1912" s="229" t="s">
        <v>185</v>
      </c>
      <c r="E1912" s="43"/>
      <c r="F1912" s="230" t="s">
        <v>3096</v>
      </c>
      <c r="G1912" s="43"/>
      <c r="H1912" s="43"/>
      <c r="I1912" s="231"/>
      <c r="J1912" s="43"/>
      <c r="K1912" s="43"/>
      <c r="L1912" s="47"/>
      <c r="M1912" s="232"/>
      <c r="N1912" s="233"/>
      <c r="O1912" s="87"/>
      <c r="P1912" s="87"/>
      <c r="Q1912" s="87"/>
      <c r="R1912" s="87"/>
      <c r="S1912" s="87"/>
      <c r="T1912" s="88"/>
      <c r="U1912" s="41"/>
      <c r="V1912" s="41"/>
      <c r="W1912" s="41"/>
      <c r="X1912" s="41"/>
      <c r="Y1912" s="41"/>
      <c r="Z1912" s="41"/>
      <c r="AA1912" s="41"/>
      <c r="AB1912" s="41"/>
      <c r="AC1912" s="41"/>
      <c r="AD1912" s="41"/>
      <c r="AE1912" s="41"/>
      <c r="AT1912" s="20" t="s">
        <v>185</v>
      </c>
      <c r="AU1912" s="20" t="s">
        <v>86</v>
      </c>
    </row>
    <row r="1913" s="2" customFormat="1" ht="21.75" customHeight="1">
      <c r="A1913" s="41"/>
      <c r="B1913" s="42"/>
      <c r="C1913" s="216" t="s">
        <v>3097</v>
      </c>
      <c r="D1913" s="216" t="s">
        <v>179</v>
      </c>
      <c r="E1913" s="217" t="s">
        <v>3098</v>
      </c>
      <c r="F1913" s="218" t="s">
        <v>3099</v>
      </c>
      <c r="G1913" s="219" t="s">
        <v>344</v>
      </c>
      <c r="H1913" s="220">
        <v>2</v>
      </c>
      <c r="I1913" s="221"/>
      <c r="J1913" s="222">
        <f>ROUND(I1913*H1913,2)</f>
        <v>0</v>
      </c>
      <c r="K1913" s="218" t="s">
        <v>244</v>
      </c>
      <c r="L1913" s="47"/>
      <c r="M1913" s="223" t="s">
        <v>19</v>
      </c>
      <c r="N1913" s="224" t="s">
        <v>48</v>
      </c>
      <c r="O1913" s="87"/>
      <c r="P1913" s="225">
        <f>O1913*H1913</f>
        <v>0</v>
      </c>
      <c r="Q1913" s="225">
        <v>0.031539999999999999</v>
      </c>
      <c r="R1913" s="225">
        <f>Q1913*H1913</f>
        <v>0.063079999999999997</v>
      </c>
      <c r="S1913" s="225">
        <v>0</v>
      </c>
      <c r="T1913" s="226">
        <f>S1913*H1913</f>
        <v>0</v>
      </c>
      <c r="U1913" s="41"/>
      <c r="V1913" s="41"/>
      <c r="W1913" s="41"/>
      <c r="X1913" s="41"/>
      <c r="Y1913" s="41"/>
      <c r="Z1913" s="41"/>
      <c r="AA1913" s="41"/>
      <c r="AB1913" s="41"/>
      <c r="AC1913" s="41"/>
      <c r="AD1913" s="41"/>
      <c r="AE1913" s="41"/>
      <c r="AR1913" s="227" t="s">
        <v>291</v>
      </c>
      <c r="AT1913" s="227" t="s">
        <v>179</v>
      </c>
      <c r="AU1913" s="227" t="s">
        <v>86</v>
      </c>
      <c r="AY1913" s="20" t="s">
        <v>177</v>
      </c>
      <c r="BE1913" s="228">
        <f>IF(N1913="základní",J1913,0)</f>
        <v>0</v>
      </c>
      <c r="BF1913" s="228">
        <f>IF(N1913="snížená",J1913,0)</f>
        <v>0</v>
      </c>
      <c r="BG1913" s="228">
        <f>IF(N1913="zákl. přenesená",J1913,0)</f>
        <v>0</v>
      </c>
      <c r="BH1913" s="228">
        <f>IF(N1913="sníž. přenesená",J1913,0)</f>
        <v>0</v>
      </c>
      <c r="BI1913" s="228">
        <f>IF(N1913="nulová",J1913,0)</f>
        <v>0</v>
      </c>
      <c r="BJ1913" s="20" t="s">
        <v>84</v>
      </c>
      <c r="BK1913" s="228">
        <f>ROUND(I1913*H1913,2)</f>
        <v>0</v>
      </c>
      <c r="BL1913" s="20" t="s">
        <v>291</v>
      </c>
      <c r="BM1913" s="227" t="s">
        <v>3100</v>
      </c>
    </row>
    <row r="1914" s="2" customFormat="1">
      <c r="A1914" s="41"/>
      <c r="B1914" s="42"/>
      <c r="C1914" s="43"/>
      <c r="D1914" s="229" t="s">
        <v>185</v>
      </c>
      <c r="E1914" s="43"/>
      <c r="F1914" s="230" t="s">
        <v>3101</v>
      </c>
      <c r="G1914" s="43"/>
      <c r="H1914" s="43"/>
      <c r="I1914" s="231"/>
      <c r="J1914" s="43"/>
      <c r="K1914" s="43"/>
      <c r="L1914" s="47"/>
      <c r="M1914" s="232"/>
      <c r="N1914" s="233"/>
      <c r="O1914" s="87"/>
      <c r="P1914" s="87"/>
      <c r="Q1914" s="87"/>
      <c r="R1914" s="87"/>
      <c r="S1914" s="87"/>
      <c r="T1914" s="88"/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T1914" s="20" t="s">
        <v>185</v>
      </c>
      <c r="AU1914" s="20" t="s">
        <v>86</v>
      </c>
    </row>
    <row r="1915" s="2" customFormat="1" ht="21.75" customHeight="1">
      <c r="A1915" s="41"/>
      <c r="B1915" s="42"/>
      <c r="C1915" s="216" t="s">
        <v>3102</v>
      </c>
      <c r="D1915" s="216" t="s">
        <v>179</v>
      </c>
      <c r="E1915" s="217" t="s">
        <v>3103</v>
      </c>
      <c r="F1915" s="218" t="s">
        <v>3104</v>
      </c>
      <c r="G1915" s="219" t="s">
        <v>344</v>
      </c>
      <c r="H1915" s="220">
        <v>2</v>
      </c>
      <c r="I1915" s="221"/>
      <c r="J1915" s="222">
        <f>ROUND(I1915*H1915,2)</f>
        <v>0</v>
      </c>
      <c r="K1915" s="218" t="s">
        <v>244</v>
      </c>
      <c r="L1915" s="47"/>
      <c r="M1915" s="223" t="s">
        <v>19</v>
      </c>
      <c r="N1915" s="224" t="s">
        <v>48</v>
      </c>
      <c r="O1915" s="87"/>
      <c r="P1915" s="225">
        <f>O1915*H1915</f>
        <v>0</v>
      </c>
      <c r="Q1915" s="225">
        <v>0.041320000000000003</v>
      </c>
      <c r="R1915" s="225">
        <f>Q1915*H1915</f>
        <v>0.082640000000000005</v>
      </c>
      <c r="S1915" s="225">
        <v>0</v>
      </c>
      <c r="T1915" s="226">
        <f>S1915*H1915</f>
        <v>0</v>
      </c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R1915" s="227" t="s">
        <v>291</v>
      </c>
      <c r="AT1915" s="227" t="s">
        <v>179</v>
      </c>
      <c r="AU1915" s="227" t="s">
        <v>86</v>
      </c>
      <c r="AY1915" s="20" t="s">
        <v>177</v>
      </c>
      <c r="BE1915" s="228">
        <f>IF(N1915="základní",J1915,0)</f>
        <v>0</v>
      </c>
      <c r="BF1915" s="228">
        <f>IF(N1915="snížená",J1915,0)</f>
        <v>0</v>
      </c>
      <c r="BG1915" s="228">
        <f>IF(N1915="zákl. přenesená",J1915,0)</f>
        <v>0</v>
      </c>
      <c r="BH1915" s="228">
        <f>IF(N1915="sníž. přenesená",J1915,0)</f>
        <v>0</v>
      </c>
      <c r="BI1915" s="228">
        <f>IF(N1915="nulová",J1915,0)</f>
        <v>0</v>
      </c>
      <c r="BJ1915" s="20" t="s">
        <v>84</v>
      </c>
      <c r="BK1915" s="228">
        <f>ROUND(I1915*H1915,2)</f>
        <v>0</v>
      </c>
      <c r="BL1915" s="20" t="s">
        <v>291</v>
      </c>
      <c r="BM1915" s="227" t="s">
        <v>3105</v>
      </c>
    </row>
    <row r="1916" s="2" customFormat="1">
      <c r="A1916" s="41"/>
      <c r="B1916" s="42"/>
      <c r="C1916" s="43"/>
      <c r="D1916" s="229" t="s">
        <v>185</v>
      </c>
      <c r="E1916" s="43"/>
      <c r="F1916" s="230" t="s">
        <v>3106</v>
      </c>
      <c r="G1916" s="43"/>
      <c r="H1916" s="43"/>
      <c r="I1916" s="231"/>
      <c r="J1916" s="43"/>
      <c r="K1916" s="43"/>
      <c r="L1916" s="47"/>
      <c r="M1916" s="232"/>
      <c r="N1916" s="233"/>
      <c r="O1916" s="87"/>
      <c r="P1916" s="87"/>
      <c r="Q1916" s="87"/>
      <c r="R1916" s="87"/>
      <c r="S1916" s="87"/>
      <c r="T1916" s="88"/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T1916" s="20" t="s">
        <v>185</v>
      </c>
      <c r="AU1916" s="20" t="s">
        <v>86</v>
      </c>
    </row>
    <row r="1917" s="2" customFormat="1" ht="21.75" customHeight="1">
      <c r="A1917" s="41"/>
      <c r="B1917" s="42"/>
      <c r="C1917" s="216" t="s">
        <v>3107</v>
      </c>
      <c r="D1917" s="216" t="s">
        <v>179</v>
      </c>
      <c r="E1917" s="217" t="s">
        <v>3108</v>
      </c>
      <c r="F1917" s="218" t="s">
        <v>3109</v>
      </c>
      <c r="G1917" s="219" t="s">
        <v>344</v>
      </c>
      <c r="H1917" s="220">
        <v>1</v>
      </c>
      <c r="I1917" s="221"/>
      <c r="J1917" s="222">
        <f>ROUND(I1917*H1917,2)</f>
        <v>0</v>
      </c>
      <c r="K1917" s="218" t="s">
        <v>244</v>
      </c>
      <c r="L1917" s="47"/>
      <c r="M1917" s="223" t="s">
        <v>19</v>
      </c>
      <c r="N1917" s="224" t="s">
        <v>48</v>
      </c>
      <c r="O1917" s="87"/>
      <c r="P1917" s="225">
        <f>O1917*H1917</f>
        <v>0</v>
      </c>
      <c r="Q1917" s="225">
        <v>0.047840000000000001</v>
      </c>
      <c r="R1917" s="225">
        <f>Q1917*H1917</f>
        <v>0.047840000000000001</v>
      </c>
      <c r="S1917" s="225">
        <v>0</v>
      </c>
      <c r="T1917" s="226">
        <f>S1917*H1917</f>
        <v>0</v>
      </c>
      <c r="U1917" s="41"/>
      <c r="V1917" s="41"/>
      <c r="W1917" s="41"/>
      <c r="X1917" s="41"/>
      <c r="Y1917" s="41"/>
      <c r="Z1917" s="41"/>
      <c r="AA1917" s="41"/>
      <c r="AB1917" s="41"/>
      <c r="AC1917" s="41"/>
      <c r="AD1917" s="41"/>
      <c r="AE1917" s="41"/>
      <c r="AR1917" s="227" t="s">
        <v>291</v>
      </c>
      <c r="AT1917" s="227" t="s">
        <v>179</v>
      </c>
      <c r="AU1917" s="227" t="s">
        <v>86</v>
      </c>
      <c r="AY1917" s="20" t="s">
        <v>177</v>
      </c>
      <c r="BE1917" s="228">
        <f>IF(N1917="základní",J1917,0)</f>
        <v>0</v>
      </c>
      <c r="BF1917" s="228">
        <f>IF(N1917="snížená",J1917,0)</f>
        <v>0</v>
      </c>
      <c r="BG1917" s="228">
        <f>IF(N1917="zákl. přenesená",J1917,0)</f>
        <v>0</v>
      </c>
      <c r="BH1917" s="228">
        <f>IF(N1917="sníž. přenesená",J1917,0)</f>
        <v>0</v>
      </c>
      <c r="BI1917" s="228">
        <f>IF(N1917="nulová",J1917,0)</f>
        <v>0</v>
      </c>
      <c r="BJ1917" s="20" t="s">
        <v>84</v>
      </c>
      <c r="BK1917" s="228">
        <f>ROUND(I1917*H1917,2)</f>
        <v>0</v>
      </c>
      <c r="BL1917" s="20" t="s">
        <v>291</v>
      </c>
      <c r="BM1917" s="227" t="s">
        <v>3110</v>
      </c>
    </row>
    <row r="1918" s="2" customFormat="1">
      <c r="A1918" s="41"/>
      <c r="B1918" s="42"/>
      <c r="C1918" s="43"/>
      <c r="D1918" s="229" t="s">
        <v>185</v>
      </c>
      <c r="E1918" s="43"/>
      <c r="F1918" s="230" t="s">
        <v>3111</v>
      </c>
      <c r="G1918" s="43"/>
      <c r="H1918" s="43"/>
      <c r="I1918" s="231"/>
      <c r="J1918" s="43"/>
      <c r="K1918" s="43"/>
      <c r="L1918" s="47"/>
      <c r="M1918" s="232"/>
      <c r="N1918" s="233"/>
      <c r="O1918" s="87"/>
      <c r="P1918" s="87"/>
      <c r="Q1918" s="87"/>
      <c r="R1918" s="87"/>
      <c r="S1918" s="87"/>
      <c r="T1918" s="88"/>
      <c r="U1918" s="41"/>
      <c r="V1918" s="41"/>
      <c r="W1918" s="41"/>
      <c r="X1918" s="41"/>
      <c r="Y1918" s="41"/>
      <c r="Z1918" s="41"/>
      <c r="AA1918" s="41"/>
      <c r="AB1918" s="41"/>
      <c r="AC1918" s="41"/>
      <c r="AD1918" s="41"/>
      <c r="AE1918" s="41"/>
      <c r="AT1918" s="20" t="s">
        <v>185</v>
      </c>
      <c r="AU1918" s="20" t="s">
        <v>86</v>
      </c>
    </row>
    <row r="1919" s="2" customFormat="1" ht="21.75" customHeight="1">
      <c r="A1919" s="41"/>
      <c r="B1919" s="42"/>
      <c r="C1919" s="216" t="s">
        <v>3112</v>
      </c>
      <c r="D1919" s="216" t="s">
        <v>179</v>
      </c>
      <c r="E1919" s="217" t="s">
        <v>3113</v>
      </c>
      <c r="F1919" s="218" t="s">
        <v>3114</v>
      </c>
      <c r="G1919" s="219" t="s">
        <v>344</v>
      </c>
      <c r="H1919" s="220">
        <v>6</v>
      </c>
      <c r="I1919" s="221"/>
      <c r="J1919" s="222">
        <f>ROUND(I1919*H1919,2)</f>
        <v>0</v>
      </c>
      <c r="K1919" s="218" t="s">
        <v>244</v>
      </c>
      <c r="L1919" s="47"/>
      <c r="M1919" s="223" t="s">
        <v>19</v>
      </c>
      <c r="N1919" s="224" t="s">
        <v>48</v>
      </c>
      <c r="O1919" s="87"/>
      <c r="P1919" s="225">
        <f>O1919*H1919</f>
        <v>0</v>
      </c>
      <c r="Q1919" s="225">
        <v>0.054359999999999999</v>
      </c>
      <c r="R1919" s="225">
        <f>Q1919*H1919</f>
        <v>0.32616000000000001</v>
      </c>
      <c r="S1919" s="225">
        <v>0</v>
      </c>
      <c r="T1919" s="226">
        <f>S1919*H1919</f>
        <v>0</v>
      </c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R1919" s="227" t="s">
        <v>291</v>
      </c>
      <c r="AT1919" s="227" t="s">
        <v>179</v>
      </c>
      <c r="AU1919" s="227" t="s">
        <v>86</v>
      </c>
      <c r="AY1919" s="20" t="s">
        <v>177</v>
      </c>
      <c r="BE1919" s="228">
        <f>IF(N1919="základní",J1919,0)</f>
        <v>0</v>
      </c>
      <c r="BF1919" s="228">
        <f>IF(N1919="snížená",J1919,0)</f>
        <v>0</v>
      </c>
      <c r="BG1919" s="228">
        <f>IF(N1919="zákl. přenesená",J1919,0)</f>
        <v>0</v>
      </c>
      <c r="BH1919" s="228">
        <f>IF(N1919="sníž. přenesená",J1919,0)</f>
        <v>0</v>
      </c>
      <c r="BI1919" s="228">
        <f>IF(N1919="nulová",J1919,0)</f>
        <v>0</v>
      </c>
      <c r="BJ1919" s="20" t="s">
        <v>84</v>
      </c>
      <c r="BK1919" s="228">
        <f>ROUND(I1919*H1919,2)</f>
        <v>0</v>
      </c>
      <c r="BL1919" s="20" t="s">
        <v>291</v>
      </c>
      <c r="BM1919" s="227" t="s">
        <v>3115</v>
      </c>
    </row>
    <row r="1920" s="2" customFormat="1">
      <c r="A1920" s="41"/>
      <c r="B1920" s="42"/>
      <c r="C1920" s="43"/>
      <c r="D1920" s="229" t="s">
        <v>185</v>
      </c>
      <c r="E1920" s="43"/>
      <c r="F1920" s="230" t="s">
        <v>3116</v>
      </c>
      <c r="G1920" s="43"/>
      <c r="H1920" s="43"/>
      <c r="I1920" s="231"/>
      <c r="J1920" s="43"/>
      <c r="K1920" s="43"/>
      <c r="L1920" s="47"/>
      <c r="M1920" s="232"/>
      <c r="N1920" s="233"/>
      <c r="O1920" s="87"/>
      <c r="P1920" s="87"/>
      <c r="Q1920" s="87"/>
      <c r="R1920" s="87"/>
      <c r="S1920" s="87"/>
      <c r="T1920" s="88"/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T1920" s="20" t="s">
        <v>185</v>
      </c>
      <c r="AU1920" s="20" t="s">
        <v>86</v>
      </c>
    </row>
    <row r="1921" s="2" customFormat="1" ht="21.75" customHeight="1">
      <c r="A1921" s="41"/>
      <c r="B1921" s="42"/>
      <c r="C1921" s="216" t="s">
        <v>3117</v>
      </c>
      <c r="D1921" s="216" t="s">
        <v>179</v>
      </c>
      <c r="E1921" s="217" t="s">
        <v>3118</v>
      </c>
      <c r="F1921" s="218" t="s">
        <v>3119</v>
      </c>
      <c r="G1921" s="219" t="s">
        <v>344</v>
      </c>
      <c r="H1921" s="220">
        <v>22</v>
      </c>
      <c r="I1921" s="221"/>
      <c r="J1921" s="222">
        <f>ROUND(I1921*H1921,2)</f>
        <v>0</v>
      </c>
      <c r="K1921" s="218" t="s">
        <v>244</v>
      </c>
      <c r="L1921" s="47"/>
      <c r="M1921" s="223" t="s">
        <v>19</v>
      </c>
      <c r="N1921" s="224" t="s">
        <v>48</v>
      </c>
      <c r="O1921" s="87"/>
      <c r="P1921" s="225">
        <f>O1921*H1921</f>
        <v>0</v>
      </c>
      <c r="Q1921" s="225">
        <v>0.06198</v>
      </c>
      <c r="R1921" s="225">
        <f>Q1921*H1921</f>
        <v>1.3635600000000001</v>
      </c>
      <c r="S1921" s="225">
        <v>0</v>
      </c>
      <c r="T1921" s="226">
        <f>S1921*H1921</f>
        <v>0</v>
      </c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R1921" s="227" t="s">
        <v>291</v>
      </c>
      <c r="AT1921" s="227" t="s">
        <v>179</v>
      </c>
      <c r="AU1921" s="227" t="s">
        <v>86</v>
      </c>
      <c r="AY1921" s="20" t="s">
        <v>177</v>
      </c>
      <c r="BE1921" s="228">
        <f>IF(N1921="základní",J1921,0)</f>
        <v>0</v>
      </c>
      <c r="BF1921" s="228">
        <f>IF(N1921="snížená",J1921,0)</f>
        <v>0</v>
      </c>
      <c r="BG1921" s="228">
        <f>IF(N1921="zákl. přenesená",J1921,0)</f>
        <v>0</v>
      </c>
      <c r="BH1921" s="228">
        <f>IF(N1921="sníž. přenesená",J1921,0)</f>
        <v>0</v>
      </c>
      <c r="BI1921" s="228">
        <f>IF(N1921="nulová",J1921,0)</f>
        <v>0</v>
      </c>
      <c r="BJ1921" s="20" t="s">
        <v>84</v>
      </c>
      <c r="BK1921" s="228">
        <f>ROUND(I1921*H1921,2)</f>
        <v>0</v>
      </c>
      <c r="BL1921" s="20" t="s">
        <v>291</v>
      </c>
      <c r="BM1921" s="227" t="s">
        <v>3120</v>
      </c>
    </row>
    <row r="1922" s="2" customFormat="1">
      <c r="A1922" s="41"/>
      <c r="B1922" s="42"/>
      <c r="C1922" s="43"/>
      <c r="D1922" s="229" t="s">
        <v>185</v>
      </c>
      <c r="E1922" s="43"/>
      <c r="F1922" s="230" t="s">
        <v>3121</v>
      </c>
      <c r="G1922" s="43"/>
      <c r="H1922" s="43"/>
      <c r="I1922" s="231"/>
      <c r="J1922" s="43"/>
      <c r="K1922" s="43"/>
      <c r="L1922" s="47"/>
      <c r="M1922" s="232"/>
      <c r="N1922" s="233"/>
      <c r="O1922" s="87"/>
      <c r="P1922" s="87"/>
      <c r="Q1922" s="87"/>
      <c r="R1922" s="87"/>
      <c r="S1922" s="87"/>
      <c r="T1922" s="88"/>
      <c r="U1922" s="41"/>
      <c r="V1922" s="41"/>
      <c r="W1922" s="41"/>
      <c r="X1922" s="41"/>
      <c r="Y1922" s="41"/>
      <c r="Z1922" s="41"/>
      <c r="AA1922" s="41"/>
      <c r="AB1922" s="41"/>
      <c r="AC1922" s="41"/>
      <c r="AD1922" s="41"/>
      <c r="AE1922" s="41"/>
      <c r="AT1922" s="20" t="s">
        <v>185</v>
      </c>
      <c r="AU1922" s="20" t="s">
        <v>86</v>
      </c>
    </row>
    <row r="1923" s="2" customFormat="1" ht="16.5" customHeight="1">
      <c r="A1923" s="41"/>
      <c r="B1923" s="42"/>
      <c r="C1923" s="216" t="s">
        <v>3122</v>
      </c>
      <c r="D1923" s="216" t="s">
        <v>179</v>
      </c>
      <c r="E1923" s="217" t="s">
        <v>3123</v>
      </c>
      <c r="F1923" s="218" t="s">
        <v>3124</v>
      </c>
      <c r="G1923" s="219" t="s">
        <v>344</v>
      </c>
      <c r="H1923" s="220">
        <v>1</v>
      </c>
      <c r="I1923" s="221"/>
      <c r="J1923" s="222">
        <f>ROUND(I1923*H1923,2)</f>
        <v>0</v>
      </c>
      <c r="K1923" s="218" t="s">
        <v>244</v>
      </c>
      <c r="L1923" s="47"/>
      <c r="M1923" s="223" t="s">
        <v>19</v>
      </c>
      <c r="N1923" s="224" t="s">
        <v>48</v>
      </c>
      <c r="O1923" s="87"/>
      <c r="P1923" s="225">
        <f>O1923*H1923</f>
        <v>0</v>
      </c>
      <c r="Q1923" s="225">
        <v>0</v>
      </c>
      <c r="R1923" s="225">
        <f>Q1923*H1923</f>
        <v>0</v>
      </c>
      <c r="S1923" s="225">
        <v>0</v>
      </c>
      <c r="T1923" s="226">
        <f>S1923*H1923</f>
        <v>0</v>
      </c>
      <c r="U1923" s="41"/>
      <c r="V1923" s="41"/>
      <c r="W1923" s="41"/>
      <c r="X1923" s="41"/>
      <c r="Y1923" s="41"/>
      <c r="Z1923" s="41"/>
      <c r="AA1923" s="41"/>
      <c r="AB1923" s="41"/>
      <c r="AC1923" s="41"/>
      <c r="AD1923" s="41"/>
      <c r="AE1923" s="41"/>
      <c r="AR1923" s="227" t="s">
        <v>291</v>
      </c>
      <c r="AT1923" s="227" t="s">
        <v>179</v>
      </c>
      <c r="AU1923" s="227" t="s">
        <v>86</v>
      </c>
      <c r="AY1923" s="20" t="s">
        <v>177</v>
      </c>
      <c r="BE1923" s="228">
        <f>IF(N1923="základní",J1923,0)</f>
        <v>0</v>
      </c>
      <c r="BF1923" s="228">
        <f>IF(N1923="snížená",J1923,0)</f>
        <v>0</v>
      </c>
      <c r="BG1923" s="228">
        <f>IF(N1923="zákl. přenesená",J1923,0)</f>
        <v>0</v>
      </c>
      <c r="BH1923" s="228">
        <f>IF(N1923="sníž. přenesená",J1923,0)</f>
        <v>0</v>
      </c>
      <c r="BI1923" s="228">
        <f>IF(N1923="nulová",J1923,0)</f>
        <v>0</v>
      </c>
      <c r="BJ1923" s="20" t="s">
        <v>84</v>
      </c>
      <c r="BK1923" s="228">
        <f>ROUND(I1923*H1923,2)</f>
        <v>0</v>
      </c>
      <c r="BL1923" s="20" t="s">
        <v>291</v>
      </c>
      <c r="BM1923" s="227" t="s">
        <v>3125</v>
      </c>
    </row>
    <row r="1924" s="2" customFormat="1">
      <c r="A1924" s="41"/>
      <c r="B1924" s="42"/>
      <c r="C1924" s="43"/>
      <c r="D1924" s="229" t="s">
        <v>185</v>
      </c>
      <c r="E1924" s="43"/>
      <c r="F1924" s="230" t="s">
        <v>3126</v>
      </c>
      <c r="G1924" s="43"/>
      <c r="H1924" s="43"/>
      <c r="I1924" s="231"/>
      <c r="J1924" s="43"/>
      <c r="K1924" s="43"/>
      <c r="L1924" s="47"/>
      <c r="M1924" s="232"/>
      <c r="N1924" s="233"/>
      <c r="O1924" s="87"/>
      <c r="P1924" s="87"/>
      <c r="Q1924" s="87"/>
      <c r="R1924" s="87"/>
      <c r="S1924" s="87"/>
      <c r="T1924" s="88"/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T1924" s="20" t="s">
        <v>185</v>
      </c>
      <c r="AU1924" s="20" t="s">
        <v>86</v>
      </c>
    </row>
    <row r="1925" s="2" customFormat="1" ht="16.5" customHeight="1">
      <c r="A1925" s="41"/>
      <c r="B1925" s="42"/>
      <c r="C1925" s="277" t="s">
        <v>3127</v>
      </c>
      <c r="D1925" s="277" t="s">
        <v>314</v>
      </c>
      <c r="E1925" s="278" t="s">
        <v>3128</v>
      </c>
      <c r="F1925" s="279" t="s">
        <v>3129</v>
      </c>
      <c r="G1925" s="280" t="s">
        <v>344</v>
      </c>
      <c r="H1925" s="281">
        <v>1</v>
      </c>
      <c r="I1925" s="282"/>
      <c r="J1925" s="283">
        <f>ROUND(I1925*H1925,2)</f>
        <v>0</v>
      </c>
      <c r="K1925" s="279" t="s">
        <v>317</v>
      </c>
      <c r="L1925" s="284"/>
      <c r="M1925" s="285" t="s">
        <v>19</v>
      </c>
      <c r="N1925" s="286" t="s">
        <v>48</v>
      </c>
      <c r="O1925" s="87"/>
      <c r="P1925" s="225">
        <f>O1925*H1925</f>
        <v>0</v>
      </c>
      <c r="Q1925" s="225">
        <v>0.1113</v>
      </c>
      <c r="R1925" s="225">
        <f>Q1925*H1925</f>
        <v>0.1113</v>
      </c>
      <c r="S1925" s="225">
        <v>0</v>
      </c>
      <c r="T1925" s="226">
        <f>S1925*H1925</f>
        <v>0</v>
      </c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R1925" s="227" t="s">
        <v>427</v>
      </c>
      <c r="AT1925" s="227" t="s">
        <v>314</v>
      </c>
      <c r="AU1925" s="227" t="s">
        <v>86</v>
      </c>
      <c r="AY1925" s="20" t="s">
        <v>177</v>
      </c>
      <c r="BE1925" s="228">
        <f>IF(N1925="základní",J1925,0)</f>
        <v>0</v>
      </c>
      <c r="BF1925" s="228">
        <f>IF(N1925="snížená",J1925,0)</f>
        <v>0</v>
      </c>
      <c r="BG1925" s="228">
        <f>IF(N1925="zákl. přenesená",J1925,0)</f>
        <v>0</v>
      </c>
      <c r="BH1925" s="228">
        <f>IF(N1925="sníž. přenesená",J1925,0)</f>
        <v>0</v>
      </c>
      <c r="BI1925" s="228">
        <f>IF(N1925="nulová",J1925,0)</f>
        <v>0</v>
      </c>
      <c r="BJ1925" s="20" t="s">
        <v>84</v>
      </c>
      <c r="BK1925" s="228">
        <f>ROUND(I1925*H1925,2)</f>
        <v>0</v>
      </c>
      <c r="BL1925" s="20" t="s">
        <v>291</v>
      </c>
      <c r="BM1925" s="227" t="s">
        <v>3130</v>
      </c>
    </row>
    <row r="1926" s="2" customFormat="1">
      <c r="A1926" s="41"/>
      <c r="B1926" s="42"/>
      <c r="C1926" s="43"/>
      <c r="D1926" s="229" t="s">
        <v>185</v>
      </c>
      <c r="E1926" s="43"/>
      <c r="F1926" s="230" t="s">
        <v>3129</v>
      </c>
      <c r="G1926" s="43"/>
      <c r="H1926" s="43"/>
      <c r="I1926" s="231"/>
      <c r="J1926" s="43"/>
      <c r="K1926" s="43"/>
      <c r="L1926" s="47"/>
      <c r="M1926" s="232"/>
      <c r="N1926" s="233"/>
      <c r="O1926" s="87"/>
      <c r="P1926" s="87"/>
      <c r="Q1926" s="87"/>
      <c r="R1926" s="87"/>
      <c r="S1926" s="87"/>
      <c r="T1926" s="88"/>
      <c r="U1926" s="41"/>
      <c r="V1926" s="41"/>
      <c r="W1926" s="41"/>
      <c r="X1926" s="41"/>
      <c r="Y1926" s="41"/>
      <c r="Z1926" s="41"/>
      <c r="AA1926" s="41"/>
      <c r="AB1926" s="41"/>
      <c r="AC1926" s="41"/>
      <c r="AD1926" s="41"/>
      <c r="AE1926" s="41"/>
      <c r="AT1926" s="20" t="s">
        <v>185</v>
      </c>
      <c r="AU1926" s="20" t="s">
        <v>86</v>
      </c>
    </row>
    <row r="1927" s="2" customFormat="1" ht="16.5" customHeight="1">
      <c r="A1927" s="41"/>
      <c r="B1927" s="42"/>
      <c r="C1927" s="216" t="s">
        <v>3131</v>
      </c>
      <c r="D1927" s="216" t="s">
        <v>179</v>
      </c>
      <c r="E1927" s="217" t="s">
        <v>3132</v>
      </c>
      <c r="F1927" s="218" t="s">
        <v>3133</v>
      </c>
      <c r="G1927" s="219" t="s">
        <v>2844</v>
      </c>
      <c r="H1927" s="288"/>
      <c r="I1927" s="221"/>
      <c r="J1927" s="222">
        <f>ROUND(I1927*H1927,2)</f>
        <v>0</v>
      </c>
      <c r="K1927" s="218" t="s">
        <v>244</v>
      </c>
      <c r="L1927" s="47"/>
      <c r="M1927" s="223" t="s">
        <v>19</v>
      </c>
      <c r="N1927" s="224" t="s">
        <v>48</v>
      </c>
      <c r="O1927" s="87"/>
      <c r="P1927" s="225">
        <f>O1927*H1927</f>
        <v>0</v>
      </c>
      <c r="Q1927" s="225">
        <v>0</v>
      </c>
      <c r="R1927" s="225">
        <f>Q1927*H1927</f>
        <v>0</v>
      </c>
      <c r="S1927" s="225">
        <v>0</v>
      </c>
      <c r="T1927" s="226">
        <f>S1927*H1927</f>
        <v>0</v>
      </c>
      <c r="U1927" s="41"/>
      <c r="V1927" s="41"/>
      <c r="W1927" s="41"/>
      <c r="X1927" s="41"/>
      <c r="Y1927" s="41"/>
      <c r="Z1927" s="41"/>
      <c r="AA1927" s="41"/>
      <c r="AB1927" s="41"/>
      <c r="AC1927" s="41"/>
      <c r="AD1927" s="41"/>
      <c r="AE1927" s="41"/>
      <c r="AR1927" s="227" t="s">
        <v>291</v>
      </c>
      <c r="AT1927" s="227" t="s">
        <v>179</v>
      </c>
      <c r="AU1927" s="227" t="s">
        <v>86</v>
      </c>
      <c r="AY1927" s="20" t="s">
        <v>177</v>
      </c>
      <c r="BE1927" s="228">
        <f>IF(N1927="základní",J1927,0)</f>
        <v>0</v>
      </c>
      <c r="BF1927" s="228">
        <f>IF(N1927="snížená",J1927,0)</f>
        <v>0</v>
      </c>
      <c r="BG1927" s="228">
        <f>IF(N1927="zákl. přenesená",J1927,0)</f>
        <v>0</v>
      </c>
      <c r="BH1927" s="228">
        <f>IF(N1927="sníž. přenesená",J1927,0)</f>
        <v>0</v>
      </c>
      <c r="BI1927" s="228">
        <f>IF(N1927="nulová",J1927,0)</f>
        <v>0</v>
      </c>
      <c r="BJ1927" s="20" t="s">
        <v>84</v>
      </c>
      <c r="BK1927" s="228">
        <f>ROUND(I1927*H1927,2)</f>
        <v>0</v>
      </c>
      <c r="BL1927" s="20" t="s">
        <v>291</v>
      </c>
      <c r="BM1927" s="227" t="s">
        <v>3134</v>
      </c>
    </row>
    <row r="1928" s="2" customFormat="1">
      <c r="A1928" s="41"/>
      <c r="B1928" s="42"/>
      <c r="C1928" s="43"/>
      <c r="D1928" s="229" t="s">
        <v>185</v>
      </c>
      <c r="E1928" s="43"/>
      <c r="F1928" s="230" t="s">
        <v>3135</v>
      </c>
      <c r="G1928" s="43"/>
      <c r="H1928" s="43"/>
      <c r="I1928" s="231"/>
      <c r="J1928" s="43"/>
      <c r="K1928" s="43"/>
      <c r="L1928" s="47"/>
      <c r="M1928" s="232"/>
      <c r="N1928" s="233"/>
      <c r="O1928" s="87"/>
      <c r="P1928" s="87"/>
      <c r="Q1928" s="87"/>
      <c r="R1928" s="87"/>
      <c r="S1928" s="87"/>
      <c r="T1928" s="88"/>
      <c r="U1928" s="41"/>
      <c r="V1928" s="41"/>
      <c r="W1928" s="41"/>
      <c r="X1928" s="41"/>
      <c r="Y1928" s="41"/>
      <c r="Z1928" s="41"/>
      <c r="AA1928" s="41"/>
      <c r="AB1928" s="41"/>
      <c r="AC1928" s="41"/>
      <c r="AD1928" s="41"/>
      <c r="AE1928" s="41"/>
      <c r="AT1928" s="20" t="s">
        <v>185</v>
      </c>
      <c r="AU1928" s="20" t="s">
        <v>86</v>
      </c>
    </row>
    <row r="1929" s="12" customFormat="1" ht="22.8" customHeight="1">
      <c r="A1929" s="12"/>
      <c r="B1929" s="200"/>
      <c r="C1929" s="201"/>
      <c r="D1929" s="202" t="s">
        <v>76</v>
      </c>
      <c r="E1929" s="214" t="s">
        <v>3136</v>
      </c>
      <c r="F1929" s="214" t="s">
        <v>3137</v>
      </c>
      <c r="G1929" s="201"/>
      <c r="H1929" s="201"/>
      <c r="I1929" s="204"/>
      <c r="J1929" s="215">
        <f>BK1929</f>
        <v>0</v>
      </c>
      <c r="K1929" s="201"/>
      <c r="L1929" s="206"/>
      <c r="M1929" s="207"/>
      <c r="N1929" s="208"/>
      <c r="O1929" s="208"/>
      <c r="P1929" s="209">
        <f>SUM(P1930:P2011)</f>
        <v>0</v>
      </c>
      <c r="Q1929" s="208"/>
      <c r="R1929" s="209">
        <f>SUM(R1930:R2011)</f>
        <v>26.433199999999999</v>
      </c>
      <c r="S1929" s="208"/>
      <c r="T1929" s="210">
        <f>SUM(T1930:T2011)</f>
        <v>0</v>
      </c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R1929" s="211" t="s">
        <v>86</v>
      </c>
      <c r="AT1929" s="212" t="s">
        <v>76</v>
      </c>
      <c r="AU1929" s="212" t="s">
        <v>84</v>
      </c>
      <c r="AY1929" s="211" t="s">
        <v>177</v>
      </c>
      <c r="BK1929" s="213">
        <f>SUM(BK1930:BK2011)</f>
        <v>0</v>
      </c>
    </row>
    <row r="1930" s="2" customFormat="1" ht="16.5" customHeight="1">
      <c r="A1930" s="41"/>
      <c r="B1930" s="42"/>
      <c r="C1930" s="216" t="s">
        <v>3138</v>
      </c>
      <c r="D1930" s="216" t="s">
        <v>179</v>
      </c>
      <c r="E1930" s="217" t="s">
        <v>3139</v>
      </c>
      <c r="F1930" s="218" t="s">
        <v>3140</v>
      </c>
      <c r="G1930" s="219" t="s">
        <v>344</v>
      </c>
      <c r="H1930" s="220">
        <v>16</v>
      </c>
      <c r="I1930" s="221"/>
      <c r="J1930" s="222">
        <f>ROUND(I1930*H1930,2)</f>
        <v>0</v>
      </c>
      <c r="K1930" s="218" t="s">
        <v>317</v>
      </c>
      <c r="L1930" s="47"/>
      <c r="M1930" s="223" t="s">
        <v>19</v>
      </c>
      <c r="N1930" s="224" t="s">
        <v>48</v>
      </c>
      <c r="O1930" s="87"/>
      <c r="P1930" s="225">
        <f>O1930*H1930</f>
        <v>0</v>
      </c>
      <c r="Q1930" s="225">
        <v>0</v>
      </c>
      <c r="R1930" s="225">
        <f>Q1930*H1930</f>
        <v>0</v>
      </c>
      <c r="S1930" s="225">
        <v>0</v>
      </c>
      <c r="T1930" s="226">
        <f>S1930*H1930</f>
        <v>0</v>
      </c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R1930" s="227" t="s">
        <v>291</v>
      </c>
      <c r="AT1930" s="227" t="s">
        <v>179</v>
      </c>
      <c r="AU1930" s="227" t="s">
        <v>86</v>
      </c>
      <c r="AY1930" s="20" t="s">
        <v>177</v>
      </c>
      <c r="BE1930" s="228">
        <f>IF(N1930="základní",J1930,0)</f>
        <v>0</v>
      </c>
      <c r="BF1930" s="228">
        <f>IF(N1930="snížená",J1930,0)</f>
        <v>0</v>
      </c>
      <c r="BG1930" s="228">
        <f>IF(N1930="zákl. přenesená",J1930,0)</f>
        <v>0</v>
      </c>
      <c r="BH1930" s="228">
        <f>IF(N1930="sníž. přenesená",J1930,0)</f>
        <v>0</v>
      </c>
      <c r="BI1930" s="228">
        <f>IF(N1930="nulová",J1930,0)</f>
        <v>0</v>
      </c>
      <c r="BJ1930" s="20" t="s">
        <v>84</v>
      </c>
      <c r="BK1930" s="228">
        <f>ROUND(I1930*H1930,2)</f>
        <v>0</v>
      </c>
      <c r="BL1930" s="20" t="s">
        <v>291</v>
      </c>
      <c r="BM1930" s="227" t="s">
        <v>3141</v>
      </c>
    </row>
    <row r="1931" s="2" customFormat="1">
      <c r="A1931" s="41"/>
      <c r="B1931" s="42"/>
      <c r="C1931" s="43"/>
      <c r="D1931" s="229" t="s">
        <v>185</v>
      </c>
      <c r="E1931" s="43"/>
      <c r="F1931" s="230" t="s">
        <v>3140</v>
      </c>
      <c r="G1931" s="43"/>
      <c r="H1931" s="43"/>
      <c r="I1931" s="231"/>
      <c r="J1931" s="43"/>
      <c r="K1931" s="43"/>
      <c r="L1931" s="47"/>
      <c r="M1931" s="232"/>
      <c r="N1931" s="233"/>
      <c r="O1931" s="87"/>
      <c r="P1931" s="87"/>
      <c r="Q1931" s="87"/>
      <c r="R1931" s="87"/>
      <c r="S1931" s="87"/>
      <c r="T1931" s="88"/>
      <c r="U1931" s="41"/>
      <c r="V1931" s="41"/>
      <c r="W1931" s="41"/>
      <c r="X1931" s="41"/>
      <c r="Y1931" s="41"/>
      <c r="Z1931" s="41"/>
      <c r="AA1931" s="41"/>
      <c r="AB1931" s="41"/>
      <c r="AC1931" s="41"/>
      <c r="AD1931" s="41"/>
      <c r="AE1931" s="41"/>
      <c r="AT1931" s="20" t="s">
        <v>185</v>
      </c>
      <c r="AU1931" s="20" t="s">
        <v>86</v>
      </c>
    </row>
    <row r="1932" s="2" customFormat="1" ht="16.5" customHeight="1">
      <c r="A1932" s="41"/>
      <c r="B1932" s="42"/>
      <c r="C1932" s="277" t="s">
        <v>3142</v>
      </c>
      <c r="D1932" s="277" t="s">
        <v>314</v>
      </c>
      <c r="E1932" s="278" t="s">
        <v>3143</v>
      </c>
      <c r="F1932" s="279" t="s">
        <v>3144</v>
      </c>
      <c r="G1932" s="280" t="s">
        <v>344</v>
      </c>
      <c r="H1932" s="281">
        <v>16</v>
      </c>
      <c r="I1932" s="282"/>
      <c r="J1932" s="283">
        <f>ROUND(I1932*H1932,2)</f>
        <v>0</v>
      </c>
      <c r="K1932" s="279" t="s">
        <v>317</v>
      </c>
      <c r="L1932" s="284"/>
      <c r="M1932" s="285" t="s">
        <v>19</v>
      </c>
      <c r="N1932" s="286" t="s">
        <v>48</v>
      </c>
      <c r="O1932" s="87"/>
      <c r="P1932" s="225">
        <f>O1932*H1932</f>
        <v>0</v>
      </c>
      <c r="Q1932" s="225">
        <v>0</v>
      </c>
      <c r="R1932" s="225">
        <f>Q1932*H1932</f>
        <v>0</v>
      </c>
      <c r="S1932" s="225">
        <v>0</v>
      </c>
      <c r="T1932" s="226">
        <f>S1932*H1932</f>
        <v>0</v>
      </c>
      <c r="U1932" s="41"/>
      <c r="V1932" s="41"/>
      <c r="W1932" s="41"/>
      <c r="X1932" s="41"/>
      <c r="Y1932" s="41"/>
      <c r="Z1932" s="41"/>
      <c r="AA1932" s="41"/>
      <c r="AB1932" s="41"/>
      <c r="AC1932" s="41"/>
      <c r="AD1932" s="41"/>
      <c r="AE1932" s="41"/>
      <c r="AR1932" s="227" t="s">
        <v>427</v>
      </c>
      <c r="AT1932" s="227" t="s">
        <v>314</v>
      </c>
      <c r="AU1932" s="227" t="s">
        <v>86</v>
      </c>
      <c r="AY1932" s="20" t="s">
        <v>177</v>
      </c>
      <c r="BE1932" s="228">
        <f>IF(N1932="základní",J1932,0)</f>
        <v>0</v>
      </c>
      <c r="BF1932" s="228">
        <f>IF(N1932="snížená",J1932,0)</f>
        <v>0</v>
      </c>
      <c r="BG1932" s="228">
        <f>IF(N1932="zákl. přenesená",J1932,0)</f>
        <v>0</v>
      </c>
      <c r="BH1932" s="228">
        <f>IF(N1932="sníž. přenesená",J1932,0)</f>
        <v>0</v>
      </c>
      <c r="BI1932" s="228">
        <f>IF(N1932="nulová",J1932,0)</f>
        <v>0</v>
      </c>
      <c r="BJ1932" s="20" t="s">
        <v>84</v>
      </c>
      <c r="BK1932" s="228">
        <f>ROUND(I1932*H1932,2)</f>
        <v>0</v>
      </c>
      <c r="BL1932" s="20" t="s">
        <v>291</v>
      </c>
      <c r="BM1932" s="227" t="s">
        <v>3145</v>
      </c>
    </row>
    <row r="1933" s="2" customFormat="1">
      <c r="A1933" s="41"/>
      <c r="B1933" s="42"/>
      <c r="C1933" s="43"/>
      <c r="D1933" s="229" t="s">
        <v>185</v>
      </c>
      <c r="E1933" s="43"/>
      <c r="F1933" s="230" t="s">
        <v>3144</v>
      </c>
      <c r="G1933" s="43"/>
      <c r="H1933" s="43"/>
      <c r="I1933" s="231"/>
      <c r="J1933" s="43"/>
      <c r="K1933" s="43"/>
      <c r="L1933" s="47"/>
      <c r="M1933" s="232"/>
      <c r="N1933" s="233"/>
      <c r="O1933" s="87"/>
      <c r="P1933" s="87"/>
      <c r="Q1933" s="87"/>
      <c r="R1933" s="87"/>
      <c r="S1933" s="87"/>
      <c r="T1933" s="88"/>
      <c r="U1933" s="41"/>
      <c r="V1933" s="41"/>
      <c r="W1933" s="41"/>
      <c r="X1933" s="41"/>
      <c r="Y1933" s="41"/>
      <c r="Z1933" s="41"/>
      <c r="AA1933" s="41"/>
      <c r="AB1933" s="41"/>
      <c r="AC1933" s="41"/>
      <c r="AD1933" s="41"/>
      <c r="AE1933" s="41"/>
      <c r="AT1933" s="20" t="s">
        <v>185</v>
      </c>
      <c r="AU1933" s="20" t="s">
        <v>86</v>
      </c>
    </row>
    <row r="1934" s="2" customFormat="1" ht="16.5" customHeight="1">
      <c r="A1934" s="41"/>
      <c r="B1934" s="42"/>
      <c r="C1934" s="216" t="s">
        <v>3146</v>
      </c>
      <c r="D1934" s="216" t="s">
        <v>179</v>
      </c>
      <c r="E1934" s="217" t="s">
        <v>3147</v>
      </c>
      <c r="F1934" s="218" t="s">
        <v>3148</v>
      </c>
      <c r="G1934" s="219" t="s">
        <v>465</v>
      </c>
      <c r="H1934" s="220">
        <v>76.629999999999995</v>
      </c>
      <c r="I1934" s="221"/>
      <c r="J1934" s="222">
        <f>ROUND(I1934*H1934,2)</f>
        <v>0</v>
      </c>
      <c r="K1934" s="218" t="s">
        <v>244</v>
      </c>
      <c r="L1934" s="47"/>
      <c r="M1934" s="223" t="s">
        <v>19</v>
      </c>
      <c r="N1934" s="224" t="s">
        <v>48</v>
      </c>
      <c r="O1934" s="87"/>
      <c r="P1934" s="225">
        <f>O1934*H1934</f>
        <v>0</v>
      </c>
      <c r="Q1934" s="225">
        <v>0</v>
      </c>
      <c r="R1934" s="225">
        <f>Q1934*H1934</f>
        <v>0</v>
      </c>
      <c r="S1934" s="225">
        <v>0</v>
      </c>
      <c r="T1934" s="226">
        <f>S1934*H1934</f>
        <v>0</v>
      </c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R1934" s="227" t="s">
        <v>291</v>
      </c>
      <c r="AT1934" s="227" t="s">
        <v>179</v>
      </c>
      <c r="AU1934" s="227" t="s">
        <v>86</v>
      </c>
      <c r="AY1934" s="20" t="s">
        <v>177</v>
      </c>
      <c r="BE1934" s="228">
        <f>IF(N1934="základní",J1934,0)</f>
        <v>0</v>
      </c>
      <c r="BF1934" s="228">
        <f>IF(N1934="snížená",J1934,0)</f>
        <v>0</v>
      </c>
      <c r="BG1934" s="228">
        <f>IF(N1934="zákl. přenesená",J1934,0)</f>
        <v>0</v>
      </c>
      <c r="BH1934" s="228">
        <f>IF(N1934="sníž. přenesená",J1934,0)</f>
        <v>0</v>
      </c>
      <c r="BI1934" s="228">
        <f>IF(N1934="nulová",J1934,0)</f>
        <v>0</v>
      </c>
      <c r="BJ1934" s="20" t="s">
        <v>84</v>
      </c>
      <c r="BK1934" s="228">
        <f>ROUND(I1934*H1934,2)</f>
        <v>0</v>
      </c>
      <c r="BL1934" s="20" t="s">
        <v>291</v>
      </c>
      <c r="BM1934" s="227" t="s">
        <v>3149</v>
      </c>
    </row>
    <row r="1935" s="2" customFormat="1">
      <c r="A1935" s="41"/>
      <c r="B1935" s="42"/>
      <c r="C1935" s="43"/>
      <c r="D1935" s="229" t="s">
        <v>185</v>
      </c>
      <c r="E1935" s="43"/>
      <c r="F1935" s="230" t="s">
        <v>3150</v>
      </c>
      <c r="G1935" s="43"/>
      <c r="H1935" s="43"/>
      <c r="I1935" s="231"/>
      <c r="J1935" s="43"/>
      <c r="K1935" s="43"/>
      <c r="L1935" s="47"/>
      <c r="M1935" s="232"/>
      <c r="N1935" s="233"/>
      <c r="O1935" s="87"/>
      <c r="P1935" s="87"/>
      <c r="Q1935" s="87"/>
      <c r="R1935" s="87"/>
      <c r="S1935" s="87"/>
      <c r="T1935" s="88"/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T1935" s="20" t="s">
        <v>185</v>
      </c>
      <c r="AU1935" s="20" t="s">
        <v>86</v>
      </c>
    </row>
    <row r="1936" s="13" customFormat="1">
      <c r="A1936" s="13"/>
      <c r="B1936" s="234"/>
      <c r="C1936" s="235"/>
      <c r="D1936" s="229" t="s">
        <v>187</v>
      </c>
      <c r="E1936" s="236" t="s">
        <v>19</v>
      </c>
      <c r="F1936" s="237" t="s">
        <v>3151</v>
      </c>
      <c r="G1936" s="235"/>
      <c r="H1936" s="238">
        <v>36.310000000000002</v>
      </c>
      <c r="I1936" s="239"/>
      <c r="J1936" s="235"/>
      <c r="K1936" s="235"/>
      <c r="L1936" s="240"/>
      <c r="M1936" s="241"/>
      <c r="N1936" s="242"/>
      <c r="O1936" s="242"/>
      <c r="P1936" s="242"/>
      <c r="Q1936" s="242"/>
      <c r="R1936" s="242"/>
      <c r="S1936" s="242"/>
      <c r="T1936" s="24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44" t="s">
        <v>187</v>
      </c>
      <c r="AU1936" s="244" t="s">
        <v>86</v>
      </c>
      <c r="AV1936" s="13" t="s">
        <v>86</v>
      </c>
      <c r="AW1936" s="13" t="s">
        <v>37</v>
      </c>
      <c r="AX1936" s="13" t="s">
        <v>77</v>
      </c>
      <c r="AY1936" s="244" t="s">
        <v>177</v>
      </c>
    </row>
    <row r="1937" s="13" customFormat="1">
      <c r="A1937" s="13"/>
      <c r="B1937" s="234"/>
      <c r="C1937" s="235"/>
      <c r="D1937" s="229" t="s">
        <v>187</v>
      </c>
      <c r="E1937" s="236" t="s">
        <v>19</v>
      </c>
      <c r="F1937" s="237" t="s">
        <v>3152</v>
      </c>
      <c r="G1937" s="235"/>
      <c r="H1937" s="238">
        <v>40.32</v>
      </c>
      <c r="I1937" s="239"/>
      <c r="J1937" s="235"/>
      <c r="K1937" s="235"/>
      <c r="L1937" s="240"/>
      <c r="M1937" s="241"/>
      <c r="N1937" s="242"/>
      <c r="O1937" s="242"/>
      <c r="P1937" s="242"/>
      <c r="Q1937" s="242"/>
      <c r="R1937" s="242"/>
      <c r="S1937" s="242"/>
      <c r="T1937" s="24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4" t="s">
        <v>187</v>
      </c>
      <c r="AU1937" s="244" t="s">
        <v>86</v>
      </c>
      <c r="AV1937" s="13" t="s">
        <v>86</v>
      </c>
      <c r="AW1937" s="13" t="s">
        <v>37</v>
      </c>
      <c r="AX1937" s="13" t="s">
        <v>77</v>
      </c>
      <c r="AY1937" s="244" t="s">
        <v>177</v>
      </c>
    </row>
    <row r="1938" s="15" customFormat="1">
      <c r="A1938" s="15"/>
      <c r="B1938" s="255"/>
      <c r="C1938" s="256"/>
      <c r="D1938" s="229" t="s">
        <v>187</v>
      </c>
      <c r="E1938" s="257" t="s">
        <v>19</v>
      </c>
      <c r="F1938" s="258" t="s">
        <v>222</v>
      </c>
      <c r="G1938" s="256"/>
      <c r="H1938" s="259">
        <v>76.629999999999995</v>
      </c>
      <c r="I1938" s="260"/>
      <c r="J1938" s="256"/>
      <c r="K1938" s="256"/>
      <c r="L1938" s="261"/>
      <c r="M1938" s="262"/>
      <c r="N1938" s="263"/>
      <c r="O1938" s="263"/>
      <c r="P1938" s="263"/>
      <c r="Q1938" s="263"/>
      <c r="R1938" s="263"/>
      <c r="S1938" s="263"/>
      <c r="T1938" s="264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T1938" s="265" t="s">
        <v>187</v>
      </c>
      <c r="AU1938" s="265" t="s">
        <v>86</v>
      </c>
      <c r="AV1938" s="15" t="s">
        <v>99</v>
      </c>
      <c r="AW1938" s="15" t="s">
        <v>37</v>
      </c>
      <c r="AX1938" s="15" t="s">
        <v>84</v>
      </c>
      <c r="AY1938" s="265" t="s">
        <v>177</v>
      </c>
    </row>
    <row r="1939" s="2" customFormat="1" ht="16.5" customHeight="1">
      <c r="A1939" s="41"/>
      <c r="B1939" s="42"/>
      <c r="C1939" s="216" t="s">
        <v>3153</v>
      </c>
      <c r="D1939" s="216" t="s">
        <v>179</v>
      </c>
      <c r="E1939" s="217" t="s">
        <v>3154</v>
      </c>
      <c r="F1939" s="218" t="s">
        <v>3155</v>
      </c>
      <c r="G1939" s="219" t="s">
        <v>251</v>
      </c>
      <c r="H1939" s="220">
        <v>5.0179999999999998</v>
      </c>
      <c r="I1939" s="221"/>
      <c r="J1939" s="222">
        <f>ROUND(I1939*H1939,2)</f>
        <v>0</v>
      </c>
      <c r="K1939" s="218" t="s">
        <v>244</v>
      </c>
      <c r="L1939" s="47"/>
      <c r="M1939" s="223" t="s">
        <v>19</v>
      </c>
      <c r="N1939" s="224" t="s">
        <v>48</v>
      </c>
      <c r="O1939" s="87"/>
      <c r="P1939" s="225">
        <f>O1939*H1939</f>
        <v>0</v>
      </c>
      <c r="Q1939" s="225">
        <v>0</v>
      </c>
      <c r="R1939" s="225">
        <f>Q1939*H1939</f>
        <v>0</v>
      </c>
      <c r="S1939" s="225">
        <v>0</v>
      </c>
      <c r="T1939" s="226">
        <f>S1939*H1939</f>
        <v>0</v>
      </c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R1939" s="227" t="s">
        <v>291</v>
      </c>
      <c r="AT1939" s="227" t="s">
        <v>179</v>
      </c>
      <c r="AU1939" s="227" t="s">
        <v>86</v>
      </c>
      <c r="AY1939" s="20" t="s">
        <v>177</v>
      </c>
      <c r="BE1939" s="228">
        <f>IF(N1939="základní",J1939,0)</f>
        <v>0</v>
      </c>
      <c r="BF1939" s="228">
        <f>IF(N1939="snížená",J1939,0)</f>
        <v>0</v>
      </c>
      <c r="BG1939" s="228">
        <f>IF(N1939="zákl. přenesená",J1939,0)</f>
        <v>0</v>
      </c>
      <c r="BH1939" s="228">
        <f>IF(N1939="sníž. přenesená",J1939,0)</f>
        <v>0</v>
      </c>
      <c r="BI1939" s="228">
        <f>IF(N1939="nulová",J1939,0)</f>
        <v>0</v>
      </c>
      <c r="BJ1939" s="20" t="s">
        <v>84</v>
      </c>
      <c r="BK1939" s="228">
        <f>ROUND(I1939*H1939,2)</f>
        <v>0</v>
      </c>
      <c r="BL1939" s="20" t="s">
        <v>291</v>
      </c>
      <c r="BM1939" s="227" t="s">
        <v>3156</v>
      </c>
    </row>
    <row r="1940" s="2" customFormat="1">
      <c r="A1940" s="41"/>
      <c r="B1940" s="42"/>
      <c r="C1940" s="43"/>
      <c r="D1940" s="229" t="s">
        <v>185</v>
      </c>
      <c r="E1940" s="43"/>
      <c r="F1940" s="230" t="s">
        <v>3157</v>
      </c>
      <c r="G1940" s="43"/>
      <c r="H1940" s="43"/>
      <c r="I1940" s="231"/>
      <c r="J1940" s="43"/>
      <c r="K1940" s="43"/>
      <c r="L1940" s="47"/>
      <c r="M1940" s="232"/>
      <c r="N1940" s="233"/>
      <c r="O1940" s="87"/>
      <c r="P1940" s="87"/>
      <c r="Q1940" s="87"/>
      <c r="R1940" s="87"/>
      <c r="S1940" s="87"/>
      <c r="T1940" s="88"/>
      <c r="U1940" s="41"/>
      <c r="V1940" s="41"/>
      <c r="W1940" s="41"/>
      <c r="X1940" s="41"/>
      <c r="Y1940" s="41"/>
      <c r="Z1940" s="41"/>
      <c r="AA1940" s="41"/>
      <c r="AB1940" s="41"/>
      <c r="AC1940" s="41"/>
      <c r="AD1940" s="41"/>
      <c r="AE1940" s="41"/>
      <c r="AT1940" s="20" t="s">
        <v>185</v>
      </c>
      <c r="AU1940" s="20" t="s">
        <v>86</v>
      </c>
    </row>
    <row r="1941" s="14" customFormat="1">
      <c r="A1941" s="14"/>
      <c r="B1941" s="245"/>
      <c r="C1941" s="246"/>
      <c r="D1941" s="229" t="s">
        <v>187</v>
      </c>
      <c r="E1941" s="247" t="s">
        <v>19</v>
      </c>
      <c r="F1941" s="248" t="s">
        <v>3158</v>
      </c>
      <c r="G1941" s="246"/>
      <c r="H1941" s="247" t="s">
        <v>19</v>
      </c>
      <c r="I1941" s="249"/>
      <c r="J1941" s="246"/>
      <c r="K1941" s="246"/>
      <c r="L1941" s="250"/>
      <c r="M1941" s="251"/>
      <c r="N1941" s="252"/>
      <c r="O1941" s="252"/>
      <c r="P1941" s="252"/>
      <c r="Q1941" s="252"/>
      <c r="R1941" s="252"/>
      <c r="S1941" s="252"/>
      <c r="T1941" s="253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4" t="s">
        <v>187</v>
      </c>
      <c r="AU1941" s="254" t="s">
        <v>86</v>
      </c>
      <c r="AV1941" s="14" t="s">
        <v>84</v>
      </c>
      <c r="AW1941" s="14" t="s">
        <v>37</v>
      </c>
      <c r="AX1941" s="14" t="s">
        <v>77</v>
      </c>
      <c r="AY1941" s="254" t="s">
        <v>177</v>
      </c>
    </row>
    <row r="1942" s="13" customFormat="1">
      <c r="A1942" s="13"/>
      <c r="B1942" s="234"/>
      <c r="C1942" s="235"/>
      <c r="D1942" s="229" t="s">
        <v>187</v>
      </c>
      <c r="E1942" s="236" t="s">
        <v>19</v>
      </c>
      <c r="F1942" s="237" t="s">
        <v>3159</v>
      </c>
      <c r="G1942" s="235"/>
      <c r="H1942" s="238">
        <v>5.0179999999999998</v>
      </c>
      <c r="I1942" s="239"/>
      <c r="J1942" s="235"/>
      <c r="K1942" s="235"/>
      <c r="L1942" s="240"/>
      <c r="M1942" s="241"/>
      <c r="N1942" s="242"/>
      <c r="O1942" s="242"/>
      <c r="P1942" s="242"/>
      <c r="Q1942" s="242"/>
      <c r="R1942" s="242"/>
      <c r="S1942" s="242"/>
      <c r="T1942" s="24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44" t="s">
        <v>187</v>
      </c>
      <c r="AU1942" s="244" t="s">
        <v>86</v>
      </c>
      <c r="AV1942" s="13" t="s">
        <v>86</v>
      </c>
      <c r="AW1942" s="13" t="s">
        <v>37</v>
      </c>
      <c r="AX1942" s="13" t="s">
        <v>84</v>
      </c>
      <c r="AY1942" s="244" t="s">
        <v>177</v>
      </c>
    </row>
    <row r="1943" s="2" customFormat="1" ht="16.5" customHeight="1">
      <c r="A1943" s="41"/>
      <c r="B1943" s="42"/>
      <c r="C1943" s="216" t="s">
        <v>3160</v>
      </c>
      <c r="D1943" s="216" t="s">
        <v>179</v>
      </c>
      <c r="E1943" s="217" t="s">
        <v>3161</v>
      </c>
      <c r="F1943" s="218" t="s">
        <v>3162</v>
      </c>
      <c r="G1943" s="219" t="s">
        <v>251</v>
      </c>
      <c r="H1943" s="220">
        <v>535.24800000000005</v>
      </c>
      <c r="I1943" s="221"/>
      <c r="J1943" s="222">
        <f>ROUND(I1943*H1943,2)</f>
        <v>0</v>
      </c>
      <c r="K1943" s="218" t="s">
        <v>244</v>
      </c>
      <c r="L1943" s="47"/>
      <c r="M1943" s="223" t="s">
        <v>19</v>
      </c>
      <c r="N1943" s="224" t="s">
        <v>48</v>
      </c>
      <c r="O1943" s="87"/>
      <c r="P1943" s="225">
        <f>O1943*H1943</f>
        <v>0</v>
      </c>
      <c r="Q1943" s="225">
        <v>0</v>
      </c>
      <c r="R1943" s="225">
        <f>Q1943*H1943</f>
        <v>0</v>
      </c>
      <c r="S1943" s="225">
        <v>0</v>
      </c>
      <c r="T1943" s="226">
        <f>S1943*H1943</f>
        <v>0</v>
      </c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R1943" s="227" t="s">
        <v>291</v>
      </c>
      <c r="AT1943" s="227" t="s">
        <v>179</v>
      </c>
      <c r="AU1943" s="227" t="s">
        <v>86</v>
      </c>
      <c r="AY1943" s="20" t="s">
        <v>177</v>
      </c>
      <c r="BE1943" s="228">
        <f>IF(N1943="základní",J1943,0)</f>
        <v>0</v>
      </c>
      <c r="BF1943" s="228">
        <f>IF(N1943="snížená",J1943,0)</f>
        <v>0</v>
      </c>
      <c r="BG1943" s="228">
        <f>IF(N1943="zákl. přenesená",J1943,0)</f>
        <v>0</v>
      </c>
      <c r="BH1943" s="228">
        <f>IF(N1943="sníž. přenesená",J1943,0)</f>
        <v>0</v>
      </c>
      <c r="BI1943" s="228">
        <f>IF(N1943="nulová",J1943,0)</f>
        <v>0</v>
      </c>
      <c r="BJ1943" s="20" t="s">
        <v>84</v>
      </c>
      <c r="BK1943" s="228">
        <f>ROUND(I1943*H1943,2)</f>
        <v>0</v>
      </c>
      <c r="BL1943" s="20" t="s">
        <v>291</v>
      </c>
      <c r="BM1943" s="227" t="s">
        <v>3163</v>
      </c>
    </row>
    <row r="1944" s="2" customFormat="1">
      <c r="A1944" s="41"/>
      <c r="B1944" s="42"/>
      <c r="C1944" s="43"/>
      <c r="D1944" s="229" t="s">
        <v>185</v>
      </c>
      <c r="E1944" s="43"/>
      <c r="F1944" s="230" t="s">
        <v>3164</v>
      </c>
      <c r="G1944" s="43"/>
      <c r="H1944" s="43"/>
      <c r="I1944" s="231"/>
      <c r="J1944" s="43"/>
      <c r="K1944" s="43"/>
      <c r="L1944" s="47"/>
      <c r="M1944" s="232"/>
      <c r="N1944" s="233"/>
      <c r="O1944" s="87"/>
      <c r="P1944" s="87"/>
      <c r="Q1944" s="87"/>
      <c r="R1944" s="87"/>
      <c r="S1944" s="87"/>
      <c r="T1944" s="88"/>
      <c r="U1944" s="41"/>
      <c r="V1944" s="41"/>
      <c r="W1944" s="41"/>
      <c r="X1944" s="41"/>
      <c r="Y1944" s="41"/>
      <c r="Z1944" s="41"/>
      <c r="AA1944" s="41"/>
      <c r="AB1944" s="41"/>
      <c r="AC1944" s="41"/>
      <c r="AD1944" s="41"/>
      <c r="AE1944" s="41"/>
      <c r="AT1944" s="20" t="s">
        <v>185</v>
      </c>
      <c r="AU1944" s="20" t="s">
        <v>86</v>
      </c>
    </row>
    <row r="1945" s="14" customFormat="1">
      <c r="A1945" s="14"/>
      <c r="B1945" s="245"/>
      <c r="C1945" s="246"/>
      <c r="D1945" s="229" t="s">
        <v>187</v>
      </c>
      <c r="E1945" s="247" t="s">
        <v>19</v>
      </c>
      <c r="F1945" s="248" t="s">
        <v>3165</v>
      </c>
      <c r="G1945" s="246"/>
      <c r="H1945" s="247" t="s">
        <v>19</v>
      </c>
      <c r="I1945" s="249"/>
      <c r="J1945" s="246"/>
      <c r="K1945" s="246"/>
      <c r="L1945" s="250"/>
      <c r="M1945" s="251"/>
      <c r="N1945" s="252"/>
      <c r="O1945" s="252"/>
      <c r="P1945" s="252"/>
      <c r="Q1945" s="252"/>
      <c r="R1945" s="252"/>
      <c r="S1945" s="252"/>
      <c r="T1945" s="253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4" t="s">
        <v>187</v>
      </c>
      <c r="AU1945" s="254" t="s">
        <v>86</v>
      </c>
      <c r="AV1945" s="14" t="s">
        <v>84</v>
      </c>
      <c r="AW1945" s="14" t="s">
        <v>37</v>
      </c>
      <c r="AX1945" s="14" t="s">
        <v>77</v>
      </c>
      <c r="AY1945" s="254" t="s">
        <v>177</v>
      </c>
    </row>
    <row r="1946" s="13" customFormat="1">
      <c r="A1946" s="13"/>
      <c r="B1946" s="234"/>
      <c r="C1946" s="235"/>
      <c r="D1946" s="229" t="s">
        <v>187</v>
      </c>
      <c r="E1946" s="236" t="s">
        <v>19</v>
      </c>
      <c r="F1946" s="237" t="s">
        <v>3166</v>
      </c>
      <c r="G1946" s="235"/>
      <c r="H1946" s="238">
        <v>283.31599999999997</v>
      </c>
      <c r="I1946" s="239"/>
      <c r="J1946" s="235"/>
      <c r="K1946" s="235"/>
      <c r="L1946" s="240"/>
      <c r="M1946" s="241"/>
      <c r="N1946" s="242"/>
      <c r="O1946" s="242"/>
      <c r="P1946" s="242"/>
      <c r="Q1946" s="242"/>
      <c r="R1946" s="242"/>
      <c r="S1946" s="242"/>
      <c r="T1946" s="24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44" t="s">
        <v>187</v>
      </c>
      <c r="AU1946" s="244" t="s">
        <v>86</v>
      </c>
      <c r="AV1946" s="13" t="s">
        <v>86</v>
      </c>
      <c r="AW1946" s="13" t="s">
        <v>37</v>
      </c>
      <c r="AX1946" s="13" t="s">
        <v>77</v>
      </c>
      <c r="AY1946" s="244" t="s">
        <v>177</v>
      </c>
    </row>
    <row r="1947" s="14" customFormat="1">
      <c r="A1947" s="14"/>
      <c r="B1947" s="245"/>
      <c r="C1947" s="246"/>
      <c r="D1947" s="229" t="s">
        <v>187</v>
      </c>
      <c r="E1947" s="247" t="s">
        <v>19</v>
      </c>
      <c r="F1947" s="248" t="s">
        <v>3167</v>
      </c>
      <c r="G1947" s="246"/>
      <c r="H1947" s="247" t="s">
        <v>19</v>
      </c>
      <c r="I1947" s="249"/>
      <c r="J1947" s="246"/>
      <c r="K1947" s="246"/>
      <c r="L1947" s="250"/>
      <c r="M1947" s="251"/>
      <c r="N1947" s="252"/>
      <c r="O1947" s="252"/>
      <c r="P1947" s="252"/>
      <c r="Q1947" s="252"/>
      <c r="R1947" s="252"/>
      <c r="S1947" s="252"/>
      <c r="T1947" s="253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4" t="s">
        <v>187</v>
      </c>
      <c r="AU1947" s="254" t="s">
        <v>86</v>
      </c>
      <c r="AV1947" s="14" t="s">
        <v>84</v>
      </c>
      <c r="AW1947" s="14" t="s">
        <v>37</v>
      </c>
      <c r="AX1947" s="14" t="s">
        <v>77</v>
      </c>
      <c r="AY1947" s="254" t="s">
        <v>177</v>
      </c>
    </row>
    <row r="1948" s="13" customFormat="1">
      <c r="A1948" s="13"/>
      <c r="B1948" s="234"/>
      <c r="C1948" s="235"/>
      <c r="D1948" s="229" t="s">
        <v>187</v>
      </c>
      <c r="E1948" s="236" t="s">
        <v>19</v>
      </c>
      <c r="F1948" s="237" t="s">
        <v>3168</v>
      </c>
      <c r="G1948" s="235"/>
      <c r="H1948" s="238">
        <v>13.552</v>
      </c>
      <c r="I1948" s="239"/>
      <c r="J1948" s="235"/>
      <c r="K1948" s="235"/>
      <c r="L1948" s="240"/>
      <c r="M1948" s="241"/>
      <c r="N1948" s="242"/>
      <c r="O1948" s="242"/>
      <c r="P1948" s="242"/>
      <c r="Q1948" s="242"/>
      <c r="R1948" s="242"/>
      <c r="S1948" s="242"/>
      <c r="T1948" s="243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44" t="s">
        <v>187</v>
      </c>
      <c r="AU1948" s="244" t="s">
        <v>86</v>
      </c>
      <c r="AV1948" s="13" t="s">
        <v>86</v>
      </c>
      <c r="AW1948" s="13" t="s">
        <v>37</v>
      </c>
      <c r="AX1948" s="13" t="s">
        <v>77</v>
      </c>
      <c r="AY1948" s="244" t="s">
        <v>177</v>
      </c>
    </row>
    <row r="1949" s="16" customFormat="1">
      <c r="A1949" s="16"/>
      <c r="B1949" s="266"/>
      <c r="C1949" s="267"/>
      <c r="D1949" s="229" t="s">
        <v>187</v>
      </c>
      <c r="E1949" s="268" t="s">
        <v>19</v>
      </c>
      <c r="F1949" s="269" t="s">
        <v>229</v>
      </c>
      <c r="G1949" s="267"/>
      <c r="H1949" s="270">
        <v>296.868</v>
      </c>
      <c r="I1949" s="271"/>
      <c r="J1949" s="267"/>
      <c r="K1949" s="267"/>
      <c r="L1949" s="272"/>
      <c r="M1949" s="273"/>
      <c r="N1949" s="274"/>
      <c r="O1949" s="274"/>
      <c r="P1949" s="274"/>
      <c r="Q1949" s="274"/>
      <c r="R1949" s="274"/>
      <c r="S1949" s="274"/>
      <c r="T1949" s="275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T1949" s="276" t="s">
        <v>187</v>
      </c>
      <c r="AU1949" s="276" t="s">
        <v>86</v>
      </c>
      <c r="AV1949" s="16" t="s">
        <v>92</v>
      </c>
      <c r="AW1949" s="16" t="s">
        <v>37</v>
      </c>
      <c r="AX1949" s="16" t="s">
        <v>77</v>
      </c>
      <c r="AY1949" s="276" t="s">
        <v>177</v>
      </c>
    </row>
    <row r="1950" s="14" customFormat="1">
      <c r="A1950" s="14"/>
      <c r="B1950" s="245"/>
      <c r="C1950" s="246"/>
      <c r="D1950" s="229" t="s">
        <v>187</v>
      </c>
      <c r="E1950" s="247" t="s">
        <v>19</v>
      </c>
      <c r="F1950" s="248" t="s">
        <v>3169</v>
      </c>
      <c r="G1950" s="246"/>
      <c r="H1950" s="247" t="s">
        <v>19</v>
      </c>
      <c r="I1950" s="249"/>
      <c r="J1950" s="246"/>
      <c r="K1950" s="246"/>
      <c r="L1950" s="250"/>
      <c r="M1950" s="251"/>
      <c r="N1950" s="252"/>
      <c r="O1950" s="252"/>
      <c r="P1950" s="252"/>
      <c r="Q1950" s="252"/>
      <c r="R1950" s="252"/>
      <c r="S1950" s="252"/>
      <c r="T1950" s="253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54" t="s">
        <v>187</v>
      </c>
      <c r="AU1950" s="254" t="s">
        <v>86</v>
      </c>
      <c r="AV1950" s="14" t="s">
        <v>84</v>
      </c>
      <c r="AW1950" s="14" t="s">
        <v>37</v>
      </c>
      <c r="AX1950" s="14" t="s">
        <v>77</v>
      </c>
      <c r="AY1950" s="254" t="s">
        <v>177</v>
      </c>
    </row>
    <row r="1951" s="13" customFormat="1">
      <c r="A1951" s="13"/>
      <c r="B1951" s="234"/>
      <c r="C1951" s="235"/>
      <c r="D1951" s="229" t="s">
        <v>187</v>
      </c>
      <c r="E1951" s="236" t="s">
        <v>19</v>
      </c>
      <c r="F1951" s="237" t="s">
        <v>3170</v>
      </c>
      <c r="G1951" s="235"/>
      <c r="H1951" s="238">
        <v>238.38</v>
      </c>
      <c r="I1951" s="239"/>
      <c r="J1951" s="235"/>
      <c r="K1951" s="235"/>
      <c r="L1951" s="240"/>
      <c r="M1951" s="241"/>
      <c r="N1951" s="242"/>
      <c r="O1951" s="242"/>
      <c r="P1951" s="242"/>
      <c r="Q1951" s="242"/>
      <c r="R1951" s="242"/>
      <c r="S1951" s="242"/>
      <c r="T1951" s="24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44" t="s">
        <v>187</v>
      </c>
      <c r="AU1951" s="244" t="s">
        <v>86</v>
      </c>
      <c r="AV1951" s="13" t="s">
        <v>86</v>
      </c>
      <c r="AW1951" s="13" t="s">
        <v>37</v>
      </c>
      <c r="AX1951" s="13" t="s">
        <v>77</v>
      </c>
      <c r="AY1951" s="244" t="s">
        <v>177</v>
      </c>
    </row>
    <row r="1952" s="16" customFormat="1">
      <c r="A1952" s="16"/>
      <c r="B1952" s="266"/>
      <c r="C1952" s="267"/>
      <c r="D1952" s="229" t="s">
        <v>187</v>
      </c>
      <c r="E1952" s="268" t="s">
        <v>19</v>
      </c>
      <c r="F1952" s="269" t="s">
        <v>229</v>
      </c>
      <c r="G1952" s="267"/>
      <c r="H1952" s="270">
        <v>238.38</v>
      </c>
      <c r="I1952" s="271"/>
      <c r="J1952" s="267"/>
      <c r="K1952" s="267"/>
      <c r="L1952" s="272"/>
      <c r="M1952" s="273"/>
      <c r="N1952" s="274"/>
      <c r="O1952" s="274"/>
      <c r="P1952" s="274"/>
      <c r="Q1952" s="274"/>
      <c r="R1952" s="274"/>
      <c r="S1952" s="274"/>
      <c r="T1952" s="275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T1952" s="276" t="s">
        <v>187</v>
      </c>
      <c r="AU1952" s="276" t="s">
        <v>86</v>
      </c>
      <c r="AV1952" s="16" t="s">
        <v>92</v>
      </c>
      <c r="AW1952" s="16" t="s">
        <v>37</v>
      </c>
      <c r="AX1952" s="16" t="s">
        <v>77</v>
      </c>
      <c r="AY1952" s="276" t="s">
        <v>177</v>
      </c>
    </row>
    <row r="1953" s="15" customFormat="1">
      <c r="A1953" s="15"/>
      <c r="B1953" s="255"/>
      <c r="C1953" s="256"/>
      <c r="D1953" s="229" t="s">
        <v>187</v>
      </c>
      <c r="E1953" s="257" t="s">
        <v>19</v>
      </c>
      <c r="F1953" s="258" t="s">
        <v>222</v>
      </c>
      <c r="G1953" s="256"/>
      <c r="H1953" s="259">
        <v>535.24800000000005</v>
      </c>
      <c r="I1953" s="260"/>
      <c r="J1953" s="256"/>
      <c r="K1953" s="256"/>
      <c r="L1953" s="261"/>
      <c r="M1953" s="262"/>
      <c r="N1953" s="263"/>
      <c r="O1953" s="263"/>
      <c r="P1953" s="263"/>
      <c r="Q1953" s="263"/>
      <c r="R1953" s="263"/>
      <c r="S1953" s="263"/>
      <c r="T1953" s="264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65" t="s">
        <v>187</v>
      </c>
      <c r="AU1953" s="265" t="s">
        <v>86</v>
      </c>
      <c r="AV1953" s="15" t="s">
        <v>99</v>
      </c>
      <c r="AW1953" s="15" t="s">
        <v>37</v>
      </c>
      <c r="AX1953" s="15" t="s">
        <v>84</v>
      </c>
      <c r="AY1953" s="265" t="s">
        <v>177</v>
      </c>
    </row>
    <row r="1954" s="2" customFormat="1" ht="16.5" customHeight="1">
      <c r="A1954" s="41"/>
      <c r="B1954" s="42"/>
      <c r="C1954" s="277" t="s">
        <v>3171</v>
      </c>
      <c r="D1954" s="277" t="s">
        <v>314</v>
      </c>
      <c r="E1954" s="278" t="s">
        <v>3172</v>
      </c>
      <c r="F1954" s="279" t="s">
        <v>3173</v>
      </c>
      <c r="G1954" s="280" t="s">
        <v>182</v>
      </c>
      <c r="H1954" s="281">
        <v>13.782</v>
      </c>
      <c r="I1954" s="282"/>
      <c r="J1954" s="283">
        <f>ROUND(I1954*H1954,2)</f>
        <v>0</v>
      </c>
      <c r="K1954" s="279" t="s">
        <v>183</v>
      </c>
      <c r="L1954" s="284"/>
      <c r="M1954" s="285" t="s">
        <v>19</v>
      </c>
      <c r="N1954" s="286" t="s">
        <v>48</v>
      </c>
      <c r="O1954" s="87"/>
      <c r="P1954" s="225">
        <f>O1954*H1954</f>
        <v>0</v>
      </c>
      <c r="Q1954" s="225">
        <v>0.55000000000000004</v>
      </c>
      <c r="R1954" s="225">
        <f>Q1954*H1954</f>
        <v>7.5801000000000007</v>
      </c>
      <c r="S1954" s="225">
        <v>0</v>
      </c>
      <c r="T1954" s="226">
        <f>S1954*H1954</f>
        <v>0</v>
      </c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R1954" s="227" t="s">
        <v>427</v>
      </c>
      <c r="AT1954" s="227" t="s">
        <v>314</v>
      </c>
      <c r="AU1954" s="227" t="s">
        <v>86</v>
      </c>
      <c r="AY1954" s="20" t="s">
        <v>177</v>
      </c>
      <c r="BE1954" s="228">
        <f>IF(N1954="základní",J1954,0)</f>
        <v>0</v>
      </c>
      <c r="BF1954" s="228">
        <f>IF(N1954="snížená",J1954,0)</f>
        <v>0</v>
      </c>
      <c r="BG1954" s="228">
        <f>IF(N1954="zákl. přenesená",J1954,0)</f>
        <v>0</v>
      </c>
      <c r="BH1954" s="228">
        <f>IF(N1954="sníž. přenesená",J1954,0)</f>
        <v>0</v>
      </c>
      <c r="BI1954" s="228">
        <f>IF(N1954="nulová",J1954,0)</f>
        <v>0</v>
      </c>
      <c r="BJ1954" s="20" t="s">
        <v>84</v>
      </c>
      <c r="BK1954" s="228">
        <f>ROUND(I1954*H1954,2)</f>
        <v>0</v>
      </c>
      <c r="BL1954" s="20" t="s">
        <v>291</v>
      </c>
      <c r="BM1954" s="227" t="s">
        <v>3174</v>
      </c>
    </row>
    <row r="1955" s="2" customFormat="1">
      <c r="A1955" s="41"/>
      <c r="B1955" s="42"/>
      <c r="C1955" s="43"/>
      <c r="D1955" s="229" t="s">
        <v>185</v>
      </c>
      <c r="E1955" s="43"/>
      <c r="F1955" s="230" t="s">
        <v>3173</v>
      </c>
      <c r="G1955" s="43"/>
      <c r="H1955" s="43"/>
      <c r="I1955" s="231"/>
      <c r="J1955" s="43"/>
      <c r="K1955" s="43"/>
      <c r="L1955" s="47"/>
      <c r="M1955" s="232"/>
      <c r="N1955" s="233"/>
      <c r="O1955" s="87"/>
      <c r="P1955" s="87"/>
      <c r="Q1955" s="87"/>
      <c r="R1955" s="87"/>
      <c r="S1955" s="87"/>
      <c r="T1955" s="88"/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T1955" s="20" t="s">
        <v>185</v>
      </c>
      <c r="AU1955" s="20" t="s">
        <v>86</v>
      </c>
    </row>
    <row r="1956" s="13" customFormat="1">
      <c r="A1956" s="13"/>
      <c r="B1956" s="234"/>
      <c r="C1956" s="235"/>
      <c r="D1956" s="229" t="s">
        <v>187</v>
      </c>
      <c r="E1956" s="236" t="s">
        <v>19</v>
      </c>
      <c r="F1956" s="237" t="s">
        <v>3175</v>
      </c>
      <c r="G1956" s="235"/>
      <c r="H1956" s="238">
        <v>13.381</v>
      </c>
      <c r="I1956" s="239"/>
      <c r="J1956" s="235"/>
      <c r="K1956" s="235"/>
      <c r="L1956" s="240"/>
      <c r="M1956" s="241"/>
      <c r="N1956" s="242"/>
      <c r="O1956" s="242"/>
      <c r="P1956" s="242"/>
      <c r="Q1956" s="242"/>
      <c r="R1956" s="242"/>
      <c r="S1956" s="242"/>
      <c r="T1956" s="24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4" t="s">
        <v>187</v>
      </c>
      <c r="AU1956" s="244" t="s">
        <v>86</v>
      </c>
      <c r="AV1956" s="13" t="s">
        <v>86</v>
      </c>
      <c r="AW1956" s="13" t="s">
        <v>37</v>
      </c>
      <c r="AX1956" s="13" t="s">
        <v>84</v>
      </c>
      <c r="AY1956" s="244" t="s">
        <v>177</v>
      </c>
    </row>
    <row r="1957" s="13" customFormat="1">
      <c r="A1957" s="13"/>
      <c r="B1957" s="234"/>
      <c r="C1957" s="235"/>
      <c r="D1957" s="229" t="s">
        <v>187</v>
      </c>
      <c r="E1957" s="235"/>
      <c r="F1957" s="237" t="s">
        <v>3176</v>
      </c>
      <c r="G1957" s="235"/>
      <c r="H1957" s="238">
        <v>13.782</v>
      </c>
      <c r="I1957" s="239"/>
      <c r="J1957" s="235"/>
      <c r="K1957" s="235"/>
      <c r="L1957" s="240"/>
      <c r="M1957" s="241"/>
      <c r="N1957" s="242"/>
      <c r="O1957" s="242"/>
      <c r="P1957" s="242"/>
      <c r="Q1957" s="242"/>
      <c r="R1957" s="242"/>
      <c r="S1957" s="242"/>
      <c r="T1957" s="24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44" t="s">
        <v>187</v>
      </c>
      <c r="AU1957" s="244" t="s">
        <v>86</v>
      </c>
      <c r="AV1957" s="13" t="s">
        <v>86</v>
      </c>
      <c r="AW1957" s="13" t="s">
        <v>4</v>
      </c>
      <c r="AX1957" s="13" t="s">
        <v>84</v>
      </c>
      <c r="AY1957" s="244" t="s">
        <v>177</v>
      </c>
    </row>
    <row r="1958" s="2" customFormat="1" ht="16.5" customHeight="1">
      <c r="A1958" s="41"/>
      <c r="B1958" s="42"/>
      <c r="C1958" s="216" t="s">
        <v>3177</v>
      </c>
      <c r="D1958" s="216" t="s">
        <v>179</v>
      </c>
      <c r="E1958" s="217" t="s">
        <v>3178</v>
      </c>
      <c r="F1958" s="218" t="s">
        <v>3179</v>
      </c>
      <c r="G1958" s="219" t="s">
        <v>465</v>
      </c>
      <c r="H1958" s="220">
        <v>76.159999999999997</v>
      </c>
      <c r="I1958" s="221"/>
      <c r="J1958" s="222">
        <f>ROUND(I1958*H1958,2)</f>
        <v>0</v>
      </c>
      <c r="K1958" s="218" t="s">
        <v>244</v>
      </c>
      <c r="L1958" s="47"/>
      <c r="M1958" s="223" t="s">
        <v>19</v>
      </c>
      <c r="N1958" s="224" t="s">
        <v>48</v>
      </c>
      <c r="O1958" s="87"/>
      <c r="P1958" s="225">
        <f>O1958*H1958</f>
        <v>0</v>
      </c>
      <c r="Q1958" s="225">
        <v>0</v>
      </c>
      <c r="R1958" s="225">
        <f>Q1958*H1958</f>
        <v>0</v>
      </c>
      <c r="S1958" s="225">
        <v>0</v>
      </c>
      <c r="T1958" s="226">
        <f>S1958*H1958</f>
        <v>0</v>
      </c>
      <c r="U1958" s="41"/>
      <c r="V1958" s="41"/>
      <c r="W1958" s="41"/>
      <c r="X1958" s="41"/>
      <c r="Y1958" s="41"/>
      <c r="Z1958" s="41"/>
      <c r="AA1958" s="41"/>
      <c r="AB1958" s="41"/>
      <c r="AC1958" s="41"/>
      <c r="AD1958" s="41"/>
      <c r="AE1958" s="41"/>
      <c r="AR1958" s="227" t="s">
        <v>291</v>
      </c>
      <c r="AT1958" s="227" t="s">
        <v>179</v>
      </c>
      <c r="AU1958" s="227" t="s">
        <v>86</v>
      </c>
      <c r="AY1958" s="20" t="s">
        <v>177</v>
      </c>
      <c r="BE1958" s="228">
        <f>IF(N1958="základní",J1958,0)</f>
        <v>0</v>
      </c>
      <c r="BF1958" s="228">
        <f>IF(N1958="snížená",J1958,0)</f>
        <v>0</v>
      </c>
      <c r="BG1958" s="228">
        <f>IF(N1958="zákl. přenesená",J1958,0)</f>
        <v>0</v>
      </c>
      <c r="BH1958" s="228">
        <f>IF(N1958="sníž. přenesená",J1958,0)</f>
        <v>0</v>
      </c>
      <c r="BI1958" s="228">
        <f>IF(N1958="nulová",J1958,0)</f>
        <v>0</v>
      </c>
      <c r="BJ1958" s="20" t="s">
        <v>84</v>
      </c>
      <c r="BK1958" s="228">
        <f>ROUND(I1958*H1958,2)</f>
        <v>0</v>
      </c>
      <c r="BL1958" s="20" t="s">
        <v>291</v>
      </c>
      <c r="BM1958" s="227" t="s">
        <v>3180</v>
      </c>
    </row>
    <row r="1959" s="2" customFormat="1">
      <c r="A1959" s="41"/>
      <c r="B1959" s="42"/>
      <c r="C1959" s="43"/>
      <c r="D1959" s="229" t="s">
        <v>185</v>
      </c>
      <c r="E1959" s="43"/>
      <c r="F1959" s="230" t="s">
        <v>3181</v>
      </c>
      <c r="G1959" s="43"/>
      <c r="H1959" s="43"/>
      <c r="I1959" s="231"/>
      <c r="J1959" s="43"/>
      <c r="K1959" s="43"/>
      <c r="L1959" s="47"/>
      <c r="M1959" s="232"/>
      <c r="N1959" s="233"/>
      <c r="O1959" s="87"/>
      <c r="P1959" s="87"/>
      <c r="Q1959" s="87"/>
      <c r="R1959" s="87"/>
      <c r="S1959" s="87"/>
      <c r="T1959" s="88"/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T1959" s="20" t="s">
        <v>185</v>
      </c>
      <c r="AU1959" s="20" t="s">
        <v>86</v>
      </c>
    </row>
    <row r="1960" s="13" customFormat="1">
      <c r="A1960" s="13"/>
      <c r="B1960" s="234"/>
      <c r="C1960" s="235"/>
      <c r="D1960" s="229" t="s">
        <v>187</v>
      </c>
      <c r="E1960" s="236" t="s">
        <v>19</v>
      </c>
      <c r="F1960" s="237" t="s">
        <v>3182</v>
      </c>
      <c r="G1960" s="235"/>
      <c r="H1960" s="238">
        <v>76.159999999999997</v>
      </c>
      <c r="I1960" s="239"/>
      <c r="J1960" s="235"/>
      <c r="K1960" s="235"/>
      <c r="L1960" s="240"/>
      <c r="M1960" s="241"/>
      <c r="N1960" s="242"/>
      <c r="O1960" s="242"/>
      <c r="P1960" s="242"/>
      <c r="Q1960" s="242"/>
      <c r="R1960" s="242"/>
      <c r="S1960" s="242"/>
      <c r="T1960" s="24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4" t="s">
        <v>187</v>
      </c>
      <c r="AU1960" s="244" t="s">
        <v>86</v>
      </c>
      <c r="AV1960" s="13" t="s">
        <v>86</v>
      </c>
      <c r="AW1960" s="13" t="s">
        <v>37</v>
      </c>
      <c r="AX1960" s="13" t="s">
        <v>84</v>
      </c>
      <c r="AY1960" s="244" t="s">
        <v>177</v>
      </c>
    </row>
    <row r="1961" s="2" customFormat="1" ht="16.5" customHeight="1">
      <c r="A1961" s="41"/>
      <c r="B1961" s="42"/>
      <c r="C1961" s="277" t="s">
        <v>3183</v>
      </c>
      <c r="D1961" s="277" t="s">
        <v>314</v>
      </c>
      <c r="E1961" s="278" t="s">
        <v>3184</v>
      </c>
      <c r="F1961" s="279" t="s">
        <v>3185</v>
      </c>
      <c r="G1961" s="280" t="s">
        <v>182</v>
      </c>
      <c r="H1961" s="281">
        <v>1.1759999999999999</v>
      </c>
      <c r="I1961" s="282"/>
      <c r="J1961" s="283">
        <f>ROUND(I1961*H1961,2)</f>
        <v>0</v>
      </c>
      <c r="K1961" s="279" t="s">
        <v>183</v>
      </c>
      <c r="L1961" s="284"/>
      <c r="M1961" s="285" t="s">
        <v>19</v>
      </c>
      <c r="N1961" s="286" t="s">
        <v>48</v>
      </c>
      <c r="O1961" s="87"/>
      <c r="P1961" s="225">
        <f>O1961*H1961</f>
        <v>0</v>
      </c>
      <c r="Q1961" s="225">
        <v>0.55000000000000004</v>
      </c>
      <c r="R1961" s="225">
        <f>Q1961*H1961</f>
        <v>0.64680000000000004</v>
      </c>
      <c r="S1961" s="225">
        <v>0</v>
      </c>
      <c r="T1961" s="226">
        <f>S1961*H1961</f>
        <v>0</v>
      </c>
      <c r="U1961" s="41"/>
      <c r="V1961" s="41"/>
      <c r="W1961" s="41"/>
      <c r="X1961" s="41"/>
      <c r="Y1961" s="41"/>
      <c r="Z1961" s="41"/>
      <c r="AA1961" s="41"/>
      <c r="AB1961" s="41"/>
      <c r="AC1961" s="41"/>
      <c r="AD1961" s="41"/>
      <c r="AE1961" s="41"/>
      <c r="AR1961" s="227" t="s">
        <v>427</v>
      </c>
      <c r="AT1961" s="227" t="s">
        <v>314</v>
      </c>
      <c r="AU1961" s="227" t="s">
        <v>86</v>
      </c>
      <c r="AY1961" s="20" t="s">
        <v>177</v>
      </c>
      <c r="BE1961" s="228">
        <f>IF(N1961="základní",J1961,0)</f>
        <v>0</v>
      </c>
      <c r="BF1961" s="228">
        <f>IF(N1961="snížená",J1961,0)</f>
        <v>0</v>
      </c>
      <c r="BG1961" s="228">
        <f>IF(N1961="zákl. přenesená",J1961,0)</f>
        <v>0</v>
      </c>
      <c r="BH1961" s="228">
        <f>IF(N1961="sníž. přenesená",J1961,0)</f>
        <v>0</v>
      </c>
      <c r="BI1961" s="228">
        <f>IF(N1961="nulová",J1961,0)</f>
        <v>0</v>
      </c>
      <c r="BJ1961" s="20" t="s">
        <v>84</v>
      </c>
      <c r="BK1961" s="228">
        <f>ROUND(I1961*H1961,2)</f>
        <v>0</v>
      </c>
      <c r="BL1961" s="20" t="s">
        <v>291</v>
      </c>
      <c r="BM1961" s="227" t="s">
        <v>3186</v>
      </c>
    </row>
    <row r="1962" s="2" customFormat="1">
      <c r="A1962" s="41"/>
      <c r="B1962" s="42"/>
      <c r="C1962" s="43"/>
      <c r="D1962" s="229" t="s">
        <v>185</v>
      </c>
      <c r="E1962" s="43"/>
      <c r="F1962" s="230" t="s">
        <v>3185</v>
      </c>
      <c r="G1962" s="43"/>
      <c r="H1962" s="43"/>
      <c r="I1962" s="231"/>
      <c r="J1962" s="43"/>
      <c r="K1962" s="43"/>
      <c r="L1962" s="47"/>
      <c r="M1962" s="232"/>
      <c r="N1962" s="233"/>
      <c r="O1962" s="87"/>
      <c r="P1962" s="87"/>
      <c r="Q1962" s="87"/>
      <c r="R1962" s="87"/>
      <c r="S1962" s="87"/>
      <c r="T1962" s="88"/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T1962" s="20" t="s">
        <v>185</v>
      </c>
      <c r="AU1962" s="20" t="s">
        <v>86</v>
      </c>
    </row>
    <row r="1963" s="13" customFormat="1">
      <c r="A1963" s="13"/>
      <c r="B1963" s="234"/>
      <c r="C1963" s="235"/>
      <c r="D1963" s="229" t="s">
        <v>187</v>
      </c>
      <c r="E1963" s="236" t="s">
        <v>19</v>
      </c>
      <c r="F1963" s="237" t="s">
        <v>3187</v>
      </c>
      <c r="G1963" s="235"/>
      <c r="H1963" s="238">
        <v>1.1419999999999999</v>
      </c>
      <c r="I1963" s="239"/>
      <c r="J1963" s="235"/>
      <c r="K1963" s="235"/>
      <c r="L1963" s="240"/>
      <c r="M1963" s="241"/>
      <c r="N1963" s="242"/>
      <c r="O1963" s="242"/>
      <c r="P1963" s="242"/>
      <c r="Q1963" s="242"/>
      <c r="R1963" s="242"/>
      <c r="S1963" s="242"/>
      <c r="T1963" s="24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4" t="s">
        <v>187</v>
      </c>
      <c r="AU1963" s="244" t="s">
        <v>86</v>
      </c>
      <c r="AV1963" s="13" t="s">
        <v>86</v>
      </c>
      <c r="AW1963" s="13" t="s">
        <v>37</v>
      </c>
      <c r="AX1963" s="13" t="s">
        <v>84</v>
      </c>
      <c r="AY1963" s="244" t="s">
        <v>177</v>
      </c>
    </row>
    <row r="1964" s="13" customFormat="1">
      <c r="A1964" s="13"/>
      <c r="B1964" s="234"/>
      <c r="C1964" s="235"/>
      <c r="D1964" s="229" t="s">
        <v>187</v>
      </c>
      <c r="E1964" s="235"/>
      <c r="F1964" s="237" t="s">
        <v>3188</v>
      </c>
      <c r="G1964" s="235"/>
      <c r="H1964" s="238">
        <v>1.1759999999999999</v>
      </c>
      <c r="I1964" s="239"/>
      <c r="J1964" s="235"/>
      <c r="K1964" s="235"/>
      <c r="L1964" s="240"/>
      <c r="M1964" s="241"/>
      <c r="N1964" s="242"/>
      <c r="O1964" s="242"/>
      <c r="P1964" s="242"/>
      <c r="Q1964" s="242"/>
      <c r="R1964" s="242"/>
      <c r="S1964" s="242"/>
      <c r="T1964" s="243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4" t="s">
        <v>187</v>
      </c>
      <c r="AU1964" s="244" t="s">
        <v>86</v>
      </c>
      <c r="AV1964" s="13" t="s">
        <v>86</v>
      </c>
      <c r="AW1964" s="13" t="s">
        <v>4</v>
      </c>
      <c r="AX1964" s="13" t="s">
        <v>84</v>
      </c>
      <c r="AY1964" s="244" t="s">
        <v>177</v>
      </c>
    </row>
    <row r="1965" s="2" customFormat="1" ht="16.5" customHeight="1">
      <c r="A1965" s="41"/>
      <c r="B1965" s="42"/>
      <c r="C1965" s="216" t="s">
        <v>3189</v>
      </c>
      <c r="D1965" s="216" t="s">
        <v>179</v>
      </c>
      <c r="E1965" s="217" t="s">
        <v>3190</v>
      </c>
      <c r="F1965" s="218" t="s">
        <v>3191</v>
      </c>
      <c r="G1965" s="219" t="s">
        <v>251</v>
      </c>
      <c r="H1965" s="220">
        <v>21.786000000000001</v>
      </c>
      <c r="I1965" s="221"/>
      <c r="J1965" s="222">
        <f>ROUND(I1965*H1965,2)</f>
        <v>0</v>
      </c>
      <c r="K1965" s="218" t="s">
        <v>244</v>
      </c>
      <c r="L1965" s="47"/>
      <c r="M1965" s="223" t="s">
        <v>19</v>
      </c>
      <c r="N1965" s="224" t="s">
        <v>48</v>
      </c>
      <c r="O1965" s="87"/>
      <c r="P1965" s="225">
        <f>O1965*H1965</f>
        <v>0</v>
      </c>
      <c r="Q1965" s="225">
        <v>0</v>
      </c>
      <c r="R1965" s="225">
        <f>Q1965*H1965</f>
        <v>0</v>
      </c>
      <c r="S1965" s="225">
        <v>0</v>
      </c>
      <c r="T1965" s="226">
        <f>S1965*H1965</f>
        <v>0</v>
      </c>
      <c r="U1965" s="41"/>
      <c r="V1965" s="41"/>
      <c r="W1965" s="41"/>
      <c r="X1965" s="41"/>
      <c r="Y1965" s="41"/>
      <c r="Z1965" s="41"/>
      <c r="AA1965" s="41"/>
      <c r="AB1965" s="41"/>
      <c r="AC1965" s="41"/>
      <c r="AD1965" s="41"/>
      <c r="AE1965" s="41"/>
      <c r="AR1965" s="227" t="s">
        <v>291</v>
      </c>
      <c r="AT1965" s="227" t="s">
        <v>179</v>
      </c>
      <c r="AU1965" s="227" t="s">
        <v>86</v>
      </c>
      <c r="AY1965" s="20" t="s">
        <v>177</v>
      </c>
      <c r="BE1965" s="228">
        <f>IF(N1965="základní",J1965,0)</f>
        <v>0</v>
      </c>
      <c r="BF1965" s="228">
        <f>IF(N1965="snížená",J1965,0)</f>
        <v>0</v>
      </c>
      <c r="BG1965" s="228">
        <f>IF(N1965="zákl. přenesená",J1965,0)</f>
        <v>0</v>
      </c>
      <c r="BH1965" s="228">
        <f>IF(N1965="sníž. přenesená",J1965,0)</f>
        <v>0</v>
      </c>
      <c r="BI1965" s="228">
        <f>IF(N1965="nulová",J1965,0)</f>
        <v>0</v>
      </c>
      <c r="BJ1965" s="20" t="s">
        <v>84</v>
      </c>
      <c r="BK1965" s="228">
        <f>ROUND(I1965*H1965,2)</f>
        <v>0</v>
      </c>
      <c r="BL1965" s="20" t="s">
        <v>291</v>
      </c>
      <c r="BM1965" s="227" t="s">
        <v>3192</v>
      </c>
    </row>
    <row r="1966" s="2" customFormat="1">
      <c r="A1966" s="41"/>
      <c r="B1966" s="42"/>
      <c r="C1966" s="43"/>
      <c r="D1966" s="229" t="s">
        <v>185</v>
      </c>
      <c r="E1966" s="43"/>
      <c r="F1966" s="230" t="s">
        <v>3193</v>
      </c>
      <c r="G1966" s="43"/>
      <c r="H1966" s="43"/>
      <c r="I1966" s="231"/>
      <c r="J1966" s="43"/>
      <c r="K1966" s="43"/>
      <c r="L1966" s="47"/>
      <c r="M1966" s="232"/>
      <c r="N1966" s="233"/>
      <c r="O1966" s="87"/>
      <c r="P1966" s="87"/>
      <c r="Q1966" s="87"/>
      <c r="R1966" s="87"/>
      <c r="S1966" s="87"/>
      <c r="T1966" s="88"/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T1966" s="20" t="s">
        <v>185</v>
      </c>
      <c r="AU1966" s="20" t="s">
        <v>86</v>
      </c>
    </row>
    <row r="1967" s="13" customFormat="1">
      <c r="A1967" s="13"/>
      <c r="B1967" s="234"/>
      <c r="C1967" s="235"/>
      <c r="D1967" s="229" t="s">
        <v>187</v>
      </c>
      <c r="E1967" s="236" t="s">
        <v>19</v>
      </c>
      <c r="F1967" s="237" t="s">
        <v>3194</v>
      </c>
      <c r="G1967" s="235"/>
      <c r="H1967" s="238">
        <v>21.786000000000001</v>
      </c>
      <c r="I1967" s="239"/>
      <c r="J1967" s="235"/>
      <c r="K1967" s="235"/>
      <c r="L1967" s="240"/>
      <c r="M1967" s="241"/>
      <c r="N1967" s="242"/>
      <c r="O1967" s="242"/>
      <c r="P1967" s="242"/>
      <c r="Q1967" s="242"/>
      <c r="R1967" s="242"/>
      <c r="S1967" s="242"/>
      <c r="T1967" s="24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4" t="s">
        <v>187</v>
      </c>
      <c r="AU1967" s="244" t="s">
        <v>86</v>
      </c>
      <c r="AV1967" s="13" t="s">
        <v>86</v>
      </c>
      <c r="AW1967" s="13" t="s">
        <v>37</v>
      </c>
      <c r="AX1967" s="13" t="s">
        <v>84</v>
      </c>
      <c r="AY1967" s="244" t="s">
        <v>177</v>
      </c>
    </row>
    <row r="1968" s="2" customFormat="1" ht="16.5" customHeight="1">
      <c r="A1968" s="41"/>
      <c r="B1968" s="42"/>
      <c r="C1968" s="277" t="s">
        <v>3195</v>
      </c>
      <c r="D1968" s="277" t="s">
        <v>314</v>
      </c>
      <c r="E1968" s="278" t="s">
        <v>3172</v>
      </c>
      <c r="F1968" s="279" t="s">
        <v>3173</v>
      </c>
      <c r="G1968" s="280" t="s">
        <v>182</v>
      </c>
      <c r="H1968" s="281">
        <v>0.89700000000000002</v>
      </c>
      <c r="I1968" s="282"/>
      <c r="J1968" s="283">
        <f>ROUND(I1968*H1968,2)</f>
        <v>0</v>
      </c>
      <c r="K1968" s="279" t="s">
        <v>183</v>
      </c>
      <c r="L1968" s="284"/>
      <c r="M1968" s="285" t="s">
        <v>19</v>
      </c>
      <c r="N1968" s="286" t="s">
        <v>48</v>
      </c>
      <c r="O1968" s="87"/>
      <c r="P1968" s="225">
        <f>O1968*H1968</f>
        <v>0</v>
      </c>
      <c r="Q1968" s="225">
        <v>0.55000000000000004</v>
      </c>
      <c r="R1968" s="225">
        <f>Q1968*H1968</f>
        <v>0.49335000000000007</v>
      </c>
      <c r="S1968" s="225">
        <v>0</v>
      </c>
      <c r="T1968" s="226">
        <f>S1968*H1968</f>
        <v>0</v>
      </c>
      <c r="U1968" s="41"/>
      <c r="V1968" s="41"/>
      <c r="W1968" s="41"/>
      <c r="X1968" s="41"/>
      <c r="Y1968" s="41"/>
      <c r="Z1968" s="41"/>
      <c r="AA1968" s="41"/>
      <c r="AB1968" s="41"/>
      <c r="AC1968" s="41"/>
      <c r="AD1968" s="41"/>
      <c r="AE1968" s="41"/>
      <c r="AR1968" s="227" t="s">
        <v>427</v>
      </c>
      <c r="AT1968" s="227" t="s">
        <v>314</v>
      </c>
      <c r="AU1968" s="227" t="s">
        <v>86</v>
      </c>
      <c r="AY1968" s="20" t="s">
        <v>177</v>
      </c>
      <c r="BE1968" s="228">
        <f>IF(N1968="základní",J1968,0)</f>
        <v>0</v>
      </c>
      <c r="BF1968" s="228">
        <f>IF(N1968="snížená",J1968,0)</f>
        <v>0</v>
      </c>
      <c r="BG1968" s="228">
        <f>IF(N1968="zákl. přenesená",J1968,0)</f>
        <v>0</v>
      </c>
      <c r="BH1968" s="228">
        <f>IF(N1968="sníž. přenesená",J1968,0)</f>
        <v>0</v>
      </c>
      <c r="BI1968" s="228">
        <f>IF(N1968="nulová",J1968,0)</f>
        <v>0</v>
      </c>
      <c r="BJ1968" s="20" t="s">
        <v>84</v>
      </c>
      <c r="BK1968" s="228">
        <f>ROUND(I1968*H1968,2)</f>
        <v>0</v>
      </c>
      <c r="BL1968" s="20" t="s">
        <v>291</v>
      </c>
      <c r="BM1968" s="227" t="s">
        <v>3196</v>
      </c>
    </row>
    <row r="1969" s="2" customFormat="1">
      <c r="A1969" s="41"/>
      <c r="B1969" s="42"/>
      <c r="C1969" s="43"/>
      <c r="D1969" s="229" t="s">
        <v>185</v>
      </c>
      <c r="E1969" s="43"/>
      <c r="F1969" s="230" t="s">
        <v>3173</v>
      </c>
      <c r="G1969" s="43"/>
      <c r="H1969" s="43"/>
      <c r="I1969" s="231"/>
      <c r="J1969" s="43"/>
      <c r="K1969" s="43"/>
      <c r="L1969" s="47"/>
      <c r="M1969" s="232"/>
      <c r="N1969" s="233"/>
      <c r="O1969" s="87"/>
      <c r="P1969" s="87"/>
      <c r="Q1969" s="87"/>
      <c r="R1969" s="87"/>
      <c r="S1969" s="87"/>
      <c r="T1969" s="88"/>
      <c r="U1969" s="41"/>
      <c r="V1969" s="41"/>
      <c r="W1969" s="41"/>
      <c r="X1969" s="41"/>
      <c r="Y1969" s="41"/>
      <c r="Z1969" s="41"/>
      <c r="AA1969" s="41"/>
      <c r="AB1969" s="41"/>
      <c r="AC1969" s="41"/>
      <c r="AD1969" s="41"/>
      <c r="AE1969" s="41"/>
      <c r="AT1969" s="20" t="s">
        <v>185</v>
      </c>
      <c r="AU1969" s="20" t="s">
        <v>86</v>
      </c>
    </row>
    <row r="1970" s="13" customFormat="1">
      <c r="A1970" s="13"/>
      <c r="B1970" s="234"/>
      <c r="C1970" s="235"/>
      <c r="D1970" s="229" t="s">
        <v>187</v>
      </c>
      <c r="E1970" s="236" t="s">
        <v>19</v>
      </c>
      <c r="F1970" s="237" t="s">
        <v>3197</v>
      </c>
      <c r="G1970" s="235"/>
      <c r="H1970" s="238">
        <v>0.871</v>
      </c>
      <c r="I1970" s="239"/>
      <c r="J1970" s="235"/>
      <c r="K1970" s="235"/>
      <c r="L1970" s="240"/>
      <c r="M1970" s="241"/>
      <c r="N1970" s="242"/>
      <c r="O1970" s="242"/>
      <c r="P1970" s="242"/>
      <c r="Q1970" s="242"/>
      <c r="R1970" s="242"/>
      <c r="S1970" s="242"/>
      <c r="T1970" s="243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4" t="s">
        <v>187</v>
      </c>
      <c r="AU1970" s="244" t="s">
        <v>86</v>
      </c>
      <c r="AV1970" s="13" t="s">
        <v>86</v>
      </c>
      <c r="AW1970" s="13" t="s">
        <v>37</v>
      </c>
      <c r="AX1970" s="13" t="s">
        <v>84</v>
      </c>
      <c r="AY1970" s="244" t="s">
        <v>177</v>
      </c>
    </row>
    <row r="1971" s="13" customFormat="1">
      <c r="A1971" s="13"/>
      <c r="B1971" s="234"/>
      <c r="C1971" s="235"/>
      <c r="D1971" s="229" t="s">
        <v>187</v>
      </c>
      <c r="E1971" s="235"/>
      <c r="F1971" s="237" t="s">
        <v>3198</v>
      </c>
      <c r="G1971" s="235"/>
      <c r="H1971" s="238">
        <v>0.89700000000000002</v>
      </c>
      <c r="I1971" s="239"/>
      <c r="J1971" s="235"/>
      <c r="K1971" s="235"/>
      <c r="L1971" s="240"/>
      <c r="M1971" s="241"/>
      <c r="N1971" s="242"/>
      <c r="O1971" s="242"/>
      <c r="P1971" s="242"/>
      <c r="Q1971" s="242"/>
      <c r="R1971" s="242"/>
      <c r="S1971" s="242"/>
      <c r="T1971" s="24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4" t="s">
        <v>187</v>
      </c>
      <c r="AU1971" s="244" t="s">
        <v>86</v>
      </c>
      <c r="AV1971" s="13" t="s">
        <v>86</v>
      </c>
      <c r="AW1971" s="13" t="s">
        <v>4</v>
      </c>
      <c r="AX1971" s="13" t="s">
        <v>84</v>
      </c>
      <c r="AY1971" s="244" t="s">
        <v>177</v>
      </c>
    </row>
    <row r="1972" s="2" customFormat="1" ht="16.5" customHeight="1">
      <c r="A1972" s="41"/>
      <c r="B1972" s="42"/>
      <c r="C1972" s="216" t="s">
        <v>3199</v>
      </c>
      <c r="D1972" s="216" t="s">
        <v>179</v>
      </c>
      <c r="E1972" s="217" t="s">
        <v>3200</v>
      </c>
      <c r="F1972" s="218" t="s">
        <v>3201</v>
      </c>
      <c r="G1972" s="219" t="s">
        <v>251</v>
      </c>
      <c r="H1972" s="220">
        <v>434.87099999999998</v>
      </c>
      <c r="I1972" s="221"/>
      <c r="J1972" s="222">
        <f>ROUND(I1972*H1972,2)</f>
        <v>0</v>
      </c>
      <c r="K1972" s="218" t="s">
        <v>244</v>
      </c>
      <c r="L1972" s="47"/>
      <c r="M1972" s="223" t="s">
        <v>19</v>
      </c>
      <c r="N1972" s="224" t="s">
        <v>48</v>
      </c>
      <c r="O1972" s="87"/>
      <c r="P1972" s="225">
        <f>O1972*H1972</f>
        <v>0</v>
      </c>
      <c r="Q1972" s="225">
        <v>0</v>
      </c>
      <c r="R1972" s="225">
        <f>Q1972*H1972</f>
        <v>0</v>
      </c>
      <c r="S1972" s="225">
        <v>0</v>
      </c>
      <c r="T1972" s="226">
        <f>S1972*H1972</f>
        <v>0</v>
      </c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R1972" s="227" t="s">
        <v>291</v>
      </c>
      <c r="AT1972" s="227" t="s">
        <v>179</v>
      </c>
      <c r="AU1972" s="227" t="s">
        <v>86</v>
      </c>
      <c r="AY1972" s="20" t="s">
        <v>177</v>
      </c>
      <c r="BE1972" s="228">
        <f>IF(N1972="základní",J1972,0)</f>
        <v>0</v>
      </c>
      <c r="BF1972" s="228">
        <f>IF(N1972="snížená",J1972,0)</f>
        <v>0</v>
      </c>
      <c r="BG1972" s="228">
        <f>IF(N1972="zákl. přenesená",J1972,0)</f>
        <v>0</v>
      </c>
      <c r="BH1972" s="228">
        <f>IF(N1972="sníž. přenesená",J1972,0)</f>
        <v>0</v>
      </c>
      <c r="BI1972" s="228">
        <f>IF(N1972="nulová",J1972,0)</f>
        <v>0</v>
      </c>
      <c r="BJ1972" s="20" t="s">
        <v>84</v>
      </c>
      <c r="BK1972" s="228">
        <f>ROUND(I1972*H1972,2)</f>
        <v>0</v>
      </c>
      <c r="BL1972" s="20" t="s">
        <v>291</v>
      </c>
      <c r="BM1972" s="227" t="s">
        <v>3202</v>
      </c>
    </row>
    <row r="1973" s="2" customFormat="1">
      <c r="A1973" s="41"/>
      <c r="B1973" s="42"/>
      <c r="C1973" s="43"/>
      <c r="D1973" s="229" t="s">
        <v>185</v>
      </c>
      <c r="E1973" s="43"/>
      <c r="F1973" s="230" t="s">
        <v>3203</v>
      </c>
      <c r="G1973" s="43"/>
      <c r="H1973" s="43"/>
      <c r="I1973" s="231"/>
      <c r="J1973" s="43"/>
      <c r="K1973" s="43"/>
      <c r="L1973" s="47"/>
      <c r="M1973" s="232"/>
      <c r="N1973" s="233"/>
      <c r="O1973" s="87"/>
      <c r="P1973" s="87"/>
      <c r="Q1973" s="87"/>
      <c r="R1973" s="87"/>
      <c r="S1973" s="87"/>
      <c r="T1973" s="88"/>
      <c r="U1973" s="41"/>
      <c r="V1973" s="41"/>
      <c r="W1973" s="41"/>
      <c r="X1973" s="41"/>
      <c r="Y1973" s="41"/>
      <c r="Z1973" s="41"/>
      <c r="AA1973" s="41"/>
      <c r="AB1973" s="41"/>
      <c r="AC1973" s="41"/>
      <c r="AD1973" s="41"/>
      <c r="AE1973" s="41"/>
      <c r="AT1973" s="20" t="s">
        <v>185</v>
      </c>
      <c r="AU1973" s="20" t="s">
        <v>86</v>
      </c>
    </row>
    <row r="1974" s="14" customFormat="1">
      <c r="A1974" s="14"/>
      <c r="B1974" s="245"/>
      <c r="C1974" s="246"/>
      <c r="D1974" s="229" t="s">
        <v>187</v>
      </c>
      <c r="E1974" s="247" t="s">
        <v>19</v>
      </c>
      <c r="F1974" s="248" t="s">
        <v>3204</v>
      </c>
      <c r="G1974" s="246"/>
      <c r="H1974" s="247" t="s">
        <v>19</v>
      </c>
      <c r="I1974" s="249"/>
      <c r="J1974" s="246"/>
      <c r="K1974" s="246"/>
      <c r="L1974" s="250"/>
      <c r="M1974" s="251"/>
      <c r="N1974" s="252"/>
      <c r="O1974" s="252"/>
      <c r="P1974" s="252"/>
      <c r="Q1974" s="252"/>
      <c r="R1974" s="252"/>
      <c r="S1974" s="252"/>
      <c r="T1974" s="253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4" t="s">
        <v>187</v>
      </c>
      <c r="AU1974" s="254" t="s">
        <v>86</v>
      </c>
      <c r="AV1974" s="14" t="s">
        <v>84</v>
      </c>
      <c r="AW1974" s="14" t="s">
        <v>37</v>
      </c>
      <c r="AX1974" s="14" t="s">
        <v>77</v>
      </c>
      <c r="AY1974" s="254" t="s">
        <v>177</v>
      </c>
    </row>
    <row r="1975" s="13" customFormat="1">
      <c r="A1975" s="13"/>
      <c r="B1975" s="234"/>
      <c r="C1975" s="235"/>
      <c r="D1975" s="229" t="s">
        <v>187</v>
      </c>
      <c r="E1975" s="236" t="s">
        <v>19</v>
      </c>
      <c r="F1975" s="237" t="s">
        <v>3205</v>
      </c>
      <c r="G1975" s="235"/>
      <c r="H1975" s="238">
        <v>197.988</v>
      </c>
      <c r="I1975" s="239"/>
      <c r="J1975" s="235"/>
      <c r="K1975" s="235"/>
      <c r="L1975" s="240"/>
      <c r="M1975" s="241"/>
      <c r="N1975" s="242"/>
      <c r="O1975" s="242"/>
      <c r="P1975" s="242"/>
      <c r="Q1975" s="242"/>
      <c r="R1975" s="242"/>
      <c r="S1975" s="242"/>
      <c r="T1975" s="24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4" t="s">
        <v>187</v>
      </c>
      <c r="AU1975" s="244" t="s">
        <v>86</v>
      </c>
      <c r="AV1975" s="13" t="s">
        <v>86</v>
      </c>
      <c r="AW1975" s="13" t="s">
        <v>37</v>
      </c>
      <c r="AX1975" s="13" t="s">
        <v>77</v>
      </c>
      <c r="AY1975" s="244" t="s">
        <v>177</v>
      </c>
    </row>
    <row r="1976" s="13" customFormat="1">
      <c r="A1976" s="13"/>
      <c r="B1976" s="234"/>
      <c r="C1976" s="235"/>
      <c r="D1976" s="229" t="s">
        <v>187</v>
      </c>
      <c r="E1976" s="236" t="s">
        <v>19</v>
      </c>
      <c r="F1976" s="237" t="s">
        <v>3206</v>
      </c>
      <c r="G1976" s="235"/>
      <c r="H1976" s="238">
        <v>229.125</v>
      </c>
      <c r="I1976" s="239"/>
      <c r="J1976" s="235"/>
      <c r="K1976" s="235"/>
      <c r="L1976" s="240"/>
      <c r="M1976" s="241"/>
      <c r="N1976" s="242"/>
      <c r="O1976" s="242"/>
      <c r="P1976" s="242"/>
      <c r="Q1976" s="242"/>
      <c r="R1976" s="242"/>
      <c r="S1976" s="242"/>
      <c r="T1976" s="24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4" t="s">
        <v>187</v>
      </c>
      <c r="AU1976" s="244" t="s">
        <v>86</v>
      </c>
      <c r="AV1976" s="13" t="s">
        <v>86</v>
      </c>
      <c r="AW1976" s="13" t="s">
        <v>37</v>
      </c>
      <c r="AX1976" s="13" t="s">
        <v>77</v>
      </c>
      <c r="AY1976" s="244" t="s">
        <v>177</v>
      </c>
    </row>
    <row r="1977" s="13" customFormat="1">
      <c r="A1977" s="13"/>
      <c r="B1977" s="234"/>
      <c r="C1977" s="235"/>
      <c r="D1977" s="229" t="s">
        <v>187</v>
      </c>
      <c r="E1977" s="236" t="s">
        <v>19</v>
      </c>
      <c r="F1977" s="237" t="s">
        <v>3207</v>
      </c>
      <c r="G1977" s="235"/>
      <c r="H1977" s="238">
        <v>7.758</v>
      </c>
      <c r="I1977" s="239"/>
      <c r="J1977" s="235"/>
      <c r="K1977" s="235"/>
      <c r="L1977" s="240"/>
      <c r="M1977" s="241"/>
      <c r="N1977" s="242"/>
      <c r="O1977" s="242"/>
      <c r="P1977" s="242"/>
      <c r="Q1977" s="242"/>
      <c r="R1977" s="242"/>
      <c r="S1977" s="242"/>
      <c r="T1977" s="24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4" t="s">
        <v>187</v>
      </c>
      <c r="AU1977" s="244" t="s">
        <v>86</v>
      </c>
      <c r="AV1977" s="13" t="s">
        <v>86</v>
      </c>
      <c r="AW1977" s="13" t="s">
        <v>37</v>
      </c>
      <c r="AX1977" s="13" t="s">
        <v>77</v>
      </c>
      <c r="AY1977" s="244" t="s">
        <v>177</v>
      </c>
    </row>
    <row r="1978" s="15" customFormat="1">
      <c r="A1978" s="15"/>
      <c r="B1978" s="255"/>
      <c r="C1978" s="256"/>
      <c r="D1978" s="229" t="s">
        <v>187</v>
      </c>
      <c r="E1978" s="257" t="s">
        <v>19</v>
      </c>
      <c r="F1978" s="258" t="s">
        <v>222</v>
      </c>
      <c r="G1978" s="256"/>
      <c r="H1978" s="259">
        <v>434.87099999999998</v>
      </c>
      <c r="I1978" s="260"/>
      <c r="J1978" s="256"/>
      <c r="K1978" s="256"/>
      <c r="L1978" s="261"/>
      <c r="M1978" s="262"/>
      <c r="N1978" s="263"/>
      <c r="O1978" s="263"/>
      <c r="P1978" s="263"/>
      <c r="Q1978" s="263"/>
      <c r="R1978" s="263"/>
      <c r="S1978" s="263"/>
      <c r="T1978" s="264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5"/>
      <c r="AE1978" s="15"/>
      <c r="AT1978" s="265" t="s">
        <v>187</v>
      </c>
      <c r="AU1978" s="265" t="s">
        <v>86</v>
      </c>
      <c r="AV1978" s="15" t="s">
        <v>99</v>
      </c>
      <c r="AW1978" s="15" t="s">
        <v>37</v>
      </c>
      <c r="AX1978" s="15" t="s">
        <v>84</v>
      </c>
      <c r="AY1978" s="265" t="s">
        <v>177</v>
      </c>
    </row>
    <row r="1979" s="2" customFormat="1" ht="16.5" customHeight="1">
      <c r="A1979" s="41"/>
      <c r="B1979" s="42"/>
      <c r="C1979" s="277" t="s">
        <v>3208</v>
      </c>
      <c r="D1979" s="277" t="s">
        <v>314</v>
      </c>
      <c r="E1979" s="278" t="s">
        <v>3172</v>
      </c>
      <c r="F1979" s="279" t="s">
        <v>3173</v>
      </c>
      <c r="G1979" s="280" t="s">
        <v>182</v>
      </c>
      <c r="H1979" s="281">
        <v>2.516</v>
      </c>
      <c r="I1979" s="282"/>
      <c r="J1979" s="283">
        <f>ROUND(I1979*H1979,2)</f>
        <v>0</v>
      </c>
      <c r="K1979" s="279" t="s">
        <v>183</v>
      </c>
      <c r="L1979" s="284"/>
      <c r="M1979" s="285" t="s">
        <v>19</v>
      </c>
      <c r="N1979" s="286" t="s">
        <v>48</v>
      </c>
      <c r="O1979" s="87"/>
      <c r="P1979" s="225">
        <f>O1979*H1979</f>
        <v>0</v>
      </c>
      <c r="Q1979" s="225">
        <v>0.55000000000000004</v>
      </c>
      <c r="R1979" s="225">
        <f>Q1979*H1979</f>
        <v>1.3838000000000001</v>
      </c>
      <c r="S1979" s="225">
        <v>0</v>
      </c>
      <c r="T1979" s="226">
        <f>S1979*H1979</f>
        <v>0</v>
      </c>
      <c r="U1979" s="41"/>
      <c r="V1979" s="41"/>
      <c r="W1979" s="41"/>
      <c r="X1979" s="41"/>
      <c r="Y1979" s="41"/>
      <c r="Z1979" s="41"/>
      <c r="AA1979" s="41"/>
      <c r="AB1979" s="41"/>
      <c r="AC1979" s="41"/>
      <c r="AD1979" s="41"/>
      <c r="AE1979" s="41"/>
      <c r="AR1979" s="227" t="s">
        <v>427</v>
      </c>
      <c r="AT1979" s="227" t="s">
        <v>314</v>
      </c>
      <c r="AU1979" s="227" t="s">
        <v>86</v>
      </c>
      <c r="AY1979" s="20" t="s">
        <v>177</v>
      </c>
      <c r="BE1979" s="228">
        <f>IF(N1979="základní",J1979,0)</f>
        <v>0</v>
      </c>
      <c r="BF1979" s="228">
        <f>IF(N1979="snížená",J1979,0)</f>
        <v>0</v>
      </c>
      <c r="BG1979" s="228">
        <f>IF(N1979="zákl. přenesená",J1979,0)</f>
        <v>0</v>
      </c>
      <c r="BH1979" s="228">
        <f>IF(N1979="sníž. přenesená",J1979,0)</f>
        <v>0</v>
      </c>
      <c r="BI1979" s="228">
        <f>IF(N1979="nulová",J1979,0)</f>
        <v>0</v>
      </c>
      <c r="BJ1979" s="20" t="s">
        <v>84</v>
      </c>
      <c r="BK1979" s="228">
        <f>ROUND(I1979*H1979,2)</f>
        <v>0</v>
      </c>
      <c r="BL1979" s="20" t="s">
        <v>291</v>
      </c>
      <c r="BM1979" s="227" t="s">
        <v>3209</v>
      </c>
    </row>
    <row r="1980" s="2" customFormat="1">
      <c r="A1980" s="41"/>
      <c r="B1980" s="42"/>
      <c r="C1980" s="43"/>
      <c r="D1980" s="229" t="s">
        <v>185</v>
      </c>
      <c r="E1980" s="43"/>
      <c r="F1980" s="230" t="s">
        <v>3173</v>
      </c>
      <c r="G1980" s="43"/>
      <c r="H1980" s="43"/>
      <c r="I1980" s="231"/>
      <c r="J1980" s="43"/>
      <c r="K1980" s="43"/>
      <c r="L1980" s="47"/>
      <c r="M1980" s="232"/>
      <c r="N1980" s="233"/>
      <c r="O1980" s="87"/>
      <c r="P1980" s="87"/>
      <c r="Q1980" s="87"/>
      <c r="R1980" s="87"/>
      <c r="S1980" s="87"/>
      <c r="T1980" s="88"/>
      <c r="U1980" s="41"/>
      <c r="V1980" s="41"/>
      <c r="W1980" s="41"/>
      <c r="X1980" s="41"/>
      <c r="Y1980" s="41"/>
      <c r="Z1980" s="41"/>
      <c r="AA1980" s="41"/>
      <c r="AB1980" s="41"/>
      <c r="AC1980" s="41"/>
      <c r="AD1980" s="41"/>
      <c r="AE1980" s="41"/>
      <c r="AT1980" s="20" t="s">
        <v>185</v>
      </c>
      <c r="AU1980" s="20" t="s">
        <v>86</v>
      </c>
    </row>
    <row r="1981" s="13" customFormat="1">
      <c r="A1981" s="13"/>
      <c r="B1981" s="234"/>
      <c r="C1981" s="235"/>
      <c r="D1981" s="229" t="s">
        <v>187</v>
      </c>
      <c r="E1981" s="236" t="s">
        <v>19</v>
      </c>
      <c r="F1981" s="237" t="s">
        <v>3210</v>
      </c>
      <c r="G1981" s="235"/>
      <c r="H1981" s="238">
        <v>1.1120000000000001</v>
      </c>
      <c r="I1981" s="239"/>
      <c r="J1981" s="235"/>
      <c r="K1981" s="235"/>
      <c r="L1981" s="240"/>
      <c r="M1981" s="241"/>
      <c r="N1981" s="242"/>
      <c r="O1981" s="242"/>
      <c r="P1981" s="242"/>
      <c r="Q1981" s="242"/>
      <c r="R1981" s="242"/>
      <c r="S1981" s="242"/>
      <c r="T1981" s="24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4" t="s">
        <v>187</v>
      </c>
      <c r="AU1981" s="244" t="s">
        <v>86</v>
      </c>
      <c r="AV1981" s="13" t="s">
        <v>86</v>
      </c>
      <c r="AW1981" s="13" t="s">
        <v>37</v>
      </c>
      <c r="AX1981" s="13" t="s">
        <v>77</v>
      </c>
      <c r="AY1981" s="244" t="s">
        <v>177</v>
      </c>
    </row>
    <row r="1982" s="13" customFormat="1">
      <c r="A1982" s="13"/>
      <c r="B1982" s="234"/>
      <c r="C1982" s="235"/>
      <c r="D1982" s="229" t="s">
        <v>187</v>
      </c>
      <c r="E1982" s="236" t="s">
        <v>19</v>
      </c>
      <c r="F1982" s="237" t="s">
        <v>3211</v>
      </c>
      <c r="G1982" s="235"/>
      <c r="H1982" s="238">
        <v>1.2869999999999999</v>
      </c>
      <c r="I1982" s="239"/>
      <c r="J1982" s="235"/>
      <c r="K1982" s="235"/>
      <c r="L1982" s="240"/>
      <c r="M1982" s="241"/>
      <c r="N1982" s="242"/>
      <c r="O1982" s="242"/>
      <c r="P1982" s="242"/>
      <c r="Q1982" s="242"/>
      <c r="R1982" s="242"/>
      <c r="S1982" s="242"/>
      <c r="T1982" s="243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4" t="s">
        <v>187</v>
      </c>
      <c r="AU1982" s="244" t="s">
        <v>86</v>
      </c>
      <c r="AV1982" s="13" t="s">
        <v>86</v>
      </c>
      <c r="AW1982" s="13" t="s">
        <v>37</v>
      </c>
      <c r="AX1982" s="13" t="s">
        <v>77</v>
      </c>
      <c r="AY1982" s="244" t="s">
        <v>177</v>
      </c>
    </row>
    <row r="1983" s="13" customFormat="1">
      <c r="A1983" s="13"/>
      <c r="B1983" s="234"/>
      <c r="C1983" s="235"/>
      <c r="D1983" s="229" t="s">
        <v>187</v>
      </c>
      <c r="E1983" s="236" t="s">
        <v>19</v>
      </c>
      <c r="F1983" s="237" t="s">
        <v>3212</v>
      </c>
      <c r="G1983" s="235"/>
      <c r="H1983" s="238">
        <v>0.043999999999999997</v>
      </c>
      <c r="I1983" s="239"/>
      <c r="J1983" s="235"/>
      <c r="K1983" s="235"/>
      <c r="L1983" s="240"/>
      <c r="M1983" s="241"/>
      <c r="N1983" s="242"/>
      <c r="O1983" s="242"/>
      <c r="P1983" s="242"/>
      <c r="Q1983" s="242"/>
      <c r="R1983" s="242"/>
      <c r="S1983" s="242"/>
      <c r="T1983" s="24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4" t="s">
        <v>187</v>
      </c>
      <c r="AU1983" s="244" t="s">
        <v>86</v>
      </c>
      <c r="AV1983" s="13" t="s">
        <v>86</v>
      </c>
      <c r="AW1983" s="13" t="s">
        <v>37</v>
      </c>
      <c r="AX1983" s="13" t="s">
        <v>77</v>
      </c>
      <c r="AY1983" s="244" t="s">
        <v>177</v>
      </c>
    </row>
    <row r="1984" s="15" customFormat="1">
      <c r="A1984" s="15"/>
      <c r="B1984" s="255"/>
      <c r="C1984" s="256"/>
      <c r="D1984" s="229" t="s">
        <v>187</v>
      </c>
      <c r="E1984" s="257" t="s">
        <v>19</v>
      </c>
      <c r="F1984" s="258" t="s">
        <v>222</v>
      </c>
      <c r="G1984" s="256"/>
      <c r="H1984" s="259">
        <v>2.4430000000000001</v>
      </c>
      <c r="I1984" s="260"/>
      <c r="J1984" s="256"/>
      <c r="K1984" s="256"/>
      <c r="L1984" s="261"/>
      <c r="M1984" s="262"/>
      <c r="N1984" s="263"/>
      <c r="O1984" s="263"/>
      <c r="P1984" s="263"/>
      <c r="Q1984" s="263"/>
      <c r="R1984" s="263"/>
      <c r="S1984" s="263"/>
      <c r="T1984" s="264"/>
      <c r="U1984" s="15"/>
      <c r="V1984" s="15"/>
      <c r="W1984" s="15"/>
      <c r="X1984" s="15"/>
      <c r="Y1984" s="15"/>
      <c r="Z1984" s="15"/>
      <c r="AA1984" s="15"/>
      <c r="AB1984" s="15"/>
      <c r="AC1984" s="15"/>
      <c r="AD1984" s="15"/>
      <c r="AE1984" s="15"/>
      <c r="AT1984" s="265" t="s">
        <v>187</v>
      </c>
      <c r="AU1984" s="265" t="s">
        <v>86</v>
      </c>
      <c r="AV1984" s="15" t="s">
        <v>99</v>
      </c>
      <c r="AW1984" s="15" t="s">
        <v>37</v>
      </c>
      <c r="AX1984" s="15" t="s">
        <v>84</v>
      </c>
      <c r="AY1984" s="265" t="s">
        <v>177</v>
      </c>
    </row>
    <row r="1985" s="13" customFormat="1">
      <c r="A1985" s="13"/>
      <c r="B1985" s="234"/>
      <c r="C1985" s="235"/>
      <c r="D1985" s="229" t="s">
        <v>187</v>
      </c>
      <c r="E1985" s="235"/>
      <c r="F1985" s="237" t="s">
        <v>3213</v>
      </c>
      <c r="G1985" s="235"/>
      <c r="H1985" s="238">
        <v>2.516</v>
      </c>
      <c r="I1985" s="239"/>
      <c r="J1985" s="235"/>
      <c r="K1985" s="235"/>
      <c r="L1985" s="240"/>
      <c r="M1985" s="241"/>
      <c r="N1985" s="242"/>
      <c r="O1985" s="242"/>
      <c r="P1985" s="242"/>
      <c r="Q1985" s="242"/>
      <c r="R1985" s="242"/>
      <c r="S1985" s="242"/>
      <c r="T1985" s="24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4" t="s">
        <v>187</v>
      </c>
      <c r="AU1985" s="244" t="s">
        <v>86</v>
      </c>
      <c r="AV1985" s="13" t="s">
        <v>86</v>
      </c>
      <c r="AW1985" s="13" t="s">
        <v>4</v>
      </c>
      <c r="AX1985" s="13" t="s">
        <v>84</v>
      </c>
      <c r="AY1985" s="244" t="s">
        <v>177</v>
      </c>
    </row>
    <row r="1986" s="2" customFormat="1" ht="16.5" customHeight="1">
      <c r="A1986" s="41"/>
      <c r="B1986" s="42"/>
      <c r="C1986" s="216" t="s">
        <v>3214</v>
      </c>
      <c r="D1986" s="216" t="s">
        <v>179</v>
      </c>
      <c r="E1986" s="217" t="s">
        <v>3215</v>
      </c>
      <c r="F1986" s="218" t="s">
        <v>3216</v>
      </c>
      <c r="G1986" s="219" t="s">
        <v>251</v>
      </c>
      <c r="H1986" s="220">
        <v>56.448</v>
      </c>
      <c r="I1986" s="221"/>
      <c r="J1986" s="222">
        <f>ROUND(I1986*H1986,2)</f>
        <v>0</v>
      </c>
      <c r="K1986" s="218" t="s">
        <v>244</v>
      </c>
      <c r="L1986" s="47"/>
      <c r="M1986" s="223" t="s">
        <v>19</v>
      </c>
      <c r="N1986" s="224" t="s">
        <v>48</v>
      </c>
      <c r="O1986" s="87"/>
      <c r="P1986" s="225">
        <f>O1986*H1986</f>
        <v>0</v>
      </c>
      <c r="Q1986" s="225">
        <v>0</v>
      </c>
      <c r="R1986" s="225">
        <f>Q1986*H1986</f>
        <v>0</v>
      </c>
      <c r="S1986" s="225">
        <v>0</v>
      </c>
      <c r="T1986" s="226">
        <f>S1986*H1986</f>
        <v>0</v>
      </c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R1986" s="227" t="s">
        <v>291</v>
      </c>
      <c r="AT1986" s="227" t="s">
        <v>179</v>
      </c>
      <c r="AU1986" s="227" t="s">
        <v>86</v>
      </c>
      <c r="AY1986" s="20" t="s">
        <v>177</v>
      </c>
      <c r="BE1986" s="228">
        <f>IF(N1986="základní",J1986,0)</f>
        <v>0</v>
      </c>
      <c r="BF1986" s="228">
        <f>IF(N1986="snížená",J1986,0)</f>
        <v>0</v>
      </c>
      <c r="BG1986" s="228">
        <f>IF(N1986="zákl. přenesená",J1986,0)</f>
        <v>0</v>
      </c>
      <c r="BH1986" s="228">
        <f>IF(N1986="sníž. přenesená",J1986,0)</f>
        <v>0</v>
      </c>
      <c r="BI1986" s="228">
        <f>IF(N1986="nulová",J1986,0)</f>
        <v>0</v>
      </c>
      <c r="BJ1986" s="20" t="s">
        <v>84</v>
      </c>
      <c r="BK1986" s="228">
        <f>ROUND(I1986*H1986,2)</f>
        <v>0</v>
      </c>
      <c r="BL1986" s="20" t="s">
        <v>291</v>
      </c>
      <c r="BM1986" s="227" t="s">
        <v>3217</v>
      </c>
    </row>
    <row r="1987" s="2" customFormat="1">
      <c r="A1987" s="41"/>
      <c r="B1987" s="42"/>
      <c r="C1987" s="43"/>
      <c r="D1987" s="229" t="s">
        <v>185</v>
      </c>
      <c r="E1987" s="43"/>
      <c r="F1987" s="230" t="s">
        <v>3218</v>
      </c>
      <c r="G1987" s="43"/>
      <c r="H1987" s="43"/>
      <c r="I1987" s="231"/>
      <c r="J1987" s="43"/>
      <c r="K1987" s="43"/>
      <c r="L1987" s="47"/>
      <c r="M1987" s="232"/>
      <c r="N1987" s="233"/>
      <c r="O1987" s="87"/>
      <c r="P1987" s="87"/>
      <c r="Q1987" s="87"/>
      <c r="R1987" s="87"/>
      <c r="S1987" s="87"/>
      <c r="T1987" s="88"/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T1987" s="20" t="s">
        <v>185</v>
      </c>
      <c r="AU1987" s="20" t="s">
        <v>86</v>
      </c>
    </row>
    <row r="1988" s="13" customFormat="1">
      <c r="A1988" s="13"/>
      <c r="B1988" s="234"/>
      <c r="C1988" s="235"/>
      <c r="D1988" s="229" t="s">
        <v>187</v>
      </c>
      <c r="E1988" s="236" t="s">
        <v>19</v>
      </c>
      <c r="F1988" s="237" t="s">
        <v>3219</v>
      </c>
      <c r="G1988" s="235"/>
      <c r="H1988" s="238">
        <v>56.448</v>
      </c>
      <c r="I1988" s="239"/>
      <c r="J1988" s="235"/>
      <c r="K1988" s="235"/>
      <c r="L1988" s="240"/>
      <c r="M1988" s="241"/>
      <c r="N1988" s="242"/>
      <c r="O1988" s="242"/>
      <c r="P1988" s="242"/>
      <c r="Q1988" s="242"/>
      <c r="R1988" s="242"/>
      <c r="S1988" s="242"/>
      <c r="T1988" s="243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44" t="s">
        <v>187</v>
      </c>
      <c r="AU1988" s="244" t="s">
        <v>86</v>
      </c>
      <c r="AV1988" s="13" t="s">
        <v>86</v>
      </c>
      <c r="AW1988" s="13" t="s">
        <v>37</v>
      </c>
      <c r="AX1988" s="13" t="s">
        <v>84</v>
      </c>
      <c r="AY1988" s="244" t="s">
        <v>177</v>
      </c>
    </row>
    <row r="1989" s="2" customFormat="1" ht="16.5" customHeight="1">
      <c r="A1989" s="41"/>
      <c r="B1989" s="42"/>
      <c r="C1989" s="277" t="s">
        <v>3220</v>
      </c>
      <c r="D1989" s="277" t="s">
        <v>314</v>
      </c>
      <c r="E1989" s="278" t="s">
        <v>3172</v>
      </c>
      <c r="F1989" s="279" t="s">
        <v>3173</v>
      </c>
      <c r="G1989" s="280" t="s">
        <v>182</v>
      </c>
      <c r="H1989" s="281">
        <v>1.4530000000000001</v>
      </c>
      <c r="I1989" s="282"/>
      <c r="J1989" s="283">
        <f>ROUND(I1989*H1989,2)</f>
        <v>0</v>
      </c>
      <c r="K1989" s="279" t="s">
        <v>183</v>
      </c>
      <c r="L1989" s="284"/>
      <c r="M1989" s="285" t="s">
        <v>19</v>
      </c>
      <c r="N1989" s="286" t="s">
        <v>48</v>
      </c>
      <c r="O1989" s="87"/>
      <c r="P1989" s="225">
        <f>O1989*H1989</f>
        <v>0</v>
      </c>
      <c r="Q1989" s="225">
        <v>0.55000000000000004</v>
      </c>
      <c r="R1989" s="225">
        <f>Q1989*H1989</f>
        <v>0.79915000000000014</v>
      </c>
      <c r="S1989" s="225">
        <v>0</v>
      </c>
      <c r="T1989" s="226">
        <f>S1989*H1989</f>
        <v>0</v>
      </c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R1989" s="227" t="s">
        <v>427</v>
      </c>
      <c r="AT1989" s="227" t="s">
        <v>314</v>
      </c>
      <c r="AU1989" s="227" t="s">
        <v>86</v>
      </c>
      <c r="AY1989" s="20" t="s">
        <v>177</v>
      </c>
      <c r="BE1989" s="228">
        <f>IF(N1989="základní",J1989,0)</f>
        <v>0</v>
      </c>
      <c r="BF1989" s="228">
        <f>IF(N1989="snížená",J1989,0)</f>
        <v>0</v>
      </c>
      <c r="BG1989" s="228">
        <f>IF(N1989="zákl. přenesená",J1989,0)</f>
        <v>0</v>
      </c>
      <c r="BH1989" s="228">
        <f>IF(N1989="sníž. přenesená",J1989,0)</f>
        <v>0</v>
      </c>
      <c r="BI1989" s="228">
        <f>IF(N1989="nulová",J1989,0)</f>
        <v>0</v>
      </c>
      <c r="BJ1989" s="20" t="s">
        <v>84</v>
      </c>
      <c r="BK1989" s="228">
        <f>ROUND(I1989*H1989,2)</f>
        <v>0</v>
      </c>
      <c r="BL1989" s="20" t="s">
        <v>291</v>
      </c>
      <c r="BM1989" s="227" t="s">
        <v>3221</v>
      </c>
    </row>
    <row r="1990" s="2" customFormat="1">
      <c r="A1990" s="41"/>
      <c r="B1990" s="42"/>
      <c r="C1990" s="43"/>
      <c r="D1990" s="229" t="s">
        <v>185</v>
      </c>
      <c r="E1990" s="43"/>
      <c r="F1990" s="230" t="s">
        <v>3173</v>
      </c>
      <c r="G1990" s="43"/>
      <c r="H1990" s="43"/>
      <c r="I1990" s="231"/>
      <c r="J1990" s="43"/>
      <c r="K1990" s="43"/>
      <c r="L1990" s="47"/>
      <c r="M1990" s="232"/>
      <c r="N1990" s="233"/>
      <c r="O1990" s="87"/>
      <c r="P1990" s="87"/>
      <c r="Q1990" s="87"/>
      <c r="R1990" s="87"/>
      <c r="S1990" s="87"/>
      <c r="T1990" s="88"/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T1990" s="20" t="s">
        <v>185</v>
      </c>
      <c r="AU1990" s="20" t="s">
        <v>86</v>
      </c>
    </row>
    <row r="1991" s="13" customFormat="1">
      <c r="A1991" s="13"/>
      <c r="B1991" s="234"/>
      <c r="C1991" s="235"/>
      <c r="D1991" s="229" t="s">
        <v>187</v>
      </c>
      <c r="E1991" s="236" t="s">
        <v>19</v>
      </c>
      <c r="F1991" s="237" t="s">
        <v>3222</v>
      </c>
      <c r="G1991" s="235"/>
      <c r="H1991" s="238">
        <v>1.411</v>
      </c>
      <c r="I1991" s="239"/>
      <c r="J1991" s="235"/>
      <c r="K1991" s="235"/>
      <c r="L1991" s="240"/>
      <c r="M1991" s="241"/>
      <c r="N1991" s="242"/>
      <c r="O1991" s="242"/>
      <c r="P1991" s="242"/>
      <c r="Q1991" s="242"/>
      <c r="R1991" s="242"/>
      <c r="S1991" s="242"/>
      <c r="T1991" s="24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4" t="s">
        <v>187</v>
      </c>
      <c r="AU1991" s="244" t="s">
        <v>86</v>
      </c>
      <c r="AV1991" s="13" t="s">
        <v>86</v>
      </c>
      <c r="AW1991" s="13" t="s">
        <v>37</v>
      </c>
      <c r="AX1991" s="13" t="s">
        <v>84</v>
      </c>
      <c r="AY1991" s="244" t="s">
        <v>177</v>
      </c>
    </row>
    <row r="1992" s="13" customFormat="1">
      <c r="A1992" s="13"/>
      <c r="B1992" s="234"/>
      <c r="C1992" s="235"/>
      <c r="D1992" s="229" t="s">
        <v>187</v>
      </c>
      <c r="E1992" s="235"/>
      <c r="F1992" s="237" t="s">
        <v>3223</v>
      </c>
      <c r="G1992" s="235"/>
      <c r="H1992" s="238">
        <v>1.4530000000000001</v>
      </c>
      <c r="I1992" s="239"/>
      <c r="J1992" s="235"/>
      <c r="K1992" s="235"/>
      <c r="L1992" s="240"/>
      <c r="M1992" s="241"/>
      <c r="N1992" s="242"/>
      <c r="O1992" s="242"/>
      <c r="P1992" s="242"/>
      <c r="Q1992" s="242"/>
      <c r="R1992" s="242"/>
      <c r="S1992" s="242"/>
      <c r="T1992" s="24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44" t="s">
        <v>187</v>
      </c>
      <c r="AU1992" s="244" t="s">
        <v>86</v>
      </c>
      <c r="AV1992" s="13" t="s">
        <v>86</v>
      </c>
      <c r="AW1992" s="13" t="s">
        <v>4</v>
      </c>
      <c r="AX1992" s="13" t="s">
        <v>84</v>
      </c>
      <c r="AY1992" s="244" t="s">
        <v>177</v>
      </c>
    </row>
    <row r="1993" s="2" customFormat="1">
      <c r="A1993" s="41"/>
      <c r="B1993" s="42"/>
      <c r="C1993" s="216" t="s">
        <v>3224</v>
      </c>
      <c r="D1993" s="216" t="s">
        <v>179</v>
      </c>
      <c r="E1993" s="217" t="s">
        <v>3225</v>
      </c>
      <c r="F1993" s="218" t="s">
        <v>3226</v>
      </c>
      <c r="G1993" s="219" t="s">
        <v>344</v>
      </c>
      <c r="H1993" s="220">
        <v>1</v>
      </c>
      <c r="I1993" s="221"/>
      <c r="J1993" s="222">
        <f>ROUND(I1993*H1993,2)</f>
        <v>0</v>
      </c>
      <c r="K1993" s="218" t="s">
        <v>317</v>
      </c>
      <c r="L1993" s="47"/>
      <c r="M1993" s="223" t="s">
        <v>19</v>
      </c>
      <c r="N1993" s="224" t="s">
        <v>48</v>
      </c>
      <c r="O1993" s="87"/>
      <c r="P1993" s="225">
        <f>O1993*H1993</f>
        <v>0</v>
      </c>
      <c r="Q1993" s="225">
        <v>12.529999999999999</v>
      </c>
      <c r="R1993" s="225">
        <f>Q1993*H1993</f>
        <v>12.529999999999999</v>
      </c>
      <c r="S1993" s="225">
        <v>0</v>
      </c>
      <c r="T1993" s="226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27" t="s">
        <v>291</v>
      </c>
      <c r="AT1993" s="227" t="s">
        <v>179</v>
      </c>
      <c r="AU1993" s="227" t="s">
        <v>86</v>
      </c>
      <c r="AY1993" s="20" t="s">
        <v>177</v>
      </c>
      <c r="BE1993" s="228">
        <f>IF(N1993="základní",J1993,0)</f>
        <v>0</v>
      </c>
      <c r="BF1993" s="228">
        <f>IF(N1993="snížená",J1993,0)</f>
        <v>0</v>
      </c>
      <c r="BG1993" s="228">
        <f>IF(N1993="zákl. přenesená",J1993,0)</f>
        <v>0</v>
      </c>
      <c r="BH1993" s="228">
        <f>IF(N1993="sníž. přenesená",J1993,0)</f>
        <v>0</v>
      </c>
      <c r="BI1993" s="228">
        <f>IF(N1993="nulová",J1993,0)</f>
        <v>0</v>
      </c>
      <c r="BJ1993" s="20" t="s">
        <v>84</v>
      </c>
      <c r="BK1993" s="228">
        <f>ROUND(I1993*H1993,2)</f>
        <v>0</v>
      </c>
      <c r="BL1993" s="20" t="s">
        <v>291</v>
      </c>
      <c r="BM1993" s="227" t="s">
        <v>3227</v>
      </c>
    </row>
    <row r="1994" s="2" customFormat="1">
      <c r="A1994" s="41"/>
      <c r="B1994" s="42"/>
      <c r="C1994" s="43"/>
      <c r="D1994" s="229" t="s">
        <v>185</v>
      </c>
      <c r="E1994" s="43"/>
      <c r="F1994" s="230" t="s">
        <v>3226</v>
      </c>
      <c r="G1994" s="43"/>
      <c r="H1994" s="43"/>
      <c r="I1994" s="231"/>
      <c r="J1994" s="43"/>
      <c r="K1994" s="43"/>
      <c r="L1994" s="47"/>
      <c r="M1994" s="232"/>
      <c r="N1994" s="233"/>
      <c r="O1994" s="87"/>
      <c r="P1994" s="87"/>
      <c r="Q1994" s="87"/>
      <c r="R1994" s="87"/>
      <c r="S1994" s="87"/>
      <c r="T1994" s="88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T1994" s="20" t="s">
        <v>185</v>
      </c>
      <c r="AU1994" s="20" t="s">
        <v>86</v>
      </c>
    </row>
    <row r="1995" s="13" customFormat="1">
      <c r="A1995" s="13"/>
      <c r="B1995" s="234"/>
      <c r="C1995" s="235"/>
      <c r="D1995" s="229" t="s">
        <v>187</v>
      </c>
      <c r="E1995" s="236" t="s">
        <v>19</v>
      </c>
      <c r="F1995" s="237" t="s">
        <v>3228</v>
      </c>
      <c r="G1995" s="235"/>
      <c r="H1995" s="238">
        <v>1</v>
      </c>
      <c r="I1995" s="239"/>
      <c r="J1995" s="235"/>
      <c r="K1995" s="235"/>
      <c r="L1995" s="240"/>
      <c r="M1995" s="241"/>
      <c r="N1995" s="242"/>
      <c r="O1995" s="242"/>
      <c r="P1995" s="242"/>
      <c r="Q1995" s="242"/>
      <c r="R1995" s="242"/>
      <c r="S1995" s="242"/>
      <c r="T1995" s="24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4" t="s">
        <v>187</v>
      </c>
      <c r="AU1995" s="244" t="s">
        <v>86</v>
      </c>
      <c r="AV1995" s="13" t="s">
        <v>86</v>
      </c>
      <c r="AW1995" s="13" t="s">
        <v>37</v>
      </c>
      <c r="AX1995" s="13" t="s">
        <v>84</v>
      </c>
      <c r="AY1995" s="244" t="s">
        <v>177</v>
      </c>
    </row>
    <row r="1996" s="2" customFormat="1" ht="16.5" customHeight="1">
      <c r="A1996" s="41"/>
      <c r="B1996" s="42"/>
      <c r="C1996" s="216" t="s">
        <v>3229</v>
      </c>
      <c r="D1996" s="216" t="s">
        <v>179</v>
      </c>
      <c r="E1996" s="217" t="s">
        <v>3230</v>
      </c>
      <c r="F1996" s="218" t="s">
        <v>3231</v>
      </c>
      <c r="G1996" s="219" t="s">
        <v>344</v>
      </c>
      <c r="H1996" s="220">
        <v>1</v>
      </c>
      <c r="I1996" s="221"/>
      <c r="J1996" s="222">
        <f>ROUND(I1996*H1996,2)</f>
        <v>0</v>
      </c>
      <c r="K1996" s="218" t="s">
        <v>317</v>
      </c>
      <c r="L1996" s="47"/>
      <c r="M1996" s="223" t="s">
        <v>19</v>
      </c>
      <c r="N1996" s="224" t="s">
        <v>48</v>
      </c>
      <c r="O1996" s="87"/>
      <c r="P1996" s="225">
        <f>O1996*H1996</f>
        <v>0</v>
      </c>
      <c r="Q1996" s="225">
        <v>1.5</v>
      </c>
      <c r="R1996" s="225">
        <f>Q1996*H1996</f>
        <v>1.5</v>
      </c>
      <c r="S1996" s="225">
        <v>0</v>
      </c>
      <c r="T1996" s="226">
        <f>S1996*H1996</f>
        <v>0</v>
      </c>
      <c r="U1996" s="41"/>
      <c r="V1996" s="41"/>
      <c r="W1996" s="41"/>
      <c r="X1996" s="41"/>
      <c r="Y1996" s="41"/>
      <c r="Z1996" s="41"/>
      <c r="AA1996" s="41"/>
      <c r="AB1996" s="41"/>
      <c r="AC1996" s="41"/>
      <c r="AD1996" s="41"/>
      <c r="AE1996" s="41"/>
      <c r="AR1996" s="227" t="s">
        <v>291</v>
      </c>
      <c r="AT1996" s="227" t="s">
        <v>179</v>
      </c>
      <c r="AU1996" s="227" t="s">
        <v>86</v>
      </c>
      <c r="AY1996" s="20" t="s">
        <v>177</v>
      </c>
      <c r="BE1996" s="228">
        <f>IF(N1996="základní",J1996,0)</f>
        <v>0</v>
      </c>
      <c r="BF1996" s="228">
        <f>IF(N1996="snížená",J1996,0)</f>
        <v>0</v>
      </c>
      <c r="BG1996" s="228">
        <f>IF(N1996="zákl. přenesená",J1996,0)</f>
        <v>0</v>
      </c>
      <c r="BH1996" s="228">
        <f>IF(N1996="sníž. přenesená",J1996,0)</f>
        <v>0</v>
      </c>
      <c r="BI1996" s="228">
        <f>IF(N1996="nulová",J1996,0)</f>
        <v>0</v>
      </c>
      <c r="BJ1996" s="20" t="s">
        <v>84</v>
      </c>
      <c r="BK1996" s="228">
        <f>ROUND(I1996*H1996,2)</f>
        <v>0</v>
      </c>
      <c r="BL1996" s="20" t="s">
        <v>291</v>
      </c>
      <c r="BM1996" s="227" t="s">
        <v>3232</v>
      </c>
    </row>
    <row r="1997" s="2" customFormat="1">
      <c r="A1997" s="41"/>
      <c r="B1997" s="42"/>
      <c r="C1997" s="43"/>
      <c r="D1997" s="229" t="s">
        <v>185</v>
      </c>
      <c r="E1997" s="43"/>
      <c r="F1997" s="230" t="s">
        <v>3233</v>
      </c>
      <c r="G1997" s="43"/>
      <c r="H1997" s="43"/>
      <c r="I1997" s="231"/>
      <c r="J1997" s="43"/>
      <c r="K1997" s="43"/>
      <c r="L1997" s="47"/>
      <c r="M1997" s="232"/>
      <c r="N1997" s="233"/>
      <c r="O1997" s="87"/>
      <c r="P1997" s="87"/>
      <c r="Q1997" s="87"/>
      <c r="R1997" s="87"/>
      <c r="S1997" s="87"/>
      <c r="T1997" s="88"/>
      <c r="U1997" s="41"/>
      <c r="V1997" s="41"/>
      <c r="W1997" s="41"/>
      <c r="X1997" s="41"/>
      <c r="Y1997" s="41"/>
      <c r="Z1997" s="41"/>
      <c r="AA1997" s="41"/>
      <c r="AB1997" s="41"/>
      <c r="AC1997" s="41"/>
      <c r="AD1997" s="41"/>
      <c r="AE1997" s="41"/>
      <c r="AT1997" s="20" t="s">
        <v>185</v>
      </c>
      <c r="AU1997" s="20" t="s">
        <v>86</v>
      </c>
    </row>
    <row r="1998" s="2" customFormat="1" ht="16.5" customHeight="1">
      <c r="A1998" s="41"/>
      <c r="B1998" s="42"/>
      <c r="C1998" s="216" t="s">
        <v>3234</v>
      </c>
      <c r="D1998" s="216" t="s">
        <v>179</v>
      </c>
      <c r="E1998" s="217" t="s">
        <v>3235</v>
      </c>
      <c r="F1998" s="218" t="s">
        <v>3236</v>
      </c>
      <c r="G1998" s="219" t="s">
        <v>344</v>
      </c>
      <c r="H1998" s="220">
        <v>1</v>
      </c>
      <c r="I1998" s="221"/>
      <c r="J1998" s="222">
        <f>ROUND(I1998*H1998,2)</f>
        <v>0</v>
      </c>
      <c r="K1998" s="218" t="s">
        <v>317</v>
      </c>
      <c r="L1998" s="47"/>
      <c r="M1998" s="223" t="s">
        <v>19</v>
      </c>
      <c r="N1998" s="224" t="s">
        <v>48</v>
      </c>
      <c r="O1998" s="87"/>
      <c r="P1998" s="225">
        <f>O1998*H1998</f>
        <v>0</v>
      </c>
      <c r="Q1998" s="225">
        <v>1.5</v>
      </c>
      <c r="R1998" s="225">
        <f>Q1998*H1998</f>
        <v>1.5</v>
      </c>
      <c r="S1998" s="225">
        <v>0</v>
      </c>
      <c r="T1998" s="226">
        <f>S1998*H1998</f>
        <v>0</v>
      </c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R1998" s="227" t="s">
        <v>291</v>
      </c>
      <c r="AT1998" s="227" t="s">
        <v>179</v>
      </c>
      <c r="AU1998" s="227" t="s">
        <v>86</v>
      </c>
      <c r="AY1998" s="20" t="s">
        <v>177</v>
      </c>
      <c r="BE1998" s="228">
        <f>IF(N1998="základní",J1998,0)</f>
        <v>0</v>
      </c>
      <c r="BF1998" s="228">
        <f>IF(N1998="snížená",J1998,0)</f>
        <v>0</v>
      </c>
      <c r="BG1998" s="228">
        <f>IF(N1998="zákl. přenesená",J1998,0)</f>
        <v>0</v>
      </c>
      <c r="BH1998" s="228">
        <f>IF(N1998="sníž. přenesená",J1998,0)</f>
        <v>0</v>
      </c>
      <c r="BI1998" s="228">
        <f>IF(N1998="nulová",J1998,0)</f>
        <v>0</v>
      </c>
      <c r="BJ1998" s="20" t="s">
        <v>84</v>
      </c>
      <c r="BK1998" s="228">
        <f>ROUND(I1998*H1998,2)</f>
        <v>0</v>
      </c>
      <c r="BL1998" s="20" t="s">
        <v>291</v>
      </c>
      <c r="BM1998" s="227" t="s">
        <v>3237</v>
      </c>
    </row>
    <row r="1999" s="2" customFormat="1">
      <c r="A1999" s="41"/>
      <c r="B1999" s="42"/>
      <c r="C1999" s="43"/>
      <c r="D1999" s="229" t="s">
        <v>185</v>
      </c>
      <c r="E1999" s="43"/>
      <c r="F1999" s="230" t="s">
        <v>3238</v>
      </c>
      <c r="G1999" s="43"/>
      <c r="H1999" s="43"/>
      <c r="I1999" s="231"/>
      <c r="J1999" s="43"/>
      <c r="K1999" s="43"/>
      <c r="L1999" s="47"/>
      <c r="M1999" s="232"/>
      <c r="N1999" s="233"/>
      <c r="O1999" s="87"/>
      <c r="P1999" s="87"/>
      <c r="Q1999" s="87"/>
      <c r="R1999" s="87"/>
      <c r="S1999" s="87"/>
      <c r="T1999" s="88"/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T1999" s="20" t="s">
        <v>185</v>
      </c>
      <c r="AU1999" s="20" t="s">
        <v>86</v>
      </c>
    </row>
    <row r="2000" s="2" customFormat="1" ht="16.5" customHeight="1">
      <c r="A2000" s="41"/>
      <c r="B2000" s="42"/>
      <c r="C2000" s="216" t="s">
        <v>3239</v>
      </c>
      <c r="D2000" s="216" t="s">
        <v>179</v>
      </c>
      <c r="E2000" s="217" t="s">
        <v>3240</v>
      </c>
      <c r="F2000" s="218" t="s">
        <v>3241</v>
      </c>
      <c r="G2000" s="219" t="s">
        <v>344</v>
      </c>
      <c r="H2000" s="220">
        <v>1</v>
      </c>
      <c r="I2000" s="221"/>
      <c r="J2000" s="222">
        <f>ROUND(I2000*H2000,2)</f>
        <v>0</v>
      </c>
      <c r="K2000" s="218" t="s">
        <v>317</v>
      </c>
      <c r="L2000" s="47"/>
      <c r="M2000" s="223" t="s">
        <v>19</v>
      </c>
      <c r="N2000" s="224" t="s">
        <v>48</v>
      </c>
      <c r="O2000" s="87"/>
      <c r="P2000" s="225">
        <f>O2000*H2000</f>
        <v>0</v>
      </c>
      <c r="Q2000" s="225">
        <v>0</v>
      </c>
      <c r="R2000" s="225">
        <f>Q2000*H2000</f>
        <v>0</v>
      </c>
      <c r="S2000" s="225">
        <v>0</v>
      </c>
      <c r="T2000" s="226">
        <f>S2000*H2000</f>
        <v>0</v>
      </c>
      <c r="U2000" s="41"/>
      <c r="V2000" s="41"/>
      <c r="W2000" s="41"/>
      <c r="X2000" s="41"/>
      <c r="Y2000" s="41"/>
      <c r="Z2000" s="41"/>
      <c r="AA2000" s="41"/>
      <c r="AB2000" s="41"/>
      <c r="AC2000" s="41"/>
      <c r="AD2000" s="41"/>
      <c r="AE2000" s="41"/>
      <c r="AR2000" s="227" t="s">
        <v>291</v>
      </c>
      <c r="AT2000" s="227" t="s">
        <v>179</v>
      </c>
      <c r="AU2000" s="227" t="s">
        <v>86</v>
      </c>
      <c r="AY2000" s="20" t="s">
        <v>177</v>
      </c>
      <c r="BE2000" s="228">
        <f>IF(N2000="základní",J2000,0)</f>
        <v>0</v>
      </c>
      <c r="BF2000" s="228">
        <f>IF(N2000="snížená",J2000,0)</f>
        <v>0</v>
      </c>
      <c r="BG2000" s="228">
        <f>IF(N2000="zákl. přenesená",J2000,0)</f>
        <v>0</v>
      </c>
      <c r="BH2000" s="228">
        <f>IF(N2000="sníž. přenesená",J2000,0)</f>
        <v>0</v>
      </c>
      <c r="BI2000" s="228">
        <f>IF(N2000="nulová",J2000,0)</f>
        <v>0</v>
      </c>
      <c r="BJ2000" s="20" t="s">
        <v>84</v>
      </c>
      <c r="BK2000" s="228">
        <f>ROUND(I2000*H2000,2)</f>
        <v>0</v>
      </c>
      <c r="BL2000" s="20" t="s">
        <v>291</v>
      </c>
      <c r="BM2000" s="227" t="s">
        <v>3242</v>
      </c>
    </row>
    <row r="2001" s="2" customFormat="1">
      <c r="A2001" s="41"/>
      <c r="B2001" s="42"/>
      <c r="C2001" s="43"/>
      <c r="D2001" s="229" t="s">
        <v>185</v>
      </c>
      <c r="E2001" s="43"/>
      <c r="F2001" s="230" t="s">
        <v>3243</v>
      </c>
      <c r="G2001" s="43"/>
      <c r="H2001" s="43"/>
      <c r="I2001" s="231"/>
      <c r="J2001" s="43"/>
      <c r="K2001" s="43"/>
      <c r="L2001" s="47"/>
      <c r="M2001" s="232"/>
      <c r="N2001" s="233"/>
      <c r="O2001" s="87"/>
      <c r="P2001" s="87"/>
      <c r="Q2001" s="87"/>
      <c r="R2001" s="87"/>
      <c r="S2001" s="87"/>
      <c r="T2001" s="88"/>
      <c r="U2001" s="41"/>
      <c r="V2001" s="41"/>
      <c r="W2001" s="41"/>
      <c r="X2001" s="41"/>
      <c r="Y2001" s="41"/>
      <c r="Z2001" s="41"/>
      <c r="AA2001" s="41"/>
      <c r="AB2001" s="41"/>
      <c r="AC2001" s="41"/>
      <c r="AD2001" s="41"/>
      <c r="AE2001" s="41"/>
      <c r="AT2001" s="20" t="s">
        <v>185</v>
      </c>
      <c r="AU2001" s="20" t="s">
        <v>86</v>
      </c>
    </row>
    <row r="2002" s="2" customFormat="1" ht="16.5" customHeight="1">
      <c r="A2002" s="41"/>
      <c r="B2002" s="42"/>
      <c r="C2002" s="216" t="s">
        <v>3244</v>
      </c>
      <c r="D2002" s="216" t="s">
        <v>179</v>
      </c>
      <c r="E2002" s="217" t="s">
        <v>3245</v>
      </c>
      <c r="F2002" s="218" t="s">
        <v>3246</v>
      </c>
      <c r="G2002" s="219" t="s">
        <v>344</v>
      </c>
      <c r="H2002" s="220">
        <v>1</v>
      </c>
      <c r="I2002" s="221"/>
      <c r="J2002" s="222">
        <f>ROUND(I2002*H2002,2)</f>
        <v>0</v>
      </c>
      <c r="K2002" s="218" t="s">
        <v>317</v>
      </c>
      <c r="L2002" s="47"/>
      <c r="M2002" s="223" t="s">
        <v>19</v>
      </c>
      <c r="N2002" s="224" t="s">
        <v>48</v>
      </c>
      <c r="O2002" s="87"/>
      <c r="P2002" s="225">
        <f>O2002*H2002</f>
        <v>0</v>
      </c>
      <c r="Q2002" s="225">
        <v>0</v>
      </c>
      <c r="R2002" s="225">
        <f>Q2002*H2002</f>
        <v>0</v>
      </c>
      <c r="S2002" s="225">
        <v>0</v>
      </c>
      <c r="T2002" s="226">
        <f>S2002*H2002</f>
        <v>0</v>
      </c>
      <c r="U2002" s="41"/>
      <c r="V2002" s="41"/>
      <c r="W2002" s="41"/>
      <c r="X2002" s="41"/>
      <c r="Y2002" s="41"/>
      <c r="Z2002" s="41"/>
      <c r="AA2002" s="41"/>
      <c r="AB2002" s="41"/>
      <c r="AC2002" s="41"/>
      <c r="AD2002" s="41"/>
      <c r="AE2002" s="41"/>
      <c r="AR2002" s="227" t="s">
        <v>291</v>
      </c>
      <c r="AT2002" s="227" t="s">
        <v>179</v>
      </c>
      <c r="AU2002" s="227" t="s">
        <v>86</v>
      </c>
      <c r="AY2002" s="20" t="s">
        <v>177</v>
      </c>
      <c r="BE2002" s="228">
        <f>IF(N2002="základní",J2002,0)</f>
        <v>0</v>
      </c>
      <c r="BF2002" s="228">
        <f>IF(N2002="snížená",J2002,0)</f>
        <v>0</v>
      </c>
      <c r="BG2002" s="228">
        <f>IF(N2002="zákl. přenesená",J2002,0)</f>
        <v>0</v>
      </c>
      <c r="BH2002" s="228">
        <f>IF(N2002="sníž. přenesená",J2002,0)</f>
        <v>0</v>
      </c>
      <c r="BI2002" s="228">
        <f>IF(N2002="nulová",J2002,0)</f>
        <v>0</v>
      </c>
      <c r="BJ2002" s="20" t="s">
        <v>84</v>
      </c>
      <c r="BK2002" s="228">
        <f>ROUND(I2002*H2002,2)</f>
        <v>0</v>
      </c>
      <c r="BL2002" s="20" t="s">
        <v>291</v>
      </c>
      <c r="BM2002" s="227" t="s">
        <v>3247</v>
      </c>
    </row>
    <row r="2003" s="2" customFormat="1">
      <c r="A2003" s="41"/>
      <c r="B2003" s="42"/>
      <c r="C2003" s="43"/>
      <c r="D2003" s="229" t="s">
        <v>185</v>
      </c>
      <c r="E2003" s="43"/>
      <c r="F2003" s="230" t="s">
        <v>3241</v>
      </c>
      <c r="G2003" s="43"/>
      <c r="H2003" s="43"/>
      <c r="I2003" s="231"/>
      <c r="J2003" s="43"/>
      <c r="K2003" s="43"/>
      <c r="L2003" s="47"/>
      <c r="M2003" s="232"/>
      <c r="N2003" s="233"/>
      <c r="O2003" s="87"/>
      <c r="P2003" s="87"/>
      <c r="Q2003" s="87"/>
      <c r="R2003" s="87"/>
      <c r="S2003" s="87"/>
      <c r="T2003" s="88"/>
      <c r="U2003" s="41"/>
      <c r="V2003" s="41"/>
      <c r="W2003" s="41"/>
      <c r="X2003" s="41"/>
      <c r="Y2003" s="41"/>
      <c r="Z2003" s="41"/>
      <c r="AA2003" s="41"/>
      <c r="AB2003" s="41"/>
      <c r="AC2003" s="41"/>
      <c r="AD2003" s="41"/>
      <c r="AE2003" s="41"/>
      <c r="AT2003" s="20" t="s">
        <v>185</v>
      </c>
      <c r="AU2003" s="20" t="s">
        <v>86</v>
      </c>
    </row>
    <row r="2004" s="2" customFormat="1" ht="16.5" customHeight="1">
      <c r="A2004" s="41"/>
      <c r="B2004" s="42"/>
      <c r="C2004" s="216" t="s">
        <v>3248</v>
      </c>
      <c r="D2004" s="216" t="s">
        <v>179</v>
      </c>
      <c r="E2004" s="217" t="s">
        <v>3249</v>
      </c>
      <c r="F2004" s="218" t="s">
        <v>3250</v>
      </c>
      <c r="G2004" s="219" t="s">
        <v>344</v>
      </c>
      <c r="H2004" s="220">
        <v>1</v>
      </c>
      <c r="I2004" s="221"/>
      <c r="J2004" s="222">
        <f>ROUND(I2004*H2004,2)</f>
        <v>0</v>
      </c>
      <c r="K2004" s="218" t="s">
        <v>317</v>
      </c>
      <c r="L2004" s="47"/>
      <c r="M2004" s="223" t="s">
        <v>19</v>
      </c>
      <c r="N2004" s="224" t="s">
        <v>48</v>
      </c>
      <c r="O2004" s="87"/>
      <c r="P2004" s="225">
        <f>O2004*H2004</f>
        <v>0</v>
      </c>
      <c r="Q2004" s="225">
        <v>0</v>
      </c>
      <c r="R2004" s="225">
        <f>Q2004*H2004</f>
        <v>0</v>
      </c>
      <c r="S2004" s="225">
        <v>0</v>
      </c>
      <c r="T2004" s="226">
        <f>S2004*H2004</f>
        <v>0</v>
      </c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R2004" s="227" t="s">
        <v>291</v>
      </c>
      <c r="AT2004" s="227" t="s">
        <v>179</v>
      </c>
      <c r="AU2004" s="227" t="s">
        <v>86</v>
      </c>
      <c r="AY2004" s="20" t="s">
        <v>177</v>
      </c>
      <c r="BE2004" s="228">
        <f>IF(N2004="základní",J2004,0)</f>
        <v>0</v>
      </c>
      <c r="BF2004" s="228">
        <f>IF(N2004="snížená",J2004,0)</f>
        <v>0</v>
      </c>
      <c r="BG2004" s="228">
        <f>IF(N2004="zákl. přenesená",J2004,0)</f>
        <v>0</v>
      </c>
      <c r="BH2004" s="228">
        <f>IF(N2004="sníž. přenesená",J2004,0)</f>
        <v>0</v>
      </c>
      <c r="BI2004" s="228">
        <f>IF(N2004="nulová",J2004,0)</f>
        <v>0</v>
      </c>
      <c r="BJ2004" s="20" t="s">
        <v>84</v>
      </c>
      <c r="BK2004" s="228">
        <f>ROUND(I2004*H2004,2)</f>
        <v>0</v>
      </c>
      <c r="BL2004" s="20" t="s">
        <v>291</v>
      </c>
      <c r="BM2004" s="227" t="s">
        <v>3251</v>
      </c>
    </row>
    <row r="2005" s="2" customFormat="1">
      <c r="A2005" s="41"/>
      <c r="B2005" s="42"/>
      <c r="C2005" s="43"/>
      <c r="D2005" s="229" t="s">
        <v>185</v>
      </c>
      <c r="E2005" s="43"/>
      <c r="F2005" s="230" t="s">
        <v>3250</v>
      </c>
      <c r="G2005" s="43"/>
      <c r="H2005" s="43"/>
      <c r="I2005" s="231"/>
      <c r="J2005" s="43"/>
      <c r="K2005" s="43"/>
      <c r="L2005" s="47"/>
      <c r="M2005" s="232"/>
      <c r="N2005" s="233"/>
      <c r="O2005" s="87"/>
      <c r="P2005" s="87"/>
      <c r="Q2005" s="87"/>
      <c r="R2005" s="87"/>
      <c r="S2005" s="87"/>
      <c r="T2005" s="88"/>
      <c r="U2005" s="41"/>
      <c r="V2005" s="41"/>
      <c r="W2005" s="41"/>
      <c r="X2005" s="41"/>
      <c r="Y2005" s="41"/>
      <c r="Z2005" s="41"/>
      <c r="AA2005" s="41"/>
      <c r="AB2005" s="41"/>
      <c r="AC2005" s="41"/>
      <c r="AD2005" s="41"/>
      <c r="AE2005" s="41"/>
      <c r="AT2005" s="20" t="s">
        <v>185</v>
      </c>
      <c r="AU2005" s="20" t="s">
        <v>86</v>
      </c>
    </row>
    <row r="2006" s="2" customFormat="1" ht="16.5" customHeight="1">
      <c r="A2006" s="41"/>
      <c r="B2006" s="42"/>
      <c r="C2006" s="216" t="s">
        <v>3252</v>
      </c>
      <c r="D2006" s="216" t="s">
        <v>179</v>
      </c>
      <c r="E2006" s="217" t="s">
        <v>3253</v>
      </c>
      <c r="F2006" s="218" t="s">
        <v>3254</v>
      </c>
      <c r="G2006" s="219" t="s">
        <v>344</v>
      </c>
      <c r="H2006" s="220">
        <v>1</v>
      </c>
      <c r="I2006" s="221"/>
      <c r="J2006" s="222">
        <f>ROUND(I2006*H2006,2)</f>
        <v>0</v>
      </c>
      <c r="K2006" s="218" t="s">
        <v>317</v>
      </c>
      <c r="L2006" s="47"/>
      <c r="M2006" s="223" t="s">
        <v>19</v>
      </c>
      <c r="N2006" s="224" t="s">
        <v>48</v>
      </c>
      <c r="O2006" s="87"/>
      <c r="P2006" s="225">
        <f>O2006*H2006</f>
        <v>0</v>
      </c>
      <c r="Q2006" s="225">
        <v>0</v>
      </c>
      <c r="R2006" s="225">
        <f>Q2006*H2006</f>
        <v>0</v>
      </c>
      <c r="S2006" s="225">
        <v>0</v>
      </c>
      <c r="T2006" s="226">
        <f>S2006*H2006</f>
        <v>0</v>
      </c>
      <c r="U2006" s="41"/>
      <c r="V2006" s="41"/>
      <c r="W2006" s="41"/>
      <c r="X2006" s="41"/>
      <c r="Y2006" s="41"/>
      <c r="Z2006" s="41"/>
      <c r="AA2006" s="41"/>
      <c r="AB2006" s="41"/>
      <c r="AC2006" s="41"/>
      <c r="AD2006" s="41"/>
      <c r="AE2006" s="41"/>
      <c r="AR2006" s="227" t="s">
        <v>291</v>
      </c>
      <c r="AT2006" s="227" t="s">
        <v>179</v>
      </c>
      <c r="AU2006" s="227" t="s">
        <v>86</v>
      </c>
      <c r="AY2006" s="20" t="s">
        <v>177</v>
      </c>
      <c r="BE2006" s="228">
        <f>IF(N2006="základní",J2006,0)</f>
        <v>0</v>
      </c>
      <c r="BF2006" s="228">
        <f>IF(N2006="snížená",J2006,0)</f>
        <v>0</v>
      </c>
      <c r="BG2006" s="228">
        <f>IF(N2006="zákl. přenesená",J2006,0)</f>
        <v>0</v>
      </c>
      <c r="BH2006" s="228">
        <f>IF(N2006="sníž. přenesená",J2006,0)</f>
        <v>0</v>
      </c>
      <c r="BI2006" s="228">
        <f>IF(N2006="nulová",J2006,0)</f>
        <v>0</v>
      </c>
      <c r="BJ2006" s="20" t="s">
        <v>84</v>
      </c>
      <c r="BK2006" s="228">
        <f>ROUND(I2006*H2006,2)</f>
        <v>0</v>
      </c>
      <c r="BL2006" s="20" t="s">
        <v>291</v>
      </c>
      <c r="BM2006" s="227" t="s">
        <v>3255</v>
      </c>
    </row>
    <row r="2007" s="2" customFormat="1">
      <c r="A2007" s="41"/>
      <c r="B2007" s="42"/>
      <c r="C2007" s="43"/>
      <c r="D2007" s="229" t="s">
        <v>185</v>
      </c>
      <c r="E2007" s="43"/>
      <c r="F2007" s="230" t="s">
        <v>3256</v>
      </c>
      <c r="G2007" s="43"/>
      <c r="H2007" s="43"/>
      <c r="I2007" s="231"/>
      <c r="J2007" s="43"/>
      <c r="K2007" s="43"/>
      <c r="L2007" s="47"/>
      <c r="M2007" s="232"/>
      <c r="N2007" s="233"/>
      <c r="O2007" s="87"/>
      <c r="P2007" s="87"/>
      <c r="Q2007" s="87"/>
      <c r="R2007" s="87"/>
      <c r="S2007" s="87"/>
      <c r="T2007" s="88"/>
      <c r="U2007" s="41"/>
      <c r="V2007" s="41"/>
      <c r="W2007" s="41"/>
      <c r="X2007" s="41"/>
      <c r="Y2007" s="41"/>
      <c r="Z2007" s="41"/>
      <c r="AA2007" s="41"/>
      <c r="AB2007" s="41"/>
      <c r="AC2007" s="41"/>
      <c r="AD2007" s="41"/>
      <c r="AE2007" s="41"/>
      <c r="AT2007" s="20" t="s">
        <v>185</v>
      </c>
      <c r="AU2007" s="20" t="s">
        <v>86</v>
      </c>
    </row>
    <row r="2008" s="2" customFormat="1" ht="16.5" customHeight="1">
      <c r="A2008" s="41"/>
      <c r="B2008" s="42"/>
      <c r="C2008" s="216" t="s">
        <v>3257</v>
      </c>
      <c r="D2008" s="216" t="s">
        <v>179</v>
      </c>
      <c r="E2008" s="217" t="s">
        <v>3258</v>
      </c>
      <c r="F2008" s="218" t="s">
        <v>3259</v>
      </c>
      <c r="G2008" s="219" t="s">
        <v>344</v>
      </c>
      <c r="H2008" s="220">
        <v>1</v>
      </c>
      <c r="I2008" s="221"/>
      <c r="J2008" s="222">
        <f>ROUND(I2008*H2008,2)</f>
        <v>0</v>
      </c>
      <c r="K2008" s="218" t="s">
        <v>317</v>
      </c>
      <c r="L2008" s="47"/>
      <c r="M2008" s="223" t="s">
        <v>19</v>
      </c>
      <c r="N2008" s="224" t="s">
        <v>48</v>
      </c>
      <c r="O2008" s="87"/>
      <c r="P2008" s="225">
        <f>O2008*H2008</f>
        <v>0</v>
      </c>
      <c r="Q2008" s="225">
        <v>0</v>
      </c>
      <c r="R2008" s="225">
        <f>Q2008*H2008</f>
        <v>0</v>
      </c>
      <c r="S2008" s="225">
        <v>0</v>
      </c>
      <c r="T2008" s="226">
        <f>S2008*H2008</f>
        <v>0</v>
      </c>
      <c r="U2008" s="41"/>
      <c r="V2008" s="41"/>
      <c r="W2008" s="41"/>
      <c r="X2008" s="41"/>
      <c r="Y2008" s="41"/>
      <c r="Z2008" s="41"/>
      <c r="AA2008" s="41"/>
      <c r="AB2008" s="41"/>
      <c r="AC2008" s="41"/>
      <c r="AD2008" s="41"/>
      <c r="AE2008" s="41"/>
      <c r="AR2008" s="227" t="s">
        <v>291</v>
      </c>
      <c r="AT2008" s="227" t="s">
        <v>179</v>
      </c>
      <c r="AU2008" s="227" t="s">
        <v>86</v>
      </c>
      <c r="AY2008" s="20" t="s">
        <v>177</v>
      </c>
      <c r="BE2008" s="228">
        <f>IF(N2008="základní",J2008,0)</f>
        <v>0</v>
      </c>
      <c r="BF2008" s="228">
        <f>IF(N2008="snížená",J2008,0)</f>
        <v>0</v>
      </c>
      <c r="BG2008" s="228">
        <f>IF(N2008="zákl. přenesená",J2008,0)</f>
        <v>0</v>
      </c>
      <c r="BH2008" s="228">
        <f>IF(N2008="sníž. přenesená",J2008,0)</f>
        <v>0</v>
      </c>
      <c r="BI2008" s="228">
        <f>IF(N2008="nulová",J2008,0)</f>
        <v>0</v>
      </c>
      <c r="BJ2008" s="20" t="s">
        <v>84</v>
      </c>
      <c r="BK2008" s="228">
        <f>ROUND(I2008*H2008,2)</f>
        <v>0</v>
      </c>
      <c r="BL2008" s="20" t="s">
        <v>291</v>
      </c>
      <c r="BM2008" s="227" t="s">
        <v>3260</v>
      </c>
    </row>
    <row r="2009" s="2" customFormat="1">
      <c r="A2009" s="41"/>
      <c r="B2009" s="42"/>
      <c r="C2009" s="43"/>
      <c r="D2009" s="229" t="s">
        <v>185</v>
      </c>
      <c r="E2009" s="43"/>
      <c r="F2009" s="230" t="s">
        <v>3261</v>
      </c>
      <c r="G2009" s="43"/>
      <c r="H2009" s="43"/>
      <c r="I2009" s="231"/>
      <c r="J2009" s="43"/>
      <c r="K2009" s="43"/>
      <c r="L2009" s="47"/>
      <c r="M2009" s="232"/>
      <c r="N2009" s="233"/>
      <c r="O2009" s="87"/>
      <c r="P2009" s="87"/>
      <c r="Q2009" s="87"/>
      <c r="R2009" s="87"/>
      <c r="S2009" s="87"/>
      <c r="T2009" s="88"/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T2009" s="20" t="s">
        <v>185</v>
      </c>
      <c r="AU2009" s="20" t="s">
        <v>86</v>
      </c>
    </row>
    <row r="2010" s="2" customFormat="1" ht="16.5" customHeight="1">
      <c r="A2010" s="41"/>
      <c r="B2010" s="42"/>
      <c r="C2010" s="216" t="s">
        <v>3262</v>
      </c>
      <c r="D2010" s="216" t="s">
        <v>179</v>
      </c>
      <c r="E2010" s="217" t="s">
        <v>3263</v>
      </c>
      <c r="F2010" s="218" t="s">
        <v>3264</v>
      </c>
      <c r="G2010" s="219" t="s">
        <v>287</v>
      </c>
      <c r="H2010" s="220">
        <v>26.433</v>
      </c>
      <c r="I2010" s="221"/>
      <c r="J2010" s="222">
        <f>ROUND(I2010*H2010,2)</f>
        <v>0</v>
      </c>
      <c r="K2010" s="218" t="s">
        <v>244</v>
      </c>
      <c r="L2010" s="47"/>
      <c r="M2010" s="223" t="s">
        <v>19</v>
      </c>
      <c r="N2010" s="224" t="s">
        <v>48</v>
      </c>
      <c r="O2010" s="87"/>
      <c r="P2010" s="225">
        <f>O2010*H2010</f>
        <v>0</v>
      </c>
      <c r="Q2010" s="225">
        <v>0</v>
      </c>
      <c r="R2010" s="225">
        <f>Q2010*H2010</f>
        <v>0</v>
      </c>
      <c r="S2010" s="225">
        <v>0</v>
      </c>
      <c r="T2010" s="226">
        <f>S2010*H2010</f>
        <v>0</v>
      </c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R2010" s="227" t="s">
        <v>291</v>
      </c>
      <c r="AT2010" s="227" t="s">
        <v>179</v>
      </c>
      <c r="AU2010" s="227" t="s">
        <v>86</v>
      </c>
      <c r="AY2010" s="20" t="s">
        <v>177</v>
      </c>
      <c r="BE2010" s="228">
        <f>IF(N2010="základní",J2010,0)</f>
        <v>0</v>
      </c>
      <c r="BF2010" s="228">
        <f>IF(N2010="snížená",J2010,0)</f>
        <v>0</v>
      </c>
      <c r="BG2010" s="228">
        <f>IF(N2010="zákl. přenesená",J2010,0)</f>
        <v>0</v>
      </c>
      <c r="BH2010" s="228">
        <f>IF(N2010="sníž. přenesená",J2010,0)</f>
        <v>0</v>
      </c>
      <c r="BI2010" s="228">
        <f>IF(N2010="nulová",J2010,0)</f>
        <v>0</v>
      </c>
      <c r="BJ2010" s="20" t="s">
        <v>84</v>
      </c>
      <c r="BK2010" s="228">
        <f>ROUND(I2010*H2010,2)</f>
        <v>0</v>
      </c>
      <c r="BL2010" s="20" t="s">
        <v>291</v>
      </c>
      <c r="BM2010" s="227" t="s">
        <v>3265</v>
      </c>
    </row>
    <row r="2011" s="2" customFormat="1">
      <c r="A2011" s="41"/>
      <c r="B2011" s="42"/>
      <c r="C2011" s="43"/>
      <c r="D2011" s="229" t="s">
        <v>185</v>
      </c>
      <c r="E2011" s="43"/>
      <c r="F2011" s="230" t="s">
        <v>3266</v>
      </c>
      <c r="G2011" s="43"/>
      <c r="H2011" s="43"/>
      <c r="I2011" s="231"/>
      <c r="J2011" s="43"/>
      <c r="K2011" s="43"/>
      <c r="L2011" s="47"/>
      <c r="M2011" s="232"/>
      <c r="N2011" s="233"/>
      <c r="O2011" s="87"/>
      <c r="P2011" s="87"/>
      <c r="Q2011" s="87"/>
      <c r="R2011" s="87"/>
      <c r="S2011" s="87"/>
      <c r="T2011" s="88"/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T2011" s="20" t="s">
        <v>185</v>
      </c>
      <c r="AU2011" s="20" t="s">
        <v>86</v>
      </c>
    </row>
    <row r="2012" s="12" customFormat="1" ht="22.8" customHeight="1">
      <c r="A2012" s="12"/>
      <c r="B2012" s="200"/>
      <c r="C2012" s="201"/>
      <c r="D2012" s="202" t="s">
        <v>76</v>
      </c>
      <c r="E2012" s="214" t="s">
        <v>3267</v>
      </c>
      <c r="F2012" s="214" t="s">
        <v>3268</v>
      </c>
      <c r="G2012" s="201"/>
      <c r="H2012" s="201"/>
      <c r="I2012" s="204"/>
      <c r="J2012" s="215">
        <f>BK2012</f>
        <v>0</v>
      </c>
      <c r="K2012" s="201"/>
      <c r="L2012" s="206"/>
      <c r="M2012" s="207"/>
      <c r="N2012" s="208"/>
      <c r="O2012" s="208"/>
      <c r="P2012" s="209">
        <f>SUM(P2013:P2060)</f>
        <v>0</v>
      </c>
      <c r="Q2012" s="208"/>
      <c r="R2012" s="209">
        <f>SUM(R2013:R2060)</f>
        <v>6.5298966300000014</v>
      </c>
      <c r="S2012" s="208"/>
      <c r="T2012" s="210">
        <f>SUM(T2013:T2060)</f>
        <v>0</v>
      </c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R2012" s="211" t="s">
        <v>86</v>
      </c>
      <c r="AT2012" s="212" t="s">
        <v>76</v>
      </c>
      <c r="AU2012" s="212" t="s">
        <v>84</v>
      </c>
      <c r="AY2012" s="211" t="s">
        <v>177</v>
      </c>
      <c r="BK2012" s="213">
        <f>SUM(BK2013:BK2060)</f>
        <v>0</v>
      </c>
    </row>
    <row r="2013" s="2" customFormat="1" ht="21.75" customHeight="1">
      <c r="A2013" s="41"/>
      <c r="B2013" s="42"/>
      <c r="C2013" s="216" t="s">
        <v>3269</v>
      </c>
      <c r="D2013" s="216" t="s">
        <v>179</v>
      </c>
      <c r="E2013" s="217" t="s">
        <v>3270</v>
      </c>
      <c r="F2013" s="218" t="s">
        <v>3271</v>
      </c>
      <c r="G2013" s="219" t="s">
        <v>251</v>
      </c>
      <c r="H2013" s="220">
        <v>38.731000000000002</v>
      </c>
      <c r="I2013" s="221"/>
      <c r="J2013" s="222">
        <f>ROUND(I2013*H2013,2)</f>
        <v>0</v>
      </c>
      <c r="K2013" s="218" t="s">
        <v>244</v>
      </c>
      <c r="L2013" s="47"/>
      <c r="M2013" s="223" t="s">
        <v>19</v>
      </c>
      <c r="N2013" s="224" t="s">
        <v>48</v>
      </c>
      <c r="O2013" s="87"/>
      <c r="P2013" s="225">
        <f>O2013*H2013</f>
        <v>0</v>
      </c>
      <c r="Q2013" s="225">
        <v>0.028629999999999999</v>
      </c>
      <c r="R2013" s="225">
        <f>Q2013*H2013</f>
        <v>1.1088685300000001</v>
      </c>
      <c r="S2013" s="225">
        <v>0</v>
      </c>
      <c r="T2013" s="226">
        <f>S2013*H2013</f>
        <v>0</v>
      </c>
      <c r="U2013" s="41"/>
      <c r="V2013" s="41"/>
      <c r="W2013" s="41"/>
      <c r="X2013" s="41"/>
      <c r="Y2013" s="41"/>
      <c r="Z2013" s="41"/>
      <c r="AA2013" s="41"/>
      <c r="AB2013" s="41"/>
      <c r="AC2013" s="41"/>
      <c r="AD2013" s="41"/>
      <c r="AE2013" s="41"/>
      <c r="AR2013" s="227" t="s">
        <v>291</v>
      </c>
      <c r="AT2013" s="227" t="s">
        <v>179</v>
      </c>
      <c r="AU2013" s="227" t="s">
        <v>86</v>
      </c>
      <c r="AY2013" s="20" t="s">
        <v>177</v>
      </c>
      <c r="BE2013" s="228">
        <f>IF(N2013="základní",J2013,0)</f>
        <v>0</v>
      </c>
      <c r="BF2013" s="228">
        <f>IF(N2013="snížená",J2013,0)</f>
        <v>0</v>
      </c>
      <c r="BG2013" s="228">
        <f>IF(N2013="zákl. přenesená",J2013,0)</f>
        <v>0</v>
      </c>
      <c r="BH2013" s="228">
        <f>IF(N2013="sníž. přenesená",J2013,0)</f>
        <v>0</v>
      </c>
      <c r="BI2013" s="228">
        <f>IF(N2013="nulová",J2013,0)</f>
        <v>0</v>
      </c>
      <c r="BJ2013" s="20" t="s">
        <v>84</v>
      </c>
      <c r="BK2013" s="228">
        <f>ROUND(I2013*H2013,2)</f>
        <v>0</v>
      </c>
      <c r="BL2013" s="20" t="s">
        <v>291</v>
      </c>
      <c r="BM2013" s="227" t="s">
        <v>3272</v>
      </c>
    </row>
    <row r="2014" s="2" customFormat="1">
      <c r="A2014" s="41"/>
      <c r="B2014" s="42"/>
      <c r="C2014" s="43"/>
      <c r="D2014" s="229" t="s">
        <v>185</v>
      </c>
      <c r="E2014" s="43"/>
      <c r="F2014" s="230" t="s">
        <v>3273</v>
      </c>
      <c r="G2014" s="43"/>
      <c r="H2014" s="43"/>
      <c r="I2014" s="231"/>
      <c r="J2014" s="43"/>
      <c r="K2014" s="43"/>
      <c r="L2014" s="47"/>
      <c r="M2014" s="232"/>
      <c r="N2014" s="233"/>
      <c r="O2014" s="87"/>
      <c r="P2014" s="87"/>
      <c r="Q2014" s="87"/>
      <c r="R2014" s="87"/>
      <c r="S2014" s="87"/>
      <c r="T2014" s="88"/>
      <c r="U2014" s="41"/>
      <c r="V2014" s="41"/>
      <c r="W2014" s="41"/>
      <c r="X2014" s="41"/>
      <c r="Y2014" s="41"/>
      <c r="Z2014" s="41"/>
      <c r="AA2014" s="41"/>
      <c r="AB2014" s="41"/>
      <c r="AC2014" s="41"/>
      <c r="AD2014" s="41"/>
      <c r="AE2014" s="41"/>
      <c r="AT2014" s="20" t="s">
        <v>185</v>
      </c>
      <c r="AU2014" s="20" t="s">
        <v>86</v>
      </c>
    </row>
    <row r="2015" s="2" customFormat="1">
      <c r="A2015" s="41"/>
      <c r="B2015" s="42"/>
      <c r="C2015" s="43"/>
      <c r="D2015" s="229" t="s">
        <v>486</v>
      </c>
      <c r="E2015" s="43"/>
      <c r="F2015" s="287" t="s">
        <v>3274</v>
      </c>
      <c r="G2015" s="43"/>
      <c r="H2015" s="43"/>
      <c r="I2015" s="231"/>
      <c r="J2015" s="43"/>
      <c r="K2015" s="43"/>
      <c r="L2015" s="47"/>
      <c r="M2015" s="232"/>
      <c r="N2015" s="233"/>
      <c r="O2015" s="87"/>
      <c r="P2015" s="87"/>
      <c r="Q2015" s="87"/>
      <c r="R2015" s="87"/>
      <c r="S2015" s="87"/>
      <c r="T2015" s="88"/>
      <c r="U2015" s="41"/>
      <c r="V2015" s="41"/>
      <c r="W2015" s="41"/>
      <c r="X2015" s="41"/>
      <c r="Y2015" s="41"/>
      <c r="Z2015" s="41"/>
      <c r="AA2015" s="41"/>
      <c r="AB2015" s="41"/>
      <c r="AC2015" s="41"/>
      <c r="AD2015" s="41"/>
      <c r="AE2015" s="41"/>
      <c r="AT2015" s="20" t="s">
        <v>486</v>
      </c>
      <c r="AU2015" s="20" t="s">
        <v>86</v>
      </c>
    </row>
    <row r="2016" s="13" customFormat="1">
      <c r="A2016" s="13"/>
      <c r="B2016" s="234"/>
      <c r="C2016" s="235"/>
      <c r="D2016" s="229" t="s">
        <v>187</v>
      </c>
      <c r="E2016" s="236" t="s">
        <v>19</v>
      </c>
      <c r="F2016" s="237" t="s">
        <v>3275</v>
      </c>
      <c r="G2016" s="235"/>
      <c r="H2016" s="238">
        <v>38.731000000000002</v>
      </c>
      <c r="I2016" s="239"/>
      <c r="J2016" s="235"/>
      <c r="K2016" s="235"/>
      <c r="L2016" s="240"/>
      <c r="M2016" s="241"/>
      <c r="N2016" s="242"/>
      <c r="O2016" s="242"/>
      <c r="P2016" s="242"/>
      <c r="Q2016" s="242"/>
      <c r="R2016" s="242"/>
      <c r="S2016" s="242"/>
      <c r="T2016" s="24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4" t="s">
        <v>187</v>
      </c>
      <c r="AU2016" s="244" t="s">
        <v>86</v>
      </c>
      <c r="AV2016" s="13" t="s">
        <v>86</v>
      </c>
      <c r="AW2016" s="13" t="s">
        <v>37</v>
      </c>
      <c r="AX2016" s="13" t="s">
        <v>84</v>
      </c>
      <c r="AY2016" s="244" t="s">
        <v>177</v>
      </c>
    </row>
    <row r="2017" s="2" customFormat="1" ht="16.5" customHeight="1">
      <c r="A2017" s="41"/>
      <c r="B2017" s="42"/>
      <c r="C2017" s="216" t="s">
        <v>3276</v>
      </c>
      <c r="D2017" s="216" t="s">
        <v>179</v>
      </c>
      <c r="E2017" s="217" t="s">
        <v>3277</v>
      </c>
      <c r="F2017" s="218" t="s">
        <v>3278</v>
      </c>
      <c r="G2017" s="219" t="s">
        <v>251</v>
      </c>
      <c r="H2017" s="220">
        <v>38.731000000000002</v>
      </c>
      <c r="I2017" s="221"/>
      <c r="J2017" s="222">
        <f>ROUND(I2017*H2017,2)</f>
        <v>0</v>
      </c>
      <c r="K2017" s="218" t="s">
        <v>244</v>
      </c>
      <c r="L2017" s="47"/>
      <c r="M2017" s="223" t="s">
        <v>19</v>
      </c>
      <c r="N2017" s="224" t="s">
        <v>48</v>
      </c>
      <c r="O2017" s="87"/>
      <c r="P2017" s="225">
        <f>O2017*H2017</f>
        <v>0</v>
      </c>
      <c r="Q2017" s="225">
        <v>0.00010000000000000001</v>
      </c>
      <c r="R2017" s="225">
        <f>Q2017*H2017</f>
        <v>0.0038731000000000004</v>
      </c>
      <c r="S2017" s="225">
        <v>0</v>
      </c>
      <c r="T2017" s="226">
        <f>S2017*H2017</f>
        <v>0</v>
      </c>
      <c r="U2017" s="41"/>
      <c r="V2017" s="41"/>
      <c r="W2017" s="41"/>
      <c r="X2017" s="41"/>
      <c r="Y2017" s="41"/>
      <c r="Z2017" s="41"/>
      <c r="AA2017" s="41"/>
      <c r="AB2017" s="41"/>
      <c r="AC2017" s="41"/>
      <c r="AD2017" s="41"/>
      <c r="AE2017" s="41"/>
      <c r="AR2017" s="227" t="s">
        <v>291</v>
      </c>
      <c r="AT2017" s="227" t="s">
        <v>179</v>
      </c>
      <c r="AU2017" s="227" t="s">
        <v>86</v>
      </c>
      <c r="AY2017" s="20" t="s">
        <v>177</v>
      </c>
      <c r="BE2017" s="228">
        <f>IF(N2017="základní",J2017,0)</f>
        <v>0</v>
      </c>
      <c r="BF2017" s="228">
        <f>IF(N2017="snížená",J2017,0)</f>
        <v>0</v>
      </c>
      <c r="BG2017" s="228">
        <f>IF(N2017="zákl. přenesená",J2017,0)</f>
        <v>0</v>
      </c>
      <c r="BH2017" s="228">
        <f>IF(N2017="sníž. přenesená",J2017,0)</f>
        <v>0</v>
      </c>
      <c r="BI2017" s="228">
        <f>IF(N2017="nulová",J2017,0)</f>
        <v>0</v>
      </c>
      <c r="BJ2017" s="20" t="s">
        <v>84</v>
      </c>
      <c r="BK2017" s="228">
        <f>ROUND(I2017*H2017,2)</f>
        <v>0</v>
      </c>
      <c r="BL2017" s="20" t="s">
        <v>291</v>
      </c>
      <c r="BM2017" s="227" t="s">
        <v>3279</v>
      </c>
    </row>
    <row r="2018" s="2" customFormat="1">
      <c r="A2018" s="41"/>
      <c r="B2018" s="42"/>
      <c r="C2018" s="43"/>
      <c r="D2018" s="229" t="s">
        <v>185</v>
      </c>
      <c r="E2018" s="43"/>
      <c r="F2018" s="230" t="s">
        <v>3280</v>
      </c>
      <c r="G2018" s="43"/>
      <c r="H2018" s="43"/>
      <c r="I2018" s="231"/>
      <c r="J2018" s="43"/>
      <c r="K2018" s="43"/>
      <c r="L2018" s="47"/>
      <c r="M2018" s="232"/>
      <c r="N2018" s="233"/>
      <c r="O2018" s="87"/>
      <c r="P2018" s="87"/>
      <c r="Q2018" s="87"/>
      <c r="R2018" s="87"/>
      <c r="S2018" s="87"/>
      <c r="T2018" s="88"/>
      <c r="U2018" s="41"/>
      <c r="V2018" s="41"/>
      <c r="W2018" s="41"/>
      <c r="X2018" s="41"/>
      <c r="Y2018" s="41"/>
      <c r="Z2018" s="41"/>
      <c r="AA2018" s="41"/>
      <c r="AB2018" s="41"/>
      <c r="AC2018" s="41"/>
      <c r="AD2018" s="41"/>
      <c r="AE2018" s="41"/>
      <c r="AT2018" s="20" t="s">
        <v>185</v>
      </c>
      <c r="AU2018" s="20" t="s">
        <v>86</v>
      </c>
    </row>
    <row r="2019" s="2" customFormat="1" ht="16.5" customHeight="1">
      <c r="A2019" s="41"/>
      <c r="B2019" s="42"/>
      <c r="C2019" s="216" t="s">
        <v>3281</v>
      </c>
      <c r="D2019" s="216" t="s">
        <v>179</v>
      </c>
      <c r="E2019" s="217" t="s">
        <v>3282</v>
      </c>
      <c r="F2019" s="218" t="s">
        <v>3283</v>
      </c>
      <c r="G2019" s="219" t="s">
        <v>465</v>
      </c>
      <c r="H2019" s="220">
        <v>11.6</v>
      </c>
      <c r="I2019" s="221"/>
      <c r="J2019" s="222">
        <f>ROUND(I2019*H2019,2)</f>
        <v>0</v>
      </c>
      <c r="K2019" s="218" t="s">
        <v>244</v>
      </c>
      <c r="L2019" s="47"/>
      <c r="M2019" s="223" t="s">
        <v>19</v>
      </c>
      <c r="N2019" s="224" t="s">
        <v>48</v>
      </c>
      <c r="O2019" s="87"/>
      <c r="P2019" s="225">
        <f>O2019*H2019</f>
        <v>0</v>
      </c>
      <c r="Q2019" s="225">
        <v>0.00010000000000000001</v>
      </c>
      <c r="R2019" s="225">
        <f>Q2019*H2019</f>
        <v>0.00116</v>
      </c>
      <c r="S2019" s="225">
        <v>0</v>
      </c>
      <c r="T2019" s="226">
        <f>S2019*H2019</f>
        <v>0</v>
      </c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R2019" s="227" t="s">
        <v>291</v>
      </c>
      <c r="AT2019" s="227" t="s">
        <v>179</v>
      </c>
      <c r="AU2019" s="227" t="s">
        <v>86</v>
      </c>
      <c r="AY2019" s="20" t="s">
        <v>177</v>
      </c>
      <c r="BE2019" s="228">
        <f>IF(N2019="základní",J2019,0)</f>
        <v>0</v>
      </c>
      <c r="BF2019" s="228">
        <f>IF(N2019="snížená",J2019,0)</f>
        <v>0</v>
      </c>
      <c r="BG2019" s="228">
        <f>IF(N2019="zákl. přenesená",J2019,0)</f>
        <v>0</v>
      </c>
      <c r="BH2019" s="228">
        <f>IF(N2019="sníž. přenesená",J2019,0)</f>
        <v>0</v>
      </c>
      <c r="BI2019" s="228">
        <f>IF(N2019="nulová",J2019,0)</f>
        <v>0</v>
      </c>
      <c r="BJ2019" s="20" t="s">
        <v>84</v>
      </c>
      <c r="BK2019" s="228">
        <f>ROUND(I2019*H2019,2)</f>
        <v>0</v>
      </c>
      <c r="BL2019" s="20" t="s">
        <v>291</v>
      </c>
      <c r="BM2019" s="227" t="s">
        <v>3284</v>
      </c>
    </row>
    <row r="2020" s="2" customFormat="1">
      <c r="A2020" s="41"/>
      <c r="B2020" s="42"/>
      <c r="C2020" s="43"/>
      <c r="D2020" s="229" t="s">
        <v>185</v>
      </c>
      <c r="E2020" s="43"/>
      <c r="F2020" s="230" t="s">
        <v>3285</v>
      </c>
      <c r="G2020" s="43"/>
      <c r="H2020" s="43"/>
      <c r="I2020" s="231"/>
      <c r="J2020" s="43"/>
      <c r="K2020" s="43"/>
      <c r="L2020" s="47"/>
      <c r="M2020" s="232"/>
      <c r="N2020" s="233"/>
      <c r="O2020" s="87"/>
      <c r="P2020" s="87"/>
      <c r="Q2020" s="87"/>
      <c r="R2020" s="87"/>
      <c r="S2020" s="87"/>
      <c r="T2020" s="88"/>
      <c r="U2020" s="41"/>
      <c r="V2020" s="41"/>
      <c r="W2020" s="41"/>
      <c r="X2020" s="41"/>
      <c r="Y2020" s="41"/>
      <c r="Z2020" s="41"/>
      <c r="AA2020" s="41"/>
      <c r="AB2020" s="41"/>
      <c r="AC2020" s="41"/>
      <c r="AD2020" s="41"/>
      <c r="AE2020" s="41"/>
      <c r="AT2020" s="20" t="s">
        <v>185</v>
      </c>
      <c r="AU2020" s="20" t="s">
        <v>86</v>
      </c>
    </row>
    <row r="2021" s="2" customFormat="1" ht="21.75" customHeight="1">
      <c r="A2021" s="41"/>
      <c r="B2021" s="42"/>
      <c r="C2021" s="216" t="s">
        <v>3286</v>
      </c>
      <c r="D2021" s="216" t="s">
        <v>179</v>
      </c>
      <c r="E2021" s="217" t="s">
        <v>3287</v>
      </c>
      <c r="F2021" s="218" t="s">
        <v>3288</v>
      </c>
      <c r="G2021" s="219" t="s">
        <v>251</v>
      </c>
      <c r="H2021" s="220">
        <v>68.030000000000001</v>
      </c>
      <c r="I2021" s="221"/>
      <c r="J2021" s="222">
        <f>ROUND(I2021*H2021,2)</f>
        <v>0</v>
      </c>
      <c r="K2021" s="218" t="s">
        <v>244</v>
      </c>
      <c r="L2021" s="47"/>
      <c r="M2021" s="223" t="s">
        <v>19</v>
      </c>
      <c r="N2021" s="224" t="s">
        <v>48</v>
      </c>
      <c r="O2021" s="87"/>
      <c r="P2021" s="225">
        <f>O2021*H2021</f>
        <v>0</v>
      </c>
      <c r="Q2021" s="225">
        <v>0.01661</v>
      </c>
      <c r="R2021" s="225">
        <f>Q2021*H2021</f>
        <v>1.1299783000000001</v>
      </c>
      <c r="S2021" s="225">
        <v>0</v>
      </c>
      <c r="T2021" s="226">
        <f>S2021*H2021</f>
        <v>0</v>
      </c>
      <c r="U2021" s="41"/>
      <c r="V2021" s="41"/>
      <c r="W2021" s="41"/>
      <c r="X2021" s="41"/>
      <c r="Y2021" s="41"/>
      <c r="Z2021" s="41"/>
      <c r="AA2021" s="41"/>
      <c r="AB2021" s="41"/>
      <c r="AC2021" s="41"/>
      <c r="AD2021" s="41"/>
      <c r="AE2021" s="41"/>
      <c r="AR2021" s="227" t="s">
        <v>291</v>
      </c>
      <c r="AT2021" s="227" t="s">
        <v>179</v>
      </c>
      <c r="AU2021" s="227" t="s">
        <v>86</v>
      </c>
      <c r="AY2021" s="20" t="s">
        <v>177</v>
      </c>
      <c r="BE2021" s="228">
        <f>IF(N2021="základní",J2021,0)</f>
        <v>0</v>
      </c>
      <c r="BF2021" s="228">
        <f>IF(N2021="snížená",J2021,0)</f>
        <v>0</v>
      </c>
      <c r="BG2021" s="228">
        <f>IF(N2021="zákl. přenesená",J2021,0)</f>
        <v>0</v>
      </c>
      <c r="BH2021" s="228">
        <f>IF(N2021="sníž. přenesená",J2021,0)</f>
        <v>0</v>
      </c>
      <c r="BI2021" s="228">
        <f>IF(N2021="nulová",J2021,0)</f>
        <v>0</v>
      </c>
      <c r="BJ2021" s="20" t="s">
        <v>84</v>
      </c>
      <c r="BK2021" s="228">
        <f>ROUND(I2021*H2021,2)</f>
        <v>0</v>
      </c>
      <c r="BL2021" s="20" t="s">
        <v>291</v>
      </c>
      <c r="BM2021" s="227" t="s">
        <v>3289</v>
      </c>
    </row>
    <row r="2022" s="2" customFormat="1">
      <c r="A2022" s="41"/>
      <c r="B2022" s="42"/>
      <c r="C2022" s="43"/>
      <c r="D2022" s="229" t="s">
        <v>185</v>
      </c>
      <c r="E2022" s="43"/>
      <c r="F2022" s="230" t="s">
        <v>3290</v>
      </c>
      <c r="G2022" s="43"/>
      <c r="H2022" s="43"/>
      <c r="I2022" s="231"/>
      <c r="J2022" s="43"/>
      <c r="K2022" s="43"/>
      <c r="L2022" s="47"/>
      <c r="M2022" s="232"/>
      <c r="N2022" s="233"/>
      <c r="O2022" s="87"/>
      <c r="P2022" s="87"/>
      <c r="Q2022" s="87"/>
      <c r="R2022" s="87"/>
      <c r="S2022" s="87"/>
      <c r="T2022" s="88"/>
      <c r="U2022" s="41"/>
      <c r="V2022" s="41"/>
      <c r="W2022" s="41"/>
      <c r="X2022" s="41"/>
      <c r="Y2022" s="41"/>
      <c r="Z2022" s="41"/>
      <c r="AA2022" s="41"/>
      <c r="AB2022" s="41"/>
      <c r="AC2022" s="41"/>
      <c r="AD2022" s="41"/>
      <c r="AE2022" s="41"/>
      <c r="AT2022" s="20" t="s">
        <v>185</v>
      </c>
      <c r="AU2022" s="20" t="s">
        <v>86</v>
      </c>
    </row>
    <row r="2023" s="13" customFormat="1">
      <c r="A2023" s="13"/>
      <c r="B2023" s="234"/>
      <c r="C2023" s="235"/>
      <c r="D2023" s="229" t="s">
        <v>187</v>
      </c>
      <c r="E2023" s="236" t="s">
        <v>19</v>
      </c>
      <c r="F2023" s="237" t="s">
        <v>3291</v>
      </c>
      <c r="G2023" s="235"/>
      <c r="H2023" s="238">
        <v>68.030000000000001</v>
      </c>
      <c r="I2023" s="239"/>
      <c r="J2023" s="235"/>
      <c r="K2023" s="235"/>
      <c r="L2023" s="240"/>
      <c r="M2023" s="241"/>
      <c r="N2023" s="242"/>
      <c r="O2023" s="242"/>
      <c r="P2023" s="242"/>
      <c r="Q2023" s="242"/>
      <c r="R2023" s="242"/>
      <c r="S2023" s="242"/>
      <c r="T2023" s="243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44" t="s">
        <v>187</v>
      </c>
      <c r="AU2023" s="244" t="s">
        <v>86</v>
      </c>
      <c r="AV2023" s="13" t="s">
        <v>86</v>
      </c>
      <c r="AW2023" s="13" t="s">
        <v>37</v>
      </c>
      <c r="AX2023" s="13" t="s">
        <v>84</v>
      </c>
      <c r="AY2023" s="244" t="s">
        <v>177</v>
      </c>
    </row>
    <row r="2024" s="2" customFormat="1">
      <c r="A2024" s="41"/>
      <c r="B2024" s="42"/>
      <c r="C2024" s="216" t="s">
        <v>3292</v>
      </c>
      <c r="D2024" s="216" t="s">
        <v>179</v>
      </c>
      <c r="E2024" s="217" t="s">
        <v>3293</v>
      </c>
      <c r="F2024" s="218" t="s">
        <v>3294</v>
      </c>
      <c r="G2024" s="219" t="s">
        <v>251</v>
      </c>
      <c r="H2024" s="220">
        <v>97.790000000000006</v>
      </c>
      <c r="I2024" s="221"/>
      <c r="J2024" s="222">
        <f>ROUND(I2024*H2024,2)</f>
        <v>0</v>
      </c>
      <c r="K2024" s="218" t="s">
        <v>244</v>
      </c>
      <c r="L2024" s="47"/>
      <c r="M2024" s="223" t="s">
        <v>19</v>
      </c>
      <c r="N2024" s="224" t="s">
        <v>48</v>
      </c>
      <c r="O2024" s="87"/>
      <c r="P2024" s="225">
        <f>O2024*H2024</f>
        <v>0</v>
      </c>
      <c r="Q2024" s="225">
        <v>0.020449999999999999</v>
      </c>
      <c r="R2024" s="225">
        <f>Q2024*H2024</f>
        <v>1.9998055000000001</v>
      </c>
      <c r="S2024" s="225">
        <v>0</v>
      </c>
      <c r="T2024" s="226">
        <f>S2024*H2024</f>
        <v>0</v>
      </c>
      <c r="U2024" s="41"/>
      <c r="V2024" s="41"/>
      <c r="W2024" s="41"/>
      <c r="X2024" s="41"/>
      <c r="Y2024" s="41"/>
      <c r="Z2024" s="41"/>
      <c r="AA2024" s="41"/>
      <c r="AB2024" s="41"/>
      <c r="AC2024" s="41"/>
      <c r="AD2024" s="41"/>
      <c r="AE2024" s="41"/>
      <c r="AR2024" s="227" t="s">
        <v>291</v>
      </c>
      <c r="AT2024" s="227" t="s">
        <v>179</v>
      </c>
      <c r="AU2024" s="227" t="s">
        <v>86</v>
      </c>
      <c r="AY2024" s="20" t="s">
        <v>177</v>
      </c>
      <c r="BE2024" s="228">
        <f>IF(N2024="základní",J2024,0)</f>
        <v>0</v>
      </c>
      <c r="BF2024" s="228">
        <f>IF(N2024="snížená",J2024,0)</f>
        <v>0</v>
      </c>
      <c r="BG2024" s="228">
        <f>IF(N2024="zákl. přenesená",J2024,0)</f>
        <v>0</v>
      </c>
      <c r="BH2024" s="228">
        <f>IF(N2024="sníž. přenesená",J2024,0)</f>
        <v>0</v>
      </c>
      <c r="BI2024" s="228">
        <f>IF(N2024="nulová",J2024,0)</f>
        <v>0</v>
      </c>
      <c r="BJ2024" s="20" t="s">
        <v>84</v>
      </c>
      <c r="BK2024" s="228">
        <f>ROUND(I2024*H2024,2)</f>
        <v>0</v>
      </c>
      <c r="BL2024" s="20" t="s">
        <v>291</v>
      </c>
      <c r="BM2024" s="227" t="s">
        <v>3295</v>
      </c>
    </row>
    <row r="2025" s="2" customFormat="1">
      <c r="A2025" s="41"/>
      <c r="B2025" s="42"/>
      <c r="C2025" s="43"/>
      <c r="D2025" s="229" t="s">
        <v>185</v>
      </c>
      <c r="E2025" s="43"/>
      <c r="F2025" s="230" t="s">
        <v>3296</v>
      </c>
      <c r="G2025" s="43"/>
      <c r="H2025" s="43"/>
      <c r="I2025" s="231"/>
      <c r="J2025" s="43"/>
      <c r="K2025" s="43"/>
      <c r="L2025" s="47"/>
      <c r="M2025" s="232"/>
      <c r="N2025" s="233"/>
      <c r="O2025" s="87"/>
      <c r="P2025" s="87"/>
      <c r="Q2025" s="87"/>
      <c r="R2025" s="87"/>
      <c r="S2025" s="87"/>
      <c r="T2025" s="88"/>
      <c r="U2025" s="41"/>
      <c r="V2025" s="41"/>
      <c r="W2025" s="41"/>
      <c r="X2025" s="41"/>
      <c r="Y2025" s="41"/>
      <c r="Z2025" s="41"/>
      <c r="AA2025" s="41"/>
      <c r="AB2025" s="41"/>
      <c r="AC2025" s="41"/>
      <c r="AD2025" s="41"/>
      <c r="AE2025" s="41"/>
      <c r="AT2025" s="20" t="s">
        <v>185</v>
      </c>
      <c r="AU2025" s="20" t="s">
        <v>86</v>
      </c>
    </row>
    <row r="2026" s="13" customFormat="1">
      <c r="A2026" s="13"/>
      <c r="B2026" s="234"/>
      <c r="C2026" s="235"/>
      <c r="D2026" s="229" t="s">
        <v>187</v>
      </c>
      <c r="E2026" s="236" t="s">
        <v>19</v>
      </c>
      <c r="F2026" s="237" t="s">
        <v>3297</v>
      </c>
      <c r="G2026" s="235"/>
      <c r="H2026" s="238">
        <v>97.790000000000006</v>
      </c>
      <c r="I2026" s="239"/>
      <c r="J2026" s="235"/>
      <c r="K2026" s="235"/>
      <c r="L2026" s="240"/>
      <c r="M2026" s="241"/>
      <c r="N2026" s="242"/>
      <c r="O2026" s="242"/>
      <c r="P2026" s="242"/>
      <c r="Q2026" s="242"/>
      <c r="R2026" s="242"/>
      <c r="S2026" s="242"/>
      <c r="T2026" s="24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4" t="s">
        <v>187</v>
      </c>
      <c r="AU2026" s="244" t="s">
        <v>86</v>
      </c>
      <c r="AV2026" s="13" t="s">
        <v>86</v>
      </c>
      <c r="AW2026" s="13" t="s">
        <v>37</v>
      </c>
      <c r="AX2026" s="13" t="s">
        <v>84</v>
      </c>
      <c r="AY2026" s="244" t="s">
        <v>177</v>
      </c>
    </row>
    <row r="2027" s="2" customFormat="1" ht="16.5" customHeight="1">
      <c r="A2027" s="41"/>
      <c r="B2027" s="42"/>
      <c r="C2027" s="216" t="s">
        <v>3298</v>
      </c>
      <c r="D2027" s="216" t="s">
        <v>179</v>
      </c>
      <c r="E2027" s="217" t="s">
        <v>3299</v>
      </c>
      <c r="F2027" s="218" t="s">
        <v>3300</v>
      </c>
      <c r="G2027" s="219" t="s">
        <v>465</v>
      </c>
      <c r="H2027" s="220">
        <v>80.239999999999995</v>
      </c>
      <c r="I2027" s="221"/>
      <c r="J2027" s="222">
        <f>ROUND(I2027*H2027,2)</f>
        <v>0</v>
      </c>
      <c r="K2027" s="218" t="s">
        <v>183</v>
      </c>
      <c r="L2027" s="47"/>
      <c r="M2027" s="223" t="s">
        <v>19</v>
      </c>
      <c r="N2027" s="224" t="s">
        <v>48</v>
      </c>
      <c r="O2027" s="87"/>
      <c r="P2027" s="225">
        <f>O2027*H2027</f>
        <v>0</v>
      </c>
      <c r="Q2027" s="225">
        <v>0.00025999999999999998</v>
      </c>
      <c r="R2027" s="225">
        <f>Q2027*H2027</f>
        <v>0.020862399999999996</v>
      </c>
      <c r="S2027" s="225">
        <v>0</v>
      </c>
      <c r="T2027" s="226">
        <f>S2027*H2027</f>
        <v>0</v>
      </c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R2027" s="227" t="s">
        <v>291</v>
      </c>
      <c r="AT2027" s="227" t="s">
        <v>179</v>
      </c>
      <c r="AU2027" s="227" t="s">
        <v>86</v>
      </c>
      <c r="AY2027" s="20" t="s">
        <v>177</v>
      </c>
      <c r="BE2027" s="228">
        <f>IF(N2027="základní",J2027,0)</f>
        <v>0</v>
      </c>
      <c r="BF2027" s="228">
        <f>IF(N2027="snížená",J2027,0)</f>
        <v>0</v>
      </c>
      <c r="BG2027" s="228">
        <f>IF(N2027="zákl. přenesená",J2027,0)</f>
        <v>0</v>
      </c>
      <c r="BH2027" s="228">
        <f>IF(N2027="sníž. přenesená",J2027,0)</f>
        <v>0</v>
      </c>
      <c r="BI2027" s="228">
        <f>IF(N2027="nulová",J2027,0)</f>
        <v>0</v>
      </c>
      <c r="BJ2027" s="20" t="s">
        <v>84</v>
      </c>
      <c r="BK2027" s="228">
        <f>ROUND(I2027*H2027,2)</f>
        <v>0</v>
      </c>
      <c r="BL2027" s="20" t="s">
        <v>291</v>
      </c>
      <c r="BM2027" s="227" t="s">
        <v>3301</v>
      </c>
    </row>
    <row r="2028" s="2" customFormat="1">
      <c r="A2028" s="41"/>
      <c r="B2028" s="42"/>
      <c r="C2028" s="43"/>
      <c r="D2028" s="229" t="s">
        <v>185</v>
      </c>
      <c r="E2028" s="43"/>
      <c r="F2028" s="230" t="s">
        <v>3302</v>
      </c>
      <c r="G2028" s="43"/>
      <c r="H2028" s="43"/>
      <c r="I2028" s="231"/>
      <c r="J2028" s="43"/>
      <c r="K2028" s="43"/>
      <c r="L2028" s="47"/>
      <c r="M2028" s="232"/>
      <c r="N2028" s="233"/>
      <c r="O2028" s="87"/>
      <c r="P2028" s="87"/>
      <c r="Q2028" s="87"/>
      <c r="R2028" s="87"/>
      <c r="S2028" s="87"/>
      <c r="T2028" s="88"/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T2028" s="20" t="s">
        <v>185</v>
      </c>
      <c r="AU2028" s="20" t="s">
        <v>86</v>
      </c>
    </row>
    <row r="2029" s="13" customFormat="1">
      <c r="A2029" s="13"/>
      <c r="B2029" s="234"/>
      <c r="C2029" s="235"/>
      <c r="D2029" s="229" t="s">
        <v>187</v>
      </c>
      <c r="E2029" s="236" t="s">
        <v>19</v>
      </c>
      <c r="F2029" s="237" t="s">
        <v>3303</v>
      </c>
      <c r="G2029" s="235"/>
      <c r="H2029" s="238">
        <v>80.239999999999995</v>
      </c>
      <c r="I2029" s="239"/>
      <c r="J2029" s="235"/>
      <c r="K2029" s="235"/>
      <c r="L2029" s="240"/>
      <c r="M2029" s="241"/>
      <c r="N2029" s="242"/>
      <c r="O2029" s="242"/>
      <c r="P2029" s="242"/>
      <c r="Q2029" s="242"/>
      <c r="R2029" s="242"/>
      <c r="S2029" s="242"/>
      <c r="T2029" s="24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4" t="s">
        <v>187</v>
      </c>
      <c r="AU2029" s="244" t="s">
        <v>86</v>
      </c>
      <c r="AV2029" s="13" t="s">
        <v>86</v>
      </c>
      <c r="AW2029" s="13" t="s">
        <v>37</v>
      </c>
      <c r="AX2029" s="13" t="s">
        <v>84</v>
      </c>
      <c r="AY2029" s="244" t="s">
        <v>177</v>
      </c>
    </row>
    <row r="2030" s="2" customFormat="1" ht="16.5" customHeight="1">
      <c r="A2030" s="41"/>
      <c r="B2030" s="42"/>
      <c r="C2030" s="216" t="s">
        <v>3304</v>
      </c>
      <c r="D2030" s="216" t="s">
        <v>179</v>
      </c>
      <c r="E2030" s="217" t="s">
        <v>3305</v>
      </c>
      <c r="F2030" s="218" t="s">
        <v>3306</v>
      </c>
      <c r="G2030" s="219" t="s">
        <v>251</v>
      </c>
      <c r="H2030" s="220">
        <v>165.81999999999999</v>
      </c>
      <c r="I2030" s="221"/>
      <c r="J2030" s="222">
        <f>ROUND(I2030*H2030,2)</f>
        <v>0</v>
      </c>
      <c r="K2030" s="218" t="s">
        <v>244</v>
      </c>
      <c r="L2030" s="47"/>
      <c r="M2030" s="223" t="s">
        <v>19</v>
      </c>
      <c r="N2030" s="224" t="s">
        <v>48</v>
      </c>
      <c r="O2030" s="87"/>
      <c r="P2030" s="225">
        <f>O2030*H2030</f>
        <v>0</v>
      </c>
      <c r="Q2030" s="225">
        <v>0.00010000000000000001</v>
      </c>
      <c r="R2030" s="225">
        <f>Q2030*H2030</f>
        <v>0.016582</v>
      </c>
      <c r="S2030" s="225">
        <v>0</v>
      </c>
      <c r="T2030" s="226">
        <f>S2030*H2030</f>
        <v>0</v>
      </c>
      <c r="U2030" s="41"/>
      <c r="V2030" s="41"/>
      <c r="W2030" s="41"/>
      <c r="X2030" s="41"/>
      <c r="Y2030" s="41"/>
      <c r="Z2030" s="41"/>
      <c r="AA2030" s="41"/>
      <c r="AB2030" s="41"/>
      <c r="AC2030" s="41"/>
      <c r="AD2030" s="41"/>
      <c r="AE2030" s="41"/>
      <c r="AR2030" s="227" t="s">
        <v>291</v>
      </c>
      <c r="AT2030" s="227" t="s">
        <v>179</v>
      </c>
      <c r="AU2030" s="227" t="s">
        <v>86</v>
      </c>
      <c r="AY2030" s="20" t="s">
        <v>177</v>
      </c>
      <c r="BE2030" s="228">
        <f>IF(N2030="základní",J2030,0)</f>
        <v>0</v>
      </c>
      <c r="BF2030" s="228">
        <f>IF(N2030="snížená",J2030,0)</f>
        <v>0</v>
      </c>
      <c r="BG2030" s="228">
        <f>IF(N2030="zákl. přenesená",J2030,0)</f>
        <v>0</v>
      </c>
      <c r="BH2030" s="228">
        <f>IF(N2030="sníž. přenesená",J2030,0)</f>
        <v>0</v>
      </c>
      <c r="BI2030" s="228">
        <f>IF(N2030="nulová",J2030,0)</f>
        <v>0</v>
      </c>
      <c r="BJ2030" s="20" t="s">
        <v>84</v>
      </c>
      <c r="BK2030" s="228">
        <f>ROUND(I2030*H2030,2)</f>
        <v>0</v>
      </c>
      <c r="BL2030" s="20" t="s">
        <v>291</v>
      </c>
      <c r="BM2030" s="227" t="s">
        <v>3307</v>
      </c>
    </row>
    <row r="2031" s="2" customFormat="1">
      <c r="A2031" s="41"/>
      <c r="B2031" s="42"/>
      <c r="C2031" s="43"/>
      <c r="D2031" s="229" t="s">
        <v>185</v>
      </c>
      <c r="E2031" s="43"/>
      <c r="F2031" s="230" t="s">
        <v>3308</v>
      </c>
      <c r="G2031" s="43"/>
      <c r="H2031" s="43"/>
      <c r="I2031" s="231"/>
      <c r="J2031" s="43"/>
      <c r="K2031" s="43"/>
      <c r="L2031" s="47"/>
      <c r="M2031" s="232"/>
      <c r="N2031" s="233"/>
      <c r="O2031" s="87"/>
      <c r="P2031" s="87"/>
      <c r="Q2031" s="87"/>
      <c r="R2031" s="87"/>
      <c r="S2031" s="87"/>
      <c r="T2031" s="88"/>
      <c r="U2031" s="41"/>
      <c r="V2031" s="41"/>
      <c r="W2031" s="41"/>
      <c r="X2031" s="41"/>
      <c r="Y2031" s="41"/>
      <c r="Z2031" s="41"/>
      <c r="AA2031" s="41"/>
      <c r="AB2031" s="41"/>
      <c r="AC2031" s="41"/>
      <c r="AD2031" s="41"/>
      <c r="AE2031" s="41"/>
      <c r="AT2031" s="20" t="s">
        <v>185</v>
      </c>
      <c r="AU2031" s="20" t="s">
        <v>86</v>
      </c>
    </row>
    <row r="2032" s="13" customFormat="1">
      <c r="A2032" s="13"/>
      <c r="B2032" s="234"/>
      <c r="C2032" s="235"/>
      <c r="D2032" s="229" t="s">
        <v>187</v>
      </c>
      <c r="E2032" s="236" t="s">
        <v>19</v>
      </c>
      <c r="F2032" s="237" t="s">
        <v>3309</v>
      </c>
      <c r="G2032" s="235"/>
      <c r="H2032" s="238">
        <v>165.81999999999999</v>
      </c>
      <c r="I2032" s="239"/>
      <c r="J2032" s="235"/>
      <c r="K2032" s="235"/>
      <c r="L2032" s="240"/>
      <c r="M2032" s="241"/>
      <c r="N2032" s="242"/>
      <c r="O2032" s="242"/>
      <c r="P2032" s="242"/>
      <c r="Q2032" s="242"/>
      <c r="R2032" s="242"/>
      <c r="S2032" s="242"/>
      <c r="T2032" s="24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4" t="s">
        <v>187</v>
      </c>
      <c r="AU2032" s="244" t="s">
        <v>86</v>
      </c>
      <c r="AV2032" s="13" t="s">
        <v>86</v>
      </c>
      <c r="AW2032" s="13" t="s">
        <v>37</v>
      </c>
      <c r="AX2032" s="13" t="s">
        <v>84</v>
      </c>
      <c r="AY2032" s="244" t="s">
        <v>177</v>
      </c>
    </row>
    <row r="2033" s="2" customFormat="1" ht="16.5" customHeight="1">
      <c r="A2033" s="41"/>
      <c r="B2033" s="42"/>
      <c r="C2033" s="216" t="s">
        <v>3310</v>
      </c>
      <c r="D2033" s="216" t="s">
        <v>179</v>
      </c>
      <c r="E2033" s="217" t="s">
        <v>3311</v>
      </c>
      <c r="F2033" s="218" t="s">
        <v>3312</v>
      </c>
      <c r="G2033" s="219" t="s">
        <v>465</v>
      </c>
      <c r="H2033" s="220">
        <v>16.710000000000001</v>
      </c>
      <c r="I2033" s="221"/>
      <c r="J2033" s="222">
        <f>ROUND(I2033*H2033,2)</f>
        <v>0</v>
      </c>
      <c r="K2033" s="218" t="s">
        <v>317</v>
      </c>
      <c r="L2033" s="47"/>
      <c r="M2033" s="223" t="s">
        <v>19</v>
      </c>
      <c r="N2033" s="224" t="s">
        <v>48</v>
      </c>
      <c r="O2033" s="87"/>
      <c r="P2033" s="225">
        <f>O2033*H2033</f>
        <v>0</v>
      </c>
      <c r="Q2033" s="225">
        <v>0.0052700000000000004</v>
      </c>
      <c r="R2033" s="225">
        <f>Q2033*H2033</f>
        <v>0.088061700000000007</v>
      </c>
      <c r="S2033" s="225">
        <v>0</v>
      </c>
      <c r="T2033" s="226">
        <f>S2033*H2033</f>
        <v>0</v>
      </c>
      <c r="U2033" s="41"/>
      <c r="V2033" s="41"/>
      <c r="W2033" s="41"/>
      <c r="X2033" s="41"/>
      <c r="Y2033" s="41"/>
      <c r="Z2033" s="41"/>
      <c r="AA2033" s="41"/>
      <c r="AB2033" s="41"/>
      <c r="AC2033" s="41"/>
      <c r="AD2033" s="41"/>
      <c r="AE2033" s="41"/>
      <c r="AR2033" s="227" t="s">
        <v>291</v>
      </c>
      <c r="AT2033" s="227" t="s">
        <v>179</v>
      </c>
      <c r="AU2033" s="227" t="s">
        <v>86</v>
      </c>
      <c r="AY2033" s="20" t="s">
        <v>177</v>
      </c>
      <c r="BE2033" s="228">
        <f>IF(N2033="základní",J2033,0)</f>
        <v>0</v>
      </c>
      <c r="BF2033" s="228">
        <f>IF(N2033="snížená",J2033,0)</f>
        <v>0</v>
      </c>
      <c r="BG2033" s="228">
        <f>IF(N2033="zákl. přenesená",J2033,0)</f>
        <v>0</v>
      </c>
      <c r="BH2033" s="228">
        <f>IF(N2033="sníž. přenesená",J2033,0)</f>
        <v>0</v>
      </c>
      <c r="BI2033" s="228">
        <f>IF(N2033="nulová",J2033,0)</f>
        <v>0</v>
      </c>
      <c r="BJ2033" s="20" t="s">
        <v>84</v>
      </c>
      <c r="BK2033" s="228">
        <f>ROUND(I2033*H2033,2)</f>
        <v>0</v>
      </c>
      <c r="BL2033" s="20" t="s">
        <v>291</v>
      </c>
      <c r="BM2033" s="227" t="s">
        <v>3313</v>
      </c>
    </row>
    <row r="2034" s="2" customFormat="1">
      <c r="A2034" s="41"/>
      <c r="B2034" s="42"/>
      <c r="C2034" s="43"/>
      <c r="D2034" s="229" t="s">
        <v>185</v>
      </c>
      <c r="E2034" s="43"/>
      <c r="F2034" s="230" t="s">
        <v>3314</v>
      </c>
      <c r="G2034" s="43"/>
      <c r="H2034" s="43"/>
      <c r="I2034" s="231"/>
      <c r="J2034" s="43"/>
      <c r="K2034" s="43"/>
      <c r="L2034" s="47"/>
      <c r="M2034" s="232"/>
      <c r="N2034" s="233"/>
      <c r="O2034" s="87"/>
      <c r="P2034" s="87"/>
      <c r="Q2034" s="87"/>
      <c r="R2034" s="87"/>
      <c r="S2034" s="87"/>
      <c r="T2034" s="88"/>
      <c r="U2034" s="41"/>
      <c r="V2034" s="41"/>
      <c r="W2034" s="41"/>
      <c r="X2034" s="41"/>
      <c r="Y2034" s="41"/>
      <c r="Z2034" s="41"/>
      <c r="AA2034" s="41"/>
      <c r="AB2034" s="41"/>
      <c r="AC2034" s="41"/>
      <c r="AD2034" s="41"/>
      <c r="AE2034" s="41"/>
      <c r="AT2034" s="20" t="s">
        <v>185</v>
      </c>
      <c r="AU2034" s="20" t="s">
        <v>86</v>
      </c>
    </row>
    <row r="2035" s="13" customFormat="1">
      <c r="A2035" s="13"/>
      <c r="B2035" s="234"/>
      <c r="C2035" s="235"/>
      <c r="D2035" s="229" t="s">
        <v>187</v>
      </c>
      <c r="E2035" s="236" t="s">
        <v>19</v>
      </c>
      <c r="F2035" s="237" t="s">
        <v>3315</v>
      </c>
      <c r="G2035" s="235"/>
      <c r="H2035" s="238">
        <v>16.710000000000001</v>
      </c>
      <c r="I2035" s="239"/>
      <c r="J2035" s="235"/>
      <c r="K2035" s="235"/>
      <c r="L2035" s="240"/>
      <c r="M2035" s="241"/>
      <c r="N2035" s="242"/>
      <c r="O2035" s="242"/>
      <c r="P2035" s="242"/>
      <c r="Q2035" s="242"/>
      <c r="R2035" s="242"/>
      <c r="S2035" s="242"/>
      <c r="T2035" s="24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4" t="s">
        <v>187</v>
      </c>
      <c r="AU2035" s="244" t="s">
        <v>86</v>
      </c>
      <c r="AV2035" s="13" t="s">
        <v>86</v>
      </c>
      <c r="AW2035" s="13" t="s">
        <v>37</v>
      </c>
      <c r="AX2035" s="13" t="s">
        <v>84</v>
      </c>
      <c r="AY2035" s="244" t="s">
        <v>177</v>
      </c>
    </row>
    <row r="2036" s="2" customFormat="1" ht="16.5" customHeight="1">
      <c r="A2036" s="41"/>
      <c r="B2036" s="42"/>
      <c r="C2036" s="216" t="s">
        <v>3316</v>
      </c>
      <c r="D2036" s="216" t="s">
        <v>179</v>
      </c>
      <c r="E2036" s="217" t="s">
        <v>3317</v>
      </c>
      <c r="F2036" s="218" t="s">
        <v>3318</v>
      </c>
      <c r="G2036" s="219" t="s">
        <v>251</v>
      </c>
      <c r="H2036" s="220">
        <v>313.37</v>
      </c>
      <c r="I2036" s="221"/>
      <c r="J2036" s="222">
        <f>ROUND(I2036*H2036,2)</f>
        <v>0</v>
      </c>
      <c r="K2036" s="218" t="s">
        <v>244</v>
      </c>
      <c r="L2036" s="47"/>
      <c r="M2036" s="223" t="s">
        <v>19</v>
      </c>
      <c r="N2036" s="224" t="s">
        <v>48</v>
      </c>
      <c r="O2036" s="87"/>
      <c r="P2036" s="225">
        <f>O2036*H2036</f>
        <v>0</v>
      </c>
      <c r="Q2036" s="225">
        <v>0.00117</v>
      </c>
      <c r="R2036" s="225">
        <f>Q2036*H2036</f>
        <v>0.36664289999999999</v>
      </c>
      <c r="S2036" s="225">
        <v>0</v>
      </c>
      <c r="T2036" s="226">
        <f>S2036*H2036</f>
        <v>0</v>
      </c>
      <c r="U2036" s="41"/>
      <c r="V2036" s="41"/>
      <c r="W2036" s="41"/>
      <c r="X2036" s="41"/>
      <c r="Y2036" s="41"/>
      <c r="Z2036" s="41"/>
      <c r="AA2036" s="41"/>
      <c r="AB2036" s="41"/>
      <c r="AC2036" s="41"/>
      <c r="AD2036" s="41"/>
      <c r="AE2036" s="41"/>
      <c r="AR2036" s="227" t="s">
        <v>291</v>
      </c>
      <c r="AT2036" s="227" t="s">
        <v>179</v>
      </c>
      <c r="AU2036" s="227" t="s">
        <v>86</v>
      </c>
      <c r="AY2036" s="20" t="s">
        <v>177</v>
      </c>
      <c r="BE2036" s="228">
        <f>IF(N2036="základní",J2036,0)</f>
        <v>0</v>
      </c>
      <c r="BF2036" s="228">
        <f>IF(N2036="snížená",J2036,0)</f>
        <v>0</v>
      </c>
      <c r="BG2036" s="228">
        <f>IF(N2036="zákl. přenesená",J2036,0)</f>
        <v>0</v>
      </c>
      <c r="BH2036" s="228">
        <f>IF(N2036="sníž. přenesená",J2036,0)</f>
        <v>0</v>
      </c>
      <c r="BI2036" s="228">
        <f>IF(N2036="nulová",J2036,0)</f>
        <v>0</v>
      </c>
      <c r="BJ2036" s="20" t="s">
        <v>84</v>
      </c>
      <c r="BK2036" s="228">
        <f>ROUND(I2036*H2036,2)</f>
        <v>0</v>
      </c>
      <c r="BL2036" s="20" t="s">
        <v>291</v>
      </c>
      <c r="BM2036" s="227" t="s">
        <v>3319</v>
      </c>
    </row>
    <row r="2037" s="2" customFormat="1">
      <c r="A2037" s="41"/>
      <c r="B2037" s="42"/>
      <c r="C2037" s="43"/>
      <c r="D2037" s="229" t="s">
        <v>185</v>
      </c>
      <c r="E2037" s="43"/>
      <c r="F2037" s="230" t="s">
        <v>3320</v>
      </c>
      <c r="G2037" s="43"/>
      <c r="H2037" s="43"/>
      <c r="I2037" s="231"/>
      <c r="J2037" s="43"/>
      <c r="K2037" s="43"/>
      <c r="L2037" s="47"/>
      <c r="M2037" s="232"/>
      <c r="N2037" s="233"/>
      <c r="O2037" s="87"/>
      <c r="P2037" s="87"/>
      <c r="Q2037" s="87"/>
      <c r="R2037" s="87"/>
      <c r="S2037" s="87"/>
      <c r="T2037" s="88"/>
      <c r="U2037" s="41"/>
      <c r="V2037" s="41"/>
      <c r="W2037" s="41"/>
      <c r="X2037" s="41"/>
      <c r="Y2037" s="41"/>
      <c r="Z2037" s="41"/>
      <c r="AA2037" s="41"/>
      <c r="AB2037" s="41"/>
      <c r="AC2037" s="41"/>
      <c r="AD2037" s="41"/>
      <c r="AE2037" s="41"/>
      <c r="AT2037" s="20" t="s">
        <v>185</v>
      </c>
      <c r="AU2037" s="20" t="s">
        <v>86</v>
      </c>
    </row>
    <row r="2038" s="14" customFormat="1">
      <c r="A2038" s="14"/>
      <c r="B2038" s="245"/>
      <c r="C2038" s="246"/>
      <c r="D2038" s="229" t="s">
        <v>187</v>
      </c>
      <c r="E2038" s="247" t="s">
        <v>19</v>
      </c>
      <c r="F2038" s="248" t="s">
        <v>3321</v>
      </c>
      <c r="G2038" s="246"/>
      <c r="H2038" s="247" t="s">
        <v>19</v>
      </c>
      <c r="I2038" s="249"/>
      <c r="J2038" s="246"/>
      <c r="K2038" s="246"/>
      <c r="L2038" s="250"/>
      <c r="M2038" s="251"/>
      <c r="N2038" s="252"/>
      <c r="O2038" s="252"/>
      <c r="P2038" s="252"/>
      <c r="Q2038" s="252"/>
      <c r="R2038" s="252"/>
      <c r="S2038" s="252"/>
      <c r="T2038" s="253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4" t="s">
        <v>187</v>
      </c>
      <c r="AU2038" s="254" t="s">
        <v>86</v>
      </c>
      <c r="AV2038" s="14" t="s">
        <v>84</v>
      </c>
      <c r="AW2038" s="14" t="s">
        <v>37</v>
      </c>
      <c r="AX2038" s="14" t="s">
        <v>77</v>
      </c>
      <c r="AY2038" s="254" t="s">
        <v>177</v>
      </c>
    </row>
    <row r="2039" s="13" customFormat="1">
      <c r="A2039" s="13"/>
      <c r="B2039" s="234"/>
      <c r="C2039" s="235"/>
      <c r="D2039" s="229" t="s">
        <v>187</v>
      </c>
      <c r="E2039" s="236" t="s">
        <v>19</v>
      </c>
      <c r="F2039" s="237" t="s">
        <v>3322</v>
      </c>
      <c r="G2039" s="235"/>
      <c r="H2039" s="238">
        <v>242.25</v>
      </c>
      <c r="I2039" s="239"/>
      <c r="J2039" s="235"/>
      <c r="K2039" s="235"/>
      <c r="L2039" s="240"/>
      <c r="M2039" s="241"/>
      <c r="N2039" s="242"/>
      <c r="O2039" s="242"/>
      <c r="P2039" s="242"/>
      <c r="Q2039" s="242"/>
      <c r="R2039" s="242"/>
      <c r="S2039" s="242"/>
      <c r="T2039" s="243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44" t="s">
        <v>187</v>
      </c>
      <c r="AU2039" s="244" t="s">
        <v>86</v>
      </c>
      <c r="AV2039" s="13" t="s">
        <v>86</v>
      </c>
      <c r="AW2039" s="13" t="s">
        <v>37</v>
      </c>
      <c r="AX2039" s="13" t="s">
        <v>77</v>
      </c>
      <c r="AY2039" s="244" t="s">
        <v>177</v>
      </c>
    </row>
    <row r="2040" s="14" customFormat="1">
      <c r="A2040" s="14"/>
      <c r="B2040" s="245"/>
      <c r="C2040" s="246"/>
      <c r="D2040" s="229" t="s">
        <v>187</v>
      </c>
      <c r="E2040" s="247" t="s">
        <v>19</v>
      </c>
      <c r="F2040" s="248" t="s">
        <v>3323</v>
      </c>
      <c r="G2040" s="246"/>
      <c r="H2040" s="247" t="s">
        <v>19</v>
      </c>
      <c r="I2040" s="249"/>
      <c r="J2040" s="246"/>
      <c r="K2040" s="246"/>
      <c r="L2040" s="250"/>
      <c r="M2040" s="251"/>
      <c r="N2040" s="252"/>
      <c r="O2040" s="252"/>
      <c r="P2040" s="252"/>
      <c r="Q2040" s="252"/>
      <c r="R2040" s="252"/>
      <c r="S2040" s="252"/>
      <c r="T2040" s="253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4" t="s">
        <v>187</v>
      </c>
      <c r="AU2040" s="254" t="s">
        <v>86</v>
      </c>
      <c r="AV2040" s="14" t="s">
        <v>84</v>
      </c>
      <c r="AW2040" s="14" t="s">
        <v>37</v>
      </c>
      <c r="AX2040" s="14" t="s">
        <v>77</v>
      </c>
      <c r="AY2040" s="254" t="s">
        <v>177</v>
      </c>
    </row>
    <row r="2041" s="13" customFormat="1">
      <c r="A2041" s="13"/>
      <c r="B2041" s="234"/>
      <c r="C2041" s="235"/>
      <c r="D2041" s="229" t="s">
        <v>187</v>
      </c>
      <c r="E2041" s="236" t="s">
        <v>19</v>
      </c>
      <c r="F2041" s="237" t="s">
        <v>3324</v>
      </c>
      <c r="G2041" s="235"/>
      <c r="H2041" s="238">
        <v>71.120000000000005</v>
      </c>
      <c r="I2041" s="239"/>
      <c r="J2041" s="235"/>
      <c r="K2041" s="235"/>
      <c r="L2041" s="240"/>
      <c r="M2041" s="241"/>
      <c r="N2041" s="242"/>
      <c r="O2041" s="242"/>
      <c r="P2041" s="242"/>
      <c r="Q2041" s="242"/>
      <c r="R2041" s="242"/>
      <c r="S2041" s="242"/>
      <c r="T2041" s="243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4" t="s">
        <v>187</v>
      </c>
      <c r="AU2041" s="244" t="s">
        <v>86</v>
      </c>
      <c r="AV2041" s="13" t="s">
        <v>86</v>
      </c>
      <c r="AW2041" s="13" t="s">
        <v>37</v>
      </c>
      <c r="AX2041" s="13" t="s">
        <v>77</v>
      </c>
      <c r="AY2041" s="244" t="s">
        <v>177</v>
      </c>
    </row>
    <row r="2042" s="15" customFormat="1">
      <c r="A2042" s="15"/>
      <c r="B2042" s="255"/>
      <c r="C2042" s="256"/>
      <c r="D2042" s="229" t="s">
        <v>187</v>
      </c>
      <c r="E2042" s="257" t="s">
        <v>19</v>
      </c>
      <c r="F2042" s="258" t="s">
        <v>222</v>
      </c>
      <c r="G2042" s="256"/>
      <c r="H2042" s="259">
        <v>313.37</v>
      </c>
      <c r="I2042" s="260"/>
      <c r="J2042" s="256"/>
      <c r="K2042" s="256"/>
      <c r="L2042" s="261"/>
      <c r="M2042" s="262"/>
      <c r="N2042" s="263"/>
      <c r="O2042" s="263"/>
      <c r="P2042" s="263"/>
      <c r="Q2042" s="263"/>
      <c r="R2042" s="263"/>
      <c r="S2042" s="263"/>
      <c r="T2042" s="264"/>
      <c r="U2042" s="15"/>
      <c r="V2042" s="15"/>
      <c r="W2042" s="15"/>
      <c r="X2042" s="15"/>
      <c r="Y2042" s="15"/>
      <c r="Z2042" s="15"/>
      <c r="AA2042" s="15"/>
      <c r="AB2042" s="15"/>
      <c r="AC2042" s="15"/>
      <c r="AD2042" s="15"/>
      <c r="AE2042" s="15"/>
      <c r="AT2042" s="265" t="s">
        <v>187</v>
      </c>
      <c r="AU2042" s="265" t="s">
        <v>86</v>
      </c>
      <c r="AV2042" s="15" t="s">
        <v>99</v>
      </c>
      <c r="AW2042" s="15" t="s">
        <v>37</v>
      </c>
      <c r="AX2042" s="15" t="s">
        <v>84</v>
      </c>
      <c r="AY2042" s="265" t="s">
        <v>177</v>
      </c>
    </row>
    <row r="2043" s="2" customFormat="1">
      <c r="A2043" s="41"/>
      <c r="B2043" s="42"/>
      <c r="C2043" s="277" t="s">
        <v>3325</v>
      </c>
      <c r="D2043" s="277" t="s">
        <v>314</v>
      </c>
      <c r="E2043" s="278" t="s">
        <v>3326</v>
      </c>
      <c r="F2043" s="279" t="s">
        <v>3327</v>
      </c>
      <c r="G2043" s="280" t="s">
        <v>251</v>
      </c>
      <c r="H2043" s="281">
        <v>324.33800000000002</v>
      </c>
      <c r="I2043" s="282"/>
      <c r="J2043" s="283">
        <f>ROUND(I2043*H2043,2)</f>
        <v>0</v>
      </c>
      <c r="K2043" s="279" t="s">
        <v>183</v>
      </c>
      <c r="L2043" s="284"/>
      <c r="M2043" s="285" t="s">
        <v>19</v>
      </c>
      <c r="N2043" s="286" t="s">
        <v>48</v>
      </c>
      <c r="O2043" s="87"/>
      <c r="P2043" s="225">
        <f>O2043*H2043</f>
        <v>0</v>
      </c>
      <c r="Q2043" s="225">
        <v>0.0038999999999999998</v>
      </c>
      <c r="R2043" s="225">
        <f>Q2043*H2043</f>
        <v>1.2649182000000001</v>
      </c>
      <c r="S2043" s="225">
        <v>0</v>
      </c>
      <c r="T2043" s="226">
        <f>S2043*H2043</f>
        <v>0</v>
      </c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R2043" s="227" t="s">
        <v>427</v>
      </c>
      <c r="AT2043" s="227" t="s">
        <v>314</v>
      </c>
      <c r="AU2043" s="227" t="s">
        <v>86</v>
      </c>
      <c r="AY2043" s="20" t="s">
        <v>177</v>
      </c>
      <c r="BE2043" s="228">
        <f>IF(N2043="základní",J2043,0)</f>
        <v>0</v>
      </c>
      <c r="BF2043" s="228">
        <f>IF(N2043="snížená",J2043,0)</f>
        <v>0</v>
      </c>
      <c r="BG2043" s="228">
        <f>IF(N2043="zákl. přenesená",J2043,0)</f>
        <v>0</v>
      </c>
      <c r="BH2043" s="228">
        <f>IF(N2043="sníž. přenesená",J2043,0)</f>
        <v>0</v>
      </c>
      <c r="BI2043" s="228">
        <f>IF(N2043="nulová",J2043,0)</f>
        <v>0</v>
      </c>
      <c r="BJ2043" s="20" t="s">
        <v>84</v>
      </c>
      <c r="BK2043" s="228">
        <f>ROUND(I2043*H2043,2)</f>
        <v>0</v>
      </c>
      <c r="BL2043" s="20" t="s">
        <v>291</v>
      </c>
      <c r="BM2043" s="227" t="s">
        <v>3328</v>
      </c>
    </row>
    <row r="2044" s="2" customFormat="1">
      <c r="A2044" s="41"/>
      <c r="B2044" s="42"/>
      <c r="C2044" s="43"/>
      <c r="D2044" s="229" t="s">
        <v>185</v>
      </c>
      <c r="E2044" s="43"/>
      <c r="F2044" s="230" t="s">
        <v>3327</v>
      </c>
      <c r="G2044" s="43"/>
      <c r="H2044" s="43"/>
      <c r="I2044" s="231"/>
      <c r="J2044" s="43"/>
      <c r="K2044" s="43"/>
      <c r="L2044" s="47"/>
      <c r="M2044" s="232"/>
      <c r="N2044" s="233"/>
      <c r="O2044" s="87"/>
      <c r="P2044" s="87"/>
      <c r="Q2044" s="87"/>
      <c r="R2044" s="87"/>
      <c r="S2044" s="87"/>
      <c r="T2044" s="88"/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T2044" s="20" t="s">
        <v>185</v>
      </c>
      <c r="AU2044" s="20" t="s">
        <v>86</v>
      </c>
    </row>
    <row r="2045" s="13" customFormat="1">
      <c r="A2045" s="13"/>
      <c r="B2045" s="234"/>
      <c r="C2045" s="235"/>
      <c r="D2045" s="229" t="s">
        <v>187</v>
      </c>
      <c r="E2045" s="236" t="s">
        <v>19</v>
      </c>
      <c r="F2045" s="237" t="s">
        <v>3329</v>
      </c>
      <c r="G2045" s="235"/>
      <c r="H2045" s="238">
        <v>313.37</v>
      </c>
      <c r="I2045" s="239"/>
      <c r="J2045" s="235"/>
      <c r="K2045" s="235"/>
      <c r="L2045" s="240"/>
      <c r="M2045" s="241"/>
      <c r="N2045" s="242"/>
      <c r="O2045" s="242"/>
      <c r="P2045" s="242"/>
      <c r="Q2045" s="242"/>
      <c r="R2045" s="242"/>
      <c r="S2045" s="242"/>
      <c r="T2045" s="243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44" t="s">
        <v>187</v>
      </c>
      <c r="AU2045" s="244" t="s">
        <v>86</v>
      </c>
      <c r="AV2045" s="13" t="s">
        <v>86</v>
      </c>
      <c r="AW2045" s="13" t="s">
        <v>37</v>
      </c>
      <c r="AX2045" s="13" t="s">
        <v>84</v>
      </c>
      <c r="AY2045" s="244" t="s">
        <v>177</v>
      </c>
    </row>
    <row r="2046" s="13" customFormat="1">
      <c r="A2046" s="13"/>
      <c r="B2046" s="234"/>
      <c r="C2046" s="235"/>
      <c r="D2046" s="229" t="s">
        <v>187</v>
      </c>
      <c r="E2046" s="235"/>
      <c r="F2046" s="237" t="s">
        <v>3330</v>
      </c>
      <c r="G2046" s="235"/>
      <c r="H2046" s="238">
        <v>324.33800000000002</v>
      </c>
      <c r="I2046" s="239"/>
      <c r="J2046" s="235"/>
      <c r="K2046" s="235"/>
      <c r="L2046" s="240"/>
      <c r="M2046" s="241"/>
      <c r="N2046" s="242"/>
      <c r="O2046" s="242"/>
      <c r="P2046" s="242"/>
      <c r="Q2046" s="242"/>
      <c r="R2046" s="242"/>
      <c r="S2046" s="242"/>
      <c r="T2046" s="243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4" t="s">
        <v>187</v>
      </c>
      <c r="AU2046" s="244" t="s">
        <v>86</v>
      </c>
      <c r="AV2046" s="13" t="s">
        <v>86</v>
      </c>
      <c r="AW2046" s="13" t="s">
        <v>4</v>
      </c>
      <c r="AX2046" s="13" t="s">
        <v>84</v>
      </c>
      <c r="AY2046" s="244" t="s">
        <v>177</v>
      </c>
    </row>
    <row r="2047" s="2" customFormat="1" ht="21.75" customHeight="1">
      <c r="A2047" s="41"/>
      <c r="B2047" s="42"/>
      <c r="C2047" s="216" t="s">
        <v>3331</v>
      </c>
      <c r="D2047" s="216" t="s">
        <v>179</v>
      </c>
      <c r="E2047" s="217" t="s">
        <v>3332</v>
      </c>
      <c r="F2047" s="218" t="s">
        <v>3333</v>
      </c>
      <c r="G2047" s="219" t="s">
        <v>251</v>
      </c>
      <c r="H2047" s="220">
        <v>154</v>
      </c>
      <c r="I2047" s="221"/>
      <c r="J2047" s="222">
        <f>ROUND(I2047*H2047,2)</f>
        <v>0</v>
      </c>
      <c r="K2047" s="218" t="s">
        <v>244</v>
      </c>
      <c r="L2047" s="47"/>
      <c r="M2047" s="223" t="s">
        <v>19</v>
      </c>
      <c r="N2047" s="224" t="s">
        <v>48</v>
      </c>
      <c r="O2047" s="87"/>
      <c r="P2047" s="225">
        <f>O2047*H2047</f>
        <v>0</v>
      </c>
      <c r="Q2047" s="225">
        <v>0.00117</v>
      </c>
      <c r="R2047" s="225">
        <f>Q2047*H2047</f>
        <v>0.18018000000000001</v>
      </c>
      <c r="S2047" s="225">
        <v>0</v>
      </c>
      <c r="T2047" s="226">
        <f>S2047*H2047</f>
        <v>0</v>
      </c>
      <c r="U2047" s="41"/>
      <c r="V2047" s="41"/>
      <c r="W2047" s="41"/>
      <c r="X2047" s="41"/>
      <c r="Y2047" s="41"/>
      <c r="Z2047" s="41"/>
      <c r="AA2047" s="41"/>
      <c r="AB2047" s="41"/>
      <c r="AC2047" s="41"/>
      <c r="AD2047" s="41"/>
      <c r="AE2047" s="41"/>
      <c r="AR2047" s="227" t="s">
        <v>291</v>
      </c>
      <c r="AT2047" s="227" t="s">
        <v>179</v>
      </c>
      <c r="AU2047" s="227" t="s">
        <v>86</v>
      </c>
      <c r="AY2047" s="20" t="s">
        <v>177</v>
      </c>
      <c r="BE2047" s="228">
        <f>IF(N2047="základní",J2047,0)</f>
        <v>0</v>
      </c>
      <c r="BF2047" s="228">
        <f>IF(N2047="snížená",J2047,0)</f>
        <v>0</v>
      </c>
      <c r="BG2047" s="228">
        <f>IF(N2047="zákl. přenesená",J2047,0)</f>
        <v>0</v>
      </c>
      <c r="BH2047" s="228">
        <f>IF(N2047="sníž. přenesená",J2047,0)</f>
        <v>0</v>
      </c>
      <c r="BI2047" s="228">
        <f>IF(N2047="nulová",J2047,0)</f>
        <v>0</v>
      </c>
      <c r="BJ2047" s="20" t="s">
        <v>84</v>
      </c>
      <c r="BK2047" s="228">
        <f>ROUND(I2047*H2047,2)</f>
        <v>0</v>
      </c>
      <c r="BL2047" s="20" t="s">
        <v>291</v>
      </c>
      <c r="BM2047" s="227" t="s">
        <v>3334</v>
      </c>
    </row>
    <row r="2048" s="2" customFormat="1">
      <c r="A2048" s="41"/>
      <c r="B2048" s="42"/>
      <c r="C2048" s="43"/>
      <c r="D2048" s="229" t="s">
        <v>185</v>
      </c>
      <c r="E2048" s="43"/>
      <c r="F2048" s="230" t="s">
        <v>3335</v>
      </c>
      <c r="G2048" s="43"/>
      <c r="H2048" s="43"/>
      <c r="I2048" s="231"/>
      <c r="J2048" s="43"/>
      <c r="K2048" s="43"/>
      <c r="L2048" s="47"/>
      <c r="M2048" s="232"/>
      <c r="N2048" s="233"/>
      <c r="O2048" s="87"/>
      <c r="P2048" s="87"/>
      <c r="Q2048" s="87"/>
      <c r="R2048" s="87"/>
      <c r="S2048" s="87"/>
      <c r="T2048" s="88"/>
      <c r="U2048" s="41"/>
      <c r="V2048" s="41"/>
      <c r="W2048" s="41"/>
      <c r="X2048" s="41"/>
      <c r="Y2048" s="41"/>
      <c r="Z2048" s="41"/>
      <c r="AA2048" s="41"/>
      <c r="AB2048" s="41"/>
      <c r="AC2048" s="41"/>
      <c r="AD2048" s="41"/>
      <c r="AE2048" s="41"/>
      <c r="AT2048" s="20" t="s">
        <v>185</v>
      </c>
      <c r="AU2048" s="20" t="s">
        <v>86</v>
      </c>
    </row>
    <row r="2049" s="14" customFormat="1">
      <c r="A2049" s="14"/>
      <c r="B2049" s="245"/>
      <c r="C2049" s="246"/>
      <c r="D2049" s="229" t="s">
        <v>187</v>
      </c>
      <c r="E2049" s="247" t="s">
        <v>19</v>
      </c>
      <c r="F2049" s="248" t="s">
        <v>3323</v>
      </c>
      <c r="G2049" s="246"/>
      <c r="H2049" s="247" t="s">
        <v>19</v>
      </c>
      <c r="I2049" s="249"/>
      <c r="J2049" s="246"/>
      <c r="K2049" s="246"/>
      <c r="L2049" s="250"/>
      <c r="M2049" s="251"/>
      <c r="N2049" s="252"/>
      <c r="O2049" s="252"/>
      <c r="P2049" s="252"/>
      <c r="Q2049" s="252"/>
      <c r="R2049" s="252"/>
      <c r="S2049" s="252"/>
      <c r="T2049" s="253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4" t="s">
        <v>187</v>
      </c>
      <c r="AU2049" s="254" t="s">
        <v>86</v>
      </c>
      <c r="AV2049" s="14" t="s">
        <v>84</v>
      </c>
      <c r="AW2049" s="14" t="s">
        <v>37</v>
      </c>
      <c r="AX2049" s="14" t="s">
        <v>77</v>
      </c>
      <c r="AY2049" s="254" t="s">
        <v>177</v>
      </c>
    </row>
    <row r="2050" s="13" customFormat="1">
      <c r="A2050" s="13"/>
      <c r="B2050" s="234"/>
      <c r="C2050" s="235"/>
      <c r="D2050" s="229" t="s">
        <v>187</v>
      </c>
      <c r="E2050" s="236" t="s">
        <v>19</v>
      </c>
      <c r="F2050" s="237" t="s">
        <v>3336</v>
      </c>
      <c r="G2050" s="235"/>
      <c r="H2050" s="238">
        <v>154</v>
      </c>
      <c r="I2050" s="239"/>
      <c r="J2050" s="235"/>
      <c r="K2050" s="235"/>
      <c r="L2050" s="240"/>
      <c r="M2050" s="241"/>
      <c r="N2050" s="242"/>
      <c r="O2050" s="242"/>
      <c r="P2050" s="242"/>
      <c r="Q2050" s="242"/>
      <c r="R2050" s="242"/>
      <c r="S2050" s="242"/>
      <c r="T2050" s="24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44" t="s">
        <v>187</v>
      </c>
      <c r="AU2050" s="244" t="s">
        <v>86</v>
      </c>
      <c r="AV2050" s="13" t="s">
        <v>86</v>
      </c>
      <c r="AW2050" s="13" t="s">
        <v>37</v>
      </c>
      <c r="AX2050" s="13" t="s">
        <v>84</v>
      </c>
      <c r="AY2050" s="244" t="s">
        <v>177</v>
      </c>
    </row>
    <row r="2051" s="2" customFormat="1" ht="16.5" customHeight="1">
      <c r="A2051" s="41"/>
      <c r="B2051" s="42"/>
      <c r="C2051" s="277" t="s">
        <v>3337</v>
      </c>
      <c r="D2051" s="277" t="s">
        <v>314</v>
      </c>
      <c r="E2051" s="278" t="s">
        <v>3338</v>
      </c>
      <c r="F2051" s="279" t="s">
        <v>3339</v>
      </c>
      <c r="G2051" s="280" t="s">
        <v>251</v>
      </c>
      <c r="H2051" s="281">
        <v>158.62000000000001</v>
      </c>
      <c r="I2051" s="282"/>
      <c r="J2051" s="283">
        <f>ROUND(I2051*H2051,2)</f>
        <v>0</v>
      </c>
      <c r="K2051" s="279" t="s">
        <v>183</v>
      </c>
      <c r="L2051" s="284"/>
      <c r="M2051" s="285" t="s">
        <v>19</v>
      </c>
      <c r="N2051" s="286" t="s">
        <v>48</v>
      </c>
      <c r="O2051" s="87"/>
      <c r="P2051" s="225">
        <f>O2051*H2051</f>
        <v>0</v>
      </c>
      <c r="Q2051" s="225">
        <v>0.0022000000000000001</v>
      </c>
      <c r="R2051" s="225">
        <f>Q2051*H2051</f>
        <v>0.34896400000000005</v>
      </c>
      <c r="S2051" s="225">
        <v>0</v>
      </c>
      <c r="T2051" s="226">
        <f>S2051*H2051</f>
        <v>0</v>
      </c>
      <c r="U2051" s="41"/>
      <c r="V2051" s="41"/>
      <c r="W2051" s="41"/>
      <c r="X2051" s="41"/>
      <c r="Y2051" s="41"/>
      <c r="Z2051" s="41"/>
      <c r="AA2051" s="41"/>
      <c r="AB2051" s="41"/>
      <c r="AC2051" s="41"/>
      <c r="AD2051" s="41"/>
      <c r="AE2051" s="41"/>
      <c r="AR2051" s="227" t="s">
        <v>427</v>
      </c>
      <c r="AT2051" s="227" t="s">
        <v>314</v>
      </c>
      <c r="AU2051" s="227" t="s">
        <v>86</v>
      </c>
      <c r="AY2051" s="20" t="s">
        <v>177</v>
      </c>
      <c r="BE2051" s="228">
        <f>IF(N2051="základní",J2051,0)</f>
        <v>0</v>
      </c>
      <c r="BF2051" s="228">
        <f>IF(N2051="snížená",J2051,0)</f>
        <v>0</v>
      </c>
      <c r="BG2051" s="228">
        <f>IF(N2051="zákl. přenesená",J2051,0)</f>
        <v>0</v>
      </c>
      <c r="BH2051" s="228">
        <f>IF(N2051="sníž. přenesená",J2051,0)</f>
        <v>0</v>
      </c>
      <c r="BI2051" s="228">
        <f>IF(N2051="nulová",J2051,0)</f>
        <v>0</v>
      </c>
      <c r="BJ2051" s="20" t="s">
        <v>84</v>
      </c>
      <c r="BK2051" s="228">
        <f>ROUND(I2051*H2051,2)</f>
        <v>0</v>
      </c>
      <c r="BL2051" s="20" t="s">
        <v>291</v>
      </c>
      <c r="BM2051" s="227" t="s">
        <v>3340</v>
      </c>
    </row>
    <row r="2052" s="2" customFormat="1">
      <c r="A2052" s="41"/>
      <c r="B2052" s="42"/>
      <c r="C2052" s="43"/>
      <c r="D2052" s="229" t="s">
        <v>185</v>
      </c>
      <c r="E2052" s="43"/>
      <c r="F2052" s="230" t="s">
        <v>3339</v>
      </c>
      <c r="G2052" s="43"/>
      <c r="H2052" s="43"/>
      <c r="I2052" s="231"/>
      <c r="J2052" s="43"/>
      <c r="K2052" s="43"/>
      <c r="L2052" s="47"/>
      <c r="M2052" s="232"/>
      <c r="N2052" s="233"/>
      <c r="O2052" s="87"/>
      <c r="P2052" s="87"/>
      <c r="Q2052" s="87"/>
      <c r="R2052" s="87"/>
      <c r="S2052" s="87"/>
      <c r="T2052" s="88"/>
      <c r="U2052" s="41"/>
      <c r="V2052" s="41"/>
      <c r="W2052" s="41"/>
      <c r="X2052" s="41"/>
      <c r="Y2052" s="41"/>
      <c r="Z2052" s="41"/>
      <c r="AA2052" s="41"/>
      <c r="AB2052" s="41"/>
      <c r="AC2052" s="41"/>
      <c r="AD2052" s="41"/>
      <c r="AE2052" s="41"/>
      <c r="AT2052" s="20" t="s">
        <v>185</v>
      </c>
      <c r="AU2052" s="20" t="s">
        <v>86</v>
      </c>
    </row>
    <row r="2053" s="13" customFormat="1">
      <c r="A2053" s="13"/>
      <c r="B2053" s="234"/>
      <c r="C2053" s="235"/>
      <c r="D2053" s="229" t="s">
        <v>187</v>
      </c>
      <c r="E2053" s="236" t="s">
        <v>19</v>
      </c>
      <c r="F2053" s="237" t="s">
        <v>1298</v>
      </c>
      <c r="G2053" s="235"/>
      <c r="H2053" s="238">
        <v>154</v>
      </c>
      <c r="I2053" s="239"/>
      <c r="J2053" s="235"/>
      <c r="K2053" s="235"/>
      <c r="L2053" s="240"/>
      <c r="M2053" s="241"/>
      <c r="N2053" s="242"/>
      <c r="O2053" s="242"/>
      <c r="P2053" s="242"/>
      <c r="Q2053" s="242"/>
      <c r="R2053" s="242"/>
      <c r="S2053" s="242"/>
      <c r="T2053" s="24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4" t="s">
        <v>187</v>
      </c>
      <c r="AU2053" s="244" t="s">
        <v>86</v>
      </c>
      <c r="AV2053" s="13" t="s">
        <v>86</v>
      </c>
      <c r="AW2053" s="13" t="s">
        <v>37</v>
      </c>
      <c r="AX2053" s="13" t="s">
        <v>84</v>
      </c>
      <c r="AY2053" s="244" t="s">
        <v>177</v>
      </c>
    </row>
    <row r="2054" s="13" customFormat="1">
      <c r="A2054" s="13"/>
      <c r="B2054" s="234"/>
      <c r="C2054" s="235"/>
      <c r="D2054" s="229" t="s">
        <v>187</v>
      </c>
      <c r="E2054" s="235"/>
      <c r="F2054" s="237" t="s">
        <v>3341</v>
      </c>
      <c r="G2054" s="235"/>
      <c r="H2054" s="238">
        <v>158.62000000000001</v>
      </c>
      <c r="I2054" s="239"/>
      <c r="J2054" s="235"/>
      <c r="K2054" s="235"/>
      <c r="L2054" s="240"/>
      <c r="M2054" s="241"/>
      <c r="N2054" s="242"/>
      <c r="O2054" s="242"/>
      <c r="P2054" s="242"/>
      <c r="Q2054" s="242"/>
      <c r="R2054" s="242"/>
      <c r="S2054" s="242"/>
      <c r="T2054" s="243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4" t="s">
        <v>187</v>
      </c>
      <c r="AU2054" s="244" t="s">
        <v>86</v>
      </c>
      <c r="AV2054" s="13" t="s">
        <v>86</v>
      </c>
      <c r="AW2054" s="13" t="s">
        <v>4</v>
      </c>
      <c r="AX2054" s="13" t="s">
        <v>84</v>
      </c>
      <c r="AY2054" s="244" t="s">
        <v>177</v>
      </c>
    </row>
    <row r="2055" s="2" customFormat="1" ht="16.5" customHeight="1">
      <c r="A2055" s="41"/>
      <c r="B2055" s="42"/>
      <c r="C2055" s="277" t="s">
        <v>3342</v>
      </c>
      <c r="D2055" s="277" t="s">
        <v>314</v>
      </c>
      <c r="E2055" s="278" t="s">
        <v>3343</v>
      </c>
      <c r="F2055" s="279" t="s">
        <v>3344</v>
      </c>
      <c r="G2055" s="280" t="s">
        <v>344</v>
      </c>
      <c r="H2055" s="281">
        <v>28</v>
      </c>
      <c r="I2055" s="282"/>
      <c r="J2055" s="283">
        <f>ROUND(I2055*H2055,2)</f>
        <v>0</v>
      </c>
      <c r="K2055" s="279" t="s">
        <v>317</v>
      </c>
      <c r="L2055" s="284"/>
      <c r="M2055" s="285" t="s">
        <v>19</v>
      </c>
      <c r="N2055" s="286" t="s">
        <v>48</v>
      </c>
      <c r="O2055" s="87"/>
      <c r="P2055" s="225">
        <f>O2055*H2055</f>
        <v>0</v>
      </c>
      <c r="Q2055" s="225">
        <v>0</v>
      </c>
      <c r="R2055" s="225">
        <f>Q2055*H2055</f>
        <v>0</v>
      </c>
      <c r="S2055" s="225">
        <v>0</v>
      </c>
      <c r="T2055" s="226">
        <f>S2055*H2055</f>
        <v>0</v>
      </c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R2055" s="227" t="s">
        <v>427</v>
      </c>
      <c r="AT2055" s="227" t="s">
        <v>314</v>
      </c>
      <c r="AU2055" s="227" t="s">
        <v>86</v>
      </c>
      <c r="AY2055" s="20" t="s">
        <v>177</v>
      </c>
      <c r="BE2055" s="228">
        <f>IF(N2055="základní",J2055,0)</f>
        <v>0</v>
      </c>
      <c r="BF2055" s="228">
        <f>IF(N2055="snížená",J2055,0)</f>
        <v>0</v>
      </c>
      <c r="BG2055" s="228">
        <f>IF(N2055="zákl. přenesená",J2055,0)</f>
        <v>0</v>
      </c>
      <c r="BH2055" s="228">
        <f>IF(N2055="sníž. přenesená",J2055,0)</f>
        <v>0</v>
      </c>
      <c r="BI2055" s="228">
        <f>IF(N2055="nulová",J2055,0)</f>
        <v>0</v>
      </c>
      <c r="BJ2055" s="20" t="s">
        <v>84</v>
      </c>
      <c r="BK2055" s="228">
        <f>ROUND(I2055*H2055,2)</f>
        <v>0</v>
      </c>
      <c r="BL2055" s="20" t="s">
        <v>291</v>
      </c>
      <c r="BM2055" s="227" t="s">
        <v>3345</v>
      </c>
    </row>
    <row r="2056" s="2" customFormat="1">
      <c r="A2056" s="41"/>
      <c r="B2056" s="42"/>
      <c r="C2056" s="43"/>
      <c r="D2056" s="229" t="s">
        <v>185</v>
      </c>
      <c r="E2056" s="43"/>
      <c r="F2056" s="230" t="s">
        <v>3344</v>
      </c>
      <c r="G2056" s="43"/>
      <c r="H2056" s="43"/>
      <c r="I2056" s="231"/>
      <c r="J2056" s="43"/>
      <c r="K2056" s="43"/>
      <c r="L2056" s="47"/>
      <c r="M2056" s="232"/>
      <c r="N2056" s="233"/>
      <c r="O2056" s="87"/>
      <c r="P2056" s="87"/>
      <c r="Q2056" s="87"/>
      <c r="R2056" s="87"/>
      <c r="S2056" s="87"/>
      <c r="T2056" s="88"/>
      <c r="U2056" s="41"/>
      <c r="V2056" s="41"/>
      <c r="W2056" s="41"/>
      <c r="X2056" s="41"/>
      <c r="Y2056" s="41"/>
      <c r="Z2056" s="41"/>
      <c r="AA2056" s="41"/>
      <c r="AB2056" s="41"/>
      <c r="AC2056" s="41"/>
      <c r="AD2056" s="41"/>
      <c r="AE2056" s="41"/>
      <c r="AT2056" s="20" t="s">
        <v>185</v>
      </c>
      <c r="AU2056" s="20" t="s">
        <v>86</v>
      </c>
    </row>
    <row r="2057" s="2" customFormat="1">
      <c r="A2057" s="41"/>
      <c r="B2057" s="42"/>
      <c r="C2057" s="43"/>
      <c r="D2057" s="229" t="s">
        <v>486</v>
      </c>
      <c r="E2057" s="43"/>
      <c r="F2057" s="287" t="s">
        <v>3346</v>
      </c>
      <c r="G2057" s="43"/>
      <c r="H2057" s="43"/>
      <c r="I2057" s="231"/>
      <c r="J2057" s="43"/>
      <c r="K2057" s="43"/>
      <c r="L2057" s="47"/>
      <c r="M2057" s="232"/>
      <c r="N2057" s="233"/>
      <c r="O2057" s="87"/>
      <c r="P2057" s="87"/>
      <c r="Q2057" s="87"/>
      <c r="R2057" s="87"/>
      <c r="S2057" s="87"/>
      <c r="T2057" s="88"/>
      <c r="U2057" s="41"/>
      <c r="V2057" s="41"/>
      <c r="W2057" s="41"/>
      <c r="X2057" s="41"/>
      <c r="Y2057" s="41"/>
      <c r="Z2057" s="41"/>
      <c r="AA2057" s="41"/>
      <c r="AB2057" s="41"/>
      <c r="AC2057" s="41"/>
      <c r="AD2057" s="41"/>
      <c r="AE2057" s="41"/>
      <c r="AT2057" s="20" t="s">
        <v>486</v>
      </c>
      <c r="AU2057" s="20" t="s">
        <v>86</v>
      </c>
    </row>
    <row r="2058" s="13" customFormat="1">
      <c r="A2058" s="13"/>
      <c r="B2058" s="234"/>
      <c r="C2058" s="235"/>
      <c r="D2058" s="229" t="s">
        <v>187</v>
      </c>
      <c r="E2058" s="236" t="s">
        <v>19</v>
      </c>
      <c r="F2058" s="237" t="s">
        <v>3347</v>
      </c>
      <c r="G2058" s="235"/>
      <c r="H2058" s="238">
        <v>28</v>
      </c>
      <c r="I2058" s="239"/>
      <c r="J2058" s="235"/>
      <c r="K2058" s="235"/>
      <c r="L2058" s="240"/>
      <c r="M2058" s="241"/>
      <c r="N2058" s="242"/>
      <c r="O2058" s="242"/>
      <c r="P2058" s="242"/>
      <c r="Q2058" s="242"/>
      <c r="R2058" s="242"/>
      <c r="S2058" s="242"/>
      <c r="T2058" s="243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4" t="s">
        <v>187</v>
      </c>
      <c r="AU2058" s="244" t="s">
        <v>86</v>
      </c>
      <c r="AV2058" s="13" t="s">
        <v>86</v>
      </c>
      <c r="AW2058" s="13" t="s">
        <v>37</v>
      </c>
      <c r="AX2058" s="13" t="s">
        <v>84</v>
      </c>
      <c r="AY2058" s="244" t="s">
        <v>177</v>
      </c>
    </row>
    <row r="2059" s="2" customFormat="1" ht="16.5" customHeight="1">
      <c r="A2059" s="41"/>
      <c r="B2059" s="42"/>
      <c r="C2059" s="216" t="s">
        <v>3348</v>
      </c>
      <c r="D2059" s="216" t="s">
        <v>179</v>
      </c>
      <c r="E2059" s="217" t="s">
        <v>3349</v>
      </c>
      <c r="F2059" s="218" t="s">
        <v>3350</v>
      </c>
      <c r="G2059" s="219" t="s">
        <v>287</v>
      </c>
      <c r="H2059" s="220">
        <v>6.5300000000000002</v>
      </c>
      <c r="I2059" s="221"/>
      <c r="J2059" s="222">
        <f>ROUND(I2059*H2059,2)</f>
        <v>0</v>
      </c>
      <c r="K2059" s="218" t="s">
        <v>244</v>
      </c>
      <c r="L2059" s="47"/>
      <c r="M2059" s="223" t="s">
        <v>19</v>
      </c>
      <c r="N2059" s="224" t="s">
        <v>48</v>
      </c>
      <c r="O2059" s="87"/>
      <c r="P2059" s="225">
        <f>O2059*H2059</f>
        <v>0</v>
      </c>
      <c r="Q2059" s="225">
        <v>0</v>
      </c>
      <c r="R2059" s="225">
        <f>Q2059*H2059</f>
        <v>0</v>
      </c>
      <c r="S2059" s="225">
        <v>0</v>
      </c>
      <c r="T2059" s="226">
        <f>S2059*H2059</f>
        <v>0</v>
      </c>
      <c r="U2059" s="41"/>
      <c r="V2059" s="41"/>
      <c r="W2059" s="41"/>
      <c r="X2059" s="41"/>
      <c r="Y2059" s="41"/>
      <c r="Z2059" s="41"/>
      <c r="AA2059" s="41"/>
      <c r="AB2059" s="41"/>
      <c r="AC2059" s="41"/>
      <c r="AD2059" s="41"/>
      <c r="AE2059" s="41"/>
      <c r="AR2059" s="227" t="s">
        <v>291</v>
      </c>
      <c r="AT2059" s="227" t="s">
        <v>179</v>
      </c>
      <c r="AU2059" s="227" t="s">
        <v>86</v>
      </c>
      <c r="AY2059" s="20" t="s">
        <v>177</v>
      </c>
      <c r="BE2059" s="228">
        <f>IF(N2059="základní",J2059,0)</f>
        <v>0</v>
      </c>
      <c r="BF2059" s="228">
        <f>IF(N2059="snížená",J2059,0)</f>
        <v>0</v>
      </c>
      <c r="BG2059" s="228">
        <f>IF(N2059="zákl. přenesená",J2059,0)</f>
        <v>0</v>
      </c>
      <c r="BH2059" s="228">
        <f>IF(N2059="sníž. přenesená",J2059,0)</f>
        <v>0</v>
      </c>
      <c r="BI2059" s="228">
        <f>IF(N2059="nulová",J2059,0)</f>
        <v>0</v>
      </c>
      <c r="BJ2059" s="20" t="s">
        <v>84</v>
      </c>
      <c r="BK2059" s="228">
        <f>ROUND(I2059*H2059,2)</f>
        <v>0</v>
      </c>
      <c r="BL2059" s="20" t="s">
        <v>291</v>
      </c>
      <c r="BM2059" s="227" t="s">
        <v>3351</v>
      </c>
    </row>
    <row r="2060" s="2" customFormat="1">
      <c r="A2060" s="41"/>
      <c r="B2060" s="42"/>
      <c r="C2060" s="43"/>
      <c r="D2060" s="229" t="s">
        <v>185</v>
      </c>
      <c r="E2060" s="43"/>
      <c r="F2060" s="230" t="s">
        <v>3352</v>
      </c>
      <c r="G2060" s="43"/>
      <c r="H2060" s="43"/>
      <c r="I2060" s="231"/>
      <c r="J2060" s="43"/>
      <c r="K2060" s="43"/>
      <c r="L2060" s="47"/>
      <c r="M2060" s="232"/>
      <c r="N2060" s="233"/>
      <c r="O2060" s="87"/>
      <c r="P2060" s="87"/>
      <c r="Q2060" s="87"/>
      <c r="R2060" s="87"/>
      <c r="S2060" s="87"/>
      <c r="T2060" s="88"/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T2060" s="20" t="s">
        <v>185</v>
      </c>
      <c r="AU2060" s="20" t="s">
        <v>86</v>
      </c>
    </row>
    <row r="2061" s="12" customFormat="1" ht="22.8" customHeight="1">
      <c r="A2061" s="12"/>
      <c r="B2061" s="200"/>
      <c r="C2061" s="201"/>
      <c r="D2061" s="202" t="s">
        <v>76</v>
      </c>
      <c r="E2061" s="214" t="s">
        <v>3353</v>
      </c>
      <c r="F2061" s="214" t="s">
        <v>3354</v>
      </c>
      <c r="G2061" s="201"/>
      <c r="H2061" s="201"/>
      <c r="I2061" s="204"/>
      <c r="J2061" s="215">
        <f>BK2061</f>
        <v>0</v>
      </c>
      <c r="K2061" s="201"/>
      <c r="L2061" s="206"/>
      <c r="M2061" s="207"/>
      <c r="N2061" s="208"/>
      <c r="O2061" s="208"/>
      <c r="P2061" s="209">
        <f>SUM(P2062:P2107)</f>
        <v>0</v>
      </c>
      <c r="Q2061" s="208"/>
      <c r="R2061" s="209">
        <f>SUM(R2062:R2107)</f>
        <v>3.7818064000000002</v>
      </c>
      <c r="S2061" s="208"/>
      <c r="T2061" s="210">
        <f>SUM(T2062:T2107)</f>
        <v>0</v>
      </c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R2061" s="211" t="s">
        <v>86</v>
      </c>
      <c r="AT2061" s="212" t="s">
        <v>76</v>
      </c>
      <c r="AU2061" s="212" t="s">
        <v>84</v>
      </c>
      <c r="AY2061" s="211" t="s">
        <v>177</v>
      </c>
      <c r="BK2061" s="213">
        <f>SUM(BK2062:BK2107)</f>
        <v>0</v>
      </c>
    </row>
    <row r="2062" s="2" customFormat="1" ht="16.5" customHeight="1">
      <c r="A2062" s="41"/>
      <c r="B2062" s="42"/>
      <c r="C2062" s="216" t="s">
        <v>3355</v>
      </c>
      <c r="D2062" s="216" t="s">
        <v>179</v>
      </c>
      <c r="E2062" s="217" t="s">
        <v>3356</v>
      </c>
      <c r="F2062" s="218" t="s">
        <v>3357</v>
      </c>
      <c r="G2062" s="219" t="s">
        <v>251</v>
      </c>
      <c r="H2062" s="220">
        <v>535.24800000000005</v>
      </c>
      <c r="I2062" s="221"/>
      <c r="J2062" s="222">
        <f>ROUND(I2062*H2062,2)</f>
        <v>0</v>
      </c>
      <c r="K2062" s="218" t="s">
        <v>244</v>
      </c>
      <c r="L2062" s="47"/>
      <c r="M2062" s="223" t="s">
        <v>19</v>
      </c>
      <c r="N2062" s="224" t="s">
        <v>48</v>
      </c>
      <c r="O2062" s="87"/>
      <c r="P2062" s="225">
        <f>O2062*H2062</f>
        <v>0</v>
      </c>
      <c r="Q2062" s="225">
        <v>0</v>
      </c>
      <c r="R2062" s="225">
        <f>Q2062*H2062</f>
        <v>0</v>
      </c>
      <c r="S2062" s="225">
        <v>0</v>
      </c>
      <c r="T2062" s="226">
        <f>S2062*H2062</f>
        <v>0</v>
      </c>
      <c r="U2062" s="41"/>
      <c r="V2062" s="41"/>
      <c r="W2062" s="41"/>
      <c r="X2062" s="41"/>
      <c r="Y2062" s="41"/>
      <c r="Z2062" s="41"/>
      <c r="AA2062" s="41"/>
      <c r="AB2062" s="41"/>
      <c r="AC2062" s="41"/>
      <c r="AD2062" s="41"/>
      <c r="AE2062" s="41"/>
      <c r="AR2062" s="227" t="s">
        <v>291</v>
      </c>
      <c r="AT2062" s="227" t="s">
        <v>179</v>
      </c>
      <c r="AU2062" s="227" t="s">
        <v>86</v>
      </c>
      <c r="AY2062" s="20" t="s">
        <v>177</v>
      </c>
      <c r="BE2062" s="228">
        <f>IF(N2062="základní",J2062,0)</f>
        <v>0</v>
      </c>
      <c r="BF2062" s="228">
        <f>IF(N2062="snížená",J2062,0)</f>
        <v>0</v>
      </c>
      <c r="BG2062" s="228">
        <f>IF(N2062="zákl. přenesená",J2062,0)</f>
        <v>0</v>
      </c>
      <c r="BH2062" s="228">
        <f>IF(N2062="sníž. přenesená",J2062,0)</f>
        <v>0</v>
      </c>
      <c r="BI2062" s="228">
        <f>IF(N2062="nulová",J2062,0)</f>
        <v>0</v>
      </c>
      <c r="BJ2062" s="20" t="s">
        <v>84</v>
      </c>
      <c r="BK2062" s="228">
        <f>ROUND(I2062*H2062,2)</f>
        <v>0</v>
      </c>
      <c r="BL2062" s="20" t="s">
        <v>291</v>
      </c>
      <c r="BM2062" s="227" t="s">
        <v>3358</v>
      </c>
    </row>
    <row r="2063" s="2" customFormat="1">
      <c r="A2063" s="41"/>
      <c r="B2063" s="42"/>
      <c r="C2063" s="43"/>
      <c r="D2063" s="229" t="s">
        <v>185</v>
      </c>
      <c r="E2063" s="43"/>
      <c r="F2063" s="230" t="s">
        <v>3359</v>
      </c>
      <c r="G2063" s="43"/>
      <c r="H2063" s="43"/>
      <c r="I2063" s="231"/>
      <c r="J2063" s="43"/>
      <c r="K2063" s="43"/>
      <c r="L2063" s="47"/>
      <c r="M2063" s="232"/>
      <c r="N2063" s="233"/>
      <c r="O2063" s="87"/>
      <c r="P2063" s="87"/>
      <c r="Q2063" s="87"/>
      <c r="R2063" s="87"/>
      <c r="S2063" s="87"/>
      <c r="T2063" s="88"/>
      <c r="U2063" s="41"/>
      <c r="V2063" s="41"/>
      <c r="W2063" s="41"/>
      <c r="X2063" s="41"/>
      <c r="Y2063" s="41"/>
      <c r="Z2063" s="41"/>
      <c r="AA2063" s="41"/>
      <c r="AB2063" s="41"/>
      <c r="AC2063" s="41"/>
      <c r="AD2063" s="41"/>
      <c r="AE2063" s="41"/>
      <c r="AT2063" s="20" t="s">
        <v>185</v>
      </c>
      <c r="AU2063" s="20" t="s">
        <v>86</v>
      </c>
    </row>
    <row r="2064" s="2" customFormat="1">
      <c r="A2064" s="41"/>
      <c r="B2064" s="42"/>
      <c r="C2064" s="277" t="s">
        <v>3360</v>
      </c>
      <c r="D2064" s="277" t="s">
        <v>314</v>
      </c>
      <c r="E2064" s="278" t="s">
        <v>3361</v>
      </c>
      <c r="F2064" s="279" t="s">
        <v>3362</v>
      </c>
      <c r="G2064" s="280" t="s">
        <v>251</v>
      </c>
      <c r="H2064" s="281">
        <v>535.24800000000005</v>
      </c>
      <c r="I2064" s="282"/>
      <c r="J2064" s="283">
        <f>ROUND(I2064*H2064,2)</f>
        <v>0</v>
      </c>
      <c r="K2064" s="279" t="s">
        <v>183</v>
      </c>
      <c r="L2064" s="284"/>
      <c r="M2064" s="285" t="s">
        <v>19</v>
      </c>
      <c r="N2064" s="286" t="s">
        <v>48</v>
      </c>
      <c r="O2064" s="87"/>
      <c r="P2064" s="225">
        <f>O2064*H2064</f>
        <v>0</v>
      </c>
      <c r="Q2064" s="225">
        <v>0.0050000000000000001</v>
      </c>
      <c r="R2064" s="225">
        <f>Q2064*H2064</f>
        <v>2.6762400000000004</v>
      </c>
      <c r="S2064" s="225">
        <v>0</v>
      </c>
      <c r="T2064" s="226">
        <f>S2064*H2064</f>
        <v>0</v>
      </c>
      <c r="U2064" s="41"/>
      <c r="V2064" s="41"/>
      <c r="W2064" s="41"/>
      <c r="X2064" s="41"/>
      <c r="Y2064" s="41"/>
      <c r="Z2064" s="41"/>
      <c r="AA2064" s="41"/>
      <c r="AB2064" s="41"/>
      <c r="AC2064" s="41"/>
      <c r="AD2064" s="41"/>
      <c r="AE2064" s="41"/>
      <c r="AR2064" s="227" t="s">
        <v>427</v>
      </c>
      <c r="AT2064" s="227" t="s">
        <v>314</v>
      </c>
      <c r="AU2064" s="227" t="s">
        <v>86</v>
      </c>
      <c r="AY2064" s="20" t="s">
        <v>177</v>
      </c>
      <c r="BE2064" s="228">
        <f>IF(N2064="základní",J2064,0)</f>
        <v>0</v>
      </c>
      <c r="BF2064" s="228">
        <f>IF(N2064="snížená",J2064,0)</f>
        <v>0</v>
      </c>
      <c r="BG2064" s="228">
        <f>IF(N2064="zákl. přenesená",J2064,0)</f>
        <v>0</v>
      </c>
      <c r="BH2064" s="228">
        <f>IF(N2064="sníž. přenesená",J2064,0)</f>
        <v>0</v>
      </c>
      <c r="BI2064" s="228">
        <f>IF(N2064="nulová",J2064,0)</f>
        <v>0</v>
      </c>
      <c r="BJ2064" s="20" t="s">
        <v>84</v>
      </c>
      <c r="BK2064" s="228">
        <f>ROUND(I2064*H2064,2)</f>
        <v>0</v>
      </c>
      <c r="BL2064" s="20" t="s">
        <v>291</v>
      </c>
      <c r="BM2064" s="227" t="s">
        <v>3363</v>
      </c>
    </row>
    <row r="2065" s="2" customFormat="1">
      <c r="A2065" s="41"/>
      <c r="B2065" s="42"/>
      <c r="C2065" s="43"/>
      <c r="D2065" s="229" t="s">
        <v>185</v>
      </c>
      <c r="E2065" s="43"/>
      <c r="F2065" s="230" t="s">
        <v>3362</v>
      </c>
      <c r="G2065" s="43"/>
      <c r="H2065" s="43"/>
      <c r="I2065" s="231"/>
      <c r="J2065" s="43"/>
      <c r="K2065" s="43"/>
      <c r="L2065" s="47"/>
      <c r="M2065" s="232"/>
      <c r="N2065" s="233"/>
      <c r="O2065" s="87"/>
      <c r="P2065" s="87"/>
      <c r="Q2065" s="87"/>
      <c r="R2065" s="87"/>
      <c r="S2065" s="87"/>
      <c r="T2065" s="88"/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T2065" s="20" t="s">
        <v>185</v>
      </c>
      <c r="AU2065" s="20" t="s">
        <v>86</v>
      </c>
    </row>
    <row r="2066" s="14" customFormat="1">
      <c r="A2066" s="14"/>
      <c r="B2066" s="245"/>
      <c r="C2066" s="246"/>
      <c r="D2066" s="229" t="s">
        <v>187</v>
      </c>
      <c r="E2066" s="247" t="s">
        <v>19</v>
      </c>
      <c r="F2066" s="248" t="s">
        <v>3364</v>
      </c>
      <c r="G2066" s="246"/>
      <c r="H2066" s="247" t="s">
        <v>19</v>
      </c>
      <c r="I2066" s="249"/>
      <c r="J2066" s="246"/>
      <c r="K2066" s="246"/>
      <c r="L2066" s="250"/>
      <c r="M2066" s="251"/>
      <c r="N2066" s="252"/>
      <c r="O2066" s="252"/>
      <c r="P2066" s="252"/>
      <c r="Q2066" s="252"/>
      <c r="R2066" s="252"/>
      <c r="S2066" s="252"/>
      <c r="T2066" s="253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4" t="s">
        <v>187</v>
      </c>
      <c r="AU2066" s="254" t="s">
        <v>86</v>
      </c>
      <c r="AV2066" s="14" t="s">
        <v>84</v>
      </c>
      <c r="AW2066" s="14" t="s">
        <v>37</v>
      </c>
      <c r="AX2066" s="14" t="s">
        <v>77</v>
      </c>
      <c r="AY2066" s="254" t="s">
        <v>177</v>
      </c>
    </row>
    <row r="2067" s="13" customFormat="1">
      <c r="A2067" s="13"/>
      <c r="B2067" s="234"/>
      <c r="C2067" s="235"/>
      <c r="D2067" s="229" t="s">
        <v>187</v>
      </c>
      <c r="E2067" s="236" t="s">
        <v>19</v>
      </c>
      <c r="F2067" s="237" t="s">
        <v>3365</v>
      </c>
      <c r="G2067" s="235"/>
      <c r="H2067" s="238">
        <v>535.24800000000005</v>
      </c>
      <c r="I2067" s="239"/>
      <c r="J2067" s="235"/>
      <c r="K2067" s="235"/>
      <c r="L2067" s="240"/>
      <c r="M2067" s="241"/>
      <c r="N2067" s="242"/>
      <c r="O2067" s="242"/>
      <c r="P2067" s="242"/>
      <c r="Q2067" s="242"/>
      <c r="R2067" s="242"/>
      <c r="S2067" s="242"/>
      <c r="T2067" s="24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44" t="s">
        <v>187</v>
      </c>
      <c r="AU2067" s="244" t="s">
        <v>86</v>
      </c>
      <c r="AV2067" s="13" t="s">
        <v>86</v>
      </c>
      <c r="AW2067" s="13" t="s">
        <v>37</v>
      </c>
      <c r="AX2067" s="13" t="s">
        <v>84</v>
      </c>
      <c r="AY2067" s="244" t="s">
        <v>177</v>
      </c>
    </row>
    <row r="2068" s="2" customFormat="1" ht="16.5" customHeight="1">
      <c r="A2068" s="41"/>
      <c r="B2068" s="42"/>
      <c r="C2068" s="277" t="s">
        <v>3366</v>
      </c>
      <c r="D2068" s="277" t="s">
        <v>314</v>
      </c>
      <c r="E2068" s="278" t="s">
        <v>3367</v>
      </c>
      <c r="F2068" s="279" t="s">
        <v>3368</v>
      </c>
      <c r="G2068" s="280" t="s">
        <v>251</v>
      </c>
      <c r="H2068" s="281">
        <v>452.74799999999999</v>
      </c>
      <c r="I2068" s="282"/>
      <c r="J2068" s="283">
        <f>ROUND(I2068*H2068,2)</f>
        <v>0</v>
      </c>
      <c r="K2068" s="279" t="s">
        <v>183</v>
      </c>
      <c r="L2068" s="284"/>
      <c r="M2068" s="285" t="s">
        <v>19</v>
      </c>
      <c r="N2068" s="286" t="s">
        <v>48</v>
      </c>
      <c r="O2068" s="87"/>
      <c r="P2068" s="225">
        <f>O2068*H2068</f>
        <v>0</v>
      </c>
      <c r="Q2068" s="225">
        <v>0.00010000000000000001</v>
      </c>
      <c r="R2068" s="225">
        <f>Q2068*H2068</f>
        <v>0.045274800000000004</v>
      </c>
      <c r="S2068" s="225">
        <v>0</v>
      </c>
      <c r="T2068" s="226">
        <f>S2068*H2068</f>
        <v>0</v>
      </c>
      <c r="U2068" s="41"/>
      <c r="V2068" s="41"/>
      <c r="W2068" s="41"/>
      <c r="X2068" s="41"/>
      <c r="Y2068" s="41"/>
      <c r="Z2068" s="41"/>
      <c r="AA2068" s="41"/>
      <c r="AB2068" s="41"/>
      <c r="AC2068" s="41"/>
      <c r="AD2068" s="41"/>
      <c r="AE2068" s="41"/>
      <c r="AR2068" s="227" t="s">
        <v>427</v>
      </c>
      <c r="AT2068" s="227" t="s">
        <v>314</v>
      </c>
      <c r="AU2068" s="227" t="s">
        <v>86</v>
      </c>
      <c r="AY2068" s="20" t="s">
        <v>177</v>
      </c>
      <c r="BE2068" s="228">
        <f>IF(N2068="základní",J2068,0)</f>
        <v>0</v>
      </c>
      <c r="BF2068" s="228">
        <f>IF(N2068="snížená",J2068,0)</f>
        <v>0</v>
      </c>
      <c r="BG2068" s="228">
        <f>IF(N2068="zákl. přenesená",J2068,0)</f>
        <v>0</v>
      </c>
      <c r="BH2068" s="228">
        <f>IF(N2068="sníž. přenesená",J2068,0)</f>
        <v>0</v>
      </c>
      <c r="BI2068" s="228">
        <f>IF(N2068="nulová",J2068,0)</f>
        <v>0</v>
      </c>
      <c r="BJ2068" s="20" t="s">
        <v>84</v>
      </c>
      <c r="BK2068" s="228">
        <f>ROUND(I2068*H2068,2)</f>
        <v>0</v>
      </c>
      <c r="BL2068" s="20" t="s">
        <v>291</v>
      </c>
      <c r="BM2068" s="227" t="s">
        <v>3369</v>
      </c>
    </row>
    <row r="2069" s="2" customFormat="1">
      <c r="A2069" s="41"/>
      <c r="B2069" s="42"/>
      <c r="C2069" s="43"/>
      <c r="D2069" s="229" t="s">
        <v>185</v>
      </c>
      <c r="E2069" s="43"/>
      <c r="F2069" s="230" t="s">
        <v>3368</v>
      </c>
      <c r="G2069" s="43"/>
      <c r="H2069" s="43"/>
      <c r="I2069" s="231"/>
      <c r="J2069" s="43"/>
      <c r="K2069" s="43"/>
      <c r="L2069" s="47"/>
      <c r="M2069" s="232"/>
      <c r="N2069" s="233"/>
      <c r="O2069" s="87"/>
      <c r="P2069" s="87"/>
      <c r="Q2069" s="87"/>
      <c r="R2069" s="87"/>
      <c r="S2069" s="87"/>
      <c r="T2069" s="88"/>
      <c r="U2069" s="41"/>
      <c r="V2069" s="41"/>
      <c r="W2069" s="41"/>
      <c r="X2069" s="41"/>
      <c r="Y2069" s="41"/>
      <c r="Z2069" s="41"/>
      <c r="AA2069" s="41"/>
      <c r="AB2069" s="41"/>
      <c r="AC2069" s="41"/>
      <c r="AD2069" s="41"/>
      <c r="AE2069" s="41"/>
      <c r="AT2069" s="20" t="s">
        <v>185</v>
      </c>
      <c r="AU2069" s="20" t="s">
        <v>86</v>
      </c>
    </row>
    <row r="2070" s="13" customFormat="1">
      <c r="A2070" s="13"/>
      <c r="B2070" s="234"/>
      <c r="C2070" s="235"/>
      <c r="D2070" s="229" t="s">
        <v>187</v>
      </c>
      <c r="E2070" s="236" t="s">
        <v>19</v>
      </c>
      <c r="F2070" s="237" t="s">
        <v>3370</v>
      </c>
      <c r="G2070" s="235"/>
      <c r="H2070" s="238">
        <v>79.552000000000007</v>
      </c>
      <c r="I2070" s="239"/>
      <c r="J2070" s="235"/>
      <c r="K2070" s="235"/>
      <c r="L2070" s="240"/>
      <c r="M2070" s="241"/>
      <c r="N2070" s="242"/>
      <c r="O2070" s="242"/>
      <c r="P2070" s="242"/>
      <c r="Q2070" s="242"/>
      <c r="R2070" s="242"/>
      <c r="S2070" s="242"/>
      <c r="T2070" s="24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4" t="s">
        <v>187</v>
      </c>
      <c r="AU2070" s="244" t="s">
        <v>86</v>
      </c>
      <c r="AV2070" s="13" t="s">
        <v>86</v>
      </c>
      <c r="AW2070" s="13" t="s">
        <v>37</v>
      </c>
      <c r="AX2070" s="13" t="s">
        <v>77</v>
      </c>
      <c r="AY2070" s="244" t="s">
        <v>177</v>
      </c>
    </row>
    <row r="2071" s="13" customFormat="1">
      <c r="A2071" s="13"/>
      <c r="B2071" s="234"/>
      <c r="C2071" s="235"/>
      <c r="D2071" s="229" t="s">
        <v>187</v>
      </c>
      <c r="E2071" s="236" t="s">
        <v>19</v>
      </c>
      <c r="F2071" s="237" t="s">
        <v>3371</v>
      </c>
      <c r="G2071" s="235"/>
      <c r="H2071" s="238">
        <v>455.69600000000003</v>
      </c>
      <c r="I2071" s="239"/>
      <c r="J2071" s="235"/>
      <c r="K2071" s="235"/>
      <c r="L2071" s="240"/>
      <c r="M2071" s="241"/>
      <c r="N2071" s="242"/>
      <c r="O2071" s="242"/>
      <c r="P2071" s="242"/>
      <c r="Q2071" s="242"/>
      <c r="R2071" s="242"/>
      <c r="S2071" s="242"/>
      <c r="T2071" s="24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4" t="s">
        <v>187</v>
      </c>
      <c r="AU2071" s="244" t="s">
        <v>86</v>
      </c>
      <c r="AV2071" s="13" t="s">
        <v>86</v>
      </c>
      <c r="AW2071" s="13" t="s">
        <v>37</v>
      </c>
      <c r="AX2071" s="13" t="s">
        <v>77</v>
      </c>
      <c r="AY2071" s="244" t="s">
        <v>177</v>
      </c>
    </row>
    <row r="2072" s="13" customFormat="1">
      <c r="A2072" s="13"/>
      <c r="B2072" s="234"/>
      <c r="C2072" s="235"/>
      <c r="D2072" s="229" t="s">
        <v>187</v>
      </c>
      <c r="E2072" s="236" t="s">
        <v>19</v>
      </c>
      <c r="F2072" s="237" t="s">
        <v>3372</v>
      </c>
      <c r="G2072" s="235"/>
      <c r="H2072" s="238">
        <v>-82.5</v>
      </c>
      <c r="I2072" s="239"/>
      <c r="J2072" s="235"/>
      <c r="K2072" s="235"/>
      <c r="L2072" s="240"/>
      <c r="M2072" s="241"/>
      <c r="N2072" s="242"/>
      <c r="O2072" s="242"/>
      <c r="P2072" s="242"/>
      <c r="Q2072" s="242"/>
      <c r="R2072" s="242"/>
      <c r="S2072" s="242"/>
      <c r="T2072" s="243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4" t="s">
        <v>187</v>
      </c>
      <c r="AU2072" s="244" t="s">
        <v>86</v>
      </c>
      <c r="AV2072" s="13" t="s">
        <v>86</v>
      </c>
      <c r="AW2072" s="13" t="s">
        <v>37</v>
      </c>
      <c r="AX2072" s="13" t="s">
        <v>77</v>
      </c>
      <c r="AY2072" s="244" t="s">
        <v>177</v>
      </c>
    </row>
    <row r="2073" s="15" customFormat="1">
      <c r="A2073" s="15"/>
      <c r="B2073" s="255"/>
      <c r="C2073" s="256"/>
      <c r="D2073" s="229" t="s">
        <v>187</v>
      </c>
      <c r="E2073" s="257" t="s">
        <v>19</v>
      </c>
      <c r="F2073" s="258" t="s">
        <v>222</v>
      </c>
      <c r="G2073" s="256"/>
      <c r="H2073" s="259">
        <v>452.74799999999999</v>
      </c>
      <c r="I2073" s="260"/>
      <c r="J2073" s="256"/>
      <c r="K2073" s="256"/>
      <c r="L2073" s="261"/>
      <c r="M2073" s="262"/>
      <c r="N2073" s="263"/>
      <c r="O2073" s="263"/>
      <c r="P2073" s="263"/>
      <c r="Q2073" s="263"/>
      <c r="R2073" s="263"/>
      <c r="S2073" s="263"/>
      <c r="T2073" s="264"/>
      <c r="U2073" s="15"/>
      <c r="V2073" s="15"/>
      <c r="W2073" s="15"/>
      <c r="X2073" s="15"/>
      <c r="Y2073" s="15"/>
      <c r="Z2073" s="15"/>
      <c r="AA2073" s="15"/>
      <c r="AB2073" s="15"/>
      <c r="AC2073" s="15"/>
      <c r="AD2073" s="15"/>
      <c r="AE2073" s="15"/>
      <c r="AT2073" s="265" t="s">
        <v>187</v>
      </c>
      <c r="AU2073" s="265" t="s">
        <v>86</v>
      </c>
      <c r="AV2073" s="15" t="s">
        <v>99</v>
      </c>
      <c r="AW2073" s="15" t="s">
        <v>37</v>
      </c>
      <c r="AX2073" s="15" t="s">
        <v>84</v>
      </c>
      <c r="AY2073" s="265" t="s">
        <v>177</v>
      </c>
    </row>
    <row r="2074" s="2" customFormat="1" ht="16.5" customHeight="1">
      <c r="A2074" s="41"/>
      <c r="B2074" s="42"/>
      <c r="C2074" s="277" t="s">
        <v>3373</v>
      </c>
      <c r="D2074" s="277" t="s">
        <v>314</v>
      </c>
      <c r="E2074" s="278" t="s">
        <v>3374</v>
      </c>
      <c r="F2074" s="279" t="s">
        <v>3375</v>
      </c>
      <c r="G2074" s="280" t="s">
        <v>251</v>
      </c>
      <c r="H2074" s="281">
        <v>82.5</v>
      </c>
      <c r="I2074" s="282"/>
      <c r="J2074" s="283">
        <f>ROUND(I2074*H2074,2)</f>
        <v>0</v>
      </c>
      <c r="K2074" s="279" t="s">
        <v>183</v>
      </c>
      <c r="L2074" s="284"/>
      <c r="M2074" s="285" t="s">
        <v>19</v>
      </c>
      <c r="N2074" s="286" t="s">
        <v>48</v>
      </c>
      <c r="O2074" s="87"/>
      <c r="P2074" s="225">
        <f>O2074*H2074</f>
        <v>0</v>
      </c>
      <c r="Q2074" s="225">
        <v>0.00020000000000000001</v>
      </c>
      <c r="R2074" s="225">
        <f>Q2074*H2074</f>
        <v>0.016500000000000001</v>
      </c>
      <c r="S2074" s="225">
        <v>0</v>
      </c>
      <c r="T2074" s="226">
        <f>S2074*H2074</f>
        <v>0</v>
      </c>
      <c r="U2074" s="41"/>
      <c r="V2074" s="41"/>
      <c r="W2074" s="41"/>
      <c r="X2074" s="41"/>
      <c r="Y2074" s="41"/>
      <c r="Z2074" s="41"/>
      <c r="AA2074" s="41"/>
      <c r="AB2074" s="41"/>
      <c r="AC2074" s="41"/>
      <c r="AD2074" s="41"/>
      <c r="AE2074" s="41"/>
      <c r="AR2074" s="227" t="s">
        <v>427</v>
      </c>
      <c r="AT2074" s="227" t="s">
        <v>314</v>
      </c>
      <c r="AU2074" s="227" t="s">
        <v>86</v>
      </c>
      <c r="AY2074" s="20" t="s">
        <v>177</v>
      </c>
      <c r="BE2074" s="228">
        <f>IF(N2074="základní",J2074,0)</f>
        <v>0</v>
      </c>
      <c r="BF2074" s="228">
        <f>IF(N2074="snížená",J2074,0)</f>
        <v>0</v>
      </c>
      <c r="BG2074" s="228">
        <f>IF(N2074="zákl. přenesená",J2074,0)</f>
        <v>0</v>
      </c>
      <c r="BH2074" s="228">
        <f>IF(N2074="sníž. přenesená",J2074,0)</f>
        <v>0</v>
      </c>
      <c r="BI2074" s="228">
        <f>IF(N2074="nulová",J2074,0)</f>
        <v>0</v>
      </c>
      <c r="BJ2074" s="20" t="s">
        <v>84</v>
      </c>
      <c r="BK2074" s="228">
        <f>ROUND(I2074*H2074,2)</f>
        <v>0</v>
      </c>
      <c r="BL2074" s="20" t="s">
        <v>291</v>
      </c>
      <c r="BM2074" s="227" t="s">
        <v>3376</v>
      </c>
    </row>
    <row r="2075" s="2" customFormat="1">
      <c r="A2075" s="41"/>
      <c r="B2075" s="42"/>
      <c r="C2075" s="43"/>
      <c r="D2075" s="229" t="s">
        <v>185</v>
      </c>
      <c r="E2075" s="43"/>
      <c r="F2075" s="230" t="s">
        <v>3375</v>
      </c>
      <c r="G2075" s="43"/>
      <c r="H2075" s="43"/>
      <c r="I2075" s="231"/>
      <c r="J2075" s="43"/>
      <c r="K2075" s="43"/>
      <c r="L2075" s="47"/>
      <c r="M2075" s="232"/>
      <c r="N2075" s="233"/>
      <c r="O2075" s="87"/>
      <c r="P2075" s="87"/>
      <c r="Q2075" s="87"/>
      <c r="R2075" s="87"/>
      <c r="S2075" s="87"/>
      <c r="T2075" s="88"/>
      <c r="U2075" s="41"/>
      <c r="V2075" s="41"/>
      <c r="W2075" s="41"/>
      <c r="X2075" s="41"/>
      <c r="Y2075" s="41"/>
      <c r="Z2075" s="41"/>
      <c r="AA2075" s="41"/>
      <c r="AB2075" s="41"/>
      <c r="AC2075" s="41"/>
      <c r="AD2075" s="41"/>
      <c r="AE2075" s="41"/>
      <c r="AT2075" s="20" t="s">
        <v>185</v>
      </c>
      <c r="AU2075" s="20" t="s">
        <v>86</v>
      </c>
    </row>
    <row r="2076" s="14" customFormat="1">
      <c r="A2076" s="14"/>
      <c r="B2076" s="245"/>
      <c r="C2076" s="246"/>
      <c r="D2076" s="229" t="s">
        <v>187</v>
      </c>
      <c r="E2076" s="247" t="s">
        <v>19</v>
      </c>
      <c r="F2076" s="248" t="s">
        <v>3377</v>
      </c>
      <c r="G2076" s="246"/>
      <c r="H2076" s="247" t="s">
        <v>19</v>
      </c>
      <c r="I2076" s="249"/>
      <c r="J2076" s="246"/>
      <c r="K2076" s="246"/>
      <c r="L2076" s="250"/>
      <c r="M2076" s="251"/>
      <c r="N2076" s="252"/>
      <c r="O2076" s="252"/>
      <c r="P2076" s="252"/>
      <c r="Q2076" s="252"/>
      <c r="R2076" s="252"/>
      <c r="S2076" s="252"/>
      <c r="T2076" s="253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54" t="s">
        <v>187</v>
      </c>
      <c r="AU2076" s="254" t="s">
        <v>86</v>
      </c>
      <c r="AV2076" s="14" t="s">
        <v>84</v>
      </c>
      <c r="AW2076" s="14" t="s">
        <v>37</v>
      </c>
      <c r="AX2076" s="14" t="s">
        <v>77</v>
      </c>
      <c r="AY2076" s="254" t="s">
        <v>177</v>
      </c>
    </row>
    <row r="2077" s="13" customFormat="1">
      <c r="A2077" s="13"/>
      <c r="B2077" s="234"/>
      <c r="C2077" s="235"/>
      <c r="D2077" s="229" t="s">
        <v>187</v>
      </c>
      <c r="E2077" s="236" t="s">
        <v>19</v>
      </c>
      <c r="F2077" s="237" t="s">
        <v>3378</v>
      </c>
      <c r="G2077" s="235"/>
      <c r="H2077" s="238">
        <v>82.5</v>
      </c>
      <c r="I2077" s="239"/>
      <c r="J2077" s="235"/>
      <c r="K2077" s="235"/>
      <c r="L2077" s="240"/>
      <c r="M2077" s="241"/>
      <c r="N2077" s="242"/>
      <c r="O2077" s="242"/>
      <c r="P2077" s="242"/>
      <c r="Q2077" s="242"/>
      <c r="R2077" s="242"/>
      <c r="S2077" s="242"/>
      <c r="T2077" s="24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4" t="s">
        <v>187</v>
      </c>
      <c r="AU2077" s="244" t="s">
        <v>86</v>
      </c>
      <c r="AV2077" s="13" t="s">
        <v>86</v>
      </c>
      <c r="AW2077" s="13" t="s">
        <v>37</v>
      </c>
      <c r="AX2077" s="13" t="s">
        <v>84</v>
      </c>
      <c r="AY2077" s="244" t="s">
        <v>177</v>
      </c>
    </row>
    <row r="2078" s="2" customFormat="1" ht="16.5" customHeight="1">
      <c r="A2078" s="41"/>
      <c r="B2078" s="42"/>
      <c r="C2078" s="216" t="s">
        <v>3379</v>
      </c>
      <c r="D2078" s="216" t="s">
        <v>179</v>
      </c>
      <c r="E2078" s="217" t="s">
        <v>3380</v>
      </c>
      <c r="F2078" s="218" t="s">
        <v>3381</v>
      </c>
      <c r="G2078" s="219" t="s">
        <v>344</v>
      </c>
      <c r="H2078" s="220">
        <v>2</v>
      </c>
      <c r="I2078" s="221"/>
      <c r="J2078" s="222">
        <f>ROUND(I2078*H2078,2)</f>
        <v>0</v>
      </c>
      <c r="K2078" s="218" t="s">
        <v>244</v>
      </c>
      <c r="L2078" s="47"/>
      <c r="M2078" s="223" t="s">
        <v>19</v>
      </c>
      <c r="N2078" s="224" t="s">
        <v>48</v>
      </c>
      <c r="O2078" s="87"/>
      <c r="P2078" s="225">
        <f>O2078*H2078</f>
        <v>0</v>
      </c>
      <c r="Q2078" s="225">
        <v>0</v>
      </c>
      <c r="R2078" s="225">
        <f>Q2078*H2078</f>
        <v>0</v>
      </c>
      <c r="S2078" s="225">
        <v>0</v>
      </c>
      <c r="T2078" s="226">
        <f>S2078*H2078</f>
        <v>0</v>
      </c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R2078" s="227" t="s">
        <v>291</v>
      </c>
      <c r="AT2078" s="227" t="s">
        <v>179</v>
      </c>
      <c r="AU2078" s="227" t="s">
        <v>86</v>
      </c>
      <c r="AY2078" s="20" t="s">
        <v>177</v>
      </c>
      <c r="BE2078" s="228">
        <f>IF(N2078="základní",J2078,0)</f>
        <v>0</v>
      </c>
      <c r="BF2078" s="228">
        <f>IF(N2078="snížená",J2078,0)</f>
        <v>0</v>
      </c>
      <c r="BG2078" s="228">
        <f>IF(N2078="zákl. přenesená",J2078,0)</f>
        <v>0</v>
      </c>
      <c r="BH2078" s="228">
        <f>IF(N2078="sníž. přenesená",J2078,0)</f>
        <v>0</v>
      </c>
      <c r="BI2078" s="228">
        <f>IF(N2078="nulová",J2078,0)</f>
        <v>0</v>
      </c>
      <c r="BJ2078" s="20" t="s">
        <v>84</v>
      </c>
      <c r="BK2078" s="228">
        <f>ROUND(I2078*H2078,2)</f>
        <v>0</v>
      </c>
      <c r="BL2078" s="20" t="s">
        <v>291</v>
      </c>
      <c r="BM2078" s="227" t="s">
        <v>3382</v>
      </c>
    </row>
    <row r="2079" s="2" customFormat="1">
      <c r="A2079" s="41"/>
      <c r="B2079" s="42"/>
      <c r="C2079" s="43"/>
      <c r="D2079" s="229" t="s">
        <v>185</v>
      </c>
      <c r="E2079" s="43"/>
      <c r="F2079" s="230" t="s">
        <v>3383</v>
      </c>
      <c r="G2079" s="43"/>
      <c r="H2079" s="43"/>
      <c r="I2079" s="231"/>
      <c r="J2079" s="43"/>
      <c r="K2079" s="43"/>
      <c r="L2079" s="47"/>
      <c r="M2079" s="232"/>
      <c r="N2079" s="233"/>
      <c r="O2079" s="87"/>
      <c r="P2079" s="87"/>
      <c r="Q2079" s="87"/>
      <c r="R2079" s="87"/>
      <c r="S2079" s="87"/>
      <c r="T2079" s="88"/>
      <c r="U2079" s="41"/>
      <c r="V2079" s="41"/>
      <c r="W2079" s="41"/>
      <c r="X2079" s="41"/>
      <c r="Y2079" s="41"/>
      <c r="Z2079" s="41"/>
      <c r="AA2079" s="41"/>
      <c r="AB2079" s="41"/>
      <c r="AC2079" s="41"/>
      <c r="AD2079" s="41"/>
      <c r="AE2079" s="41"/>
      <c r="AT2079" s="20" t="s">
        <v>185</v>
      </c>
      <c r="AU2079" s="20" t="s">
        <v>86</v>
      </c>
    </row>
    <row r="2080" s="2" customFormat="1">
      <c r="A2080" s="41"/>
      <c r="B2080" s="42"/>
      <c r="C2080" s="277" t="s">
        <v>3384</v>
      </c>
      <c r="D2080" s="277" t="s">
        <v>314</v>
      </c>
      <c r="E2080" s="278" t="s">
        <v>3385</v>
      </c>
      <c r="F2080" s="279" t="s">
        <v>3386</v>
      </c>
      <c r="G2080" s="280" t="s">
        <v>344</v>
      </c>
      <c r="H2080" s="281">
        <v>2</v>
      </c>
      <c r="I2080" s="282"/>
      <c r="J2080" s="283">
        <f>ROUND(I2080*H2080,2)</f>
        <v>0</v>
      </c>
      <c r="K2080" s="279" t="s">
        <v>317</v>
      </c>
      <c r="L2080" s="284"/>
      <c r="M2080" s="285" t="s">
        <v>19</v>
      </c>
      <c r="N2080" s="286" t="s">
        <v>48</v>
      </c>
      <c r="O2080" s="87"/>
      <c r="P2080" s="225">
        <f>O2080*H2080</f>
        <v>0</v>
      </c>
      <c r="Q2080" s="225">
        <v>0</v>
      </c>
      <c r="R2080" s="225">
        <f>Q2080*H2080</f>
        <v>0</v>
      </c>
      <c r="S2080" s="225">
        <v>0</v>
      </c>
      <c r="T2080" s="226">
        <f>S2080*H2080</f>
        <v>0</v>
      </c>
      <c r="U2080" s="41"/>
      <c r="V2080" s="41"/>
      <c r="W2080" s="41"/>
      <c r="X2080" s="41"/>
      <c r="Y2080" s="41"/>
      <c r="Z2080" s="41"/>
      <c r="AA2080" s="41"/>
      <c r="AB2080" s="41"/>
      <c r="AC2080" s="41"/>
      <c r="AD2080" s="41"/>
      <c r="AE2080" s="41"/>
      <c r="AR2080" s="227" t="s">
        <v>427</v>
      </c>
      <c r="AT2080" s="227" t="s">
        <v>314</v>
      </c>
      <c r="AU2080" s="227" t="s">
        <v>86</v>
      </c>
      <c r="AY2080" s="20" t="s">
        <v>177</v>
      </c>
      <c r="BE2080" s="228">
        <f>IF(N2080="základní",J2080,0)</f>
        <v>0</v>
      </c>
      <c r="BF2080" s="228">
        <f>IF(N2080="snížená",J2080,0)</f>
        <v>0</v>
      </c>
      <c r="BG2080" s="228">
        <f>IF(N2080="zákl. přenesená",J2080,0)</f>
        <v>0</v>
      </c>
      <c r="BH2080" s="228">
        <f>IF(N2080="sníž. přenesená",J2080,0)</f>
        <v>0</v>
      </c>
      <c r="BI2080" s="228">
        <f>IF(N2080="nulová",J2080,0)</f>
        <v>0</v>
      </c>
      <c r="BJ2080" s="20" t="s">
        <v>84</v>
      </c>
      <c r="BK2080" s="228">
        <f>ROUND(I2080*H2080,2)</f>
        <v>0</v>
      </c>
      <c r="BL2080" s="20" t="s">
        <v>291</v>
      </c>
      <c r="BM2080" s="227" t="s">
        <v>3387</v>
      </c>
    </row>
    <row r="2081" s="2" customFormat="1">
      <c r="A2081" s="41"/>
      <c r="B2081" s="42"/>
      <c r="C2081" s="43"/>
      <c r="D2081" s="229" t="s">
        <v>185</v>
      </c>
      <c r="E2081" s="43"/>
      <c r="F2081" s="230" t="s">
        <v>3388</v>
      </c>
      <c r="G2081" s="43"/>
      <c r="H2081" s="43"/>
      <c r="I2081" s="231"/>
      <c r="J2081" s="43"/>
      <c r="K2081" s="43"/>
      <c r="L2081" s="47"/>
      <c r="M2081" s="232"/>
      <c r="N2081" s="233"/>
      <c r="O2081" s="87"/>
      <c r="P2081" s="87"/>
      <c r="Q2081" s="87"/>
      <c r="R2081" s="87"/>
      <c r="S2081" s="87"/>
      <c r="T2081" s="88"/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T2081" s="20" t="s">
        <v>185</v>
      </c>
      <c r="AU2081" s="20" t="s">
        <v>86</v>
      </c>
    </row>
    <row r="2082" s="2" customFormat="1">
      <c r="A2082" s="41"/>
      <c r="B2082" s="42"/>
      <c r="C2082" s="43"/>
      <c r="D2082" s="229" t="s">
        <v>486</v>
      </c>
      <c r="E2082" s="43"/>
      <c r="F2082" s="287" t="s">
        <v>3389</v>
      </c>
      <c r="G2082" s="43"/>
      <c r="H2082" s="43"/>
      <c r="I2082" s="231"/>
      <c r="J2082" s="43"/>
      <c r="K2082" s="43"/>
      <c r="L2082" s="47"/>
      <c r="M2082" s="232"/>
      <c r="N2082" s="233"/>
      <c r="O2082" s="87"/>
      <c r="P2082" s="87"/>
      <c r="Q2082" s="87"/>
      <c r="R2082" s="87"/>
      <c r="S2082" s="87"/>
      <c r="T2082" s="88"/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T2082" s="20" t="s">
        <v>486</v>
      </c>
      <c r="AU2082" s="20" t="s">
        <v>86</v>
      </c>
    </row>
    <row r="2083" s="2" customFormat="1" ht="16.5" customHeight="1">
      <c r="A2083" s="41"/>
      <c r="B2083" s="42"/>
      <c r="C2083" s="216" t="s">
        <v>3390</v>
      </c>
      <c r="D2083" s="216" t="s">
        <v>179</v>
      </c>
      <c r="E2083" s="217" t="s">
        <v>3391</v>
      </c>
      <c r="F2083" s="218" t="s">
        <v>3392</v>
      </c>
      <c r="G2083" s="219" t="s">
        <v>465</v>
      </c>
      <c r="H2083" s="220">
        <v>15</v>
      </c>
      <c r="I2083" s="221"/>
      <c r="J2083" s="222">
        <f>ROUND(I2083*H2083,2)</f>
        <v>0</v>
      </c>
      <c r="K2083" s="218" t="s">
        <v>317</v>
      </c>
      <c r="L2083" s="47"/>
      <c r="M2083" s="223" t="s">
        <v>19</v>
      </c>
      <c r="N2083" s="224" t="s">
        <v>48</v>
      </c>
      <c r="O2083" s="87"/>
      <c r="P2083" s="225">
        <f>O2083*H2083</f>
        <v>0</v>
      </c>
      <c r="Q2083" s="225">
        <v>0</v>
      </c>
      <c r="R2083" s="225">
        <f>Q2083*H2083</f>
        <v>0</v>
      </c>
      <c r="S2083" s="225">
        <v>0</v>
      </c>
      <c r="T2083" s="226">
        <f>S2083*H2083</f>
        <v>0</v>
      </c>
      <c r="U2083" s="41"/>
      <c r="V2083" s="41"/>
      <c r="W2083" s="41"/>
      <c r="X2083" s="41"/>
      <c r="Y2083" s="41"/>
      <c r="Z2083" s="41"/>
      <c r="AA2083" s="41"/>
      <c r="AB2083" s="41"/>
      <c r="AC2083" s="41"/>
      <c r="AD2083" s="41"/>
      <c r="AE2083" s="41"/>
      <c r="AR2083" s="227" t="s">
        <v>291</v>
      </c>
      <c r="AT2083" s="227" t="s">
        <v>179</v>
      </c>
      <c r="AU2083" s="227" t="s">
        <v>86</v>
      </c>
      <c r="AY2083" s="20" t="s">
        <v>177</v>
      </c>
      <c r="BE2083" s="228">
        <f>IF(N2083="základní",J2083,0)</f>
        <v>0</v>
      </c>
      <c r="BF2083" s="228">
        <f>IF(N2083="snížená",J2083,0)</f>
        <v>0</v>
      </c>
      <c r="BG2083" s="228">
        <f>IF(N2083="zákl. přenesená",J2083,0)</f>
        <v>0</v>
      </c>
      <c r="BH2083" s="228">
        <f>IF(N2083="sníž. přenesená",J2083,0)</f>
        <v>0</v>
      </c>
      <c r="BI2083" s="228">
        <f>IF(N2083="nulová",J2083,0)</f>
        <v>0</v>
      </c>
      <c r="BJ2083" s="20" t="s">
        <v>84</v>
      </c>
      <c r="BK2083" s="228">
        <f>ROUND(I2083*H2083,2)</f>
        <v>0</v>
      </c>
      <c r="BL2083" s="20" t="s">
        <v>291</v>
      </c>
      <c r="BM2083" s="227" t="s">
        <v>3393</v>
      </c>
    </row>
    <row r="2084" s="2" customFormat="1">
      <c r="A2084" s="41"/>
      <c r="B2084" s="42"/>
      <c r="C2084" s="43"/>
      <c r="D2084" s="229" t="s">
        <v>185</v>
      </c>
      <c r="E2084" s="43"/>
      <c r="F2084" s="230" t="s">
        <v>3392</v>
      </c>
      <c r="G2084" s="43"/>
      <c r="H2084" s="43"/>
      <c r="I2084" s="231"/>
      <c r="J2084" s="43"/>
      <c r="K2084" s="43"/>
      <c r="L2084" s="47"/>
      <c r="M2084" s="232"/>
      <c r="N2084" s="233"/>
      <c r="O2084" s="87"/>
      <c r="P2084" s="87"/>
      <c r="Q2084" s="87"/>
      <c r="R2084" s="87"/>
      <c r="S2084" s="87"/>
      <c r="T2084" s="88"/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T2084" s="20" t="s">
        <v>185</v>
      </c>
      <c r="AU2084" s="20" t="s">
        <v>86</v>
      </c>
    </row>
    <row r="2085" s="2" customFormat="1" ht="16.5" customHeight="1">
      <c r="A2085" s="41"/>
      <c r="B2085" s="42"/>
      <c r="C2085" s="216" t="s">
        <v>3394</v>
      </c>
      <c r="D2085" s="216" t="s">
        <v>179</v>
      </c>
      <c r="E2085" s="217" t="s">
        <v>3395</v>
      </c>
      <c r="F2085" s="218" t="s">
        <v>3396</v>
      </c>
      <c r="G2085" s="219" t="s">
        <v>465</v>
      </c>
      <c r="H2085" s="220">
        <v>41.25</v>
      </c>
      <c r="I2085" s="221"/>
      <c r="J2085" s="222">
        <f>ROUND(I2085*H2085,2)</f>
        <v>0</v>
      </c>
      <c r="K2085" s="218" t="s">
        <v>244</v>
      </c>
      <c r="L2085" s="47"/>
      <c r="M2085" s="223" t="s">
        <v>19</v>
      </c>
      <c r="N2085" s="224" t="s">
        <v>48</v>
      </c>
      <c r="O2085" s="87"/>
      <c r="P2085" s="225">
        <f>O2085*H2085</f>
        <v>0</v>
      </c>
      <c r="Q2085" s="225">
        <v>0.00174</v>
      </c>
      <c r="R2085" s="225">
        <f>Q2085*H2085</f>
        <v>0.071775000000000005</v>
      </c>
      <c r="S2085" s="225">
        <v>0</v>
      </c>
      <c r="T2085" s="226">
        <f>S2085*H2085</f>
        <v>0</v>
      </c>
      <c r="U2085" s="41"/>
      <c r="V2085" s="41"/>
      <c r="W2085" s="41"/>
      <c r="X2085" s="41"/>
      <c r="Y2085" s="41"/>
      <c r="Z2085" s="41"/>
      <c r="AA2085" s="41"/>
      <c r="AB2085" s="41"/>
      <c r="AC2085" s="41"/>
      <c r="AD2085" s="41"/>
      <c r="AE2085" s="41"/>
      <c r="AR2085" s="227" t="s">
        <v>291</v>
      </c>
      <c r="AT2085" s="227" t="s">
        <v>179</v>
      </c>
      <c r="AU2085" s="227" t="s">
        <v>86</v>
      </c>
      <c r="AY2085" s="20" t="s">
        <v>177</v>
      </c>
      <c r="BE2085" s="228">
        <f>IF(N2085="základní",J2085,0)</f>
        <v>0</v>
      </c>
      <c r="BF2085" s="228">
        <f>IF(N2085="snížená",J2085,0)</f>
        <v>0</v>
      </c>
      <c r="BG2085" s="228">
        <f>IF(N2085="zákl. přenesená",J2085,0)</f>
        <v>0</v>
      </c>
      <c r="BH2085" s="228">
        <f>IF(N2085="sníž. přenesená",J2085,0)</f>
        <v>0</v>
      </c>
      <c r="BI2085" s="228">
        <f>IF(N2085="nulová",J2085,0)</f>
        <v>0</v>
      </c>
      <c r="BJ2085" s="20" t="s">
        <v>84</v>
      </c>
      <c r="BK2085" s="228">
        <f>ROUND(I2085*H2085,2)</f>
        <v>0</v>
      </c>
      <c r="BL2085" s="20" t="s">
        <v>291</v>
      </c>
      <c r="BM2085" s="227" t="s">
        <v>3397</v>
      </c>
    </row>
    <row r="2086" s="2" customFormat="1">
      <c r="A2086" s="41"/>
      <c r="B2086" s="42"/>
      <c r="C2086" s="43"/>
      <c r="D2086" s="229" t="s">
        <v>185</v>
      </c>
      <c r="E2086" s="43"/>
      <c r="F2086" s="230" t="s">
        <v>3398</v>
      </c>
      <c r="G2086" s="43"/>
      <c r="H2086" s="43"/>
      <c r="I2086" s="231"/>
      <c r="J2086" s="43"/>
      <c r="K2086" s="43"/>
      <c r="L2086" s="47"/>
      <c r="M2086" s="232"/>
      <c r="N2086" s="233"/>
      <c r="O2086" s="87"/>
      <c r="P2086" s="87"/>
      <c r="Q2086" s="87"/>
      <c r="R2086" s="87"/>
      <c r="S2086" s="87"/>
      <c r="T2086" s="88"/>
      <c r="U2086" s="41"/>
      <c r="V2086" s="41"/>
      <c r="W2086" s="41"/>
      <c r="X2086" s="41"/>
      <c r="Y2086" s="41"/>
      <c r="Z2086" s="41"/>
      <c r="AA2086" s="41"/>
      <c r="AB2086" s="41"/>
      <c r="AC2086" s="41"/>
      <c r="AD2086" s="41"/>
      <c r="AE2086" s="41"/>
      <c r="AT2086" s="20" t="s">
        <v>185</v>
      </c>
      <c r="AU2086" s="20" t="s">
        <v>86</v>
      </c>
    </row>
    <row r="2087" s="13" customFormat="1">
      <c r="A2087" s="13"/>
      <c r="B2087" s="234"/>
      <c r="C2087" s="235"/>
      <c r="D2087" s="229" t="s">
        <v>187</v>
      </c>
      <c r="E2087" s="236" t="s">
        <v>19</v>
      </c>
      <c r="F2087" s="237" t="s">
        <v>3399</v>
      </c>
      <c r="G2087" s="235"/>
      <c r="H2087" s="238">
        <v>41.25</v>
      </c>
      <c r="I2087" s="239"/>
      <c r="J2087" s="235"/>
      <c r="K2087" s="235"/>
      <c r="L2087" s="240"/>
      <c r="M2087" s="241"/>
      <c r="N2087" s="242"/>
      <c r="O2087" s="242"/>
      <c r="P2087" s="242"/>
      <c r="Q2087" s="242"/>
      <c r="R2087" s="242"/>
      <c r="S2087" s="242"/>
      <c r="T2087" s="24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4" t="s">
        <v>187</v>
      </c>
      <c r="AU2087" s="244" t="s">
        <v>86</v>
      </c>
      <c r="AV2087" s="13" t="s">
        <v>86</v>
      </c>
      <c r="AW2087" s="13" t="s">
        <v>37</v>
      </c>
      <c r="AX2087" s="13" t="s">
        <v>84</v>
      </c>
      <c r="AY2087" s="244" t="s">
        <v>177</v>
      </c>
    </row>
    <row r="2088" s="2" customFormat="1" ht="16.5" customHeight="1">
      <c r="A2088" s="41"/>
      <c r="B2088" s="42"/>
      <c r="C2088" s="216" t="s">
        <v>3400</v>
      </c>
      <c r="D2088" s="216" t="s">
        <v>179</v>
      </c>
      <c r="E2088" s="217" t="s">
        <v>3401</v>
      </c>
      <c r="F2088" s="218" t="s">
        <v>3402</v>
      </c>
      <c r="G2088" s="219" t="s">
        <v>465</v>
      </c>
      <c r="H2088" s="220">
        <v>80.640000000000001</v>
      </c>
      <c r="I2088" s="221"/>
      <c r="J2088" s="222">
        <f>ROUND(I2088*H2088,2)</f>
        <v>0</v>
      </c>
      <c r="K2088" s="218" t="s">
        <v>244</v>
      </c>
      <c r="L2088" s="47"/>
      <c r="M2088" s="223" t="s">
        <v>19</v>
      </c>
      <c r="N2088" s="224" t="s">
        <v>48</v>
      </c>
      <c r="O2088" s="87"/>
      <c r="P2088" s="225">
        <f>O2088*H2088</f>
        <v>0</v>
      </c>
      <c r="Q2088" s="225">
        <v>0.0035799999999999998</v>
      </c>
      <c r="R2088" s="225">
        <f>Q2088*H2088</f>
        <v>0.28869119999999998</v>
      </c>
      <c r="S2088" s="225">
        <v>0</v>
      </c>
      <c r="T2088" s="226">
        <f>S2088*H2088</f>
        <v>0</v>
      </c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R2088" s="227" t="s">
        <v>291</v>
      </c>
      <c r="AT2088" s="227" t="s">
        <v>179</v>
      </c>
      <c r="AU2088" s="227" t="s">
        <v>86</v>
      </c>
      <c r="AY2088" s="20" t="s">
        <v>177</v>
      </c>
      <c r="BE2088" s="228">
        <f>IF(N2088="základní",J2088,0)</f>
        <v>0</v>
      </c>
      <c r="BF2088" s="228">
        <f>IF(N2088="snížená",J2088,0)</f>
        <v>0</v>
      </c>
      <c r="BG2088" s="228">
        <f>IF(N2088="zákl. přenesená",J2088,0)</f>
        <v>0</v>
      </c>
      <c r="BH2088" s="228">
        <f>IF(N2088="sníž. přenesená",J2088,0)</f>
        <v>0</v>
      </c>
      <c r="BI2088" s="228">
        <f>IF(N2088="nulová",J2088,0)</f>
        <v>0</v>
      </c>
      <c r="BJ2088" s="20" t="s">
        <v>84</v>
      </c>
      <c r="BK2088" s="228">
        <f>ROUND(I2088*H2088,2)</f>
        <v>0</v>
      </c>
      <c r="BL2088" s="20" t="s">
        <v>291</v>
      </c>
      <c r="BM2088" s="227" t="s">
        <v>3403</v>
      </c>
    </row>
    <row r="2089" s="2" customFormat="1">
      <c r="A2089" s="41"/>
      <c r="B2089" s="42"/>
      <c r="C2089" s="43"/>
      <c r="D2089" s="229" t="s">
        <v>185</v>
      </c>
      <c r="E2089" s="43"/>
      <c r="F2089" s="230" t="s">
        <v>3404</v>
      </c>
      <c r="G2089" s="43"/>
      <c r="H2089" s="43"/>
      <c r="I2089" s="231"/>
      <c r="J2089" s="43"/>
      <c r="K2089" s="43"/>
      <c r="L2089" s="47"/>
      <c r="M2089" s="232"/>
      <c r="N2089" s="233"/>
      <c r="O2089" s="87"/>
      <c r="P2089" s="87"/>
      <c r="Q2089" s="87"/>
      <c r="R2089" s="87"/>
      <c r="S2089" s="87"/>
      <c r="T2089" s="88"/>
      <c r="U2089" s="41"/>
      <c r="V2089" s="41"/>
      <c r="W2089" s="41"/>
      <c r="X2089" s="41"/>
      <c r="Y2089" s="41"/>
      <c r="Z2089" s="41"/>
      <c r="AA2089" s="41"/>
      <c r="AB2089" s="41"/>
      <c r="AC2089" s="41"/>
      <c r="AD2089" s="41"/>
      <c r="AE2089" s="41"/>
      <c r="AT2089" s="20" t="s">
        <v>185</v>
      </c>
      <c r="AU2089" s="20" t="s">
        <v>86</v>
      </c>
    </row>
    <row r="2090" s="13" customFormat="1">
      <c r="A2090" s="13"/>
      <c r="B2090" s="234"/>
      <c r="C2090" s="235"/>
      <c r="D2090" s="229" t="s">
        <v>187</v>
      </c>
      <c r="E2090" s="236" t="s">
        <v>19</v>
      </c>
      <c r="F2090" s="237" t="s">
        <v>3405</v>
      </c>
      <c r="G2090" s="235"/>
      <c r="H2090" s="238">
        <v>80.640000000000001</v>
      </c>
      <c r="I2090" s="239"/>
      <c r="J2090" s="235"/>
      <c r="K2090" s="235"/>
      <c r="L2090" s="240"/>
      <c r="M2090" s="241"/>
      <c r="N2090" s="242"/>
      <c r="O2090" s="242"/>
      <c r="P2090" s="242"/>
      <c r="Q2090" s="242"/>
      <c r="R2090" s="242"/>
      <c r="S2090" s="242"/>
      <c r="T2090" s="243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4" t="s">
        <v>187</v>
      </c>
      <c r="AU2090" s="244" t="s">
        <v>86</v>
      </c>
      <c r="AV2090" s="13" t="s">
        <v>86</v>
      </c>
      <c r="AW2090" s="13" t="s">
        <v>37</v>
      </c>
      <c r="AX2090" s="13" t="s">
        <v>84</v>
      </c>
      <c r="AY2090" s="244" t="s">
        <v>177</v>
      </c>
    </row>
    <row r="2091" s="2" customFormat="1" ht="21.75" customHeight="1">
      <c r="A2091" s="41"/>
      <c r="B2091" s="42"/>
      <c r="C2091" s="216" t="s">
        <v>3406</v>
      </c>
      <c r="D2091" s="216" t="s">
        <v>179</v>
      </c>
      <c r="E2091" s="217" t="s">
        <v>3407</v>
      </c>
      <c r="F2091" s="218" t="s">
        <v>3408</v>
      </c>
      <c r="G2091" s="219" t="s">
        <v>465</v>
      </c>
      <c r="H2091" s="220">
        <v>27.5</v>
      </c>
      <c r="I2091" s="221"/>
      <c r="J2091" s="222">
        <f>ROUND(I2091*H2091,2)</f>
        <v>0</v>
      </c>
      <c r="K2091" s="218" t="s">
        <v>244</v>
      </c>
      <c r="L2091" s="47"/>
      <c r="M2091" s="223" t="s">
        <v>19</v>
      </c>
      <c r="N2091" s="224" t="s">
        <v>48</v>
      </c>
      <c r="O2091" s="87"/>
      <c r="P2091" s="225">
        <f>O2091*H2091</f>
        <v>0</v>
      </c>
      <c r="Q2091" s="225">
        <v>0.0035100000000000001</v>
      </c>
      <c r="R2091" s="225">
        <f>Q2091*H2091</f>
        <v>0.096525</v>
      </c>
      <c r="S2091" s="225">
        <v>0</v>
      </c>
      <c r="T2091" s="226">
        <f>S2091*H2091</f>
        <v>0</v>
      </c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R2091" s="227" t="s">
        <v>291</v>
      </c>
      <c r="AT2091" s="227" t="s">
        <v>179</v>
      </c>
      <c r="AU2091" s="227" t="s">
        <v>86</v>
      </c>
      <c r="AY2091" s="20" t="s">
        <v>177</v>
      </c>
      <c r="BE2091" s="228">
        <f>IF(N2091="základní",J2091,0)</f>
        <v>0</v>
      </c>
      <c r="BF2091" s="228">
        <f>IF(N2091="snížená",J2091,0)</f>
        <v>0</v>
      </c>
      <c r="BG2091" s="228">
        <f>IF(N2091="zákl. přenesená",J2091,0)</f>
        <v>0</v>
      </c>
      <c r="BH2091" s="228">
        <f>IF(N2091="sníž. přenesená",J2091,0)</f>
        <v>0</v>
      </c>
      <c r="BI2091" s="228">
        <f>IF(N2091="nulová",J2091,0)</f>
        <v>0</v>
      </c>
      <c r="BJ2091" s="20" t="s">
        <v>84</v>
      </c>
      <c r="BK2091" s="228">
        <f>ROUND(I2091*H2091,2)</f>
        <v>0</v>
      </c>
      <c r="BL2091" s="20" t="s">
        <v>291</v>
      </c>
      <c r="BM2091" s="227" t="s">
        <v>3409</v>
      </c>
    </row>
    <row r="2092" s="2" customFormat="1">
      <c r="A2092" s="41"/>
      <c r="B2092" s="42"/>
      <c r="C2092" s="43"/>
      <c r="D2092" s="229" t="s">
        <v>185</v>
      </c>
      <c r="E2092" s="43"/>
      <c r="F2092" s="230" t="s">
        <v>3410</v>
      </c>
      <c r="G2092" s="43"/>
      <c r="H2092" s="43"/>
      <c r="I2092" s="231"/>
      <c r="J2092" s="43"/>
      <c r="K2092" s="43"/>
      <c r="L2092" s="47"/>
      <c r="M2092" s="232"/>
      <c r="N2092" s="233"/>
      <c r="O2092" s="87"/>
      <c r="P2092" s="87"/>
      <c r="Q2092" s="87"/>
      <c r="R2092" s="87"/>
      <c r="S2092" s="87"/>
      <c r="T2092" s="88"/>
      <c r="U2092" s="41"/>
      <c r="V2092" s="41"/>
      <c r="W2092" s="41"/>
      <c r="X2092" s="41"/>
      <c r="Y2092" s="41"/>
      <c r="Z2092" s="41"/>
      <c r="AA2092" s="41"/>
      <c r="AB2092" s="41"/>
      <c r="AC2092" s="41"/>
      <c r="AD2092" s="41"/>
      <c r="AE2092" s="41"/>
      <c r="AT2092" s="20" t="s">
        <v>185</v>
      </c>
      <c r="AU2092" s="20" t="s">
        <v>86</v>
      </c>
    </row>
    <row r="2093" s="13" customFormat="1">
      <c r="A2093" s="13"/>
      <c r="B2093" s="234"/>
      <c r="C2093" s="235"/>
      <c r="D2093" s="229" t="s">
        <v>187</v>
      </c>
      <c r="E2093" s="236" t="s">
        <v>19</v>
      </c>
      <c r="F2093" s="237" t="s">
        <v>3411</v>
      </c>
      <c r="G2093" s="235"/>
      <c r="H2093" s="238">
        <v>27.5</v>
      </c>
      <c r="I2093" s="239"/>
      <c r="J2093" s="235"/>
      <c r="K2093" s="235"/>
      <c r="L2093" s="240"/>
      <c r="M2093" s="241"/>
      <c r="N2093" s="242"/>
      <c r="O2093" s="242"/>
      <c r="P2093" s="242"/>
      <c r="Q2093" s="242"/>
      <c r="R2093" s="242"/>
      <c r="S2093" s="242"/>
      <c r="T2093" s="24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4" t="s">
        <v>187</v>
      </c>
      <c r="AU2093" s="244" t="s">
        <v>86</v>
      </c>
      <c r="AV2093" s="13" t="s">
        <v>86</v>
      </c>
      <c r="AW2093" s="13" t="s">
        <v>37</v>
      </c>
      <c r="AX2093" s="13" t="s">
        <v>84</v>
      </c>
      <c r="AY2093" s="244" t="s">
        <v>177</v>
      </c>
    </row>
    <row r="2094" s="2" customFormat="1" ht="16.5" customHeight="1">
      <c r="A2094" s="41"/>
      <c r="B2094" s="42"/>
      <c r="C2094" s="216" t="s">
        <v>3412</v>
      </c>
      <c r="D2094" s="216" t="s">
        <v>179</v>
      </c>
      <c r="E2094" s="217" t="s">
        <v>3413</v>
      </c>
      <c r="F2094" s="218" t="s">
        <v>3414</v>
      </c>
      <c r="G2094" s="219" t="s">
        <v>465</v>
      </c>
      <c r="H2094" s="220">
        <v>71.859999999999999</v>
      </c>
      <c r="I2094" s="221"/>
      <c r="J2094" s="222">
        <f>ROUND(I2094*H2094,2)</f>
        <v>0</v>
      </c>
      <c r="K2094" s="218" t="s">
        <v>244</v>
      </c>
      <c r="L2094" s="47"/>
      <c r="M2094" s="223" t="s">
        <v>19</v>
      </c>
      <c r="N2094" s="224" t="s">
        <v>48</v>
      </c>
      <c r="O2094" s="87"/>
      <c r="P2094" s="225">
        <f>O2094*H2094</f>
        <v>0</v>
      </c>
      <c r="Q2094" s="225">
        <v>0.0035799999999999998</v>
      </c>
      <c r="R2094" s="225">
        <f>Q2094*H2094</f>
        <v>0.25725880000000001</v>
      </c>
      <c r="S2094" s="225">
        <v>0</v>
      </c>
      <c r="T2094" s="226">
        <f>S2094*H2094</f>
        <v>0</v>
      </c>
      <c r="U2094" s="41"/>
      <c r="V2094" s="41"/>
      <c r="W2094" s="41"/>
      <c r="X2094" s="41"/>
      <c r="Y2094" s="41"/>
      <c r="Z2094" s="41"/>
      <c r="AA2094" s="41"/>
      <c r="AB2094" s="41"/>
      <c r="AC2094" s="41"/>
      <c r="AD2094" s="41"/>
      <c r="AE2094" s="41"/>
      <c r="AR2094" s="227" t="s">
        <v>291</v>
      </c>
      <c r="AT2094" s="227" t="s">
        <v>179</v>
      </c>
      <c r="AU2094" s="227" t="s">
        <v>86</v>
      </c>
      <c r="AY2094" s="20" t="s">
        <v>177</v>
      </c>
      <c r="BE2094" s="228">
        <f>IF(N2094="základní",J2094,0)</f>
        <v>0</v>
      </c>
      <c r="BF2094" s="228">
        <f>IF(N2094="snížená",J2094,0)</f>
        <v>0</v>
      </c>
      <c r="BG2094" s="228">
        <f>IF(N2094="zákl. přenesená",J2094,0)</f>
        <v>0</v>
      </c>
      <c r="BH2094" s="228">
        <f>IF(N2094="sníž. přenesená",J2094,0)</f>
        <v>0</v>
      </c>
      <c r="BI2094" s="228">
        <f>IF(N2094="nulová",J2094,0)</f>
        <v>0</v>
      </c>
      <c r="BJ2094" s="20" t="s">
        <v>84</v>
      </c>
      <c r="BK2094" s="228">
        <f>ROUND(I2094*H2094,2)</f>
        <v>0</v>
      </c>
      <c r="BL2094" s="20" t="s">
        <v>291</v>
      </c>
      <c r="BM2094" s="227" t="s">
        <v>3415</v>
      </c>
    </row>
    <row r="2095" s="2" customFormat="1">
      <c r="A2095" s="41"/>
      <c r="B2095" s="42"/>
      <c r="C2095" s="43"/>
      <c r="D2095" s="229" t="s">
        <v>185</v>
      </c>
      <c r="E2095" s="43"/>
      <c r="F2095" s="230" t="s">
        <v>3416</v>
      </c>
      <c r="G2095" s="43"/>
      <c r="H2095" s="43"/>
      <c r="I2095" s="231"/>
      <c r="J2095" s="43"/>
      <c r="K2095" s="43"/>
      <c r="L2095" s="47"/>
      <c r="M2095" s="232"/>
      <c r="N2095" s="233"/>
      <c r="O2095" s="87"/>
      <c r="P2095" s="87"/>
      <c r="Q2095" s="87"/>
      <c r="R2095" s="87"/>
      <c r="S2095" s="87"/>
      <c r="T2095" s="88"/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T2095" s="20" t="s">
        <v>185</v>
      </c>
      <c r="AU2095" s="20" t="s">
        <v>86</v>
      </c>
    </row>
    <row r="2096" s="13" customFormat="1">
      <c r="A2096" s="13"/>
      <c r="B2096" s="234"/>
      <c r="C2096" s="235"/>
      <c r="D2096" s="229" t="s">
        <v>187</v>
      </c>
      <c r="E2096" s="236" t="s">
        <v>19</v>
      </c>
      <c r="F2096" s="237" t="s">
        <v>3417</v>
      </c>
      <c r="G2096" s="235"/>
      <c r="H2096" s="238">
        <v>71.859999999999999</v>
      </c>
      <c r="I2096" s="239"/>
      <c r="J2096" s="235"/>
      <c r="K2096" s="235"/>
      <c r="L2096" s="240"/>
      <c r="M2096" s="241"/>
      <c r="N2096" s="242"/>
      <c r="O2096" s="242"/>
      <c r="P2096" s="242"/>
      <c r="Q2096" s="242"/>
      <c r="R2096" s="242"/>
      <c r="S2096" s="242"/>
      <c r="T2096" s="243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4" t="s">
        <v>187</v>
      </c>
      <c r="AU2096" s="244" t="s">
        <v>86</v>
      </c>
      <c r="AV2096" s="13" t="s">
        <v>86</v>
      </c>
      <c r="AW2096" s="13" t="s">
        <v>37</v>
      </c>
      <c r="AX2096" s="13" t="s">
        <v>84</v>
      </c>
      <c r="AY2096" s="244" t="s">
        <v>177</v>
      </c>
    </row>
    <row r="2097" s="2" customFormat="1" ht="16.5" customHeight="1">
      <c r="A2097" s="41"/>
      <c r="B2097" s="42"/>
      <c r="C2097" s="216" t="s">
        <v>3418</v>
      </c>
      <c r="D2097" s="216" t="s">
        <v>179</v>
      </c>
      <c r="E2097" s="217" t="s">
        <v>3419</v>
      </c>
      <c r="F2097" s="218" t="s">
        <v>3420</v>
      </c>
      <c r="G2097" s="219" t="s">
        <v>344</v>
      </c>
      <c r="H2097" s="220">
        <v>8</v>
      </c>
      <c r="I2097" s="221"/>
      <c r="J2097" s="222">
        <f>ROUND(I2097*H2097,2)</f>
        <v>0</v>
      </c>
      <c r="K2097" s="218" t="s">
        <v>244</v>
      </c>
      <c r="L2097" s="47"/>
      <c r="M2097" s="223" t="s">
        <v>19</v>
      </c>
      <c r="N2097" s="224" t="s">
        <v>48</v>
      </c>
      <c r="O2097" s="87"/>
      <c r="P2097" s="225">
        <f>O2097*H2097</f>
        <v>0</v>
      </c>
      <c r="Q2097" s="225">
        <v>0.0068900000000000003</v>
      </c>
      <c r="R2097" s="225">
        <f>Q2097*H2097</f>
        <v>0.055120000000000002</v>
      </c>
      <c r="S2097" s="225">
        <v>0</v>
      </c>
      <c r="T2097" s="226">
        <f>S2097*H2097</f>
        <v>0</v>
      </c>
      <c r="U2097" s="41"/>
      <c r="V2097" s="41"/>
      <c r="W2097" s="41"/>
      <c r="X2097" s="41"/>
      <c r="Y2097" s="41"/>
      <c r="Z2097" s="41"/>
      <c r="AA2097" s="41"/>
      <c r="AB2097" s="41"/>
      <c r="AC2097" s="41"/>
      <c r="AD2097" s="41"/>
      <c r="AE2097" s="41"/>
      <c r="AR2097" s="227" t="s">
        <v>291</v>
      </c>
      <c r="AT2097" s="227" t="s">
        <v>179</v>
      </c>
      <c r="AU2097" s="227" t="s">
        <v>86</v>
      </c>
      <c r="AY2097" s="20" t="s">
        <v>177</v>
      </c>
      <c r="BE2097" s="228">
        <f>IF(N2097="základní",J2097,0)</f>
        <v>0</v>
      </c>
      <c r="BF2097" s="228">
        <f>IF(N2097="snížená",J2097,0)</f>
        <v>0</v>
      </c>
      <c r="BG2097" s="228">
        <f>IF(N2097="zákl. přenesená",J2097,0)</f>
        <v>0</v>
      </c>
      <c r="BH2097" s="228">
        <f>IF(N2097="sníž. přenesená",J2097,0)</f>
        <v>0</v>
      </c>
      <c r="BI2097" s="228">
        <f>IF(N2097="nulová",J2097,0)</f>
        <v>0</v>
      </c>
      <c r="BJ2097" s="20" t="s">
        <v>84</v>
      </c>
      <c r="BK2097" s="228">
        <f>ROUND(I2097*H2097,2)</f>
        <v>0</v>
      </c>
      <c r="BL2097" s="20" t="s">
        <v>291</v>
      </c>
      <c r="BM2097" s="227" t="s">
        <v>3421</v>
      </c>
    </row>
    <row r="2098" s="2" customFormat="1">
      <c r="A2098" s="41"/>
      <c r="B2098" s="42"/>
      <c r="C2098" s="43"/>
      <c r="D2098" s="229" t="s">
        <v>185</v>
      </c>
      <c r="E2098" s="43"/>
      <c r="F2098" s="230" t="s">
        <v>3422</v>
      </c>
      <c r="G2098" s="43"/>
      <c r="H2098" s="43"/>
      <c r="I2098" s="231"/>
      <c r="J2098" s="43"/>
      <c r="K2098" s="43"/>
      <c r="L2098" s="47"/>
      <c r="M2098" s="232"/>
      <c r="N2098" s="233"/>
      <c r="O2098" s="87"/>
      <c r="P2098" s="87"/>
      <c r="Q2098" s="87"/>
      <c r="R2098" s="87"/>
      <c r="S2098" s="87"/>
      <c r="T2098" s="88"/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T2098" s="20" t="s">
        <v>185</v>
      </c>
      <c r="AU2098" s="20" t="s">
        <v>86</v>
      </c>
    </row>
    <row r="2099" s="2" customFormat="1" ht="16.5" customHeight="1">
      <c r="A2099" s="41"/>
      <c r="B2099" s="42"/>
      <c r="C2099" s="216" t="s">
        <v>3423</v>
      </c>
      <c r="D2099" s="216" t="s">
        <v>179</v>
      </c>
      <c r="E2099" s="217" t="s">
        <v>3424</v>
      </c>
      <c r="F2099" s="218" t="s">
        <v>3425</v>
      </c>
      <c r="G2099" s="219" t="s">
        <v>465</v>
      </c>
      <c r="H2099" s="220">
        <v>80.640000000000001</v>
      </c>
      <c r="I2099" s="221"/>
      <c r="J2099" s="222">
        <f>ROUND(I2099*H2099,2)</f>
        <v>0</v>
      </c>
      <c r="K2099" s="218" t="s">
        <v>244</v>
      </c>
      <c r="L2099" s="47"/>
      <c r="M2099" s="223" t="s">
        <v>19</v>
      </c>
      <c r="N2099" s="224" t="s">
        <v>48</v>
      </c>
      <c r="O2099" s="87"/>
      <c r="P2099" s="225">
        <f>O2099*H2099</f>
        <v>0</v>
      </c>
      <c r="Q2099" s="225">
        <v>0.0016900000000000001</v>
      </c>
      <c r="R2099" s="225">
        <f>Q2099*H2099</f>
        <v>0.1362816</v>
      </c>
      <c r="S2099" s="225">
        <v>0</v>
      </c>
      <c r="T2099" s="226">
        <f>S2099*H2099</f>
        <v>0</v>
      </c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R2099" s="227" t="s">
        <v>291</v>
      </c>
      <c r="AT2099" s="227" t="s">
        <v>179</v>
      </c>
      <c r="AU2099" s="227" t="s">
        <v>86</v>
      </c>
      <c r="AY2099" s="20" t="s">
        <v>177</v>
      </c>
      <c r="BE2099" s="228">
        <f>IF(N2099="základní",J2099,0)</f>
        <v>0</v>
      </c>
      <c r="BF2099" s="228">
        <f>IF(N2099="snížená",J2099,0)</f>
        <v>0</v>
      </c>
      <c r="BG2099" s="228">
        <f>IF(N2099="zákl. přenesená",J2099,0)</f>
        <v>0</v>
      </c>
      <c r="BH2099" s="228">
        <f>IF(N2099="sníž. přenesená",J2099,0)</f>
        <v>0</v>
      </c>
      <c r="BI2099" s="228">
        <f>IF(N2099="nulová",J2099,0)</f>
        <v>0</v>
      </c>
      <c r="BJ2099" s="20" t="s">
        <v>84</v>
      </c>
      <c r="BK2099" s="228">
        <f>ROUND(I2099*H2099,2)</f>
        <v>0</v>
      </c>
      <c r="BL2099" s="20" t="s">
        <v>291</v>
      </c>
      <c r="BM2099" s="227" t="s">
        <v>3426</v>
      </c>
    </row>
    <row r="2100" s="2" customFormat="1">
      <c r="A2100" s="41"/>
      <c r="B2100" s="42"/>
      <c r="C2100" s="43"/>
      <c r="D2100" s="229" t="s">
        <v>185</v>
      </c>
      <c r="E2100" s="43"/>
      <c r="F2100" s="230" t="s">
        <v>3427</v>
      </c>
      <c r="G2100" s="43"/>
      <c r="H2100" s="43"/>
      <c r="I2100" s="231"/>
      <c r="J2100" s="43"/>
      <c r="K2100" s="43"/>
      <c r="L2100" s="47"/>
      <c r="M2100" s="232"/>
      <c r="N2100" s="233"/>
      <c r="O2100" s="87"/>
      <c r="P2100" s="87"/>
      <c r="Q2100" s="87"/>
      <c r="R2100" s="87"/>
      <c r="S2100" s="87"/>
      <c r="T2100" s="88"/>
      <c r="U2100" s="41"/>
      <c r="V2100" s="41"/>
      <c r="W2100" s="41"/>
      <c r="X2100" s="41"/>
      <c r="Y2100" s="41"/>
      <c r="Z2100" s="41"/>
      <c r="AA2100" s="41"/>
      <c r="AB2100" s="41"/>
      <c r="AC2100" s="41"/>
      <c r="AD2100" s="41"/>
      <c r="AE2100" s="41"/>
      <c r="AT2100" s="20" t="s">
        <v>185</v>
      </c>
      <c r="AU2100" s="20" t="s">
        <v>86</v>
      </c>
    </row>
    <row r="2101" s="13" customFormat="1">
      <c r="A2101" s="13"/>
      <c r="B2101" s="234"/>
      <c r="C2101" s="235"/>
      <c r="D2101" s="229" t="s">
        <v>187</v>
      </c>
      <c r="E2101" s="236" t="s">
        <v>19</v>
      </c>
      <c r="F2101" s="237" t="s">
        <v>3428</v>
      </c>
      <c r="G2101" s="235"/>
      <c r="H2101" s="238">
        <v>80.640000000000001</v>
      </c>
      <c r="I2101" s="239"/>
      <c r="J2101" s="235"/>
      <c r="K2101" s="235"/>
      <c r="L2101" s="240"/>
      <c r="M2101" s="241"/>
      <c r="N2101" s="242"/>
      <c r="O2101" s="242"/>
      <c r="P2101" s="242"/>
      <c r="Q2101" s="242"/>
      <c r="R2101" s="242"/>
      <c r="S2101" s="242"/>
      <c r="T2101" s="24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44" t="s">
        <v>187</v>
      </c>
      <c r="AU2101" s="244" t="s">
        <v>86</v>
      </c>
      <c r="AV2101" s="13" t="s">
        <v>86</v>
      </c>
      <c r="AW2101" s="13" t="s">
        <v>37</v>
      </c>
      <c r="AX2101" s="13" t="s">
        <v>84</v>
      </c>
      <c r="AY2101" s="244" t="s">
        <v>177</v>
      </c>
    </row>
    <row r="2102" s="2" customFormat="1" ht="16.5" customHeight="1">
      <c r="A2102" s="41"/>
      <c r="B2102" s="42"/>
      <c r="C2102" s="216" t="s">
        <v>3429</v>
      </c>
      <c r="D2102" s="216" t="s">
        <v>179</v>
      </c>
      <c r="E2102" s="217" t="s">
        <v>3430</v>
      </c>
      <c r="F2102" s="218" t="s">
        <v>3431</v>
      </c>
      <c r="G2102" s="219" t="s">
        <v>344</v>
      </c>
      <c r="H2102" s="220">
        <v>10</v>
      </c>
      <c r="I2102" s="221"/>
      <c r="J2102" s="222">
        <f>ROUND(I2102*H2102,2)</f>
        <v>0</v>
      </c>
      <c r="K2102" s="218" t="s">
        <v>244</v>
      </c>
      <c r="L2102" s="47"/>
      <c r="M2102" s="223" t="s">
        <v>19</v>
      </c>
      <c r="N2102" s="224" t="s">
        <v>48</v>
      </c>
      <c r="O2102" s="87"/>
      <c r="P2102" s="225">
        <f>O2102*H2102</f>
        <v>0</v>
      </c>
      <c r="Q2102" s="225">
        <v>0.00036000000000000002</v>
      </c>
      <c r="R2102" s="225">
        <f>Q2102*H2102</f>
        <v>0.0036000000000000003</v>
      </c>
      <c r="S2102" s="225">
        <v>0</v>
      </c>
      <c r="T2102" s="226">
        <f>S2102*H2102</f>
        <v>0</v>
      </c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R2102" s="227" t="s">
        <v>291</v>
      </c>
      <c r="AT2102" s="227" t="s">
        <v>179</v>
      </c>
      <c r="AU2102" s="227" t="s">
        <v>86</v>
      </c>
      <c r="AY2102" s="20" t="s">
        <v>177</v>
      </c>
      <c r="BE2102" s="228">
        <f>IF(N2102="základní",J2102,0)</f>
        <v>0</v>
      </c>
      <c r="BF2102" s="228">
        <f>IF(N2102="snížená",J2102,0)</f>
        <v>0</v>
      </c>
      <c r="BG2102" s="228">
        <f>IF(N2102="zákl. přenesená",J2102,0)</f>
        <v>0</v>
      </c>
      <c r="BH2102" s="228">
        <f>IF(N2102="sníž. přenesená",J2102,0)</f>
        <v>0</v>
      </c>
      <c r="BI2102" s="228">
        <f>IF(N2102="nulová",J2102,0)</f>
        <v>0</v>
      </c>
      <c r="BJ2102" s="20" t="s">
        <v>84</v>
      </c>
      <c r="BK2102" s="228">
        <f>ROUND(I2102*H2102,2)</f>
        <v>0</v>
      </c>
      <c r="BL2102" s="20" t="s">
        <v>291</v>
      </c>
      <c r="BM2102" s="227" t="s">
        <v>3432</v>
      </c>
    </row>
    <row r="2103" s="2" customFormat="1">
      <c r="A2103" s="41"/>
      <c r="B2103" s="42"/>
      <c r="C2103" s="43"/>
      <c r="D2103" s="229" t="s">
        <v>185</v>
      </c>
      <c r="E2103" s="43"/>
      <c r="F2103" s="230" t="s">
        <v>3433</v>
      </c>
      <c r="G2103" s="43"/>
      <c r="H2103" s="43"/>
      <c r="I2103" s="231"/>
      <c r="J2103" s="43"/>
      <c r="K2103" s="43"/>
      <c r="L2103" s="47"/>
      <c r="M2103" s="232"/>
      <c r="N2103" s="233"/>
      <c r="O2103" s="87"/>
      <c r="P2103" s="87"/>
      <c r="Q2103" s="87"/>
      <c r="R2103" s="87"/>
      <c r="S2103" s="87"/>
      <c r="T2103" s="88"/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T2103" s="20" t="s">
        <v>185</v>
      </c>
      <c r="AU2103" s="20" t="s">
        <v>86</v>
      </c>
    </row>
    <row r="2104" s="2" customFormat="1" ht="16.5" customHeight="1">
      <c r="A2104" s="41"/>
      <c r="B2104" s="42"/>
      <c r="C2104" s="216" t="s">
        <v>3434</v>
      </c>
      <c r="D2104" s="216" t="s">
        <v>179</v>
      </c>
      <c r="E2104" s="217" t="s">
        <v>3435</v>
      </c>
      <c r="F2104" s="218" t="s">
        <v>3436</v>
      </c>
      <c r="G2104" s="219" t="s">
        <v>465</v>
      </c>
      <c r="H2104" s="220">
        <v>62</v>
      </c>
      <c r="I2104" s="221"/>
      <c r="J2104" s="222">
        <f>ROUND(I2104*H2104,2)</f>
        <v>0</v>
      </c>
      <c r="K2104" s="218" t="s">
        <v>244</v>
      </c>
      <c r="L2104" s="47"/>
      <c r="M2104" s="223" t="s">
        <v>19</v>
      </c>
      <c r="N2104" s="224" t="s">
        <v>48</v>
      </c>
      <c r="O2104" s="87"/>
      <c r="P2104" s="225">
        <f>O2104*H2104</f>
        <v>0</v>
      </c>
      <c r="Q2104" s="225">
        <v>0.0021700000000000001</v>
      </c>
      <c r="R2104" s="225">
        <f>Q2104*H2104</f>
        <v>0.13453999999999999</v>
      </c>
      <c r="S2104" s="225">
        <v>0</v>
      </c>
      <c r="T2104" s="226">
        <f>S2104*H2104</f>
        <v>0</v>
      </c>
      <c r="U2104" s="41"/>
      <c r="V2104" s="41"/>
      <c r="W2104" s="41"/>
      <c r="X2104" s="41"/>
      <c r="Y2104" s="41"/>
      <c r="Z2104" s="41"/>
      <c r="AA2104" s="41"/>
      <c r="AB2104" s="41"/>
      <c r="AC2104" s="41"/>
      <c r="AD2104" s="41"/>
      <c r="AE2104" s="41"/>
      <c r="AR2104" s="227" t="s">
        <v>291</v>
      </c>
      <c r="AT2104" s="227" t="s">
        <v>179</v>
      </c>
      <c r="AU2104" s="227" t="s">
        <v>86</v>
      </c>
      <c r="AY2104" s="20" t="s">
        <v>177</v>
      </c>
      <c r="BE2104" s="228">
        <f>IF(N2104="základní",J2104,0)</f>
        <v>0</v>
      </c>
      <c r="BF2104" s="228">
        <f>IF(N2104="snížená",J2104,0)</f>
        <v>0</v>
      </c>
      <c r="BG2104" s="228">
        <f>IF(N2104="zákl. přenesená",J2104,0)</f>
        <v>0</v>
      </c>
      <c r="BH2104" s="228">
        <f>IF(N2104="sníž. přenesená",J2104,0)</f>
        <v>0</v>
      </c>
      <c r="BI2104" s="228">
        <f>IF(N2104="nulová",J2104,0)</f>
        <v>0</v>
      </c>
      <c r="BJ2104" s="20" t="s">
        <v>84</v>
      </c>
      <c r="BK2104" s="228">
        <f>ROUND(I2104*H2104,2)</f>
        <v>0</v>
      </c>
      <c r="BL2104" s="20" t="s">
        <v>291</v>
      </c>
      <c r="BM2104" s="227" t="s">
        <v>3437</v>
      </c>
    </row>
    <row r="2105" s="2" customFormat="1">
      <c r="A2105" s="41"/>
      <c r="B2105" s="42"/>
      <c r="C2105" s="43"/>
      <c r="D2105" s="229" t="s">
        <v>185</v>
      </c>
      <c r="E2105" s="43"/>
      <c r="F2105" s="230" t="s">
        <v>3438</v>
      </c>
      <c r="G2105" s="43"/>
      <c r="H2105" s="43"/>
      <c r="I2105" s="231"/>
      <c r="J2105" s="43"/>
      <c r="K2105" s="43"/>
      <c r="L2105" s="47"/>
      <c r="M2105" s="232"/>
      <c r="N2105" s="233"/>
      <c r="O2105" s="87"/>
      <c r="P2105" s="87"/>
      <c r="Q2105" s="87"/>
      <c r="R2105" s="87"/>
      <c r="S2105" s="87"/>
      <c r="T2105" s="88"/>
      <c r="U2105" s="41"/>
      <c r="V2105" s="41"/>
      <c r="W2105" s="41"/>
      <c r="X2105" s="41"/>
      <c r="Y2105" s="41"/>
      <c r="Z2105" s="41"/>
      <c r="AA2105" s="41"/>
      <c r="AB2105" s="41"/>
      <c r="AC2105" s="41"/>
      <c r="AD2105" s="41"/>
      <c r="AE2105" s="41"/>
      <c r="AT2105" s="20" t="s">
        <v>185</v>
      </c>
      <c r="AU2105" s="20" t="s">
        <v>86</v>
      </c>
    </row>
    <row r="2106" s="2" customFormat="1" ht="16.5" customHeight="1">
      <c r="A2106" s="41"/>
      <c r="B2106" s="42"/>
      <c r="C2106" s="216" t="s">
        <v>3439</v>
      </c>
      <c r="D2106" s="216" t="s">
        <v>179</v>
      </c>
      <c r="E2106" s="217" t="s">
        <v>3440</v>
      </c>
      <c r="F2106" s="218" t="s">
        <v>3441</v>
      </c>
      <c r="G2106" s="219" t="s">
        <v>287</v>
      </c>
      <c r="H2106" s="220">
        <v>3.782</v>
      </c>
      <c r="I2106" s="221"/>
      <c r="J2106" s="222">
        <f>ROUND(I2106*H2106,2)</f>
        <v>0</v>
      </c>
      <c r="K2106" s="218" t="s">
        <v>244</v>
      </c>
      <c r="L2106" s="47"/>
      <c r="M2106" s="223" t="s">
        <v>19</v>
      </c>
      <c r="N2106" s="224" t="s">
        <v>48</v>
      </c>
      <c r="O2106" s="87"/>
      <c r="P2106" s="225">
        <f>O2106*H2106</f>
        <v>0</v>
      </c>
      <c r="Q2106" s="225">
        <v>0</v>
      </c>
      <c r="R2106" s="225">
        <f>Q2106*H2106</f>
        <v>0</v>
      </c>
      <c r="S2106" s="225">
        <v>0</v>
      </c>
      <c r="T2106" s="226">
        <f>S2106*H2106</f>
        <v>0</v>
      </c>
      <c r="U2106" s="41"/>
      <c r="V2106" s="41"/>
      <c r="W2106" s="41"/>
      <c r="X2106" s="41"/>
      <c r="Y2106" s="41"/>
      <c r="Z2106" s="41"/>
      <c r="AA2106" s="41"/>
      <c r="AB2106" s="41"/>
      <c r="AC2106" s="41"/>
      <c r="AD2106" s="41"/>
      <c r="AE2106" s="41"/>
      <c r="AR2106" s="227" t="s">
        <v>291</v>
      </c>
      <c r="AT2106" s="227" t="s">
        <v>179</v>
      </c>
      <c r="AU2106" s="227" t="s">
        <v>86</v>
      </c>
      <c r="AY2106" s="20" t="s">
        <v>177</v>
      </c>
      <c r="BE2106" s="228">
        <f>IF(N2106="základní",J2106,0)</f>
        <v>0</v>
      </c>
      <c r="BF2106" s="228">
        <f>IF(N2106="snížená",J2106,0)</f>
        <v>0</v>
      </c>
      <c r="BG2106" s="228">
        <f>IF(N2106="zákl. přenesená",J2106,0)</f>
        <v>0</v>
      </c>
      <c r="BH2106" s="228">
        <f>IF(N2106="sníž. přenesená",J2106,0)</f>
        <v>0</v>
      </c>
      <c r="BI2106" s="228">
        <f>IF(N2106="nulová",J2106,0)</f>
        <v>0</v>
      </c>
      <c r="BJ2106" s="20" t="s">
        <v>84</v>
      </c>
      <c r="BK2106" s="228">
        <f>ROUND(I2106*H2106,2)</f>
        <v>0</v>
      </c>
      <c r="BL2106" s="20" t="s">
        <v>291</v>
      </c>
      <c r="BM2106" s="227" t="s">
        <v>3442</v>
      </c>
    </row>
    <row r="2107" s="2" customFormat="1">
      <c r="A2107" s="41"/>
      <c r="B2107" s="42"/>
      <c r="C2107" s="43"/>
      <c r="D2107" s="229" t="s">
        <v>185</v>
      </c>
      <c r="E2107" s="43"/>
      <c r="F2107" s="230" t="s">
        <v>3443</v>
      </c>
      <c r="G2107" s="43"/>
      <c r="H2107" s="43"/>
      <c r="I2107" s="231"/>
      <c r="J2107" s="43"/>
      <c r="K2107" s="43"/>
      <c r="L2107" s="47"/>
      <c r="M2107" s="232"/>
      <c r="N2107" s="233"/>
      <c r="O2107" s="87"/>
      <c r="P2107" s="87"/>
      <c r="Q2107" s="87"/>
      <c r="R2107" s="87"/>
      <c r="S2107" s="87"/>
      <c r="T2107" s="88"/>
      <c r="U2107" s="41"/>
      <c r="V2107" s="41"/>
      <c r="W2107" s="41"/>
      <c r="X2107" s="41"/>
      <c r="Y2107" s="41"/>
      <c r="Z2107" s="41"/>
      <c r="AA2107" s="41"/>
      <c r="AB2107" s="41"/>
      <c r="AC2107" s="41"/>
      <c r="AD2107" s="41"/>
      <c r="AE2107" s="41"/>
      <c r="AT2107" s="20" t="s">
        <v>185</v>
      </c>
      <c r="AU2107" s="20" t="s">
        <v>86</v>
      </c>
    </row>
    <row r="2108" s="12" customFormat="1" ht="22.8" customHeight="1">
      <c r="A2108" s="12"/>
      <c r="B2108" s="200"/>
      <c r="C2108" s="201"/>
      <c r="D2108" s="202" t="s">
        <v>76</v>
      </c>
      <c r="E2108" s="214" t="s">
        <v>3444</v>
      </c>
      <c r="F2108" s="214" t="s">
        <v>3445</v>
      </c>
      <c r="G2108" s="201"/>
      <c r="H2108" s="201"/>
      <c r="I2108" s="204"/>
      <c r="J2108" s="215">
        <f>BK2108</f>
        <v>0</v>
      </c>
      <c r="K2108" s="201"/>
      <c r="L2108" s="206"/>
      <c r="M2108" s="207"/>
      <c r="N2108" s="208"/>
      <c r="O2108" s="208"/>
      <c r="P2108" s="209">
        <f>SUM(P2109:P2125)</f>
        <v>0</v>
      </c>
      <c r="Q2108" s="208"/>
      <c r="R2108" s="209">
        <f>SUM(R2109:R2125)</f>
        <v>0.052184510000000003</v>
      </c>
      <c r="S2108" s="208"/>
      <c r="T2108" s="210">
        <f>SUM(T2109:T2125)</f>
        <v>0</v>
      </c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R2108" s="211" t="s">
        <v>86</v>
      </c>
      <c r="AT2108" s="212" t="s">
        <v>76</v>
      </c>
      <c r="AU2108" s="212" t="s">
        <v>84</v>
      </c>
      <c r="AY2108" s="211" t="s">
        <v>177</v>
      </c>
      <c r="BK2108" s="213">
        <f>SUM(BK2109:BK2125)</f>
        <v>0</v>
      </c>
    </row>
    <row r="2109" s="2" customFormat="1" ht="21.75" customHeight="1">
      <c r="A2109" s="41"/>
      <c r="B2109" s="42"/>
      <c r="C2109" s="216" t="s">
        <v>3446</v>
      </c>
      <c r="D2109" s="216" t="s">
        <v>179</v>
      </c>
      <c r="E2109" s="217" t="s">
        <v>3447</v>
      </c>
      <c r="F2109" s="218" t="s">
        <v>3448</v>
      </c>
      <c r="G2109" s="219" t="s">
        <v>251</v>
      </c>
      <c r="H2109" s="220">
        <v>434.87099999999998</v>
      </c>
      <c r="I2109" s="221"/>
      <c r="J2109" s="222">
        <f>ROUND(I2109*H2109,2)</f>
        <v>0</v>
      </c>
      <c r="K2109" s="218" t="s">
        <v>244</v>
      </c>
      <c r="L2109" s="47"/>
      <c r="M2109" s="223" t="s">
        <v>19</v>
      </c>
      <c r="N2109" s="224" t="s">
        <v>48</v>
      </c>
      <c r="O2109" s="87"/>
      <c r="P2109" s="225">
        <f>O2109*H2109</f>
        <v>0</v>
      </c>
      <c r="Q2109" s="225">
        <v>1.0000000000000001E-05</v>
      </c>
      <c r="R2109" s="225">
        <f>Q2109*H2109</f>
        <v>0.0043487100000000004</v>
      </c>
      <c r="S2109" s="225">
        <v>0</v>
      </c>
      <c r="T2109" s="226">
        <f>S2109*H2109</f>
        <v>0</v>
      </c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R2109" s="227" t="s">
        <v>291</v>
      </c>
      <c r="AT2109" s="227" t="s">
        <v>179</v>
      </c>
      <c r="AU2109" s="227" t="s">
        <v>86</v>
      </c>
      <c r="AY2109" s="20" t="s">
        <v>177</v>
      </c>
      <c r="BE2109" s="228">
        <f>IF(N2109="základní",J2109,0)</f>
        <v>0</v>
      </c>
      <c r="BF2109" s="228">
        <f>IF(N2109="snížená",J2109,0)</f>
        <v>0</v>
      </c>
      <c r="BG2109" s="228">
        <f>IF(N2109="zákl. přenesená",J2109,0)</f>
        <v>0</v>
      </c>
      <c r="BH2109" s="228">
        <f>IF(N2109="sníž. přenesená",J2109,0)</f>
        <v>0</v>
      </c>
      <c r="BI2109" s="228">
        <f>IF(N2109="nulová",J2109,0)</f>
        <v>0</v>
      </c>
      <c r="BJ2109" s="20" t="s">
        <v>84</v>
      </c>
      <c r="BK2109" s="228">
        <f>ROUND(I2109*H2109,2)</f>
        <v>0</v>
      </c>
      <c r="BL2109" s="20" t="s">
        <v>291</v>
      </c>
      <c r="BM2109" s="227" t="s">
        <v>3449</v>
      </c>
    </row>
    <row r="2110" s="2" customFormat="1">
      <c r="A2110" s="41"/>
      <c r="B2110" s="42"/>
      <c r="C2110" s="43"/>
      <c r="D2110" s="229" t="s">
        <v>185</v>
      </c>
      <c r="E2110" s="43"/>
      <c r="F2110" s="230" t="s">
        <v>3450</v>
      </c>
      <c r="G2110" s="43"/>
      <c r="H2110" s="43"/>
      <c r="I2110" s="231"/>
      <c r="J2110" s="43"/>
      <c r="K2110" s="43"/>
      <c r="L2110" s="47"/>
      <c r="M2110" s="232"/>
      <c r="N2110" s="233"/>
      <c r="O2110" s="87"/>
      <c r="P2110" s="87"/>
      <c r="Q2110" s="87"/>
      <c r="R2110" s="87"/>
      <c r="S2110" s="87"/>
      <c r="T2110" s="88"/>
      <c r="U2110" s="41"/>
      <c r="V2110" s="41"/>
      <c r="W2110" s="41"/>
      <c r="X2110" s="41"/>
      <c r="Y2110" s="41"/>
      <c r="Z2110" s="41"/>
      <c r="AA2110" s="41"/>
      <c r="AB2110" s="41"/>
      <c r="AC2110" s="41"/>
      <c r="AD2110" s="41"/>
      <c r="AE2110" s="41"/>
      <c r="AT2110" s="20" t="s">
        <v>185</v>
      </c>
      <c r="AU2110" s="20" t="s">
        <v>86</v>
      </c>
    </row>
    <row r="2111" s="13" customFormat="1">
      <c r="A2111" s="13"/>
      <c r="B2111" s="234"/>
      <c r="C2111" s="235"/>
      <c r="D2111" s="229" t="s">
        <v>187</v>
      </c>
      <c r="E2111" s="236" t="s">
        <v>19</v>
      </c>
      <c r="F2111" s="237" t="s">
        <v>3451</v>
      </c>
      <c r="G2111" s="235"/>
      <c r="H2111" s="238">
        <v>434.87099999999998</v>
      </c>
      <c r="I2111" s="239"/>
      <c r="J2111" s="235"/>
      <c r="K2111" s="235"/>
      <c r="L2111" s="240"/>
      <c r="M2111" s="241"/>
      <c r="N2111" s="242"/>
      <c r="O2111" s="242"/>
      <c r="P2111" s="242"/>
      <c r="Q2111" s="242"/>
      <c r="R2111" s="242"/>
      <c r="S2111" s="242"/>
      <c r="T2111" s="243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44" t="s">
        <v>187</v>
      </c>
      <c r="AU2111" s="244" t="s">
        <v>86</v>
      </c>
      <c r="AV2111" s="13" t="s">
        <v>86</v>
      </c>
      <c r="AW2111" s="13" t="s">
        <v>37</v>
      </c>
      <c r="AX2111" s="13" t="s">
        <v>84</v>
      </c>
      <c r="AY2111" s="244" t="s">
        <v>177</v>
      </c>
    </row>
    <row r="2112" s="2" customFormat="1" ht="16.5" customHeight="1">
      <c r="A2112" s="41"/>
      <c r="B2112" s="42"/>
      <c r="C2112" s="277" t="s">
        <v>3452</v>
      </c>
      <c r="D2112" s="277" t="s">
        <v>314</v>
      </c>
      <c r="E2112" s="278" t="s">
        <v>3453</v>
      </c>
      <c r="F2112" s="279" t="s">
        <v>3454</v>
      </c>
      <c r="G2112" s="280" t="s">
        <v>251</v>
      </c>
      <c r="H2112" s="281">
        <v>478.358</v>
      </c>
      <c r="I2112" s="282"/>
      <c r="J2112" s="283">
        <f>ROUND(I2112*H2112,2)</f>
        <v>0</v>
      </c>
      <c r="K2112" s="279" t="s">
        <v>317</v>
      </c>
      <c r="L2112" s="284"/>
      <c r="M2112" s="285" t="s">
        <v>19</v>
      </c>
      <c r="N2112" s="286" t="s">
        <v>48</v>
      </c>
      <c r="O2112" s="87"/>
      <c r="P2112" s="225">
        <f>O2112*H2112</f>
        <v>0</v>
      </c>
      <c r="Q2112" s="225">
        <v>0.00010000000000000001</v>
      </c>
      <c r="R2112" s="225">
        <f>Q2112*H2112</f>
        <v>0.047835800000000005</v>
      </c>
      <c r="S2112" s="225">
        <v>0</v>
      </c>
      <c r="T2112" s="226">
        <f>S2112*H2112</f>
        <v>0</v>
      </c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R2112" s="227" t="s">
        <v>427</v>
      </c>
      <c r="AT2112" s="227" t="s">
        <v>314</v>
      </c>
      <c r="AU2112" s="227" t="s">
        <v>86</v>
      </c>
      <c r="AY2112" s="20" t="s">
        <v>177</v>
      </c>
      <c r="BE2112" s="228">
        <f>IF(N2112="základní",J2112,0)</f>
        <v>0</v>
      </c>
      <c r="BF2112" s="228">
        <f>IF(N2112="snížená",J2112,0)</f>
        <v>0</v>
      </c>
      <c r="BG2112" s="228">
        <f>IF(N2112="zákl. přenesená",J2112,0)</f>
        <v>0</v>
      </c>
      <c r="BH2112" s="228">
        <f>IF(N2112="sníž. přenesená",J2112,0)</f>
        <v>0</v>
      </c>
      <c r="BI2112" s="228">
        <f>IF(N2112="nulová",J2112,0)</f>
        <v>0</v>
      </c>
      <c r="BJ2112" s="20" t="s">
        <v>84</v>
      </c>
      <c r="BK2112" s="228">
        <f>ROUND(I2112*H2112,2)</f>
        <v>0</v>
      </c>
      <c r="BL2112" s="20" t="s">
        <v>291</v>
      </c>
      <c r="BM2112" s="227" t="s">
        <v>3455</v>
      </c>
    </row>
    <row r="2113" s="2" customFormat="1">
      <c r="A2113" s="41"/>
      <c r="B2113" s="42"/>
      <c r="C2113" s="43"/>
      <c r="D2113" s="229" t="s">
        <v>185</v>
      </c>
      <c r="E2113" s="43"/>
      <c r="F2113" s="230" t="s">
        <v>3456</v>
      </c>
      <c r="G2113" s="43"/>
      <c r="H2113" s="43"/>
      <c r="I2113" s="231"/>
      <c r="J2113" s="43"/>
      <c r="K2113" s="43"/>
      <c r="L2113" s="47"/>
      <c r="M2113" s="232"/>
      <c r="N2113" s="233"/>
      <c r="O2113" s="87"/>
      <c r="P2113" s="87"/>
      <c r="Q2113" s="87"/>
      <c r="R2113" s="87"/>
      <c r="S2113" s="87"/>
      <c r="T2113" s="88"/>
      <c r="U2113" s="41"/>
      <c r="V2113" s="41"/>
      <c r="W2113" s="41"/>
      <c r="X2113" s="41"/>
      <c r="Y2113" s="41"/>
      <c r="Z2113" s="41"/>
      <c r="AA2113" s="41"/>
      <c r="AB2113" s="41"/>
      <c r="AC2113" s="41"/>
      <c r="AD2113" s="41"/>
      <c r="AE2113" s="41"/>
      <c r="AT2113" s="20" t="s">
        <v>185</v>
      </c>
      <c r="AU2113" s="20" t="s">
        <v>86</v>
      </c>
    </row>
    <row r="2114" s="2" customFormat="1">
      <c r="A2114" s="41"/>
      <c r="B2114" s="42"/>
      <c r="C2114" s="43"/>
      <c r="D2114" s="229" t="s">
        <v>486</v>
      </c>
      <c r="E2114" s="43"/>
      <c r="F2114" s="287" t="s">
        <v>3457</v>
      </c>
      <c r="G2114" s="43"/>
      <c r="H2114" s="43"/>
      <c r="I2114" s="231"/>
      <c r="J2114" s="43"/>
      <c r="K2114" s="43"/>
      <c r="L2114" s="47"/>
      <c r="M2114" s="232"/>
      <c r="N2114" s="233"/>
      <c r="O2114" s="87"/>
      <c r="P2114" s="87"/>
      <c r="Q2114" s="87"/>
      <c r="R2114" s="87"/>
      <c r="S2114" s="87"/>
      <c r="T2114" s="88"/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T2114" s="20" t="s">
        <v>486</v>
      </c>
      <c r="AU2114" s="20" t="s">
        <v>86</v>
      </c>
    </row>
    <row r="2115" s="13" customFormat="1">
      <c r="A2115" s="13"/>
      <c r="B2115" s="234"/>
      <c r="C2115" s="235"/>
      <c r="D2115" s="229" t="s">
        <v>187</v>
      </c>
      <c r="E2115" s="235"/>
      <c r="F2115" s="237" t="s">
        <v>2060</v>
      </c>
      <c r="G2115" s="235"/>
      <c r="H2115" s="238">
        <v>478.358</v>
      </c>
      <c r="I2115" s="239"/>
      <c r="J2115" s="235"/>
      <c r="K2115" s="235"/>
      <c r="L2115" s="240"/>
      <c r="M2115" s="241"/>
      <c r="N2115" s="242"/>
      <c r="O2115" s="242"/>
      <c r="P2115" s="242"/>
      <c r="Q2115" s="242"/>
      <c r="R2115" s="242"/>
      <c r="S2115" s="242"/>
      <c r="T2115" s="24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4" t="s">
        <v>187</v>
      </c>
      <c r="AU2115" s="244" t="s">
        <v>86</v>
      </c>
      <c r="AV2115" s="13" t="s">
        <v>86</v>
      </c>
      <c r="AW2115" s="13" t="s">
        <v>4</v>
      </c>
      <c r="AX2115" s="13" t="s">
        <v>84</v>
      </c>
      <c r="AY2115" s="244" t="s">
        <v>177</v>
      </c>
    </row>
    <row r="2116" s="2" customFormat="1" ht="16.5" customHeight="1">
      <c r="A2116" s="41"/>
      <c r="B2116" s="42"/>
      <c r="C2116" s="216" t="s">
        <v>3458</v>
      </c>
      <c r="D2116" s="216" t="s">
        <v>179</v>
      </c>
      <c r="E2116" s="217" t="s">
        <v>3459</v>
      </c>
      <c r="F2116" s="218" t="s">
        <v>3460</v>
      </c>
      <c r="G2116" s="219" t="s">
        <v>251</v>
      </c>
      <c r="H2116" s="220">
        <v>434.87099999999998</v>
      </c>
      <c r="I2116" s="221"/>
      <c r="J2116" s="222">
        <f>ROUND(I2116*H2116,2)</f>
        <v>0</v>
      </c>
      <c r="K2116" s="218" t="s">
        <v>317</v>
      </c>
      <c r="L2116" s="47"/>
      <c r="M2116" s="223" t="s">
        <v>19</v>
      </c>
      <c r="N2116" s="224" t="s">
        <v>48</v>
      </c>
      <c r="O2116" s="87"/>
      <c r="P2116" s="225">
        <f>O2116*H2116</f>
        <v>0</v>
      </c>
      <c r="Q2116" s="225">
        <v>0</v>
      </c>
      <c r="R2116" s="225">
        <f>Q2116*H2116</f>
        <v>0</v>
      </c>
      <c r="S2116" s="225">
        <v>0</v>
      </c>
      <c r="T2116" s="226">
        <f>S2116*H2116</f>
        <v>0</v>
      </c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R2116" s="227" t="s">
        <v>291</v>
      </c>
      <c r="AT2116" s="227" t="s">
        <v>179</v>
      </c>
      <c r="AU2116" s="227" t="s">
        <v>86</v>
      </c>
      <c r="AY2116" s="20" t="s">
        <v>177</v>
      </c>
      <c r="BE2116" s="228">
        <f>IF(N2116="základní",J2116,0)</f>
        <v>0</v>
      </c>
      <c r="BF2116" s="228">
        <f>IF(N2116="snížená",J2116,0)</f>
        <v>0</v>
      </c>
      <c r="BG2116" s="228">
        <f>IF(N2116="zákl. přenesená",J2116,0)</f>
        <v>0</v>
      </c>
      <c r="BH2116" s="228">
        <f>IF(N2116="sníž. přenesená",J2116,0)</f>
        <v>0</v>
      </c>
      <c r="BI2116" s="228">
        <f>IF(N2116="nulová",J2116,0)</f>
        <v>0</v>
      </c>
      <c r="BJ2116" s="20" t="s">
        <v>84</v>
      </c>
      <c r="BK2116" s="228">
        <f>ROUND(I2116*H2116,2)</f>
        <v>0</v>
      </c>
      <c r="BL2116" s="20" t="s">
        <v>291</v>
      </c>
      <c r="BM2116" s="227" t="s">
        <v>3461</v>
      </c>
    </row>
    <row r="2117" s="2" customFormat="1">
      <c r="A2117" s="41"/>
      <c r="B2117" s="42"/>
      <c r="C2117" s="43"/>
      <c r="D2117" s="229" t="s">
        <v>185</v>
      </c>
      <c r="E2117" s="43"/>
      <c r="F2117" s="230" t="s">
        <v>3460</v>
      </c>
      <c r="G2117" s="43"/>
      <c r="H2117" s="43"/>
      <c r="I2117" s="231"/>
      <c r="J2117" s="43"/>
      <c r="K2117" s="43"/>
      <c r="L2117" s="47"/>
      <c r="M2117" s="232"/>
      <c r="N2117" s="233"/>
      <c r="O2117" s="87"/>
      <c r="P2117" s="87"/>
      <c r="Q2117" s="87"/>
      <c r="R2117" s="87"/>
      <c r="S2117" s="87"/>
      <c r="T2117" s="88"/>
      <c r="U2117" s="41"/>
      <c r="V2117" s="41"/>
      <c r="W2117" s="41"/>
      <c r="X2117" s="41"/>
      <c r="Y2117" s="41"/>
      <c r="Z2117" s="41"/>
      <c r="AA2117" s="41"/>
      <c r="AB2117" s="41"/>
      <c r="AC2117" s="41"/>
      <c r="AD2117" s="41"/>
      <c r="AE2117" s="41"/>
      <c r="AT2117" s="20" t="s">
        <v>185</v>
      </c>
      <c r="AU2117" s="20" t="s">
        <v>86</v>
      </c>
    </row>
    <row r="2118" s="2" customFormat="1" ht="21.75" customHeight="1">
      <c r="A2118" s="41"/>
      <c r="B2118" s="42"/>
      <c r="C2118" s="216" t="s">
        <v>3462</v>
      </c>
      <c r="D2118" s="216" t="s">
        <v>179</v>
      </c>
      <c r="E2118" s="217" t="s">
        <v>3463</v>
      </c>
      <c r="F2118" s="218" t="s">
        <v>3464</v>
      </c>
      <c r="G2118" s="219" t="s">
        <v>251</v>
      </c>
      <c r="H2118" s="220">
        <v>535.24800000000005</v>
      </c>
      <c r="I2118" s="221"/>
      <c r="J2118" s="222">
        <f>ROUND(I2118*H2118,2)</f>
        <v>0</v>
      </c>
      <c r="K2118" s="218" t="s">
        <v>244</v>
      </c>
      <c r="L2118" s="47"/>
      <c r="M2118" s="223" t="s">
        <v>19</v>
      </c>
      <c r="N2118" s="224" t="s">
        <v>48</v>
      </c>
      <c r="O2118" s="87"/>
      <c r="P2118" s="225">
        <f>O2118*H2118</f>
        <v>0</v>
      </c>
      <c r="Q2118" s="225">
        <v>0</v>
      </c>
      <c r="R2118" s="225">
        <f>Q2118*H2118</f>
        <v>0</v>
      </c>
      <c r="S2118" s="225">
        <v>0</v>
      </c>
      <c r="T2118" s="226">
        <f>S2118*H2118</f>
        <v>0</v>
      </c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R2118" s="227" t="s">
        <v>291</v>
      </c>
      <c r="AT2118" s="227" t="s">
        <v>179</v>
      </c>
      <c r="AU2118" s="227" t="s">
        <v>86</v>
      </c>
      <c r="AY2118" s="20" t="s">
        <v>177</v>
      </c>
      <c r="BE2118" s="228">
        <f>IF(N2118="základní",J2118,0)</f>
        <v>0</v>
      </c>
      <c r="BF2118" s="228">
        <f>IF(N2118="snížená",J2118,0)</f>
        <v>0</v>
      </c>
      <c r="BG2118" s="228">
        <f>IF(N2118="zákl. přenesená",J2118,0)</f>
        <v>0</v>
      </c>
      <c r="BH2118" s="228">
        <f>IF(N2118="sníž. přenesená",J2118,0)</f>
        <v>0</v>
      </c>
      <c r="BI2118" s="228">
        <f>IF(N2118="nulová",J2118,0)</f>
        <v>0</v>
      </c>
      <c r="BJ2118" s="20" t="s">
        <v>84</v>
      </c>
      <c r="BK2118" s="228">
        <f>ROUND(I2118*H2118,2)</f>
        <v>0</v>
      </c>
      <c r="BL2118" s="20" t="s">
        <v>291</v>
      </c>
      <c r="BM2118" s="227" t="s">
        <v>3465</v>
      </c>
    </row>
    <row r="2119" s="2" customFormat="1">
      <c r="A2119" s="41"/>
      <c r="B2119" s="42"/>
      <c r="C2119" s="43"/>
      <c r="D2119" s="229" t="s">
        <v>185</v>
      </c>
      <c r="E2119" s="43"/>
      <c r="F2119" s="230" t="s">
        <v>3466</v>
      </c>
      <c r="G2119" s="43"/>
      <c r="H2119" s="43"/>
      <c r="I2119" s="231"/>
      <c r="J2119" s="43"/>
      <c r="K2119" s="43"/>
      <c r="L2119" s="47"/>
      <c r="M2119" s="232"/>
      <c r="N2119" s="233"/>
      <c r="O2119" s="87"/>
      <c r="P2119" s="87"/>
      <c r="Q2119" s="87"/>
      <c r="R2119" s="87"/>
      <c r="S2119" s="87"/>
      <c r="T2119" s="88"/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T2119" s="20" t="s">
        <v>185</v>
      </c>
      <c r="AU2119" s="20" t="s">
        <v>86</v>
      </c>
    </row>
    <row r="2120" s="13" customFormat="1">
      <c r="A2120" s="13"/>
      <c r="B2120" s="234"/>
      <c r="C2120" s="235"/>
      <c r="D2120" s="229" t="s">
        <v>187</v>
      </c>
      <c r="E2120" s="236" t="s">
        <v>19</v>
      </c>
      <c r="F2120" s="237" t="s">
        <v>3467</v>
      </c>
      <c r="G2120" s="235"/>
      <c r="H2120" s="238">
        <v>535.24800000000005</v>
      </c>
      <c r="I2120" s="239"/>
      <c r="J2120" s="235"/>
      <c r="K2120" s="235"/>
      <c r="L2120" s="240"/>
      <c r="M2120" s="241"/>
      <c r="N2120" s="242"/>
      <c r="O2120" s="242"/>
      <c r="P2120" s="242"/>
      <c r="Q2120" s="242"/>
      <c r="R2120" s="242"/>
      <c r="S2120" s="242"/>
      <c r="T2120" s="24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44" t="s">
        <v>187</v>
      </c>
      <c r="AU2120" s="244" t="s">
        <v>86</v>
      </c>
      <c r="AV2120" s="13" t="s">
        <v>86</v>
      </c>
      <c r="AW2120" s="13" t="s">
        <v>37</v>
      </c>
      <c r="AX2120" s="13" t="s">
        <v>84</v>
      </c>
      <c r="AY2120" s="244" t="s">
        <v>177</v>
      </c>
    </row>
    <row r="2121" s="2" customFormat="1" ht="16.5" customHeight="1">
      <c r="A2121" s="41"/>
      <c r="B2121" s="42"/>
      <c r="C2121" s="277" t="s">
        <v>3468</v>
      </c>
      <c r="D2121" s="277" t="s">
        <v>314</v>
      </c>
      <c r="E2121" s="278" t="s">
        <v>3469</v>
      </c>
      <c r="F2121" s="279" t="s">
        <v>3470</v>
      </c>
      <c r="G2121" s="280" t="s">
        <v>251</v>
      </c>
      <c r="H2121" s="281">
        <v>588.77300000000002</v>
      </c>
      <c r="I2121" s="282"/>
      <c r="J2121" s="283">
        <f>ROUND(I2121*H2121,2)</f>
        <v>0</v>
      </c>
      <c r="K2121" s="279" t="s">
        <v>317</v>
      </c>
      <c r="L2121" s="284"/>
      <c r="M2121" s="285" t="s">
        <v>19</v>
      </c>
      <c r="N2121" s="286" t="s">
        <v>48</v>
      </c>
      <c r="O2121" s="87"/>
      <c r="P2121" s="225">
        <f>O2121*H2121</f>
        <v>0</v>
      </c>
      <c r="Q2121" s="225">
        <v>0</v>
      </c>
      <c r="R2121" s="225">
        <f>Q2121*H2121</f>
        <v>0</v>
      </c>
      <c r="S2121" s="225">
        <v>0</v>
      </c>
      <c r="T2121" s="226">
        <f>S2121*H2121</f>
        <v>0</v>
      </c>
      <c r="U2121" s="41"/>
      <c r="V2121" s="41"/>
      <c r="W2121" s="41"/>
      <c r="X2121" s="41"/>
      <c r="Y2121" s="41"/>
      <c r="Z2121" s="41"/>
      <c r="AA2121" s="41"/>
      <c r="AB2121" s="41"/>
      <c r="AC2121" s="41"/>
      <c r="AD2121" s="41"/>
      <c r="AE2121" s="41"/>
      <c r="AR2121" s="227" t="s">
        <v>427</v>
      </c>
      <c r="AT2121" s="227" t="s">
        <v>314</v>
      </c>
      <c r="AU2121" s="227" t="s">
        <v>86</v>
      </c>
      <c r="AY2121" s="20" t="s">
        <v>177</v>
      </c>
      <c r="BE2121" s="228">
        <f>IF(N2121="základní",J2121,0)</f>
        <v>0</v>
      </c>
      <c r="BF2121" s="228">
        <f>IF(N2121="snížená",J2121,0)</f>
        <v>0</v>
      </c>
      <c r="BG2121" s="228">
        <f>IF(N2121="zákl. přenesená",J2121,0)</f>
        <v>0</v>
      </c>
      <c r="BH2121" s="228">
        <f>IF(N2121="sníž. přenesená",J2121,0)</f>
        <v>0</v>
      </c>
      <c r="BI2121" s="228">
        <f>IF(N2121="nulová",J2121,0)</f>
        <v>0</v>
      </c>
      <c r="BJ2121" s="20" t="s">
        <v>84</v>
      </c>
      <c r="BK2121" s="228">
        <f>ROUND(I2121*H2121,2)</f>
        <v>0</v>
      </c>
      <c r="BL2121" s="20" t="s">
        <v>291</v>
      </c>
      <c r="BM2121" s="227" t="s">
        <v>3471</v>
      </c>
    </row>
    <row r="2122" s="2" customFormat="1">
      <c r="A2122" s="41"/>
      <c r="B2122" s="42"/>
      <c r="C2122" s="43"/>
      <c r="D2122" s="229" t="s">
        <v>185</v>
      </c>
      <c r="E2122" s="43"/>
      <c r="F2122" s="230" t="s">
        <v>3470</v>
      </c>
      <c r="G2122" s="43"/>
      <c r="H2122" s="43"/>
      <c r="I2122" s="231"/>
      <c r="J2122" s="43"/>
      <c r="K2122" s="43"/>
      <c r="L2122" s="47"/>
      <c r="M2122" s="232"/>
      <c r="N2122" s="233"/>
      <c r="O2122" s="87"/>
      <c r="P2122" s="87"/>
      <c r="Q2122" s="87"/>
      <c r="R2122" s="87"/>
      <c r="S2122" s="87"/>
      <c r="T2122" s="88"/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T2122" s="20" t="s">
        <v>185</v>
      </c>
      <c r="AU2122" s="20" t="s">
        <v>86</v>
      </c>
    </row>
    <row r="2123" s="13" customFormat="1">
      <c r="A2123" s="13"/>
      <c r="B2123" s="234"/>
      <c r="C2123" s="235"/>
      <c r="D2123" s="229" t="s">
        <v>187</v>
      </c>
      <c r="E2123" s="235"/>
      <c r="F2123" s="237" t="s">
        <v>3472</v>
      </c>
      <c r="G2123" s="235"/>
      <c r="H2123" s="238">
        <v>588.77300000000002</v>
      </c>
      <c r="I2123" s="239"/>
      <c r="J2123" s="235"/>
      <c r="K2123" s="235"/>
      <c r="L2123" s="240"/>
      <c r="M2123" s="241"/>
      <c r="N2123" s="242"/>
      <c r="O2123" s="242"/>
      <c r="P2123" s="242"/>
      <c r="Q2123" s="242"/>
      <c r="R2123" s="242"/>
      <c r="S2123" s="242"/>
      <c r="T2123" s="243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4" t="s">
        <v>187</v>
      </c>
      <c r="AU2123" s="244" t="s">
        <v>86</v>
      </c>
      <c r="AV2123" s="13" t="s">
        <v>86</v>
      </c>
      <c r="AW2123" s="13" t="s">
        <v>4</v>
      </c>
      <c r="AX2123" s="13" t="s">
        <v>84</v>
      </c>
      <c r="AY2123" s="244" t="s">
        <v>177</v>
      </c>
    </row>
    <row r="2124" s="2" customFormat="1" ht="16.5" customHeight="1">
      <c r="A2124" s="41"/>
      <c r="B2124" s="42"/>
      <c r="C2124" s="216" t="s">
        <v>3473</v>
      </c>
      <c r="D2124" s="216" t="s">
        <v>179</v>
      </c>
      <c r="E2124" s="217" t="s">
        <v>3474</v>
      </c>
      <c r="F2124" s="218" t="s">
        <v>3475</v>
      </c>
      <c r="G2124" s="219" t="s">
        <v>287</v>
      </c>
      <c r="H2124" s="220">
        <v>0.051999999999999998</v>
      </c>
      <c r="I2124" s="221"/>
      <c r="J2124" s="222">
        <f>ROUND(I2124*H2124,2)</f>
        <v>0</v>
      </c>
      <c r="K2124" s="218" t="s">
        <v>244</v>
      </c>
      <c r="L2124" s="47"/>
      <c r="M2124" s="223" t="s">
        <v>19</v>
      </c>
      <c r="N2124" s="224" t="s">
        <v>48</v>
      </c>
      <c r="O2124" s="87"/>
      <c r="P2124" s="225">
        <f>O2124*H2124</f>
        <v>0</v>
      </c>
      <c r="Q2124" s="225">
        <v>0</v>
      </c>
      <c r="R2124" s="225">
        <f>Q2124*H2124</f>
        <v>0</v>
      </c>
      <c r="S2124" s="225">
        <v>0</v>
      </c>
      <c r="T2124" s="226">
        <f>S2124*H2124</f>
        <v>0</v>
      </c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R2124" s="227" t="s">
        <v>291</v>
      </c>
      <c r="AT2124" s="227" t="s">
        <v>179</v>
      </c>
      <c r="AU2124" s="227" t="s">
        <v>86</v>
      </c>
      <c r="AY2124" s="20" t="s">
        <v>177</v>
      </c>
      <c r="BE2124" s="228">
        <f>IF(N2124="základní",J2124,0)</f>
        <v>0</v>
      </c>
      <c r="BF2124" s="228">
        <f>IF(N2124="snížená",J2124,0)</f>
        <v>0</v>
      </c>
      <c r="BG2124" s="228">
        <f>IF(N2124="zákl. přenesená",J2124,0)</f>
        <v>0</v>
      </c>
      <c r="BH2124" s="228">
        <f>IF(N2124="sníž. přenesená",J2124,0)</f>
        <v>0</v>
      </c>
      <c r="BI2124" s="228">
        <f>IF(N2124="nulová",J2124,0)</f>
        <v>0</v>
      </c>
      <c r="BJ2124" s="20" t="s">
        <v>84</v>
      </c>
      <c r="BK2124" s="228">
        <f>ROUND(I2124*H2124,2)</f>
        <v>0</v>
      </c>
      <c r="BL2124" s="20" t="s">
        <v>291</v>
      </c>
      <c r="BM2124" s="227" t="s">
        <v>3476</v>
      </c>
    </row>
    <row r="2125" s="2" customFormat="1">
      <c r="A2125" s="41"/>
      <c r="B2125" s="42"/>
      <c r="C2125" s="43"/>
      <c r="D2125" s="229" t="s">
        <v>185</v>
      </c>
      <c r="E2125" s="43"/>
      <c r="F2125" s="230" t="s">
        <v>3477</v>
      </c>
      <c r="G2125" s="43"/>
      <c r="H2125" s="43"/>
      <c r="I2125" s="231"/>
      <c r="J2125" s="43"/>
      <c r="K2125" s="43"/>
      <c r="L2125" s="47"/>
      <c r="M2125" s="232"/>
      <c r="N2125" s="233"/>
      <c r="O2125" s="87"/>
      <c r="P2125" s="87"/>
      <c r="Q2125" s="87"/>
      <c r="R2125" s="87"/>
      <c r="S2125" s="87"/>
      <c r="T2125" s="88"/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T2125" s="20" t="s">
        <v>185</v>
      </c>
      <c r="AU2125" s="20" t="s">
        <v>86</v>
      </c>
    </row>
    <row r="2126" s="12" customFormat="1" ht="22.8" customHeight="1">
      <c r="A2126" s="12"/>
      <c r="B2126" s="200"/>
      <c r="C2126" s="201"/>
      <c r="D2126" s="202" t="s">
        <v>76</v>
      </c>
      <c r="E2126" s="214" t="s">
        <v>3478</v>
      </c>
      <c r="F2126" s="214" t="s">
        <v>3479</v>
      </c>
      <c r="G2126" s="201"/>
      <c r="H2126" s="201"/>
      <c r="I2126" s="204"/>
      <c r="J2126" s="215">
        <f>BK2126</f>
        <v>0</v>
      </c>
      <c r="K2126" s="201"/>
      <c r="L2126" s="206"/>
      <c r="M2126" s="207"/>
      <c r="N2126" s="208"/>
      <c r="O2126" s="208"/>
      <c r="P2126" s="209">
        <f>SUM(P2127:P2210)</f>
        <v>0</v>
      </c>
      <c r="Q2126" s="208"/>
      <c r="R2126" s="209">
        <f>SUM(R2127:R2210)</f>
        <v>2.4124755000000002</v>
      </c>
      <c r="S2126" s="208"/>
      <c r="T2126" s="210">
        <f>SUM(T2127:T2210)</f>
        <v>0</v>
      </c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R2126" s="211" t="s">
        <v>86</v>
      </c>
      <c r="AT2126" s="212" t="s">
        <v>76</v>
      </c>
      <c r="AU2126" s="212" t="s">
        <v>84</v>
      </c>
      <c r="AY2126" s="211" t="s">
        <v>177</v>
      </c>
      <c r="BK2126" s="213">
        <f>SUM(BK2127:BK2210)</f>
        <v>0</v>
      </c>
    </row>
    <row r="2127" s="2" customFormat="1" ht="16.5" customHeight="1">
      <c r="A2127" s="41"/>
      <c r="B2127" s="42"/>
      <c r="C2127" s="216" t="s">
        <v>3480</v>
      </c>
      <c r="D2127" s="216" t="s">
        <v>179</v>
      </c>
      <c r="E2127" s="217" t="s">
        <v>3481</v>
      </c>
      <c r="F2127" s="218" t="s">
        <v>3482</v>
      </c>
      <c r="G2127" s="219" t="s">
        <v>251</v>
      </c>
      <c r="H2127" s="220">
        <v>11</v>
      </c>
      <c r="I2127" s="221"/>
      <c r="J2127" s="222">
        <f>ROUND(I2127*H2127,2)</f>
        <v>0</v>
      </c>
      <c r="K2127" s="218" t="s">
        <v>317</v>
      </c>
      <c r="L2127" s="47"/>
      <c r="M2127" s="223" t="s">
        <v>19</v>
      </c>
      <c r="N2127" s="224" t="s">
        <v>48</v>
      </c>
      <c r="O2127" s="87"/>
      <c r="P2127" s="225">
        <f>O2127*H2127</f>
        <v>0</v>
      </c>
      <c r="Q2127" s="225">
        <v>0</v>
      </c>
      <c r="R2127" s="225">
        <f>Q2127*H2127</f>
        <v>0</v>
      </c>
      <c r="S2127" s="225">
        <v>0</v>
      </c>
      <c r="T2127" s="226">
        <f>S2127*H2127</f>
        <v>0</v>
      </c>
      <c r="U2127" s="41"/>
      <c r="V2127" s="41"/>
      <c r="W2127" s="41"/>
      <c r="X2127" s="41"/>
      <c r="Y2127" s="41"/>
      <c r="Z2127" s="41"/>
      <c r="AA2127" s="41"/>
      <c r="AB2127" s="41"/>
      <c r="AC2127" s="41"/>
      <c r="AD2127" s="41"/>
      <c r="AE2127" s="41"/>
      <c r="AR2127" s="227" t="s">
        <v>291</v>
      </c>
      <c r="AT2127" s="227" t="s">
        <v>179</v>
      </c>
      <c r="AU2127" s="227" t="s">
        <v>86</v>
      </c>
      <c r="AY2127" s="20" t="s">
        <v>177</v>
      </c>
      <c r="BE2127" s="228">
        <f>IF(N2127="základní",J2127,0)</f>
        <v>0</v>
      </c>
      <c r="BF2127" s="228">
        <f>IF(N2127="snížená",J2127,0)</f>
        <v>0</v>
      </c>
      <c r="BG2127" s="228">
        <f>IF(N2127="zákl. přenesená",J2127,0)</f>
        <v>0</v>
      </c>
      <c r="BH2127" s="228">
        <f>IF(N2127="sníž. přenesená",J2127,0)</f>
        <v>0</v>
      </c>
      <c r="BI2127" s="228">
        <f>IF(N2127="nulová",J2127,0)</f>
        <v>0</v>
      </c>
      <c r="BJ2127" s="20" t="s">
        <v>84</v>
      </c>
      <c r="BK2127" s="228">
        <f>ROUND(I2127*H2127,2)</f>
        <v>0</v>
      </c>
      <c r="BL2127" s="20" t="s">
        <v>291</v>
      </c>
      <c r="BM2127" s="227" t="s">
        <v>3483</v>
      </c>
    </row>
    <row r="2128" s="2" customFormat="1">
      <c r="A2128" s="41"/>
      <c r="B2128" s="42"/>
      <c r="C2128" s="43"/>
      <c r="D2128" s="229" t="s">
        <v>185</v>
      </c>
      <c r="E2128" s="43"/>
      <c r="F2128" s="230" t="s">
        <v>3484</v>
      </c>
      <c r="G2128" s="43"/>
      <c r="H2128" s="43"/>
      <c r="I2128" s="231"/>
      <c r="J2128" s="43"/>
      <c r="K2128" s="43"/>
      <c r="L2128" s="47"/>
      <c r="M2128" s="232"/>
      <c r="N2128" s="233"/>
      <c r="O2128" s="87"/>
      <c r="P2128" s="87"/>
      <c r="Q2128" s="87"/>
      <c r="R2128" s="87"/>
      <c r="S2128" s="87"/>
      <c r="T2128" s="88"/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T2128" s="20" t="s">
        <v>185</v>
      </c>
      <c r="AU2128" s="20" t="s">
        <v>86</v>
      </c>
    </row>
    <row r="2129" s="13" customFormat="1">
      <c r="A2129" s="13"/>
      <c r="B2129" s="234"/>
      <c r="C2129" s="235"/>
      <c r="D2129" s="229" t="s">
        <v>187</v>
      </c>
      <c r="E2129" s="236" t="s">
        <v>19</v>
      </c>
      <c r="F2129" s="237" t="s">
        <v>3485</v>
      </c>
      <c r="G2129" s="235"/>
      <c r="H2129" s="238">
        <v>11</v>
      </c>
      <c r="I2129" s="239"/>
      <c r="J2129" s="235"/>
      <c r="K2129" s="235"/>
      <c r="L2129" s="240"/>
      <c r="M2129" s="241"/>
      <c r="N2129" s="242"/>
      <c r="O2129" s="242"/>
      <c r="P2129" s="242"/>
      <c r="Q2129" s="242"/>
      <c r="R2129" s="242"/>
      <c r="S2129" s="242"/>
      <c r="T2129" s="24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4" t="s">
        <v>187</v>
      </c>
      <c r="AU2129" s="244" t="s">
        <v>86</v>
      </c>
      <c r="AV2129" s="13" t="s">
        <v>86</v>
      </c>
      <c r="AW2129" s="13" t="s">
        <v>37</v>
      </c>
      <c r="AX2129" s="13" t="s">
        <v>84</v>
      </c>
      <c r="AY2129" s="244" t="s">
        <v>177</v>
      </c>
    </row>
    <row r="2130" s="2" customFormat="1" ht="33" customHeight="1">
      <c r="A2130" s="41"/>
      <c r="B2130" s="42"/>
      <c r="C2130" s="277" t="s">
        <v>3486</v>
      </c>
      <c r="D2130" s="277" t="s">
        <v>314</v>
      </c>
      <c r="E2130" s="278" t="s">
        <v>3487</v>
      </c>
      <c r="F2130" s="279" t="s">
        <v>3488</v>
      </c>
      <c r="G2130" s="280" t="s">
        <v>344</v>
      </c>
      <c r="H2130" s="281">
        <v>1</v>
      </c>
      <c r="I2130" s="282"/>
      <c r="J2130" s="283">
        <f>ROUND(I2130*H2130,2)</f>
        <v>0</v>
      </c>
      <c r="K2130" s="279" t="s">
        <v>317</v>
      </c>
      <c r="L2130" s="284"/>
      <c r="M2130" s="285" t="s">
        <v>19</v>
      </c>
      <c r="N2130" s="286" t="s">
        <v>48</v>
      </c>
      <c r="O2130" s="87"/>
      <c r="P2130" s="225">
        <f>O2130*H2130</f>
        <v>0</v>
      </c>
      <c r="Q2130" s="225">
        <v>0.17599999999999999</v>
      </c>
      <c r="R2130" s="225">
        <f>Q2130*H2130</f>
        <v>0.17599999999999999</v>
      </c>
      <c r="S2130" s="225">
        <v>0</v>
      </c>
      <c r="T2130" s="226">
        <f>S2130*H2130</f>
        <v>0</v>
      </c>
      <c r="U2130" s="41"/>
      <c r="V2130" s="41"/>
      <c r="W2130" s="41"/>
      <c r="X2130" s="41"/>
      <c r="Y2130" s="41"/>
      <c r="Z2130" s="41"/>
      <c r="AA2130" s="41"/>
      <c r="AB2130" s="41"/>
      <c r="AC2130" s="41"/>
      <c r="AD2130" s="41"/>
      <c r="AE2130" s="41"/>
      <c r="AR2130" s="227" t="s">
        <v>427</v>
      </c>
      <c r="AT2130" s="227" t="s">
        <v>314</v>
      </c>
      <c r="AU2130" s="227" t="s">
        <v>86</v>
      </c>
      <c r="AY2130" s="20" t="s">
        <v>177</v>
      </c>
      <c r="BE2130" s="228">
        <f>IF(N2130="základní",J2130,0)</f>
        <v>0</v>
      </c>
      <c r="BF2130" s="228">
        <f>IF(N2130="snížená",J2130,0)</f>
        <v>0</v>
      </c>
      <c r="BG2130" s="228">
        <f>IF(N2130="zákl. přenesená",J2130,0)</f>
        <v>0</v>
      </c>
      <c r="BH2130" s="228">
        <f>IF(N2130="sníž. přenesená",J2130,0)</f>
        <v>0</v>
      </c>
      <c r="BI2130" s="228">
        <f>IF(N2130="nulová",J2130,0)</f>
        <v>0</v>
      </c>
      <c r="BJ2130" s="20" t="s">
        <v>84</v>
      </c>
      <c r="BK2130" s="228">
        <f>ROUND(I2130*H2130,2)</f>
        <v>0</v>
      </c>
      <c r="BL2130" s="20" t="s">
        <v>291</v>
      </c>
      <c r="BM2130" s="227" t="s">
        <v>3489</v>
      </c>
    </row>
    <row r="2131" s="2" customFormat="1">
      <c r="A2131" s="41"/>
      <c r="B2131" s="42"/>
      <c r="C2131" s="43"/>
      <c r="D2131" s="229" t="s">
        <v>185</v>
      </c>
      <c r="E2131" s="43"/>
      <c r="F2131" s="230" t="s">
        <v>3488</v>
      </c>
      <c r="G2131" s="43"/>
      <c r="H2131" s="43"/>
      <c r="I2131" s="231"/>
      <c r="J2131" s="43"/>
      <c r="K2131" s="43"/>
      <c r="L2131" s="47"/>
      <c r="M2131" s="232"/>
      <c r="N2131" s="233"/>
      <c r="O2131" s="87"/>
      <c r="P2131" s="87"/>
      <c r="Q2131" s="87"/>
      <c r="R2131" s="87"/>
      <c r="S2131" s="87"/>
      <c r="T2131" s="88"/>
      <c r="U2131" s="41"/>
      <c r="V2131" s="41"/>
      <c r="W2131" s="41"/>
      <c r="X2131" s="41"/>
      <c r="Y2131" s="41"/>
      <c r="Z2131" s="41"/>
      <c r="AA2131" s="41"/>
      <c r="AB2131" s="41"/>
      <c r="AC2131" s="41"/>
      <c r="AD2131" s="41"/>
      <c r="AE2131" s="41"/>
      <c r="AT2131" s="20" t="s">
        <v>185</v>
      </c>
      <c r="AU2131" s="20" t="s">
        <v>86</v>
      </c>
    </row>
    <row r="2132" s="2" customFormat="1">
      <c r="A2132" s="41"/>
      <c r="B2132" s="42"/>
      <c r="C2132" s="43"/>
      <c r="D2132" s="229" t="s">
        <v>486</v>
      </c>
      <c r="E2132" s="43"/>
      <c r="F2132" s="287" t="s">
        <v>3490</v>
      </c>
      <c r="G2132" s="43"/>
      <c r="H2132" s="43"/>
      <c r="I2132" s="231"/>
      <c r="J2132" s="43"/>
      <c r="K2132" s="43"/>
      <c r="L2132" s="47"/>
      <c r="M2132" s="232"/>
      <c r="N2132" s="233"/>
      <c r="O2132" s="87"/>
      <c r="P2132" s="87"/>
      <c r="Q2132" s="87"/>
      <c r="R2132" s="87"/>
      <c r="S2132" s="87"/>
      <c r="T2132" s="88"/>
      <c r="U2132" s="41"/>
      <c r="V2132" s="41"/>
      <c r="W2132" s="41"/>
      <c r="X2132" s="41"/>
      <c r="Y2132" s="41"/>
      <c r="Z2132" s="41"/>
      <c r="AA2132" s="41"/>
      <c r="AB2132" s="41"/>
      <c r="AC2132" s="41"/>
      <c r="AD2132" s="41"/>
      <c r="AE2132" s="41"/>
      <c r="AT2132" s="20" t="s">
        <v>486</v>
      </c>
      <c r="AU2132" s="20" t="s">
        <v>86</v>
      </c>
    </row>
    <row r="2133" s="2" customFormat="1">
      <c r="A2133" s="41"/>
      <c r="B2133" s="42"/>
      <c r="C2133" s="216" t="s">
        <v>3491</v>
      </c>
      <c r="D2133" s="216" t="s">
        <v>179</v>
      </c>
      <c r="E2133" s="217" t="s">
        <v>3492</v>
      </c>
      <c r="F2133" s="218" t="s">
        <v>3493</v>
      </c>
      <c r="G2133" s="219" t="s">
        <v>344</v>
      </c>
      <c r="H2133" s="220">
        <v>2</v>
      </c>
      <c r="I2133" s="221"/>
      <c r="J2133" s="222">
        <f>ROUND(I2133*H2133,2)</f>
        <v>0</v>
      </c>
      <c r="K2133" s="218" t="s">
        <v>317</v>
      </c>
      <c r="L2133" s="47"/>
      <c r="M2133" s="223" t="s">
        <v>19</v>
      </c>
      <c r="N2133" s="224" t="s">
        <v>48</v>
      </c>
      <c r="O2133" s="87"/>
      <c r="P2133" s="225">
        <f>O2133*H2133</f>
        <v>0</v>
      </c>
      <c r="Q2133" s="225">
        <v>0</v>
      </c>
      <c r="R2133" s="225">
        <f>Q2133*H2133</f>
        <v>0</v>
      </c>
      <c r="S2133" s="225">
        <v>0</v>
      </c>
      <c r="T2133" s="226">
        <f>S2133*H2133</f>
        <v>0</v>
      </c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R2133" s="227" t="s">
        <v>291</v>
      </c>
      <c r="AT2133" s="227" t="s">
        <v>179</v>
      </c>
      <c r="AU2133" s="227" t="s">
        <v>86</v>
      </c>
      <c r="AY2133" s="20" t="s">
        <v>177</v>
      </c>
      <c r="BE2133" s="228">
        <f>IF(N2133="základní",J2133,0)</f>
        <v>0</v>
      </c>
      <c r="BF2133" s="228">
        <f>IF(N2133="snížená",J2133,0)</f>
        <v>0</v>
      </c>
      <c r="BG2133" s="228">
        <f>IF(N2133="zákl. přenesená",J2133,0)</f>
        <v>0</v>
      </c>
      <c r="BH2133" s="228">
        <f>IF(N2133="sníž. přenesená",J2133,0)</f>
        <v>0</v>
      </c>
      <c r="BI2133" s="228">
        <f>IF(N2133="nulová",J2133,0)</f>
        <v>0</v>
      </c>
      <c r="BJ2133" s="20" t="s">
        <v>84</v>
      </c>
      <c r="BK2133" s="228">
        <f>ROUND(I2133*H2133,2)</f>
        <v>0</v>
      </c>
      <c r="BL2133" s="20" t="s">
        <v>291</v>
      </c>
      <c r="BM2133" s="227" t="s">
        <v>3494</v>
      </c>
    </row>
    <row r="2134" s="2" customFormat="1">
      <c r="A2134" s="41"/>
      <c r="B2134" s="42"/>
      <c r="C2134" s="43"/>
      <c r="D2134" s="229" t="s">
        <v>185</v>
      </c>
      <c r="E2134" s="43"/>
      <c r="F2134" s="230" t="s">
        <v>3493</v>
      </c>
      <c r="G2134" s="43"/>
      <c r="H2134" s="43"/>
      <c r="I2134" s="231"/>
      <c r="J2134" s="43"/>
      <c r="K2134" s="43"/>
      <c r="L2134" s="47"/>
      <c r="M2134" s="232"/>
      <c r="N2134" s="233"/>
      <c r="O2134" s="87"/>
      <c r="P2134" s="87"/>
      <c r="Q2134" s="87"/>
      <c r="R2134" s="87"/>
      <c r="S2134" s="87"/>
      <c r="T2134" s="88"/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T2134" s="20" t="s">
        <v>185</v>
      </c>
      <c r="AU2134" s="20" t="s">
        <v>86</v>
      </c>
    </row>
    <row r="2135" s="2" customFormat="1">
      <c r="A2135" s="41"/>
      <c r="B2135" s="42"/>
      <c r="C2135" s="43"/>
      <c r="D2135" s="229" t="s">
        <v>486</v>
      </c>
      <c r="E2135" s="43"/>
      <c r="F2135" s="287" t="s">
        <v>3495</v>
      </c>
      <c r="G2135" s="43"/>
      <c r="H2135" s="43"/>
      <c r="I2135" s="231"/>
      <c r="J2135" s="43"/>
      <c r="K2135" s="43"/>
      <c r="L2135" s="47"/>
      <c r="M2135" s="232"/>
      <c r="N2135" s="233"/>
      <c r="O2135" s="87"/>
      <c r="P2135" s="87"/>
      <c r="Q2135" s="87"/>
      <c r="R2135" s="87"/>
      <c r="S2135" s="87"/>
      <c r="T2135" s="88"/>
      <c r="U2135" s="41"/>
      <c r="V2135" s="41"/>
      <c r="W2135" s="41"/>
      <c r="X2135" s="41"/>
      <c r="Y2135" s="41"/>
      <c r="Z2135" s="41"/>
      <c r="AA2135" s="41"/>
      <c r="AB2135" s="41"/>
      <c r="AC2135" s="41"/>
      <c r="AD2135" s="41"/>
      <c r="AE2135" s="41"/>
      <c r="AT2135" s="20" t="s">
        <v>486</v>
      </c>
      <c r="AU2135" s="20" t="s">
        <v>86</v>
      </c>
    </row>
    <row r="2136" s="2" customFormat="1" ht="16.5" customHeight="1">
      <c r="A2136" s="41"/>
      <c r="B2136" s="42"/>
      <c r="C2136" s="216" t="s">
        <v>3496</v>
      </c>
      <c r="D2136" s="216" t="s">
        <v>179</v>
      </c>
      <c r="E2136" s="217" t="s">
        <v>3497</v>
      </c>
      <c r="F2136" s="218" t="s">
        <v>3498</v>
      </c>
      <c r="G2136" s="219" t="s">
        <v>251</v>
      </c>
      <c r="H2136" s="220">
        <v>92.400000000000006</v>
      </c>
      <c r="I2136" s="221"/>
      <c r="J2136" s="222">
        <f>ROUND(I2136*H2136,2)</f>
        <v>0</v>
      </c>
      <c r="K2136" s="218" t="s">
        <v>244</v>
      </c>
      <c r="L2136" s="47"/>
      <c r="M2136" s="223" t="s">
        <v>19</v>
      </c>
      <c r="N2136" s="224" t="s">
        <v>48</v>
      </c>
      <c r="O2136" s="87"/>
      <c r="P2136" s="225">
        <f>O2136*H2136</f>
        <v>0</v>
      </c>
      <c r="Q2136" s="225">
        <v>0.00025999999999999998</v>
      </c>
      <c r="R2136" s="225">
        <f>Q2136*H2136</f>
        <v>0.024024</v>
      </c>
      <c r="S2136" s="225">
        <v>0</v>
      </c>
      <c r="T2136" s="226">
        <f>S2136*H2136</f>
        <v>0</v>
      </c>
      <c r="U2136" s="41"/>
      <c r="V2136" s="41"/>
      <c r="W2136" s="41"/>
      <c r="X2136" s="41"/>
      <c r="Y2136" s="41"/>
      <c r="Z2136" s="41"/>
      <c r="AA2136" s="41"/>
      <c r="AB2136" s="41"/>
      <c r="AC2136" s="41"/>
      <c r="AD2136" s="41"/>
      <c r="AE2136" s="41"/>
      <c r="AR2136" s="227" t="s">
        <v>291</v>
      </c>
      <c r="AT2136" s="227" t="s">
        <v>179</v>
      </c>
      <c r="AU2136" s="227" t="s">
        <v>86</v>
      </c>
      <c r="AY2136" s="20" t="s">
        <v>177</v>
      </c>
      <c r="BE2136" s="228">
        <f>IF(N2136="základní",J2136,0)</f>
        <v>0</v>
      </c>
      <c r="BF2136" s="228">
        <f>IF(N2136="snížená",J2136,0)</f>
        <v>0</v>
      </c>
      <c r="BG2136" s="228">
        <f>IF(N2136="zákl. přenesená",J2136,0)</f>
        <v>0</v>
      </c>
      <c r="BH2136" s="228">
        <f>IF(N2136="sníž. přenesená",J2136,0)</f>
        <v>0</v>
      </c>
      <c r="BI2136" s="228">
        <f>IF(N2136="nulová",J2136,0)</f>
        <v>0</v>
      </c>
      <c r="BJ2136" s="20" t="s">
        <v>84</v>
      </c>
      <c r="BK2136" s="228">
        <f>ROUND(I2136*H2136,2)</f>
        <v>0</v>
      </c>
      <c r="BL2136" s="20" t="s">
        <v>291</v>
      </c>
      <c r="BM2136" s="227" t="s">
        <v>3499</v>
      </c>
    </row>
    <row r="2137" s="2" customFormat="1">
      <c r="A2137" s="41"/>
      <c r="B2137" s="42"/>
      <c r="C2137" s="43"/>
      <c r="D2137" s="229" t="s">
        <v>185</v>
      </c>
      <c r="E2137" s="43"/>
      <c r="F2137" s="230" t="s">
        <v>3500</v>
      </c>
      <c r="G2137" s="43"/>
      <c r="H2137" s="43"/>
      <c r="I2137" s="231"/>
      <c r="J2137" s="43"/>
      <c r="K2137" s="43"/>
      <c r="L2137" s="47"/>
      <c r="M2137" s="232"/>
      <c r="N2137" s="233"/>
      <c r="O2137" s="87"/>
      <c r="P2137" s="87"/>
      <c r="Q2137" s="87"/>
      <c r="R2137" s="87"/>
      <c r="S2137" s="87"/>
      <c r="T2137" s="88"/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T2137" s="20" t="s">
        <v>185</v>
      </c>
      <c r="AU2137" s="20" t="s">
        <v>86</v>
      </c>
    </row>
    <row r="2138" s="13" customFormat="1">
      <c r="A2138" s="13"/>
      <c r="B2138" s="234"/>
      <c r="C2138" s="235"/>
      <c r="D2138" s="229" t="s">
        <v>187</v>
      </c>
      <c r="E2138" s="236" t="s">
        <v>19</v>
      </c>
      <c r="F2138" s="237" t="s">
        <v>3501</v>
      </c>
      <c r="G2138" s="235"/>
      <c r="H2138" s="238">
        <v>92.400000000000006</v>
      </c>
      <c r="I2138" s="239"/>
      <c r="J2138" s="235"/>
      <c r="K2138" s="235"/>
      <c r="L2138" s="240"/>
      <c r="M2138" s="241"/>
      <c r="N2138" s="242"/>
      <c r="O2138" s="242"/>
      <c r="P2138" s="242"/>
      <c r="Q2138" s="242"/>
      <c r="R2138" s="242"/>
      <c r="S2138" s="242"/>
      <c r="T2138" s="243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4" t="s">
        <v>187</v>
      </c>
      <c r="AU2138" s="244" t="s">
        <v>86</v>
      </c>
      <c r="AV2138" s="13" t="s">
        <v>86</v>
      </c>
      <c r="AW2138" s="13" t="s">
        <v>37</v>
      </c>
      <c r="AX2138" s="13" t="s">
        <v>84</v>
      </c>
      <c r="AY2138" s="244" t="s">
        <v>177</v>
      </c>
    </row>
    <row r="2139" s="2" customFormat="1" ht="21.75" customHeight="1">
      <c r="A2139" s="41"/>
      <c r="B2139" s="42"/>
      <c r="C2139" s="277" t="s">
        <v>3502</v>
      </c>
      <c r="D2139" s="277" t="s">
        <v>314</v>
      </c>
      <c r="E2139" s="278" t="s">
        <v>3503</v>
      </c>
      <c r="F2139" s="279" t="s">
        <v>3504</v>
      </c>
      <c r="G2139" s="280" t="s">
        <v>344</v>
      </c>
      <c r="H2139" s="281">
        <v>32</v>
      </c>
      <c r="I2139" s="282"/>
      <c r="J2139" s="283">
        <f>ROUND(I2139*H2139,2)</f>
        <v>0</v>
      </c>
      <c r="K2139" s="279" t="s">
        <v>317</v>
      </c>
      <c r="L2139" s="284"/>
      <c r="M2139" s="285" t="s">
        <v>19</v>
      </c>
      <c r="N2139" s="286" t="s">
        <v>48</v>
      </c>
      <c r="O2139" s="87"/>
      <c r="P2139" s="225">
        <f>O2139*H2139</f>
        <v>0</v>
      </c>
      <c r="Q2139" s="225">
        <v>0.046199999999999998</v>
      </c>
      <c r="R2139" s="225">
        <f>Q2139*H2139</f>
        <v>1.4783999999999999</v>
      </c>
      <c r="S2139" s="225">
        <v>0</v>
      </c>
      <c r="T2139" s="226">
        <f>S2139*H2139</f>
        <v>0</v>
      </c>
      <c r="U2139" s="41"/>
      <c r="V2139" s="41"/>
      <c r="W2139" s="41"/>
      <c r="X2139" s="41"/>
      <c r="Y2139" s="41"/>
      <c r="Z2139" s="41"/>
      <c r="AA2139" s="41"/>
      <c r="AB2139" s="41"/>
      <c r="AC2139" s="41"/>
      <c r="AD2139" s="41"/>
      <c r="AE2139" s="41"/>
      <c r="AR2139" s="227" t="s">
        <v>427</v>
      </c>
      <c r="AT2139" s="227" t="s">
        <v>314</v>
      </c>
      <c r="AU2139" s="227" t="s">
        <v>86</v>
      </c>
      <c r="AY2139" s="20" t="s">
        <v>177</v>
      </c>
      <c r="BE2139" s="228">
        <f>IF(N2139="základní",J2139,0)</f>
        <v>0</v>
      </c>
      <c r="BF2139" s="228">
        <f>IF(N2139="snížená",J2139,0)</f>
        <v>0</v>
      </c>
      <c r="BG2139" s="228">
        <f>IF(N2139="zákl. přenesená",J2139,0)</f>
        <v>0</v>
      </c>
      <c r="BH2139" s="228">
        <f>IF(N2139="sníž. přenesená",J2139,0)</f>
        <v>0</v>
      </c>
      <c r="BI2139" s="228">
        <f>IF(N2139="nulová",J2139,0)</f>
        <v>0</v>
      </c>
      <c r="BJ2139" s="20" t="s">
        <v>84</v>
      </c>
      <c r="BK2139" s="228">
        <f>ROUND(I2139*H2139,2)</f>
        <v>0</v>
      </c>
      <c r="BL2139" s="20" t="s">
        <v>291</v>
      </c>
      <c r="BM2139" s="227" t="s">
        <v>3505</v>
      </c>
    </row>
    <row r="2140" s="2" customFormat="1">
      <c r="A2140" s="41"/>
      <c r="B2140" s="42"/>
      <c r="C2140" s="43"/>
      <c r="D2140" s="229" t="s">
        <v>185</v>
      </c>
      <c r="E2140" s="43"/>
      <c r="F2140" s="230" t="s">
        <v>3506</v>
      </c>
      <c r="G2140" s="43"/>
      <c r="H2140" s="43"/>
      <c r="I2140" s="231"/>
      <c r="J2140" s="43"/>
      <c r="K2140" s="43"/>
      <c r="L2140" s="47"/>
      <c r="M2140" s="232"/>
      <c r="N2140" s="233"/>
      <c r="O2140" s="87"/>
      <c r="P2140" s="87"/>
      <c r="Q2140" s="87"/>
      <c r="R2140" s="87"/>
      <c r="S2140" s="87"/>
      <c r="T2140" s="88"/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T2140" s="20" t="s">
        <v>185</v>
      </c>
      <c r="AU2140" s="20" t="s">
        <v>86</v>
      </c>
    </row>
    <row r="2141" s="2" customFormat="1">
      <c r="A2141" s="41"/>
      <c r="B2141" s="42"/>
      <c r="C2141" s="43"/>
      <c r="D2141" s="229" t="s">
        <v>486</v>
      </c>
      <c r="E2141" s="43"/>
      <c r="F2141" s="287" t="s">
        <v>3507</v>
      </c>
      <c r="G2141" s="43"/>
      <c r="H2141" s="43"/>
      <c r="I2141" s="231"/>
      <c r="J2141" s="43"/>
      <c r="K2141" s="43"/>
      <c r="L2141" s="47"/>
      <c r="M2141" s="232"/>
      <c r="N2141" s="233"/>
      <c r="O2141" s="87"/>
      <c r="P2141" s="87"/>
      <c r="Q2141" s="87"/>
      <c r="R2141" s="87"/>
      <c r="S2141" s="87"/>
      <c r="T2141" s="88"/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T2141" s="20" t="s">
        <v>486</v>
      </c>
      <c r="AU2141" s="20" t="s">
        <v>86</v>
      </c>
    </row>
    <row r="2142" s="2" customFormat="1" ht="16.5" customHeight="1">
      <c r="A2142" s="41"/>
      <c r="B2142" s="42"/>
      <c r="C2142" s="216" t="s">
        <v>3508</v>
      </c>
      <c r="D2142" s="216" t="s">
        <v>179</v>
      </c>
      <c r="E2142" s="217" t="s">
        <v>3509</v>
      </c>
      <c r="F2142" s="218" t="s">
        <v>3510</v>
      </c>
      <c r="G2142" s="219" t="s">
        <v>344</v>
      </c>
      <c r="H2142" s="220">
        <v>9.4499999999999993</v>
      </c>
      <c r="I2142" s="221"/>
      <c r="J2142" s="222">
        <f>ROUND(I2142*H2142,2)</f>
        <v>0</v>
      </c>
      <c r="K2142" s="218" t="s">
        <v>244</v>
      </c>
      <c r="L2142" s="47"/>
      <c r="M2142" s="223" t="s">
        <v>19</v>
      </c>
      <c r="N2142" s="224" t="s">
        <v>48</v>
      </c>
      <c r="O2142" s="87"/>
      <c r="P2142" s="225">
        <f>O2142*H2142</f>
        <v>0</v>
      </c>
      <c r="Q2142" s="225">
        <v>0.00027</v>
      </c>
      <c r="R2142" s="225">
        <f>Q2142*H2142</f>
        <v>0.0025514999999999999</v>
      </c>
      <c r="S2142" s="225">
        <v>0</v>
      </c>
      <c r="T2142" s="226">
        <f>S2142*H2142</f>
        <v>0</v>
      </c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R2142" s="227" t="s">
        <v>291</v>
      </c>
      <c r="AT2142" s="227" t="s">
        <v>179</v>
      </c>
      <c r="AU2142" s="227" t="s">
        <v>86</v>
      </c>
      <c r="AY2142" s="20" t="s">
        <v>177</v>
      </c>
      <c r="BE2142" s="228">
        <f>IF(N2142="základní",J2142,0)</f>
        <v>0</v>
      </c>
      <c r="BF2142" s="228">
        <f>IF(N2142="snížená",J2142,0)</f>
        <v>0</v>
      </c>
      <c r="BG2142" s="228">
        <f>IF(N2142="zákl. přenesená",J2142,0)</f>
        <v>0</v>
      </c>
      <c r="BH2142" s="228">
        <f>IF(N2142="sníž. přenesená",J2142,0)</f>
        <v>0</v>
      </c>
      <c r="BI2142" s="228">
        <f>IF(N2142="nulová",J2142,0)</f>
        <v>0</v>
      </c>
      <c r="BJ2142" s="20" t="s">
        <v>84</v>
      </c>
      <c r="BK2142" s="228">
        <f>ROUND(I2142*H2142,2)</f>
        <v>0</v>
      </c>
      <c r="BL2142" s="20" t="s">
        <v>291</v>
      </c>
      <c r="BM2142" s="227" t="s">
        <v>3511</v>
      </c>
    </row>
    <row r="2143" s="2" customFormat="1">
      <c r="A2143" s="41"/>
      <c r="B2143" s="42"/>
      <c r="C2143" s="43"/>
      <c r="D2143" s="229" t="s">
        <v>185</v>
      </c>
      <c r="E2143" s="43"/>
      <c r="F2143" s="230" t="s">
        <v>3512</v>
      </c>
      <c r="G2143" s="43"/>
      <c r="H2143" s="43"/>
      <c r="I2143" s="231"/>
      <c r="J2143" s="43"/>
      <c r="K2143" s="43"/>
      <c r="L2143" s="47"/>
      <c r="M2143" s="232"/>
      <c r="N2143" s="233"/>
      <c r="O2143" s="87"/>
      <c r="P2143" s="87"/>
      <c r="Q2143" s="87"/>
      <c r="R2143" s="87"/>
      <c r="S2143" s="87"/>
      <c r="T2143" s="88"/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T2143" s="20" t="s">
        <v>185</v>
      </c>
      <c r="AU2143" s="20" t="s">
        <v>86</v>
      </c>
    </row>
    <row r="2144" s="13" customFormat="1">
      <c r="A2144" s="13"/>
      <c r="B2144" s="234"/>
      <c r="C2144" s="235"/>
      <c r="D2144" s="229" t="s">
        <v>187</v>
      </c>
      <c r="E2144" s="236" t="s">
        <v>19</v>
      </c>
      <c r="F2144" s="237" t="s">
        <v>1207</v>
      </c>
      <c r="G2144" s="235"/>
      <c r="H2144" s="238">
        <v>9.4499999999999993</v>
      </c>
      <c r="I2144" s="239"/>
      <c r="J2144" s="235"/>
      <c r="K2144" s="235"/>
      <c r="L2144" s="240"/>
      <c r="M2144" s="241"/>
      <c r="N2144" s="242"/>
      <c r="O2144" s="242"/>
      <c r="P2144" s="242"/>
      <c r="Q2144" s="242"/>
      <c r="R2144" s="242"/>
      <c r="S2144" s="242"/>
      <c r="T2144" s="24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44" t="s">
        <v>187</v>
      </c>
      <c r="AU2144" s="244" t="s">
        <v>86</v>
      </c>
      <c r="AV2144" s="13" t="s">
        <v>86</v>
      </c>
      <c r="AW2144" s="13" t="s">
        <v>37</v>
      </c>
      <c r="AX2144" s="13" t="s">
        <v>84</v>
      </c>
      <c r="AY2144" s="244" t="s">
        <v>177</v>
      </c>
    </row>
    <row r="2145" s="2" customFormat="1" ht="16.5" customHeight="1">
      <c r="A2145" s="41"/>
      <c r="B2145" s="42"/>
      <c r="C2145" s="277" t="s">
        <v>3513</v>
      </c>
      <c r="D2145" s="277" t="s">
        <v>314</v>
      </c>
      <c r="E2145" s="278" t="s">
        <v>3514</v>
      </c>
      <c r="F2145" s="279" t="s">
        <v>3515</v>
      </c>
      <c r="G2145" s="280" t="s">
        <v>344</v>
      </c>
      <c r="H2145" s="281">
        <v>14</v>
      </c>
      <c r="I2145" s="282"/>
      <c r="J2145" s="283">
        <f>ROUND(I2145*H2145,2)</f>
        <v>0</v>
      </c>
      <c r="K2145" s="279" t="s">
        <v>317</v>
      </c>
      <c r="L2145" s="284"/>
      <c r="M2145" s="285" t="s">
        <v>19</v>
      </c>
      <c r="N2145" s="286" t="s">
        <v>48</v>
      </c>
      <c r="O2145" s="87"/>
      <c r="P2145" s="225">
        <f>O2145*H2145</f>
        <v>0</v>
      </c>
      <c r="Q2145" s="225">
        <v>0.010800000000000001</v>
      </c>
      <c r="R2145" s="225">
        <f>Q2145*H2145</f>
        <v>0.1512</v>
      </c>
      <c r="S2145" s="225">
        <v>0</v>
      </c>
      <c r="T2145" s="226">
        <f>S2145*H2145</f>
        <v>0</v>
      </c>
      <c r="U2145" s="41"/>
      <c r="V2145" s="41"/>
      <c r="W2145" s="41"/>
      <c r="X2145" s="41"/>
      <c r="Y2145" s="41"/>
      <c r="Z2145" s="41"/>
      <c r="AA2145" s="41"/>
      <c r="AB2145" s="41"/>
      <c r="AC2145" s="41"/>
      <c r="AD2145" s="41"/>
      <c r="AE2145" s="41"/>
      <c r="AR2145" s="227" t="s">
        <v>427</v>
      </c>
      <c r="AT2145" s="227" t="s">
        <v>314</v>
      </c>
      <c r="AU2145" s="227" t="s">
        <v>86</v>
      </c>
      <c r="AY2145" s="20" t="s">
        <v>177</v>
      </c>
      <c r="BE2145" s="228">
        <f>IF(N2145="základní",J2145,0)</f>
        <v>0</v>
      </c>
      <c r="BF2145" s="228">
        <f>IF(N2145="snížená",J2145,0)</f>
        <v>0</v>
      </c>
      <c r="BG2145" s="228">
        <f>IF(N2145="zákl. přenesená",J2145,0)</f>
        <v>0</v>
      </c>
      <c r="BH2145" s="228">
        <f>IF(N2145="sníž. přenesená",J2145,0)</f>
        <v>0</v>
      </c>
      <c r="BI2145" s="228">
        <f>IF(N2145="nulová",J2145,0)</f>
        <v>0</v>
      </c>
      <c r="BJ2145" s="20" t="s">
        <v>84</v>
      </c>
      <c r="BK2145" s="228">
        <f>ROUND(I2145*H2145,2)</f>
        <v>0</v>
      </c>
      <c r="BL2145" s="20" t="s">
        <v>291</v>
      </c>
      <c r="BM2145" s="227" t="s">
        <v>3516</v>
      </c>
    </row>
    <row r="2146" s="2" customFormat="1">
      <c r="A2146" s="41"/>
      <c r="B2146" s="42"/>
      <c r="C2146" s="43"/>
      <c r="D2146" s="229" t="s">
        <v>185</v>
      </c>
      <c r="E2146" s="43"/>
      <c r="F2146" s="230" t="s">
        <v>3515</v>
      </c>
      <c r="G2146" s="43"/>
      <c r="H2146" s="43"/>
      <c r="I2146" s="231"/>
      <c r="J2146" s="43"/>
      <c r="K2146" s="43"/>
      <c r="L2146" s="47"/>
      <c r="M2146" s="232"/>
      <c r="N2146" s="233"/>
      <c r="O2146" s="87"/>
      <c r="P2146" s="87"/>
      <c r="Q2146" s="87"/>
      <c r="R2146" s="87"/>
      <c r="S2146" s="87"/>
      <c r="T2146" s="88"/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T2146" s="20" t="s">
        <v>185</v>
      </c>
      <c r="AU2146" s="20" t="s">
        <v>86</v>
      </c>
    </row>
    <row r="2147" s="2" customFormat="1">
      <c r="A2147" s="41"/>
      <c r="B2147" s="42"/>
      <c r="C2147" s="43"/>
      <c r="D2147" s="229" t="s">
        <v>486</v>
      </c>
      <c r="E2147" s="43"/>
      <c r="F2147" s="287" t="s">
        <v>3517</v>
      </c>
      <c r="G2147" s="43"/>
      <c r="H2147" s="43"/>
      <c r="I2147" s="231"/>
      <c r="J2147" s="43"/>
      <c r="K2147" s="43"/>
      <c r="L2147" s="47"/>
      <c r="M2147" s="232"/>
      <c r="N2147" s="233"/>
      <c r="O2147" s="87"/>
      <c r="P2147" s="87"/>
      <c r="Q2147" s="87"/>
      <c r="R2147" s="87"/>
      <c r="S2147" s="87"/>
      <c r="T2147" s="88"/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T2147" s="20" t="s">
        <v>486</v>
      </c>
      <c r="AU2147" s="20" t="s">
        <v>86</v>
      </c>
    </row>
    <row r="2148" s="2" customFormat="1" ht="16.5" customHeight="1">
      <c r="A2148" s="41"/>
      <c r="B2148" s="42"/>
      <c r="C2148" s="216" t="s">
        <v>3518</v>
      </c>
      <c r="D2148" s="216" t="s">
        <v>179</v>
      </c>
      <c r="E2148" s="217" t="s">
        <v>3519</v>
      </c>
      <c r="F2148" s="218" t="s">
        <v>3520</v>
      </c>
      <c r="G2148" s="219" t="s">
        <v>344</v>
      </c>
      <c r="H2148" s="220">
        <v>20</v>
      </c>
      <c r="I2148" s="221"/>
      <c r="J2148" s="222">
        <f>ROUND(I2148*H2148,2)</f>
        <v>0</v>
      </c>
      <c r="K2148" s="218" t="s">
        <v>244</v>
      </c>
      <c r="L2148" s="47"/>
      <c r="M2148" s="223" t="s">
        <v>19</v>
      </c>
      <c r="N2148" s="224" t="s">
        <v>48</v>
      </c>
      <c r="O2148" s="87"/>
      <c r="P2148" s="225">
        <f>O2148*H2148</f>
        <v>0</v>
      </c>
      <c r="Q2148" s="225">
        <v>0</v>
      </c>
      <c r="R2148" s="225">
        <f>Q2148*H2148</f>
        <v>0</v>
      </c>
      <c r="S2148" s="225">
        <v>0</v>
      </c>
      <c r="T2148" s="226">
        <f>S2148*H2148</f>
        <v>0</v>
      </c>
      <c r="U2148" s="41"/>
      <c r="V2148" s="41"/>
      <c r="W2148" s="41"/>
      <c r="X2148" s="41"/>
      <c r="Y2148" s="41"/>
      <c r="Z2148" s="41"/>
      <c r="AA2148" s="41"/>
      <c r="AB2148" s="41"/>
      <c r="AC2148" s="41"/>
      <c r="AD2148" s="41"/>
      <c r="AE2148" s="41"/>
      <c r="AR2148" s="227" t="s">
        <v>291</v>
      </c>
      <c r="AT2148" s="227" t="s">
        <v>179</v>
      </c>
      <c r="AU2148" s="227" t="s">
        <v>86</v>
      </c>
      <c r="AY2148" s="20" t="s">
        <v>177</v>
      </c>
      <c r="BE2148" s="228">
        <f>IF(N2148="základní",J2148,0)</f>
        <v>0</v>
      </c>
      <c r="BF2148" s="228">
        <f>IF(N2148="snížená",J2148,0)</f>
        <v>0</v>
      </c>
      <c r="BG2148" s="228">
        <f>IF(N2148="zákl. přenesená",J2148,0)</f>
        <v>0</v>
      </c>
      <c r="BH2148" s="228">
        <f>IF(N2148="sníž. přenesená",J2148,0)</f>
        <v>0</v>
      </c>
      <c r="BI2148" s="228">
        <f>IF(N2148="nulová",J2148,0)</f>
        <v>0</v>
      </c>
      <c r="BJ2148" s="20" t="s">
        <v>84</v>
      </c>
      <c r="BK2148" s="228">
        <f>ROUND(I2148*H2148,2)</f>
        <v>0</v>
      </c>
      <c r="BL2148" s="20" t="s">
        <v>291</v>
      </c>
      <c r="BM2148" s="227" t="s">
        <v>3521</v>
      </c>
    </row>
    <row r="2149" s="2" customFormat="1">
      <c r="A2149" s="41"/>
      <c r="B2149" s="42"/>
      <c r="C2149" s="43"/>
      <c r="D2149" s="229" t="s">
        <v>185</v>
      </c>
      <c r="E2149" s="43"/>
      <c r="F2149" s="230" t="s">
        <v>3522</v>
      </c>
      <c r="G2149" s="43"/>
      <c r="H2149" s="43"/>
      <c r="I2149" s="231"/>
      <c r="J2149" s="43"/>
      <c r="K2149" s="43"/>
      <c r="L2149" s="47"/>
      <c r="M2149" s="232"/>
      <c r="N2149" s="233"/>
      <c r="O2149" s="87"/>
      <c r="P2149" s="87"/>
      <c r="Q2149" s="87"/>
      <c r="R2149" s="87"/>
      <c r="S2149" s="87"/>
      <c r="T2149" s="88"/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T2149" s="20" t="s">
        <v>185</v>
      </c>
      <c r="AU2149" s="20" t="s">
        <v>86</v>
      </c>
    </row>
    <row r="2150" s="2" customFormat="1" ht="16.5" customHeight="1">
      <c r="A2150" s="41"/>
      <c r="B2150" s="42"/>
      <c r="C2150" s="277" t="s">
        <v>3523</v>
      </c>
      <c r="D2150" s="277" t="s">
        <v>314</v>
      </c>
      <c r="E2150" s="278" t="s">
        <v>3524</v>
      </c>
      <c r="F2150" s="279" t="s">
        <v>3525</v>
      </c>
      <c r="G2150" s="280" t="s">
        <v>344</v>
      </c>
      <c r="H2150" s="281">
        <v>12</v>
      </c>
      <c r="I2150" s="282"/>
      <c r="J2150" s="283">
        <f>ROUND(I2150*H2150,2)</f>
        <v>0</v>
      </c>
      <c r="K2150" s="279" t="s">
        <v>244</v>
      </c>
      <c r="L2150" s="284"/>
      <c r="M2150" s="285" t="s">
        <v>19</v>
      </c>
      <c r="N2150" s="286" t="s">
        <v>48</v>
      </c>
      <c r="O2150" s="87"/>
      <c r="P2150" s="225">
        <f>O2150*H2150</f>
        <v>0</v>
      </c>
      <c r="Q2150" s="225">
        <v>0.017500000000000002</v>
      </c>
      <c r="R2150" s="225">
        <f>Q2150*H2150</f>
        <v>0.21000000000000002</v>
      </c>
      <c r="S2150" s="225">
        <v>0</v>
      </c>
      <c r="T2150" s="226">
        <f>S2150*H2150</f>
        <v>0</v>
      </c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R2150" s="227" t="s">
        <v>427</v>
      </c>
      <c r="AT2150" s="227" t="s">
        <v>314</v>
      </c>
      <c r="AU2150" s="227" t="s">
        <v>86</v>
      </c>
      <c r="AY2150" s="20" t="s">
        <v>177</v>
      </c>
      <c r="BE2150" s="228">
        <f>IF(N2150="základní",J2150,0)</f>
        <v>0</v>
      </c>
      <c r="BF2150" s="228">
        <f>IF(N2150="snížená",J2150,0)</f>
        <v>0</v>
      </c>
      <c r="BG2150" s="228">
        <f>IF(N2150="zákl. přenesená",J2150,0)</f>
        <v>0</v>
      </c>
      <c r="BH2150" s="228">
        <f>IF(N2150="sníž. přenesená",J2150,0)</f>
        <v>0</v>
      </c>
      <c r="BI2150" s="228">
        <f>IF(N2150="nulová",J2150,0)</f>
        <v>0</v>
      </c>
      <c r="BJ2150" s="20" t="s">
        <v>84</v>
      </c>
      <c r="BK2150" s="228">
        <f>ROUND(I2150*H2150,2)</f>
        <v>0</v>
      </c>
      <c r="BL2150" s="20" t="s">
        <v>291</v>
      </c>
      <c r="BM2150" s="227" t="s">
        <v>3526</v>
      </c>
    </row>
    <row r="2151" s="2" customFormat="1">
      <c r="A2151" s="41"/>
      <c r="B2151" s="42"/>
      <c r="C2151" s="43"/>
      <c r="D2151" s="229" t="s">
        <v>185</v>
      </c>
      <c r="E2151" s="43"/>
      <c r="F2151" s="230" t="s">
        <v>3525</v>
      </c>
      <c r="G2151" s="43"/>
      <c r="H2151" s="43"/>
      <c r="I2151" s="231"/>
      <c r="J2151" s="43"/>
      <c r="K2151" s="43"/>
      <c r="L2151" s="47"/>
      <c r="M2151" s="232"/>
      <c r="N2151" s="233"/>
      <c r="O2151" s="87"/>
      <c r="P2151" s="87"/>
      <c r="Q2151" s="87"/>
      <c r="R2151" s="87"/>
      <c r="S2151" s="87"/>
      <c r="T2151" s="88"/>
      <c r="U2151" s="41"/>
      <c r="V2151" s="41"/>
      <c r="W2151" s="41"/>
      <c r="X2151" s="41"/>
      <c r="Y2151" s="41"/>
      <c r="Z2151" s="41"/>
      <c r="AA2151" s="41"/>
      <c r="AB2151" s="41"/>
      <c r="AC2151" s="41"/>
      <c r="AD2151" s="41"/>
      <c r="AE2151" s="41"/>
      <c r="AT2151" s="20" t="s">
        <v>185</v>
      </c>
      <c r="AU2151" s="20" t="s">
        <v>86</v>
      </c>
    </row>
    <row r="2152" s="13" customFormat="1">
      <c r="A2152" s="13"/>
      <c r="B2152" s="234"/>
      <c r="C2152" s="235"/>
      <c r="D2152" s="229" t="s">
        <v>187</v>
      </c>
      <c r="E2152" s="236" t="s">
        <v>19</v>
      </c>
      <c r="F2152" s="237" t="s">
        <v>3527</v>
      </c>
      <c r="G2152" s="235"/>
      <c r="H2152" s="238">
        <v>1</v>
      </c>
      <c r="I2152" s="239"/>
      <c r="J2152" s="235"/>
      <c r="K2152" s="235"/>
      <c r="L2152" s="240"/>
      <c r="M2152" s="241"/>
      <c r="N2152" s="242"/>
      <c r="O2152" s="242"/>
      <c r="P2152" s="242"/>
      <c r="Q2152" s="242"/>
      <c r="R2152" s="242"/>
      <c r="S2152" s="242"/>
      <c r="T2152" s="243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44" t="s">
        <v>187</v>
      </c>
      <c r="AU2152" s="244" t="s">
        <v>86</v>
      </c>
      <c r="AV2152" s="13" t="s">
        <v>86</v>
      </c>
      <c r="AW2152" s="13" t="s">
        <v>37</v>
      </c>
      <c r="AX2152" s="13" t="s">
        <v>77</v>
      </c>
      <c r="AY2152" s="244" t="s">
        <v>177</v>
      </c>
    </row>
    <row r="2153" s="13" customFormat="1">
      <c r="A2153" s="13"/>
      <c r="B2153" s="234"/>
      <c r="C2153" s="235"/>
      <c r="D2153" s="229" t="s">
        <v>187</v>
      </c>
      <c r="E2153" s="236" t="s">
        <v>19</v>
      </c>
      <c r="F2153" s="237" t="s">
        <v>3528</v>
      </c>
      <c r="G2153" s="235"/>
      <c r="H2153" s="238">
        <v>3</v>
      </c>
      <c r="I2153" s="239"/>
      <c r="J2153" s="235"/>
      <c r="K2153" s="235"/>
      <c r="L2153" s="240"/>
      <c r="M2153" s="241"/>
      <c r="N2153" s="242"/>
      <c r="O2153" s="242"/>
      <c r="P2153" s="242"/>
      <c r="Q2153" s="242"/>
      <c r="R2153" s="242"/>
      <c r="S2153" s="242"/>
      <c r="T2153" s="24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44" t="s">
        <v>187</v>
      </c>
      <c r="AU2153" s="244" t="s">
        <v>86</v>
      </c>
      <c r="AV2153" s="13" t="s">
        <v>86</v>
      </c>
      <c r="AW2153" s="13" t="s">
        <v>37</v>
      </c>
      <c r="AX2153" s="13" t="s">
        <v>77</v>
      </c>
      <c r="AY2153" s="244" t="s">
        <v>177</v>
      </c>
    </row>
    <row r="2154" s="13" customFormat="1">
      <c r="A2154" s="13"/>
      <c r="B2154" s="234"/>
      <c r="C2154" s="235"/>
      <c r="D2154" s="229" t="s">
        <v>187</v>
      </c>
      <c r="E2154" s="236" t="s">
        <v>19</v>
      </c>
      <c r="F2154" s="237" t="s">
        <v>3529</v>
      </c>
      <c r="G2154" s="235"/>
      <c r="H2154" s="238">
        <v>4</v>
      </c>
      <c r="I2154" s="239"/>
      <c r="J2154" s="235"/>
      <c r="K2154" s="235"/>
      <c r="L2154" s="240"/>
      <c r="M2154" s="241"/>
      <c r="N2154" s="242"/>
      <c r="O2154" s="242"/>
      <c r="P2154" s="242"/>
      <c r="Q2154" s="242"/>
      <c r="R2154" s="242"/>
      <c r="S2154" s="242"/>
      <c r="T2154" s="243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44" t="s">
        <v>187</v>
      </c>
      <c r="AU2154" s="244" t="s">
        <v>86</v>
      </c>
      <c r="AV2154" s="13" t="s">
        <v>86</v>
      </c>
      <c r="AW2154" s="13" t="s">
        <v>37</v>
      </c>
      <c r="AX2154" s="13" t="s">
        <v>77</v>
      </c>
      <c r="AY2154" s="244" t="s">
        <v>177</v>
      </c>
    </row>
    <row r="2155" s="13" customFormat="1">
      <c r="A2155" s="13"/>
      <c r="B2155" s="234"/>
      <c r="C2155" s="235"/>
      <c r="D2155" s="229" t="s">
        <v>187</v>
      </c>
      <c r="E2155" s="236" t="s">
        <v>19</v>
      </c>
      <c r="F2155" s="237" t="s">
        <v>3530</v>
      </c>
      <c r="G2155" s="235"/>
      <c r="H2155" s="238">
        <v>4</v>
      </c>
      <c r="I2155" s="239"/>
      <c r="J2155" s="235"/>
      <c r="K2155" s="235"/>
      <c r="L2155" s="240"/>
      <c r="M2155" s="241"/>
      <c r="N2155" s="242"/>
      <c r="O2155" s="242"/>
      <c r="P2155" s="242"/>
      <c r="Q2155" s="242"/>
      <c r="R2155" s="242"/>
      <c r="S2155" s="242"/>
      <c r="T2155" s="24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4" t="s">
        <v>187</v>
      </c>
      <c r="AU2155" s="244" t="s">
        <v>86</v>
      </c>
      <c r="AV2155" s="13" t="s">
        <v>86</v>
      </c>
      <c r="AW2155" s="13" t="s">
        <v>37</v>
      </c>
      <c r="AX2155" s="13" t="s">
        <v>77</v>
      </c>
      <c r="AY2155" s="244" t="s">
        <v>177</v>
      </c>
    </row>
    <row r="2156" s="15" customFormat="1">
      <c r="A2156" s="15"/>
      <c r="B2156" s="255"/>
      <c r="C2156" s="256"/>
      <c r="D2156" s="229" t="s">
        <v>187</v>
      </c>
      <c r="E2156" s="257" t="s">
        <v>19</v>
      </c>
      <c r="F2156" s="258" t="s">
        <v>222</v>
      </c>
      <c r="G2156" s="256"/>
      <c r="H2156" s="259">
        <v>12</v>
      </c>
      <c r="I2156" s="260"/>
      <c r="J2156" s="256"/>
      <c r="K2156" s="256"/>
      <c r="L2156" s="261"/>
      <c r="M2156" s="262"/>
      <c r="N2156" s="263"/>
      <c r="O2156" s="263"/>
      <c r="P2156" s="263"/>
      <c r="Q2156" s="263"/>
      <c r="R2156" s="263"/>
      <c r="S2156" s="263"/>
      <c r="T2156" s="264"/>
      <c r="U2156" s="15"/>
      <c r="V2156" s="15"/>
      <c r="W2156" s="15"/>
      <c r="X2156" s="15"/>
      <c r="Y2156" s="15"/>
      <c r="Z2156" s="15"/>
      <c r="AA2156" s="15"/>
      <c r="AB2156" s="15"/>
      <c r="AC2156" s="15"/>
      <c r="AD2156" s="15"/>
      <c r="AE2156" s="15"/>
      <c r="AT2156" s="265" t="s">
        <v>187</v>
      </c>
      <c r="AU2156" s="265" t="s">
        <v>86</v>
      </c>
      <c r="AV2156" s="15" t="s">
        <v>99</v>
      </c>
      <c r="AW2156" s="15" t="s">
        <v>37</v>
      </c>
      <c r="AX2156" s="15" t="s">
        <v>84</v>
      </c>
      <c r="AY2156" s="265" t="s">
        <v>177</v>
      </c>
    </row>
    <row r="2157" s="2" customFormat="1" ht="16.5" customHeight="1">
      <c r="A2157" s="41"/>
      <c r="B2157" s="42"/>
      <c r="C2157" s="277" t="s">
        <v>3531</v>
      </c>
      <c r="D2157" s="277" t="s">
        <v>314</v>
      </c>
      <c r="E2157" s="278" t="s">
        <v>3532</v>
      </c>
      <c r="F2157" s="279" t="s">
        <v>3533</v>
      </c>
      <c r="G2157" s="280" t="s">
        <v>344</v>
      </c>
      <c r="H2157" s="281">
        <v>8</v>
      </c>
      <c r="I2157" s="282"/>
      <c r="J2157" s="283">
        <f>ROUND(I2157*H2157,2)</f>
        <v>0</v>
      </c>
      <c r="K2157" s="279" t="s">
        <v>244</v>
      </c>
      <c r="L2157" s="284"/>
      <c r="M2157" s="285" t="s">
        <v>19</v>
      </c>
      <c r="N2157" s="286" t="s">
        <v>48</v>
      </c>
      <c r="O2157" s="87"/>
      <c r="P2157" s="225">
        <f>O2157*H2157</f>
        <v>0</v>
      </c>
      <c r="Q2157" s="225">
        <v>0.0195</v>
      </c>
      <c r="R2157" s="225">
        <f>Q2157*H2157</f>
        <v>0.156</v>
      </c>
      <c r="S2157" s="225">
        <v>0</v>
      </c>
      <c r="T2157" s="226">
        <f>S2157*H2157</f>
        <v>0</v>
      </c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R2157" s="227" t="s">
        <v>427</v>
      </c>
      <c r="AT2157" s="227" t="s">
        <v>314</v>
      </c>
      <c r="AU2157" s="227" t="s">
        <v>86</v>
      </c>
      <c r="AY2157" s="20" t="s">
        <v>177</v>
      </c>
      <c r="BE2157" s="228">
        <f>IF(N2157="základní",J2157,0)</f>
        <v>0</v>
      </c>
      <c r="BF2157" s="228">
        <f>IF(N2157="snížená",J2157,0)</f>
        <v>0</v>
      </c>
      <c r="BG2157" s="228">
        <f>IF(N2157="zákl. přenesená",J2157,0)</f>
        <v>0</v>
      </c>
      <c r="BH2157" s="228">
        <f>IF(N2157="sníž. přenesená",J2157,0)</f>
        <v>0</v>
      </c>
      <c r="BI2157" s="228">
        <f>IF(N2157="nulová",J2157,0)</f>
        <v>0</v>
      </c>
      <c r="BJ2157" s="20" t="s">
        <v>84</v>
      </c>
      <c r="BK2157" s="228">
        <f>ROUND(I2157*H2157,2)</f>
        <v>0</v>
      </c>
      <c r="BL2157" s="20" t="s">
        <v>291</v>
      </c>
      <c r="BM2157" s="227" t="s">
        <v>3534</v>
      </c>
    </row>
    <row r="2158" s="2" customFormat="1">
      <c r="A2158" s="41"/>
      <c r="B2158" s="42"/>
      <c r="C2158" s="43"/>
      <c r="D2158" s="229" t="s">
        <v>185</v>
      </c>
      <c r="E2158" s="43"/>
      <c r="F2158" s="230" t="s">
        <v>3533</v>
      </c>
      <c r="G2158" s="43"/>
      <c r="H2158" s="43"/>
      <c r="I2158" s="231"/>
      <c r="J2158" s="43"/>
      <c r="K2158" s="43"/>
      <c r="L2158" s="47"/>
      <c r="M2158" s="232"/>
      <c r="N2158" s="233"/>
      <c r="O2158" s="87"/>
      <c r="P2158" s="87"/>
      <c r="Q2158" s="87"/>
      <c r="R2158" s="87"/>
      <c r="S2158" s="87"/>
      <c r="T2158" s="88"/>
      <c r="U2158" s="41"/>
      <c r="V2158" s="41"/>
      <c r="W2158" s="41"/>
      <c r="X2158" s="41"/>
      <c r="Y2158" s="41"/>
      <c r="Z2158" s="41"/>
      <c r="AA2158" s="41"/>
      <c r="AB2158" s="41"/>
      <c r="AC2158" s="41"/>
      <c r="AD2158" s="41"/>
      <c r="AE2158" s="41"/>
      <c r="AT2158" s="20" t="s">
        <v>185</v>
      </c>
      <c r="AU2158" s="20" t="s">
        <v>86</v>
      </c>
    </row>
    <row r="2159" s="13" customFormat="1">
      <c r="A2159" s="13"/>
      <c r="B2159" s="234"/>
      <c r="C2159" s="235"/>
      <c r="D2159" s="229" t="s">
        <v>187</v>
      </c>
      <c r="E2159" s="236" t="s">
        <v>19</v>
      </c>
      <c r="F2159" s="237" t="s">
        <v>3535</v>
      </c>
      <c r="G2159" s="235"/>
      <c r="H2159" s="238">
        <v>3</v>
      </c>
      <c r="I2159" s="239"/>
      <c r="J2159" s="235"/>
      <c r="K2159" s="235"/>
      <c r="L2159" s="240"/>
      <c r="M2159" s="241"/>
      <c r="N2159" s="242"/>
      <c r="O2159" s="242"/>
      <c r="P2159" s="242"/>
      <c r="Q2159" s="242"/>
      <c r="R2159" s="242"/>
      <c r="S2159" s="242"/>
      <c r="T2159" s="24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4" t="s">
        <v>187</v>
      </c>
      <c r="AU2159" s="244" t="s">
        <v>86</v>
      </c>
      <c r="AV2159" s="13" t="s">
        <v>86</v>
      </c>
      <c r="AW2159" s="13" t="s">
        <v>37</v>
      </c>
      <c r="AX2159" s="13" t="s">
        <v>77</v>
      </c>
      <c r="AY2159" s="244" t="s">
        <v>177</v>
      </c>
    </row>
    <row r="2160" s="13" customFormat="1">
      <c r="A2160" s="13"/>
      <c r="B2160" s="234"/>
      <c r="C2160" s="235"/>
      <c r="D2160" s="229" t="s">
        <v>187</v>
      </c>
      <c r="E2160" s="236" t="s">
        <v>19</v>
      </c>
      <c r="F2160" s="237" t="s">
        <v>3536</v>
      </c>
      <c r="G2160" s="235"/>
      <c r="H2160" s="238">
        <v>1</v>
      </c>
      <c r="I2160" s="239"/>
      <c r="J2160" s="235"/>
      <c r="K2160" s="235"/>
      <c r="L2160" s="240"/>
      <c r="M2160" s="241"/>
      <c r="N2160" s="242"/>
      <c r="O2160" s="242"/>
      <c r="P2160" s="242"/>
      <c r="Q2160" s="242"/>
      <c r="R2160" s="242"/>
      <c r="S2160" s="242"/>
      <c r="T2160" s="243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44" t="s">
        <v>187</v>
      </c>
      <c r="AU2160" s="244" t="s">
        <v>86</v>
      </c>
      <c r="AV2160" s="13" t="s">
        <v>86</v>
      </c>
      <c r="AW2160" s="13" t="s">
        <v>37</v>
      </c>
      <c r="AX2160" s="13" t="s">
        <v>77</v>
      </c>
      <c r="AY2160" s="244" t="s">
        <v>177</v>
      </c>
    </row>
    <row r="2161" s="13" customFormat="1">
      <c r="A2161" s="13"/>
      <c r="B2161" s="234"/>
      <c r="C2161" s="235"/>
      <c r="D2161" s="229" t="s">
        <v>187</v>
      </c>
      <c r="E2161" s="236" t="s">
        <v>19</v>
      </c>
      <c r="F2161" s="237" t="s">
        <v>3537</v>
      </c>
      <c r="G2161" s="235"/>
      <c r="H2161" s="238">
        <v>3</v>
      </c>
      <c r="I2161" s="239"/>
      <c r="J2161" s="235"/>
      <c r="K2161" s="235"/>
      <c r="L2161" s="240"/>
      <c r="M2161" s="241"/>
      <c r="N2161" s="242"/>
      <c r="O2161" s="242"/>
      <c r="P2161" s="242"/>
      <c r="Q2161" s="242"/>
      <c r="R2161" s="242"/>
      <c r="S2161" s="242"/>
      <c r="T2161" s="24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4" t="s">
        <v>187</v>
      </c>
      <c r="AU2161" s="244" t="s">
        <v>86</v>
      </c>
      <c r="AV2161" s="13" t="s">
        <v>86</v>
      </c>
      <c r="AW2161" s="13" t="s">
        <v>37</v>
      </c>
      <c r="AX2161" s="13" t="s">
        <v>77</v>
      </c>
      <c r="AY2161" s="244" t="s">
        <v>177</v>
      </c>
    </row>
    <row r="2162" s="13" customFormat="1">
      <c r="A2162" s="13"/>
      <c r="B2162" s="234"/>
      <c r="C2162" s="235"/>
      <c r="D2162" s="229" t="s">
        <v>187</v>
      </c>
      <c r="E2162" s="236" t="s">
        <v>19</v>
      </c>
      <c r="F2162" s="237" t="s">
        <v>3538</v>
      </c>
      <c r="G2162" s="235"/>
      <c r="H2162" s="238">
        <v>1</v>
      </c>
      <c r="I2162" s="239"/>
      <c r="J2162" s="235"/>
      <c r="K2162" s="235"/>
      <c r="L2162" s="240"/>
      <c r="M2162" s="241"/>
      <c r="N2162" s="242"/>
      <c r="O2162" s="242"/>
      <c r="P2162" s="242"/>
      <c r="Q2162" s="242"/>
      <c r="R2162" s="242"/>
      <c r="S2162" s="242"/>
      <c r="T2162" s="243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44" t="s">
        <v>187</v>
      </c>
      <c r="AU2162" s="244" t="s">
        <v>86</v>
      </c>
      <c r="AV2162" s="13" t="s">
        <v>86</v>
      </c>
      <c r="AW2162" s="13" t="s">
        <v>37</v>
      </c>
      <c r="AX2162" s="13" t="s">
        <v>77</v>
      </c>
      <c r="AY2162" s="244" t="s">
        <v>177</v>
      </c>
    </row>
    <row r="2163" s="15" customFormat="1">
      <c r="A2163" s="15"/>
      <c r="B2163" s="255"/>
      <c r="C2163" s="256"/>
      <c r="D2163" s="229" t="s">
        <v>187</v>
      </c>
      <c r="E2163" s="257" t="s">
        <v>19</v>
      </c>
      <c r="F2163" s="258" t="s">
        <v>222</v>
      </c>
      <c r="G2163" s="256"/>
      <c r="H2163" s="259">
        <v>8</v>
      </c>
      <c r="I2163" s="260"/>
      <c r="J2163" s="256"/>
      <c r="K2163" s="256"/>
      <c r="L2163" s="261"/>
      <c r="M2163" s="262"/>
      <c r="N2163" s="263"/>
      <c r="O2163" s="263"/>
      <c r="P2163" s="263"/>
      <c r="Q2163" s="263"/>
      <c r="R2163" s="263"/>
      <c r="S2163" s="263"/>
      <c r="T2163" s="264"/>
      <c r="U2163" s="15"/>
      <c r="V2163" s="15"/>
      <c r="W2163" s="15"/>
      <c r="X2163" s="15"/>
      <c r="Y2163" s="15"/>
      <c r="Z2163" s="15"/>
      <c r="AA2163" s="15"/>
      <c r="AB2163" s="15"/>
      <c r="AC2163" s="15"/>
      <c r="AD2163" s="15"/>
      <c r="AE2163" s="15"/>
      <c r="AT2163" s="265" t="s">
        <v>187</v>
      </c>
      <c r="AU2163" s="265" t="s">
        <v>86</v>
      </c>
      <c r="AV2163" s="15" t="s">
        <v>99</v>
      </c>
      <c r="AW2163" s="15" t="s">
        <v>37</v>
      </c>
      <c r="AX2163" s="15" t="s">
        <v>84</v>
      </c>
      <c r="AY2163" s="265" t="s">
        <v>177</v>
      </c>
    </row>
    <row r="2164" s="2" customFormat="1" ht="16.5" customHeight="1">
      <c r="A2164" s="41"/>
      <c r="B2164" s="42"/>
      <c r="C2164" s="216" t="s">
        <v>3539</v>
      </c>
      <c r="D2164" s="216" t="s">
        <v>179</v>
      </c>
      <c r="E2164" s="217" t="s">
        <v>3540</v>
      </c>
      <c r="F2164" s="218" t="s">
        <v>3541</v>
      </c>
      <c r="G2164" s="219" t="s">
        <v>344</v>
      </c>
      <c r="H2164" s="220">
        <v>6</v>
      </c>
      <c r="I2164" s="221"/>
      <c r="J2164" s="222">
        <f>ROUND(I2164*H2164,2)</f>
        <v>0</v>
      </c>
      <c r="K2164" s="218" t="s">
        <v>244</v>
      </c>
      <c r="L2164" s="47"/>
      <c r="M2164" s="223" t="s">
        <v>19</v>
      </c>
      <c r="N2164" s="224" t="s">
        <v>48</v>
      </c>
      <c r="O2164" s="87"/>
      <c r="P2164" s="225">
        <f>O2164*H2164</f>
        <v>0</v>
      </c>
      <c r="Q2164" s="225">
        <v>0</v>
      </c>
      <c r="R2164" s="225">
        <f>Q2164*H2164</f>
        <v>0</v>
      </c>
      <c r="S2164" s="225">
        <v>0</v>
      </c>
      <c r="T2164" s="226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7" t="s">
        <v>291</v>
      </c>
      <c r="AT2164" s="227" t="s">
        <v>179</v>
      </c>
      <c r="AU2164" s="227" t="s">
        <v>86</v>
      </c>
      <c r="AY2164" s="20" t="s">
        <v>177</v>
      </c>
      <c r="BE2164" s="228">
        <f>IF(N2164="základní",J2164,0)</f>
        <v>0</v>
      </c>
      <c r="BF2164" s="228">
        <f>IF(N2164="snížená",J2164,0)</f>
        <v>0</v>
      </c>
      <c r="BG2164" s="228">
        <f>IF(N2164="zákl. přenesená",J2164,0)</f>
        <v>0</v>
      </c>
      <c r="BH2164" s="228">
        <f>IF(N2164="sníž. přenesená",J2164,0)</f>
        <v>0</v>
      </c>
      <c r="BI2164" s="228">
        <f>IF(N2164="nulová",J2164,0)</f>
        <v>0</v>
      </c>
      <c r="BJ2164" s="20" t="s">
        <v>84</v>
      </c>
      <c r="BK2164" s="228">
        <f>ROUND(I2164*H2164,2)</f>
        <v>0</v>
      </c>
      <c r="BL2164" s="20" t="s">
        <v>291</v>
      </c>
      <c r="BM2164" s="227" t="s">
        <v>3542</v>
      </c>
    </row>
    <row r="2165" s="2" customFormat="1">
      <c r="A2165" s="41"/>
      <c r="B2165" s="42"/>
      <c r="C2165" s="43"/>
      <c r="D2165" s="229" t="s">
        <v>185</v>
      </c>
      <c r="E2165" s="43"/>
      <c r="F2165" s="230" t="s">
        <v>3543</v>
      </c>
      <c r="G2165" s="43"/>
      <c r="H2165" s="43"/>
      <c r="I2165" s="231"/>
      <c r="J2165" s="43"/>
      <c r="K2165" s="43"/>
      <c r="L2165" s="47"/>
      <c r="M2165" s="232"/>
      <c r="N2165" s="233"/>
      <c r="O2165" s="87"/>
      <c r="P2165" s="87"/>
      <c r="Q2165" s="87"/>
      <c r="R2165" s="87"/>
      <c r="S2165" s="87"/>
      <c r="T2165" s="88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T2165" s="20" t="s">
        <v>185</v>
      </c>
      <c r="AU2165" s="20" t="s">
        <v>86</v>
      </c>
    </row>
    <row r="2166" s="2" customFormat="1" ht="16.5" customHeight="1">
      <c r="A2166" s="41"/>
      <c r="B2166" s="42"/>
      <c r="C2166" s="277" t="s">
        <v>3544</v>
      </c>
      <c r="D2166" s="277" t="s">
        <v>314</v>
      </c>
      <c r="E2166" s="278" t="s">
        <v>3545</v>
      </c>
      <c r="F2166" s="279" t="s">
        <v>3546</v>
      </c>
      <c r="G2166" s="280" t="s">
        <v>344</v>
      </c>
      <c r="H2166" s="281">
        <v>6</v>
      </c>
      <c r="I2166" s="282"/>
      <c r="J2166" s="283">
        <f>ROUND(I2166*H2166,2)</f>
        <v>0</v>
      </c>
      <c r="K2166" s="279" t="s">
        <v>244</v>
      </c>
      <c r="L2166" s="284"/>
      <c r="M2166" s="285" t="s">
        <v>19</v>
      </c>
      <c r="N2166" s="286" t="s">
        <v>48</v>
      </c>
      <c r="O2166" s="87"/>
      <c r="P2166" s="225">
        <f>O2166*H2166</f>
        <v>0</v>
      </c>
      <c r="Q2166" s="225">
        <v>0.020500000000000001</v>
      </c>
      <c r="R2166" s="225">
        <f>Q2166*H2166</f>
        <v>0.123</v>
      </c>
      <c r="S2166" s="225">
        <v>0</v>
      </c>
      <c r="T2166" s="226">
        <f>S2166*H2166</f>
        <v>0</v>
      </c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R2166" s="227" t="s">
        <v>427</v>
      </c>
      <c r="AT2166" s="227" t="s">
        <v>314</v>
      </c>
      <c r="AU2166" s="227" t="s">
        <v>86</v>
      </c>
      <c r="AY2166" s="20" t="s">
        <v>177</v>
      </c>
      <c r="BE2166" s="228">
        <f>IF(N2166="základní",J2166,0)</f>
        <v>0</v>
      </c>
      <c r="BF2166" s="228">
        <f>IF(N2166="snížená",J2166,0)</f>
        <v>0</v>
      </c>
      <c r="BG2166" s="228">
        <f>IF(N2166="zákl. přenesená",J2166,0)</f>
        <v>0</v>
      </c>
      <c r="BH2166" s="228">
        <f>IF(N2166="sníž. přenesená",J2166,0)</f>
        <v>0</v>
      </c>
      <c r="BI2166" s="228">
        <f>IF(N2166="nulová",J2166,0)</f>
        <v>0</v>
      </c>
      <c r="BJ2166" s="20" t="s">
        <v>84</v>
      </c>
      <c r="BK2166" s="228">
        <f>ROUND(I2166*H2166,2)</f>
        <v>0</v>
      </c>
      <c r="BL2166" s="20" t="s">
        <v>291</v>
      </c>
      <c r="BM2166" s="227" t="s">
        <v>3547</v>
      </c>
    </row>
    <row r="2167" s="2" customFormat="1">
      <c r="A2167" s="41"/>
      <c r="B2167" s="42"/>
      <c r="C2167" s="43"/>
      <c r="D2167" s="229" t="s">
        <v>185</v>
      </c>
      <c r="E2167" s="43"/>
      <c r="F2167" s="230" t="s">
        <v>3546</v>
      </c>
      <c r="G2167" s="43"/>
      <c r="H2167" s="43"/>
      <c r="I2167" s="231"/>
      <c r="J2167" s="43"/>
      <c r="K2167" s="43"/>
      <c r="L2167" s="47"/>
      <c r="M2167" s="232"/>
      <c r="N2167" s="233"/>
      <c r="O2167" s="87"/>
      <c r="P2167" s="87"/>
      <c r="Q2167" s="87"/>
      <c r="R2167" s="87"/>
      <c r="S2167" s="87"/>
      <c r="T2167" s="88"/>
      <c r="U2167" s="41"/>
      <c r="V2167" s="41"/>
      <c r="W2167" s="41"/>
      <c r="X2167" s="41"/>
      <c r="Y2167" s="41"/>
      <c r="Z2167" s="41"/>
      <c r="AA2167" s="41"/>
      <c r="AB2167" s="41"/>
      <c r="AC2167" s="41"/>
      <c r="AD2167" s="41"/>
      <c r="AE2167" s="41"/>
      <c r="AT2167" s="20" t="s">
        <v>185</v>
      </c>
      <c r="AU2167" s="20" t="s">
        <v>86</v>
      </c>
    </row>
    <row r="2168" s="13" customFormat="1">
      <c r="A2168" s="13"/>
      <c r="B2168" s="234"/>
      <c r="C2168" s="235"/>
      <c r="D2168" s="229" t="s">
        <v>187</v>
      </c>
      <c r="E2168" s="236" t="s">
        <v>19</v>
      </c>
      <c r="F2168" s="237" t="s">
        <v>3548</v>
      </c>
      <c r="G2168" s="235"/>
      <c r="H2168" s="238">
        <v>1</v>
      </c>
      <c r="I2168" s="239"/>
      <c r="J2168" s="235"/>
      <c r="K2168" s="235"/>
      <c r="L2168" s="240"/>
      <c r="M2168" s="241"/>
      <c r="N2168" s="242"/>
      <c r="O2168" s="242"/>
      <c r="P2168" s="242"/>
      <c r="Q2168" s="242"/>
      <c r="R2168" s="242"/>
      <c r="S2168" s="242"/>
      <c r="T2168" s="243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44" t="s">
        <v>187</v>
      </c>
      <c r="AU2168" s="244" t="s">
        <v>86</v>
      </c>
      <c r="AV2168" s="13" t="s">
        <v>86</v>
      </c>
      <c r="AW2168" s="13" t="s">
        <v>37</v>
      </c>
      <c r="AX2168" s="13" t="s">
        <v>77</v>
      </c>
      <c r="AY2168" s="244" t="s">
        <v>177</v>
      </c>
    </row>
    <row r="2169" s="13" customFormat="1">
      <c r="A2169" s="13"/>
      <c r="B2169" s="234"/>
      <c r="C2169" s="235"/>
      <c r="D2169" s="229" t="s">
        <v>187</v>
      </c>
      <c r="E2169" s="236" t="s">
        <v>19</v>
      </c>
      <c r="F2169" s="237" t="s">
        <v>3549</v>
      </c>
      <c r="G2169" s="235"/>
      <c r="H2169" s="238">
        <v>1</v>
      </c>
      <c r="I2169" s="239"/>
      <c r="J2169" s="235"/>
      <c r="K2169" s="235"/>
      <c r="L2169" s="240"/>
      <c r="M2169" s="241"/>
      <c r="N2169" s="242"/>
      <c r="O2169" s="242"/>
      <c r="P2169" s="242"/>
      <c r="Q2169" s="242"/>
      <c r="R2169" s="242"/>
      <c r="S2169" s="242"/>
      <c r="T2169" s="24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44" t="s">
        <v>187</v>
      </c>
      <c r="AU2169" s="244" t="s">
        <v>86</v>
      </c>
      <c r="AV2169" s="13" t="s">
        <v>86</v>
      </c>
      <c r="AW2169" s="13" t="s">
        <v>37</v>
      </c>
      <c r="AX2169" s="13" t="s">
        <v>77</v>
      </c>
      <c r="AY2169" s="244" t="s">
        <v>177</v>
      </c>
    </row>
    <row r="2170" s="13" customFormat="1">
      <c r="A2170" s="13"/>
      <c r="B2170" s="234"/>
      <c r="C2170" s="235"/>
      <c r="D2170" s="229" t="s">
        <v>187</v>
      </c>
      <c r="E2170" s="236" t="s">
        <v>19</v>
      </c>
      <c r="F2170" s="237" t="s">
        <v>3550</v>
      </c>
      <c r="G2170" s="235"/>
      <c r="H2170" s="238">
        <v>4</v>
      </c>
      <c r="I2170" s="239"/>
      <c r="J2170" s="235"/>
      <c r="K2170" s="235"/>
      <c r="L2170" s="240"/>
      <c r="M2170" s="241"/>
      <c r="N2170" s="242"/>
      <c r="O2170" s="242"/>
      <c r="P2170" s="242"/>
      <c r="Q2170" s="242"/>
      <c r="R2170" s="242"/>
      <c r="S2170" s="242"/>
      <c r="T2170" s="243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4" t="s">
        <v>187</v>
      </c>
      <c r="AU2170" s="244" t="s">
        <v>86</v>
      </c>
      <c r="AV2170" s="13" t="s">
        <v>86</v>
      </c>
      <c r="AW2170" s="13" t="s">
        <v>37</v>
      </c>
      <c r="AX2170" s="13" t="s">
        <v>77</v>
      </c>
      <c r="AY2170" s="244" t="s">
        <v>177</v>
      </c>
    </row>
    <row r="2171" s="15" customFormat="1">
      <c r="A2171" s="15"/>
      <c r="B2171" s="255"/>
      <c r="C2171" s="256"/>
      <c r="D2171" s="229" t="s">
        <v>187</v>
      </c>
      <c r="E2171" s="257" t="s">
        <v>19</v>
      </c>
      <c r="F2171" s="258" t="s">
        <v>222</v>
      </c>
      <c r="G2171" s="256"/>
      <c r="H2171" s="259">
        <v>6</v>
      </c>
      <c r="I2171" s="260"/>
      <c r="J2171" s="256"/>
      <c r="K2171" s="256"/>
      <c r="L2171" s="261"/>
      <c r="M2171" s="262"/>
      <c r="N2171" s="263"/>
      <c r="O2171" s="263"/>
      <c r="P2171" s="263"/>
      <c r="Q2171" s="263"/>
      <c r="R2171" s="263"/>
      <c r="S2171" s="263"/>
      <c r="T2171" s="264"/>
      <c r="U2171" s="15"/>
      <c r="V2171" s="15"/>
      <c r="W2171" s="15"/>
      <c r="X2171" s="15"/>
      <c r="Y2171" s="15"/>
      <c r="Z2171" s="15"/>
      <c r="AA2171" s="15"/>
      <c r="AB2171" s="15"/>
      <c r="AC2171" s="15"/>
      <c r="AD2171" s="15"/>
      <c r="AE2171" s="15"/>
      <c r="AT2171" s="265" t="s">
        <v>187</v>
      </c>
      <c r="AU2171" s="265" t="s">
        <v>86</v>
      </c>
      <c r="AV2171" s="15" t="s">
        <v>99</v>
      </c>
      <c r="AW2171" s="15" t="s">
        <v>37</v>
      </c>
      <c r="AX2171" s="15" t="s">
        <v>84</v>
      </c>
      <c r="AY2171" s="265" t="s">
        <v>177</v>
      </c>
    </row>
    <row r="2172" s="2" customFormat="1" ht="16.5" customHeight="1">
      <c r="A2172" s="41"/>
      <c r="B2172" s="42"/>
      <c r="C2172" s="216" t="s">
        <v>3551</v>
      </c>
      <c r="D2172" s="216" t="s">
        <v>179</v>
      </c>
      <c r="E2172" s="217" t="s">
        <v>3552</v>
      </c>
      <c r="F2172" s="218" t="s">
        <v>3553</v>
      </c>
      <c r="G2172" s="219" t="s">
        <v>344</v>
      </c>
      <c r="H2172" s="220">
        <v>1</v>
      </c>
      <c r="I2172" s="221"/>
      <c r="J2172" s="222">
        <f>ROUND(I2172*H2172,2)</f>
        <v>0</v>
      </c>
      <c r="K2172" s="218" t="s">
        <v>244</v>
      </c>
      <c r="L2172" s="47"/>
      <c r="M2172" s="223" t="s">
        <v>19</v>
      </c>
      <c r="N2172" s="224" t="s">
        <v>48</v>
      </c>
      <c r="O2172" s="87"/>
      <c r="P2172" s="225">
        <f>O2172*H2172</f>
        <v>0</v>
      </c>
      <c r="Q2172" s="225">
        <v>0</v>
      </c>
      <c r="R2172" s="225">
        <f>Q2172*H2172</f>
        <v>0</v>
      </c>
      <c r="S2172" s="225">
        <v>0</v>
      </c>
      <c r="T2172" s="226">
        <f>S2172*H2172</f>
        <v>0</v>
      </c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R2172" s="227" t="s">
        <v>291</v>
      </c>
      <c r="AT2172" s="227" t="s">
        <v>179</v>
      </c>
      <c r="AU2172" s="227" t="s">
        <v>86</v>
      </c>
      <c r="AY2172" s="20" t="s">
        <v>177</v>
      </c>
      <c r="BE2172" s="228">
        <f>IF(N2172="základní",J2172,0)</f>
        <v>0</v>
      </c>
      <c r="BF2172" s="228">
        <f>IF(N2172="snížená",J2172,0)</f>
        <v>0</v>
      </c>
      <c r="BG2172" s="228">
        <f>IF(N2172="zákl. přenesená",J2172,0)</f>
        <v>0</v>
      </c>
      <c r="BH2172" s="228">
        <f>IF(N2172="sníž. přenesená",J2172,0)</f>
        <v>0</v>
      </c>
      <c r="BI2172" s="228">
        <f>IF(N2172="nulová",J2172,0)</f>
        <v>0</v>
      </c>
      <c r="BJ2172" s="20" t="s">
        <v>84</v>
      </c>
      <c r="BK2172" s="228">
        <f>ROUND(I2172*H2172,2)</f>
        <v>0</v>
      </c>
      <c r="BL2172" s="20" t="s">
        <v>291</v>
      </c>
      <c r="BM2172" s="227" t="s">
        <v>3554</v>
      </c>
    </row>
    <row r="2173" s="2" customFormat="1">
      <c r="A2173" s="41"/>
      <c r="B2173" s="42"/>
      <c r="C2173" s="43"/>
      <c r="D2173" s="229" t="s">
        <v>185</v>
      </c>
      <c r="E2173" s="43"/>
      <c r="F2173" s="230" t="s">
        <v>3555</v>
      </c>
      <c r="G2173" s="43"/>
      <c r="H2173" s="43"/>
      <c r="I2173" s="231"/>
      <c r="J2173" s="43"/>
      <c r="K2173" s="43"/>
      <c r="L2173" s="47"/>
      <c r="M2173" s="232"/>
      <c r="N2173" s="233"/>
      <c r="O2173" s="87"/>
      <c r="P2173" s="87"/>
      <c r="Q2173" s="87"/>
      <c r="R2173" s="87"/>
      <c r="S2173" s="87"/>
      <c r="T2173" s="88"/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T2173" s="20" t="s">
        <v>185</v>
      </c>
      <c r="AU2173" s="20" t="s">
        <v>86</v>
      </c>
    </row>
    <row r="2174" s="2" customFormat="1" ht="16.5" customHeight="1">
      <c r="A2174" s="41"/>
      <c r="B2174" s="42"/>
      <c r="C2174" s="277" t="s">
        <v>3556</v>
      </c>
      <c r="D2174" s="277" t="s">
        <v>314</v>
      </c>
      <c r="E2174" s="278" t="s">
        <v>3557</v>
      </c>
      <c r="F2174" s="279" t="s">
        <v>3558</v>
      </c>
      <c r="G2174" s="280" t="s">
        <v>344</v>
      </c>
      <c r="H2174" s="281">
        <v>1</v>
      </c>
      <c r="I2174" s="282"/>
      <c r="J2174" s="283">
        <f>ROUND(I2174*H2174,2)</f>
        <v>0</v>
      </c>
      <c r="K2174" s="279" t="s">
        <v>244</v>
      </c>
      <c r="L2174" s="284"/>
      <c r="M2174" s="285" t="s">
        <v>19</v>
      </c>
      <c r="N2174" s="286" t="s">
        <v>48</v>
      </c>
      <c r="O2174" s="87"/>
      <c r="P2174" s="225">
        <f>O2174*H2174</f>
        <v>0</v>
      </c>
      <c r="Q2174" s="225">
        <v>0.040000000000000001</v>
      </c>
      <c r="R2174" s="225">
        <f>Q2174*H2174</f>
        <v>0.040000000000000001</v>
      </c>
      <c r="S2174" s="225">
        <v>0</v>
      </c>
      <c r="T2174" s="226">
        <f>S2174*H2174</f>
        <v>0</v>
      </c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R2174" s="227" t="s">
        <v>427</v>
      </c>
      <c r="AT2174" s="227" t="s">
        <v>314</v>
      </c>
      <c r="AU2174" s="227" t="s">
        <v>86</v>
      </c>
      <c r="AY2174" s="20" t="s">
        <v>177</v>
      </c>
      <c r="BE2174" s="228">
        <f>IF(N2174="základní",J2174,0)</f>
        <v>0</v>
      </c>
      <c r="BF2174" s="228">
        <f>IF(N2174="snížená",J2174,0)</f>
        <v>0</v>
      </c>
      <c r="BG2174" s="228">
        <f>IF(N2174="zákl. přenesená",J2174,0)</f>
        <v>0</v>
      </c>
      <c r="BH2174" s="228">
        <f>IF(N2174="sníž. přenesená",J2174,0)</f>
        <v>0</v>
      </c>
      <c r="BI2174" s="228">
        <f>IF(N2174="nulová",J2174,0)</f>
        <v>0</v>
      </c>
      <c r="BJ2174" s="20" t="s">
        <v>84</v>
      </c>
      <c r="BK2174" s="228">
        <f>ROUND(I2174*H2174,2)</f>
        <v>0</v>
      </c>
      <c r="BL2174" s="20" t="s">
        <v>291</v>
      </c>
      <c r="BM2174" s="227" t="s">
        <v>3559</v>
      </c>
    </row>
    <row r="2175" s="2" customFormat="1">
      <c r="A2175" s="41"/>
      <c r="B2175" s="42"/>
      <c r="C2175" s="43"/>
      <c r="D2175" s="229" t="s">
        <v>185</v>
      </c>
      <c r="E2175" s="43"/>
      <c r="F2175" s="230" t="s">
        <v>3558</v>
      </c>
      <c r="G2175" s="43"/>
      <c r="H2175" s="43"/>
      <c r="I2175" s="231"/>
      <c r="J2175" s="43"/>
      <c r="K2175" s="43"/>
      <c r="L2175" s="47"/>
      <c r="M2175" s="232"/>
      <c r="N2175" s="233"/>
      <c r="O2175" s="87"/>
      <c r="P2175" s="87"/>
      <c r="Q2175" s="87"/>
      <c r="R2175" s="87"/>
      <c r="S2175" s="87"/>
      <c r="T2175" s="88"/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T2175" s="20" t="s">
        <v>185</v>
      </c>
      <c r="AU2175" s="20" t="s">
        <v>86</v>
      </c>
    </row>
    <row r="2176" s="13" customFormat="1">
      <c r="A2176" s="13"/>
      <c r="B2176" s="234"/>
      <c r="C2176" s="235"/>
      <c r="D2176" s="229" t="s">
        <v>187</v>
      </c>
      <c r="E2176" s="236" t="s">
        <v>19</v>
      </c>
      <c r="F2176" s="237" t="s">
        <v>3560</v>
      </c>
      <c r="G2176" s="235"/>
      <c r="H2176" s="238">
        <v>1</v>
      </c>
      <c r="I2176" s="239"/>
      <c r="J2176" s="235"/>
      <c r="K2176" s="235"/>
      <c r="L2176" s="240"/>
      <c r="M2176" s="241"/>
      <c r="N2176" s="242"/>
      <c r="O2176" s="242"/>
      <c r="P2176" s="242"/>
      <c r="Q2176" s="242"/>
      <c r="R2176" s="242"/>
      <c r="S2176" s="242"/>
      <c r="T2176" s="243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4" t="s">
        <v>187</v>
      </c>
      <c r="AU2176" s="244" t="s">
        <v>86</v>
      </c>
      <c r="AV2176" s="13" t="s">
        <v>86</v>
      </c>
      <c r="AW2176" s="13" t="s">
        <v>37</v>
      </c>
      <c r="AX2176" s="13" t="s">
        <v>84</v>
      </c>
      <c r="AY2176" s="244" t="s">
        <v>177</v>
      </c>
    </row>
    <row r="2177" s="2" customFormat="1" ht="16.5" customHeight="1">
      <c r="A2177" s="41"/>
      <c r="B2177" s="42"/>
      <c r="C2177" s="216" t="s">
        <v>3561</v>
      </c>
      <c r="D2177" s="216" t="s">
        <v>179</v>
      </c>
      <c r="E2177" s="217" t="s">
        <v>3562</v>
      </c>
      <c r="F2177" s="218" t="s">
        <v>3563</v>
      </c>
      <c r="G2177" s="219" t="s">
        <v>344</v>
      </c>
      <c r="H2177" s="220">
        <v>1</v>
      </c>
      <c r="I2177" s="221"/>
      <c r="J2177" s="222">
        <f>ROUND(I2177*H2177,2)</f>
        <v>0</v>
      </c>
      <c r="K2177" s="218" t="s">
        <v>244</v>
      </c>
      <c r="L2177" s="47"/>
      <c r="M2177" s="223" t="s">
        <v>19</v>
      </c>
      <c r="N2177" s="224" t="s">
        <v>48</v>
      </c>
      <c r="O2177" s="87"/>
      <c r="P2177" s="225">
        <f>O2177*H2177</f>
        <v>0</v>
      </c>
      <c r="Q2177" s="225">
        <v>0</v>
      </c>
      <c r="R2177" s="225">
        <f>Q2177*H2177</f>
        <v>0</v>
      </c>
      <c r="S2177" s="225">
        <v>0</v>
      </c>
      <c r="T2177" s="226">
        <f>S2177*H2177</f>
        <v>0</v>
      </c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R2177" s="227" t="s">
        <v>291</v>
      </c>
      <c r="AT2177" s="227" t="s">
        <v>179</v>
      </c>
      <c r="AU2177" s="227" t="s">
        <v>86</v>
      </c>
      <c r="AY2177" s="20" t="s">
        <v>177</v>
      </c>
      <c r="BE2177" s="228">
        <f>IF(N2177="základní",J2177,0)</f>
        <v>0</v>
      </c>
      <c r="BF2177" s="228">
        <f>IF(N2177="snížená",J2177,0)</f>
        <v>0</v>
      </c>
      <c r="BG2177" s="228">
        <f>IF(N2177="zákl. přenesená",J2177,0)</f>
        <v>0</v>
      </c>
      <c r="BH2177" s="228">
        <f>IF(N2177="sníž. přenesená",J2177,0)</f>
        <v>0</v>
      </c>
      <c r="BI2177" s="228">
        <f>IF(N2177="nulová",J2177,0)</f>
        <v>0</v>
      </c>
      <c r="BJ2177" s="20" t="s">
        <v>84</v>
      </c>
      <c r="BK2177" s="228">
        <f>ROUND(I2177*H2177,2)</f>
        <v>0</v>
      </c>
      <c r="BL2177" s="20" t="s">
        <v>291</v>
      </c>
      <c r="BM2177" s="227" t="s">
        <v>3564</v>
      </c>
    </row>
    <row r="2178" s="2" customFormat="1">
      <c r="A2178" s="41"/>
      <c r="B2178" s="42"/>
      <c r="C2178" s="43"/>
      <c r="D2178" s="229" t="s">
        <v>185</v>
      </c>
      <c r="E2178" s="43"/>
      <c r="F2178" s="230" t="s">
        <v>3565</v>
      </c>
      <c r="G2178" s="43"/>
      <c r="H2178" s="43"/>
      <c r="I2178" s="231"/>
      <c r="J2178" s="43"/>
      <c r="K2178" s="43"/>
      <c r="L2178" s="47"/>
      <c r="M2178" s="232"/>
      <c r="N2178" s="233"/>
      <c r="O2178" s="87"/>
      <c r="P2178" s="87"/>
      <c r="Q2178" s="87"/>
      <c r="R2178" s="87"/>
      <c r="S2178" s="87"/>
      <c r="T2178" s="88"/>
      <c r="U2178" s="41"/>
      <c r="V2178" s="41"/>
      <c r="W2178" s="41"/>
      <c r="X2178" s="41"/>
      <c r="Y2178" s="41"/>
      <c r="Z2178" s="41"/>
      <c r="AA2178" s="41"/>
      <c r="AB2178" s="41"/>
      <c r="AC2178" s="41"/>
      <c r="AD2178" s="41"/>
      <c r="AE2178" s="41"/>
      <c r="AT2178" s="20" t="s">
        <v>185</v>
      </c>
      <c r="AU2178" s="20" t="s">
        <v>86</v>
      </c>
    </row>
    <row r="2179" s="2" customFormat="1" ht="21.75" customHeight="1">
      <c r="A2179" s="41"/>
      <c r="B2179" s="42"/>
      <c r="C2179" s="277" t="s">
        <v>3566</v>
      </c>
      <c r="D2179" s="277" t="s">
        <v>314</v>
      </c>
      <c r="E2179" s="278" t="s">
        <v>3567</v>
      </c>
      <c r="F2179" s="279" t="s">
        <v>3568</v>
      </c>
      <c r="G2179" s="280" t="s">
        <v>344</v>
      </c>
      <c r="H2179" s="281">
        <v>1</v>
      </c>
      <c r="I2179" s="282"/>
      <c r="J2179" s="283">
        <f>ROUND(I2179*H2179,2)</f>
        <v>0</v>
      </c>
      <c r="K2179" s="279" t="s">
        <v>244</v>
      </c>
      <c r="L2179" s="284"/>
      <c r="M2179" s="285" t="s">
        <v>19</v>
      </c>
      <c r="N2179" s="286" t="s">
        <v>48</v>
      </c>
      <c r="O2179" s="87"/>
      <c r="P2179" s="225">
        <f>O2179*H2179</f>
        <v>0</v>
      </c>
      <c r="Q2179" s="225">
        <v>0.042999999999999997</v>
      </c>
      <c r="R2179" s="225">
        <f>Q2179*H2179</f>
        <v>0.042999999999999997</v>
      </c>
      <c r="S2179" s="225">
        <v>0</v>
      </c>
      <c r="T2179" s="226">
        <f>S2179*H2179</f>
        <v>0</v>
      </c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R2179" s="227" t="s">
        <v>427</v>
      </c>
      <c r="AT2179" s="227" t="s">
        <v>314</v>
      </c>
      <c r="AU2179" s="227" t="s">
        <v>86</v>
      </c>
      <c r="AY2179" s="20" t="s">
        <v>177</v>
      </c>
      <c r="BE2179" s="228">
        <f>IF(N2179="základní",J2179,0)</f>
        <v>0</v>
      </c>
      <c r="BF2179" s="228">
        <f>IF(N2179="snížená",J2179,0)</f>
        <v>0</v>
      </c>
      <c r="BG2179" s="228">
        <f>IF(N2179="zákl. přenesená",J2179,0)</f>
        <v>0</v>
      </c>
      <c r="BH2179" s="228">
        <f>IF(N2179="sníž. přenesená",J2179,0)</f>
        <v>0</v>
      </c>
      <c r="BI2179" s="228">
        <f>IF(N2179="nulová",J2179,0)</f>
        <v>0</v>
      </c>
      <c r="BJ2179" s="20" t="s">
        <v>84</v>
      </c>
      <c r="BK2179" s="228">
        <f>ROUND(I2179*H2179,2)</f>
        <v>0</v>
      </c>
      <c r="BL2179" s="20" t="s">
        <v>291</v>
      </c>
      <c r="BM2179" s="227" t="s">
        <v>3569</v>
      </c>
    </row>
    <row r="2180" s="2" customFormat="1">
      <c r="A2180" s="41"/>
      <c r="B2180" s="42"/>
      <c r="C2180" s="43"/>
      <c r="D2180" s="229" t="s">
        <v>185</v>
      </c>
      <c r="E2180" s="43"/>
      <c r="F2180" s="230" t="s">
        <v>3568</v>
      </c>
      <c r="G2180" s="43"/>
      <c r="H2180" s="43"/>
      <c r="I2180" s="231"/>
      <c r="J2180" s="43"/>
      <c r="K2180" s="43"/>
      <c r="L2180" s="47"/>
      <c r="M2180" s="232"/>
      <c r="N2180" s="233"/>
      <c r="O2180" s="87"/>
      <c r="P2180" s="87"/>
      <c r="Q2180" s="87"/>
      <c r="R2180" s="87"/>
      <c r="S2180" s="87"/>
      <c r="T2180" s="88"/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T2180" s="20" t="s">
        <v>185</v>
      </c>
      <c r="AU2180" s="20" t="s">
        <v>86</v>
      </c>
    </row>
    <row r="2181" s="13" customFormat="1">
      <c r="A2181" s="13"/>
      <c r="B2181" s="234"/>
      <c r="C2181" s="235"/>
      <c r="D2181" s="229" t="s">
        <v>187</v>
      </c>
      <c r="E2181" s="236" t="s">
        <v>19</v>
      </c>
      <c r="F2181" s="237" t="s">
        <v>3570</v>
      </c>
      <c r="G2181" s="235"/>
      <c r="H2181" s="238">
        <v>1</v>
      </c>
      <c r="I2181" s="239"/>
      <c r="J2181" s="235"/>
      <c r="K2181" s="235"/>
      <c r="L2181" s="240"/>
      <c r="M2181" s="241"/>
      <c r="N2181" s="242"/>
      <c r="O2181" s="242"/>
      <c r="P2181" s="242"/>
      <c r="Q2181" s="242"/>
      <c r="R2181" s="242"/>
      <c r="S2181" s="242"/>
      <c r="T2181" s="24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4" t="s">
        <v>187</v>
      </c>
      <c r="AU2181" s="244" t="s">
        <v>86</v>
      </c>
      <c r="AV2181" s="13" t="s">
        <v>86</v>
      </c>
      <c r="AW2181" s="13" t="s">
        <v>37</v>
      </c>
      <c r="AX2181" s="13" t="s">
        <v>84</v>
      </c>
      <c r="AY2181" s="244" t="s">
        <v>177</v>
      </c>
    </row>
    <row r="2182" s="2" customFormat="1" ht="16.5" customHeight="1">
      <c r="A2182" s="41"/>
      <c r="B2182" s="42"/>
      <c r="C2182" s="216" t="s">
        <v>3571</v>
      </c>
      <c r="D2182" s="216" t="s">
        <v>179</v>
      </c>
      <c r="E2182" s="217" t="s">
        <v>3572</v>
      </c>
      <c r="F2182" s="218" t="s">
        <v>3573</v>
      </c>
      <c r="G2182" s="219" t="s">
        <v>344</v>
      </c>
      <c r="H2182" s="220">
        <v>1</v>
      </c>
      <c r="I2182" s="221"/>
      <c r="J2182" s="222">
        <f>ROUND(I2182*H2182,2)</f>
        <v>0</v>
      </c>
      <c r="K2182" s="218" t="s">
        <v>244</v>
      </c>
      <c r="L2182" s="47"/>
      <c r="M2182" s="223" t="s">
        <v>19</v>
      </c>
      <c r="N2182" s="224" t="s">
        <v>48</v>
      </c>
      <c r="O2182" s="87"/>
      <c r="P2182" s="225">
        <f>O2182*H2182</f>
        <v>0</v>
      </c>
      <c r="Q2182" s="225">
        <v>0</v>
      </c>
      <c r="R2182" s="225">
        <f>Q2182*H2182</f>
        <v>0</v>
      </c>
      <c r="S2182" s="225">
        <v>0</v>
      </c>
      <c r="T2182" s="226">
        <f>S2182*H2182</f>
        <v>0</v>
      </c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R2182" s="227" t="s">
        <v>99</v>
      </c>
      <c r="AT2182" s="227" t="s">
        <v>179</v>
      </c>
      <c r="AU2182" s="227" t="s">
        <v>86</v>
      </c>
      <c r="AY2182" s="20" t="s">
        <v>177</v>
      </c>
      <c r="BE2182" s="228">
        <f>IF(N2182="základní",J2182,0)</f>
        <v>0</v>
      </c>
      <c r="BF2182" s="228">
        <f>IF(N2182="snížená",J2182,0)</f>
        <v>0</v>
      </c>
      <c r="BG2182" s="228">
        <f>IF(N2182="zákl. přenesená",J2182,0)</f>
        <v>0</v>
      </c>
      <c r="BH2182" s="228">
        <f>IF(N2182="sníž. přenesená",J2182,0)</f>
        <v>0</v>
      </c>
      <c r="BI2182" s="228">
        <f>IF(N2182="nulová",J2182,0)</f>
        <v>0</v>
      </c>
      <c r="BJ2182" s="20" t="s">
        <v>84</v>
      </c>
      <c r="BK2182" s="228">
        <f>ROUND(I2182*H2182,2)</f>
        <v>0</v>
      </c>
      <c r="BL2182" s="20" t="s">
        <v>99</v>
      </c>
      <c r="BM2182" s="227" t="s">
        <v>3574</v>
      </c>
    </row>
    <row r="2183" s="2" customFormat="1">
      <c r="A2183" s="41"/>
      <c r="B2183" s="42"/>
      <c r="C2183" s="43"/>
      <c r="D2183" s="229" t="s">
        <v>185</v>
      </c>
      <c r="E2183" s="43"/>
      <c r="F2183" s="230" t="s">
        <v>3575</v>
      </c>
      <c r="G2183" s="43"/>
      <c r="H2183" s="43"/>
      <c r="I2183" s="231"/>
      <c r="J2183" s="43"/>
      <c r="K2183" s="43"/>
      <c r="L2183" s="47"/>
      <c r="M2183" s="232"/>
      <c r="N2183" s="233"/>
      <c r="O2183" s="87"/>
      <c r="P2183" s="87"/>
      <c r="Q2183" s="87"/>
      <c r="R2183" s="87"/>
      <c r="S2183" s="87"/>
      <c r="T2183" s="88"/>
      <c r="U2183" s="41"/>
      <c r="V2183" s="41"/>
      <c r="W2183" s="41"/>
      <c r="X2183" s="41"/>
      <c r="Y2183" s="41"/>
      <c r="Z2183" s="41"/>
      <c r="AA2183" s="41"/>
      <c r="AB2183" s="41"/>
      <c r="AC2183" s="41"/>
      <c r="AD2183" s="41"/>
      <c r="AE2183" s="41"/>
      <c r="AT2183" s="20" t="s">
        <v>185</v>
      </c>
      <c r="AU2183" s="20" t="s">
        <v>86</v>
      </c>
    </row>
    <row r="2184" s="2" customFormat="1" ht="16.5" customHeight="1">
      <c r="A2184" s="41"/>
      <c r="B2184" s="42"/>
      <c r="C2184" s="277" t="s">
        <v>3576</v>
      </c>
      <c r="D2184" s="277" t="s">
        <v>314</v>
      </c>
      <c r="E2184" s="278" t="s">
        <v>3577</v>
      </c>
      <c r="F2184" s="279" t="s">
        <v>3578</v>
      </c>
      <c r="G2184" s="280" t="s">
        <v>344</v>
      </c>
      <c r="H2184" s="281">
        <v>1</v>
      </c>
      <c r="I2184" s="282"/>
      <c r="J2184" s="283">
        <f>ROUND(I2184*H2184,2)</f>
        <v>0</v>
      </c>
      <c r="K2184" s="279" t="s">
        <v>244</v>
      </c>
      <c r="L2184" s="284"/>
      <c r="M2184" s="285" t="s">
        <v>19</v>
      </c>
      <c r="N2184" s="286" t="s">
        <v>48</v>
      </c>
      <c r="O2184" s="87"/>
      <c r="P2184" s="225">
        <f>O2184*H2184</f>
        <v>0</v>
      </c>
      <c r="Q2184" s="225">
        <v>0.0038</v>
      </c>
      <c r="R2184" s="225">
        <f>Q2184*H2184</f>
        <v>0.0038</v>
      </c>
      <c r="S2184" s="225">
        <v>0</v>
      </c>
      <c r="T2184" s="226">
        <f>S2184*H2184</f>
        <v>0</v>
      </c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R2184" s="227" t="s">
        <v>241</v>
      </c>
      <c r="AT2184" s="227" t="s">
        <v>314</v>
      </c>
      <c r="AU2184" s="227" t="s">
        <v>86</v>
      </c>
      <c r="AY2184" s="20" t="s">
        <v>177</v>
      </c>
      <c r="BE2184" s="228">
        <f>IF(N2184="základní",J2184,0)</f>
        <v>0</v>
      </c>
      <c r="BF2184" s="228">
        <f>IF(N2184="snížená",J2184,0)</f>
        <v>0</v>
      </c>
      <c r="BG2184" s="228">
        <f>IF(N2184="zákl. přenesená",J2184,0)</f>
        <v>0</v>
      </c>
      <c r="BH2184" s="228">
        <f>IF(N2184="sníž. přenesená",J2184,0)</f>
        <v>0</v>
      </c>
      <c r="BI2184" s="228">
        <f>IF(N2184="nulová",J2184,0)</f>
        <v>0</v>
      </c>
      <c r="BJ2184" s="20" t="s">
        <v>84</v>
      </c>
      <c r="BK2184" s="228">
        <f>ROUND(I2184*H2184,2)</f>
        <v>0</v>
      </c>
      <c r="BL2184" s="20" t="s">
        <v>99</v>
      </c>
      <c r="BM2184" s="227" t="s">
        <v>3579</v>
      </c>
    </row>
    <row r="2185" s="2" customFormat="1">
      <c r="A2185" s="41"/>
      <c r="B2185" s="42"/>
      <c r="C2185" s="43"/>
      <c r="D2185" s="229" t="s">
        <v>185</v>
      </c>
      <c r="E2185" s="43"/>
      <c r="F2185" s="230" t="s">
        <v>3578</v>
      </c>
      <c r="G2185" s="43"/>
      <c r="H2185" s="43"/>
      <c r="I2185" s="231"/>
      <c r="J2185" s="43"/>
      <c r="K2185" s="43"/>
      <c r="L2185" s="47"/>
      <c r="M2185" s="232"/>
      <c r="N2185" s="233"/>
      <c r="O2185" s="87"/>
      <c r="P2185" s="87"/>
      <c r="Q2185" s="87"/>
      <c r="R2185" s="87"/>
      <c r="S2185" s="87"/>
      <c r="T2185" s="88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T2185" s="20" t="s">
        <v>185</v>
      </c>
      <c r="AU2185" s="20" t="s">
        <v>86</v>
      </c>
    </row>
    <row r="2186" s="2" customFormat="1">
      <c r="A2186" s="41"/>
      <c r="B2186" s="42"/>
      <c r="C2186" s="43"/>
      <c r="D2186" s="229" t="s">
        <v>486</v>
      </c>
      <c r="E2186" s="43"/>
      <c r="F2186" s="287" t="s">
        <v>3580</v>
      </c>
      <c r="G2186" s="43"/>
      <c r="H2186" s="43"/>
      <c r="I2186" s="231"/>
      <c r="J2186" s="43"/>
      <c r="K2186" s="43"/>
      <c r="L2186" s="47"/>
      <c r="M2186" s="232"/>
      <c r="N2186" s="233"/>
      <c r="O2186" s="87"/>
      <c r="P2186" s="87"/>
      <c r="Q2186" s="87"/>
      <c r="R2186" s="87"/>
      <c r="S2186" s="87"/>
      <c r="T2186" s="88"/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T2186" s="20" t="s">
        <v>486</v>
      </c>
      <c r="AU2186" s="20" t="s">
        <v>86</v>
      </c>
    </row>
    <row r="2187" s="2" customFormat="1" ht="16.5" customHeight="1">
      <c r="A2187" s="41"/>
      <c r="B2187" s="42"/>
      <c r="C2187" s="216" t="s">
        <v>3581</v>
      </c>
      <c r="D2187" s="216" t="s">
        <v>179</v>
      </c>
      <c r="E2187" s="217" t="s">
        <v>3582</v>
      </c>
      <c r="F2187" s="218" t="s">
        <v>3583</v>
      </c>
      <c r="G2187" s="219" t="s">
        <v>344</v>
      </c>
      <c r="H2187" s="220">
        <v>9</v>
      </c>
      <c r="I2187" s="221"/>
      <c r="J2187" s="222">
        <f>ROUND(I2187*H2187,2)</f>
        <v>0</v>
      </c>
      <c r="K2187" s="218" t="s">
        <v>244</v>
      </c>
      <c r="L2187" s="47"/>
      <c r="M2187" s="223" t="s">
        <v>19</v>
      </c>
      <c r="N2187" s="224" t="s">
        <v>48</v>
      </c>
      <c r="O2187" s="87"/>
      <c r="P2187" s="225">
        <f>O2187*H2187</f>
        <v>0</v>
      </c>
      <c r="Q2187" s="225">
        <v>0</v>
      </c>
      <c r="R2187" s="225">
        <f>Q2187*H2187</f>
        <v>0</v>
      </c>
      <c r="S2187" s="225">
        <v>0</v>
      </c>
      <c r="T2187" s="226">
        <f>S2187*H2187</f>
        <v>0</v>
      </c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R2187" s="227" t="s">
        <v>99</v>
      </c>
      <c r="AT2187" s="227" t="s">
        <v>179</v>
      </c>
      <c r="AU2187" s="227" t="s">
        <v>86</v>
      </c>
      <c r="AY2187" s="20" t="s">
        <v>177</v>
      </c>
      <c r="BE2187" s="228">
        <f>IF(N2187="základní",J2187,0)</f>
        <v>0</v>
      </c>
      <c r="BF2187" s="228">
        <f>IF(N2187="snížená",J2187,0)</f>
        <v>0</v>
      </c>
      <c r="BG2187" s="228">
        <f>IF(N2187="zákl. přenesená",J2187,0)</f>
        <v>0</v>
      </c>
      <c r="BH2187" s="228">
        <f>IF(N2187="sníž. přenesená",J2187,0)</f>
        <v>0</v>
      </c>
      <c r="BI2187" s="228">
        <f>IF(N2187="nulová",J2187,0)</f>
        <v>0</v>
      </c>
      <c r="BJ2187" s="20" t="s">
        <v>84</v>
      </c>
      <c r="BK2187" s="228">
        <f>ROUND(I2187*H2187,2)</f>
        <v>0</v>
      </c>
      <c r="BL2187" s="20" t="s">
        <v>99</v>
      </c>
      <c r="BM2187" s="227" t="s">
        <v>3584</v>
      </c>
    </row>
    <row r="2188" s="2" customFormat="1">
      <c r="A2188" s="41"/>
      <c r="B2188" s="42"/>
      <c r="C2188" s="43"/>
      <c r="D2188" s="229" t="s">
        <v>185</v>
      </c>
      <c r="E2188" s="43"/>
      <c r="F2188" s="230" t="s">
        <v>3585</v>
      </c>
      <c r="G2188" s="43"/>
      <c r="H2188" s="43"/>
      <c r="I2188" s="231"/>
      <c r="J2188" s="43"/>
      <c r="K2188" s="43"/>
      <c r="L2188" s="47"/>
      <c r="M2188" s="232"/>
      <c r="N2188" s="233"/>
      <c r="O2188" s="87"/>
      <c r="P2188" s="87"/>
      <c r="Q2188" s="87"/>
      <c r="R2188" s="87"/>
      <c r="S2188" s="87"/>
      <c r="T2188" s="88"/>
      <c r="U2188" s="41"/>
      <c r="V2188" s="41"/>
      <c r="W2188" s="41"/>
      <c r="X2188" s="41"/>
      <c r="Y2188" s="41"/>
      <c r="Z2188" s="41"/>
      <c r="AA2188" s="41"/>
      <c r="AB2188" s="41"/>
      <c r="AC2188" s="41"/>
      <c r="AD2188" s="41"/>
      <c r="AE2188" s="41"/>
      <c r="AT2188" s="20" t="s">
        <v>185</v>
      </c>
      <c r="AU2188" s="20" t="s">
        <v>86</v>
      </c>
    </row>
    <row r="2189" s="13" customFormat="1">
      <c r="A2189" s="13"/>
      <c r="B2189" s="234"/>
      <c r="C2189" s="235"/>
      <c r="D2189" s="229" t="s">
        <v>187</v>
      </c>
      <c r="E2189" s="236" t="s">
        <v>19</v>
      </c>
      <c r="F2189" s="237" t="s">
        <v>2172</v>
      </c>
      <c r="G2189" s="235"/>
      <c r="H2189" s="238">
        <v>3</v>
      </c>
      <c r="I2189" s="239"/>
      <c r="J2189" s="235"/>
      <c r="K2189" s="235"/>
      <c r="L2189" s="240"/>
      <c r="M2189" s="241"/>
      <c r="N2189" s="242"/>
      <c r="O2189" s="242"/>
      <c r="P2189" s="242"/>
      <c r="Q2189" s="242"/>
      <c r="R2189" s="242"/>
      <c r="S2189" s="242"/>
      <c r="T2189" s="243"/>
      <c r="U2189" s="13"/>
      <c r="V2189" s="13"/>
      <c r="W2189" s="13"/>
      <c r="X2189" s="13"/>
      <c r="Y2189" s="13"/>
      <c r="Z2189" s="13"/>
      <c r="AA2189" s="13"/>
      <c r="AB2189" s="13"/>
      <c r="AC2189" s="13"/>
      <c r="AD2189" s="13"/>
      <c r="AE2189" s="13"/>
      <c r="AT2189" s="244" t="s">
        <v>187</v>
      </c>
      <c r="AU2189" s="244" t="s">
        <v>86</v>
      </c>
      <c r="AV2189" s="13" t="s">
        <v>86</v>
      </c>
      <c r="AW2189" s="13" t="s">
        <v>37</v>
      </c>
      <c r="AX2189" s="13" t="s">
        <v>77</v>
      </c>
      <c r="AY2189" s="244" t="s">
        <v>177</v>
      </c>
    </row>
    <row r="2190" s="13" customFormat="1">
      <c r="A2190" s="13"/>
      <c r="B2190" s="234"/>
      <c r="C2190" s="235"/>
      <c r="D2190" s="229" t="s">
        <v>187</v>
      </c>
      <c r="E2190" s="236" t="s">
        <v>19</v>
      </c>
      <c r="F2190" s="237" t="s">
        <v>3586</v>
      </c>
      <c r="G2190" s="235"/>
      <c r="H2190" s="238">
        <v>6</v>
      </c>
      <c r="I2190" s="239"/>
      <c r="J2190" s="235"/>
      <c r="K2190" s="235"/>
      <c r="L2190" s="240"/>
      <c r="M2190" s="241"/>
      <c r="N2190" s="242"/>
      <c r="O2190" s="242"/>
      <c r="P2190" s="242"/>
      <c r="Q2190" s="242"/>
      <c r="R2190" s="242"/>
      <c r="S2190" s="242"/>
      <c r="T2190" s="243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44" t="s">
        <v>187</v>
      </c>
      <c r="AU2190" s="244" t="s">
        <v>86</v>
      </c>
      <c r="AV2190" s="13" t="s">
        <v>86</v>
      </c>
      <c r="AW2190" s="13" t="s">
        <v>37</v>
      </c>
      <c r="AX2190" s="13" t="s">
        <v>77</v>
      </c>
      <c r="AY2190" s="244" t="s">
        <v>177</v>
      </c>
    </row>
    <row r="2191" s="15" customFormat="1">
      <c r="A2191" s="15"/>
      <c r="B2191" s="255"/>
      <c r="C2191" s="256"/>
      <c r="D2191" s="229" t="s">
        <v>187</v>
      </c>
      <c r="E2191" s="257" t="s">
        <v>19</v>
      </c>
      <c r="F2191" s="258" t="s">
        <v>222</v>
      </c>
      <c r="G2191" s="256"/>
      <c r="H2191" s="259">
        <v>9</v>
      </c>
      <c r="I2191" s="260"/>
      <c r="J2191" s="256"/>
      <c r="K2191" s="256"/>
      <c r="L2191" s="261"/>
      <c r="M2191" s="262"/>
      <c r="N2191" s="263"/>
      <c r="O2191" s="263"/>
      <c r="P2191" s="263"/>
      <c r="Q2191" s="263"/>
      <c r="R2191" s="263"/>
      <c r="S2191" s="263"/>
      <c r="T2191" s="264"/>
      <c r="U2191" s="15"/>
      <c r="V2191" s="15"/>
      <c r="W2191" s="15"/>
      <c r="X2191" s="15"/>
      <c r="Y2191" s="15"/>
      <c r="Z2191" s="15"/>
      <c r="AA2191" s="15"/>
      <c r="AB2191" s="15"/>
      <c r="AC2191" s="15"/>
      <c r="AD2191" s="15"/>
      <c r="AE2191" s="15"/>
      <c r="AT2191" s="265" t="s">
        <v>187</v>
      </c>
      <c r="AU2191" s="265" t="s">
        <v>86</v>
      </c>
      <c r="AV2191" s="15" t="s">
        <v>99</v>
      </c>
      <c r="AW2191" s="15" t="s">
        <v>37</v>
      </c>
      <c r="AX2191" s="15" t="s">
        <v>84</v>
      </c>
      <c r="AY2191" s="265" t="s">
        <v>177</v>
      </c>
    </row>
    <row r="2192" s="2" customFormat="1" ht="16.5" customHeight="1">
      <c r="A2192" s="41"/>
      <c r="B2192" s="42"/>
      <c r="C2192" s="277" t="s">
        <v>3587</v>
      </c>
      <c r="D2192" s="277" t="s">
        <v>314</v>
      </c>
      <c r="E2192" s="278" t="s">
        <v>3481</v>
      </c>
      <c r="F2192" s="279" t="s">
        <v>3588</v>
      </c>
      <c r="G2192" s="280" t="s">
        <v>344</v>
      </c>
      <c r="H2192" s="281">
        <v>9</v>
      </c>
      <c r="I2192" s="282"/>
      <c r="J2192" s="283">
        <f>ROUND(I2192*H2192,2)</f>
        <v>0</v>
      </c>
      <c r="K2192" s="279" t="s">
        <v>317</v>
      </c>
      <c r="L2192" s="284"/>
      <c r="M2192" s="285" t="s">
        <v>19</v>
      </c>
      <c r="N2192" s="286" t="s">
        <v>48</v>
      </c>
      <c r="O2192" s="87"/>
      <c r="P2192" s="225">
        <f>O2192*H2192</f>
        <v>0</v>
      </c>
      <c r="Q2192" s="225">
        <v>0.00050000000000000001</v>
      </c>
      <c r="R2192" s="225">
        <f>Q2192*H2192</f>
        <v>0.0045000000000000005</v>
      </c>
      <c r="S2192" s="225">
        <v>0</v>
      </c>
      <c r="T2192" s="226">
        <f>S2192*H2192</f>
        <v>0</v>
      </c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R2192" s="227" t="s">
        <v>241</v>
      </c>
      <c r="AT2192" s="227" t="s">
        <v>314</v>
      </c>
      <c r="AU2192" s="227" t="s">
        <v>86</v>
      </c>
      <c r="AY2192" s="20" t="s">
        <v>177</v>
      </c>
      <c r="BE2192" s="228">
        <f>IF(N2192="základní",J2192,0)</f>
        <v>0</v>
      </c>
      <c r="BF2192" s="228">
        <f>IF(N2192="snížená",J2192,0)</f>
        <v>0</v>
      </c>
      <c r="BG2192" s="228">
        <f>IF(N2192="zákl. přenesená",J2192,0)</f>
        <v>0</v>
      </c>
      <c r="BH2192" s="228">
        <f>IF(N2192="sníž. přenesená",J2192,0)</f>
        <v>0</v>
      </c>
      <c r="BI2192" s="228">
        <f>IF(N2192="nulová",J2192,0)</f>
        <v>0</v>
      </c>
      <c r="BJ2192" s="20" t="s">
        <v>84</v>
      </c>
      <c r="BK2192" s="228">
        <f>ROUND(I2192*H2192,2)</f>
        <v>0</v>
      </c>
      <c r="BL2192" s="20" t="s">
        <v>99</v>
      </c>
      <c r="BM2192" s="227" t="s">
        <v>3589</v>
      </c>
    </row>
    <row r="2193" s="2" customFormat="1">
      <c r="A2193" s="41"/>
      <c r="B2193" s="42"/>
      <c r="C2193" s="43"/>
      <c r="D2193" s="229" t="s">
        <v>185</v>
      </c>
      <c r="E2193" s="43"/>
      <c r="F2193" s="230" t="s">
        <v>3588</v>
      </c>
      <c r="G2193" s="43"/>
      <c r="H2193" s="43"/>
      <c r="I2193" s="231"/>
      <c r="J2193" s="43"/>
      <c r="K2193" s="43"/>
      <c r="L2193" s="47"/>
      <c r="M2193" s="232"/>
      <c r="N2193" s="233"/>
      <c r="O2193" s="87"/>
      <c r="P2193" s="87"/>
      <c r="Q2193" s="87"/>
      <c r="R2193" s="87"/>
      <c r="S2193" s="87"/>
      <c r="T2193" s="88"/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T2193" s="20" t="s">
        <v>185</v>
      </c>
      <c r="AU2193" s="20" t="s">
        <v>86</v>
      </c>
    </row>
    <row r="2194" s="2" customFormat="1" ht="16.5" customHeight="1">
      <c r="A2194" s="41"/>
      <c r="B2194" s="42"/>
      <c r="C2194" s="216" t="s">
        <v>3590</v>
      </c>
      <c r="D2194" s="216" t="s">
        <v>179</v>
      </c>
      <c r="E2194" s="217" t="s">
        <v>3591</v>
      </c>
      <c r="F2194" s="218" t="s">
        <v>3592</v>
      </c>
      <c r="G2194" s="219" t="s">
        <v>344</v>
      </c>
      <c r="H2194" s="220">
        <v>6</v>
      </c>
      <c r="I2194" s="221"/>
      <c r="J2194" s="222">
        <f>ROUND(I2194*H2194,2)</f>
        <v>0</v>
      </c>
      <c r="K2194" s="218" t="s">
        <v>244</v>
      </c>
      <c r="L2194" s="47"/>
      <c r="M2194" s="223" t="s">
        <v>19</v>
      </c>
      <c r="N2194" s="224" t="s">
        <v>48</v>
      </c>
      <c r="O2194" s="87"/>
      <c r="P2194" s="225">
        <f>O2194*H2194</f>
        <v>0</v>
      </c>
      <c r="Q2194" s="225">
        <v>0</v>
      </c>
      <c r="R2194" s="225">
        <f>Q2194*H2194</f>
        <v>0</v>
      </c>
      <c r="S2194" s="225">
        <v>0</v>
      </c>
      <c r="T2194" s="226">
        <f>S2194*H2194</f>
        <v>0</v>
      </c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R2194" s="227" t="s">
        <v>291</v>
      </c>
      <c r="AT2194" s="227" t="s">
        <v>179</v>
      </c>
      <c r="AU2194" s="227" t="s">
        <v>86</v>
      </c>
      <c r="AY2194" s="20" t="s">
        <v>177</v>
      </c>
      <c r="BE2194" s="228">
        <f>IF(N2194="základní",J2194,0)</f>
        <v>0</v>
      </c>
      <c r="BF2194" s="228">
        <f>IF(N2194="snížená",J2194,0)</f>
        <v>0</v>
      </c>
      <c r="BG2194" s="228">
        <f>IF(N2194="zákl. přenesená",J2194,0)</f>
        <v>0</v>
      </c>
      <c r="BH2194" s="228">
        <f>IF(N2194="sníž. přenesená",J2194,0)</f>
        <v>0</v>
      </c>
      <c r="BI2194" s="228">
        <f>IF(N2194="nulová",J2194,0)</f>
        <v>0</v>
      </c>
      <c r="BJ2194" s="20" t="s">
        <v>84</v>
      </c>
      <c r="BK2194" s="228">
        <f>ROUND(I2194*H2194,2)</f>
        <v>0</v>
      </c>
      <c r="BL2194" s="20" t="s">
        <v>291</v>
      </c>
      <c r="BM2194" s="227" t="s">
        <v>3593</v>
      </c>
    </row>
    <row r="2195" s="2" customFormat="1">
      <c r="A2195" s="41"/>
      <c r="B2195" s="42"/>
      <c r="C2195" s="43"/>
      <c r="D2195" s="229" t="s">
        <v>185</v>
      </c>
      <c r="E2195" s="43"/>
      <c r="F2195" s="230" t="s">
        <v>3594</v>
      </c>
      <c r="G2195" s="43"/>
      <c r="H2195" s="43"/>
      <c r="I2195" s="231"/>
      <c r="J2195" s="43"/>
      <c r="K2195" s="43"/>
      <c r="L2195" s="47"/>
      <c r="M2195" s="232"/>
      <c r="N2195" s="233"/>
      <c r="O2195" s="87"/>
      <c r="P2195" s="87"/>
      <c r="Q2195" s="87"/>
      <c r="R2195" s="87"/>
      <c r="S2195" s="87"/>
      <c r="T2195" s="88"/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T2195" s="20" t="s">
        <v>185</v>
      </c>
      <c r="AU2195" s="20" t="s">
        <v>86</v>
      </c>
    </row>
    <row r="2196" s="13" customFormat="1">
      <c r="A2196" s="13"/>
      <c r="B2196" s="234"/>
      <c r="C2196" s="235"/>
      <c r="D2196" s="229" t="s">
        <v>187</v>
      </c>
      <c r="E2196" s="236" t="s">
        <v>19</v>
      </c>
      <c r="F2196" s="237" t="s">
        <v>3595</v>
      </c>
      <c r="G2196" s="235"/>
      <c r="H2196" s="238">
        <v>6</v>
      </c>
      <c r="I2196" s="239"/>
      <c r="J2196" s="235"/>
      <c r="K2196" s="235"/>
      <c r="L2196" s="240"/>
      <c r="M2196" s="241"/>
      <c r="N2196" s="242"/>
      <c r="O2196" s="242"/>
      <c r="P2196" s="242"/>
      <c r="Q2196" s="242"/>
      <c r="R2196" s="242"/>
      <c r="S2196" s="242"/>
      <c r="T2196" s="243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4" t="s">
        <v>187</v>
      </c>
      <c r="AU2196" s="244" t="s">
        <v>86</v>
      </c>
      <c r="AV2196" s="13" t="s">
        <v>86</v>
      </c>
      <c r="AW2196" s="13" t="s">
        <v>37</v>
      </c>
      <c r="AX2196" s="13" t="s">
        <v>84</v>
      </c>
      <c r="AY2196" s="244" t="s">
        <v>177</v>
      </c>
    </row>
    <row r="2197" s="2" customFormat="1">
      <c r="A2197" s="41"/>
      <c r="B2197" s="42"/>
      <c r="C2197" s="277" t="s">
        <v>3596</v>
      </c>
      <c r="D2197" s="277" t="s">
        <v>314</v>
      </c>
      <c r="E2197" s="278" t="s">
        <v>3597</v>
      </c>
      <c r="F2197" s="279" t="s">
        <v>3598</v>
      </c>
      <c r="G2197" s="280" t="s">
        <v>465</v>
      </c>
      <c r="H2197" s="281">
        <v>3.9100000000000001</v>
      </c>
      <c r="I2197" s="282"/>
      <c r="J2197" s="283">
        <f>ROUND(I2197*H2197,2)</f>
        <v>0</v>
      </c>
      <c r="K2197" s="279" t="s">
        <v>317</v>
      </c>
      <c r="L2197" s="284"/>
      <c r="M2197" s="285" t="s">
        <v>19</v>
      </c>
      <c r="N2197" s="286" t="s">
        <v>48</v>
      </c>
      <c r="O2197" s="87"/>
      <c r="P2197" s="225">
        <f>O2197*H2197</f>
        <v>0</v>
      </c>
      <c r="Q2197" s="225">
        <v>0</v>
      </c>
      <c r="R2197" s="225">
        <f>Q2197*H2197</f>
        <v>0</v>
      </c>
      <c r="S2197" s="225">
        <v>0</v>
      </c>
      <c r="T2197" s="226">
        <f>S2197*H2197</f>
        <v>0</v>
      </c>
      <c r="U2197" s="41"/>
      <c r="V2197" s="41"/>
      <c r="W2197" s="41"/>
      <c r="X2197" s="41"/>
      <c r="Y2197" s="41"/>
      <c r="Z2197" s="41"/>
      <c r="AA2197" s="41"/>
      <c r="AB2197" s="41"/>
      <c r="AC2197" s="41"/>
      <c r="AD2197" s="41"/>
      <c r="AE2197" s="41"/>
      <c r="AR2197" s="227" t="s">
        <v>427</v>
      </c>
      <c r="AT2197" s="227" t="s">
        <v>314</v>
      </c>
      <c r="AU2197" s="227" t="s">
        <v>86</v>
      </c>
      <c r="AY2197" s="20" t="s">
        <v>177</v>
      </c>
      <c r="BE2197" s="228">
        <f>IF(N2197="základní",J2197,0)</f>
        <v>0</v>
      </c>
      <c r="BF2197" s="228">
        <f>IF(N2197="snížená",J2197,0)</f>
        <v>0</v>
      </c>
      <c r="BG2197" s="228">
        <f>IF(N2197="zákl. přenesená",J2197,0)</f>
        <v>0</v>
      </c>
      <c r="BH2197" s="228">
        <f>IF(N2197="sníž. přenesená",J2197,0)</f>
        <v>0</v>
      </c>
      <c r="BI2197" s="228">
        <f>IF(N2197="nulová",J2197,0)</f>
        <v>0</v>
      </c>
      <c r="BJ2197" s="20" t="s">
        <v>84</v>
      </c>
      <c r="BK2197" s="228">
        <f>ROUND(I2197*H2197,2)</f>
        <v>0</v>
      </c>
      <c r="BL2197" s="20" t="s">
        <v>291</v>
      </c>
      <c r="BM2197" s="227" t="s">
        <v>3599</v>
      </c>
    </row>
    <row r="2198" s="2" customFormat="1">
      <c r="A2198" s="41"/>
      <c r="B2198" s="42"/>
      <c r="C2198" s="43"/>
      <c r="D2198" s="229" t="s">
        <v>185</v>
      </c>
      <c r="E2198" s="43"/>
      <c r="F2198" s="230" t="s">
        <v>3598</v>
      </c>
      <c r="G2198" s="43"/>
      <c r="H2198" s="43"/>
      <c r="I2198" s="231"/>
      <c r="J2198" s="43"/>
      <c r="K2198" s="43"/>
      <c r="L2198" s="47"/>
      <c r="M2198" s="232"/>
      <c r="N2198" s="233"/>
      <c r="O2198" s="87"/>
      <c r="P2198" s="87"/>
      <c r="Q2198" s="87"/>
      <c r="R2198" s="87"/>
      <c r="S2198" s="87"/>
      <c r="T2198" s="88"/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T2198" s="20" t="s">
        <v>185</v>
      </c>
      <c r="AU2198" s="20" t="s">
        <v>86</v>
      </c>
    </row>
    <row r="2199" s="13" customFormat="1">
      <c r="A2199" s="13"/>
      <c r="B2199" s="234"/>
      <c r="C2199" s="235"/>
      <c r="D2199" s="229" t="s">
        <v>187</v>
      </c>
      <c r="E2199" s="236" t="s">
        <v>19</v>
      </c>
      <c r="F2199" s="237" t="s">
        <v>3600</v>
      </c>
      <c r="G2199" s="235"/>
      <c r="H2199" s="238">
        <v>3.9100000000000001</v>
      </c>
      <c r="I2199" s="239"/>
      <c r="J2199" s="235"/>
      <c r="K2199" s="235"/>
      <c r="L2199" s="240"/>
      <c r="M2199" s="241"/>
      <c r="N2199" s="242"/>
      <c r="O2199" s="242"/>
      <c r="P2199" s="242"/>
      <c r="Q2199" s="242"/>
      <c r="R2199" s="242"/>
      <c r="S2199" s="242"/>
      <c r="T2199" s="24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4" t="s">
        <v>187</v>
      </c>
      <c r="AU2199" s="244" t="s">
        <v>86</v>
      </c>
      <c r="AV2199" s="13" t="s">
        <v>86</v>
      </c>
      <c r="AW2199" s="13" t="s">
        <v>37</v>
      </c>
      <c r="AX2199" s="13" t="s">
        <v>84</v>
      </c>
      <c r="AY2199" s="244" t="s">
        <v>177</v>
      </c>
    </row>
    <row r="2200" s="2" customFormat="1" ht="16.5" customHeight="1">
      <c r="A2200" s="41"/>
      <c r="B2200" s="42"/>
      <c r="C2200" s="216" t="s">
        <v>3601</v>
      </c>
      <c r="D2200" s="216" t="s">
        <v>179</v>
      </c>
      <c r="E2200" s="217" t="s">
        <v>3602</v>
      </c>
      <c r="F2200" s="218" t="s">
        <v>3603</v>
      </c>
      <c r="G2200" s="219" t="s">
        <v>344</v>
      </c>
      <c r="H2200" s="220">
        <v>32</v>
      </c>
      <c r="I2200" s="221"/>
      <c r="J2200" s="222">
        <f>ROUND(I2200*H2200,2)</f>
        <v>0</v>
      </c>
      <c r="K2200" s="218" t="s">
        <v>244</v>
      </c>
      <c r="L2200" s="47"/>
      <c r="M2200" s="223" t="s">
        <v>19</v>
      </c>
      <c r="N2200" s="224" t="s">
        <v>48</v>
      </c>
      <c r="O2200" s="87"/>
      <c r="P2200" s="225">
        <f>O2200*H2200</f>
        <v>0</v>
      </c>
      <c r="Q2200" s="225">
        <v>0</v>
      </c>
      <c r="R2200" s="225">
        <f>Q2200*H2200</f>
        <v>0</v>
      </c>
      <c r="S2200" s="225">
        <v>0</v>
      </c>
      <c r="T2200" s="226">
        <f>S2200*H2200</f>
        <v>0</v>
      </c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R2200" s="227" t="s">
        <v>291</v>
      </c>
      <c r="AT2200" s="227" t="s">
        <v>179</v>
      </c>
      <c r="AU2200" s="227" t="s">
        <v>86</v>
      </c>
      <c r="AY2200" s="20" t="s">
        <v>177</v>
      </c>
      <c r="BE2200" s="228">
        <f>IF(N2200="základní",J2200,0)</f>
        <v>0</v>
      </c>
      <c r="BF2200" s="228">
        <f>IF(N2200="snížená",J2200,0)</f>
        <v>0</v>
      </c>
      <c r="BG2200" s="228">
        <f>IF(N2200="zákl. přenesená",J2200,0)</f>
        <v>0</v>
      </c>
      <c r="BH2200" s="228">
        <f>IF(N2200="sníž. přenesená",J2200,0)</f>
        <v>0</v>
      </c>
      <c r="BI2200" s="228">
        <f>IF(N2200="nulová",J2200,0)</f>
        <v>0</v>
      </c>
      <c r="BJ2200" s="20" t="s">
        <v>84</v>
      </c>
      <c r="BK2200" s="228">
        <f>ROUND(I2200*H2200,2)</f>
        <v>0</v>
      </c>
      <c r="BL2200" s="20" t="s">
        <v>291</v>
      </c>
      <c r="BM2200" s="227" t="s">
        <v>3604</v>
      </c>
    </row>
    <row r="2201" s="2" customFormat="1">
      <c r="A2201" s="41"/>
      <c r="B2201" s="42"/>
      <c r="C2201" s="43"/>
      <c r="D2201" s="229" t="s">
        <v>185</v>
      </c>
      <c r="E2201" s="43"/>
      <c r="F2201" s="230" t="s">
        <v>3605</v>
      </c>
      <c r="G2201" s="43"/>
      <c r="H2201" s="43"/>
      <c r="I2201" s="231"/>
      <c r="J2201" s="43"/>
      <c r="K2201" s="43"/>
      <c r="L2201" s="47"/>
      <c r="M2201" s="232"/>
      <c r="N2201" s="233"/>
      <c r="O2201" s="87"/>
      <c r="P2201" s="87"/>
      <c r="Q2201" s="87"/>
      <c r="R2201" s="87"/>
      <c r="S2201" s="87"/>
      <c r="T2201" s="88"/>
      <c r="U2201" s="41"/>
      <c r="V2201" s="41"/>
      <c r="W2201" s="41"/>
      <c r="X2201" s="41"/>
      <c r="Y2201" s="41"/>
      <c r="Z2201" s="41"/>
      <c r="AA2201" s="41"/>
      <c r="AB2201" s="41"/>
      <c r="AC2201" s="41"/>
      <c r="AD2201" s="41"/>
      <c r="AE2201" s="41"/>
      <c r="AT2201" s="20" t="s">
        <v>185</v>
      </c>
      <c r="AU2201" s="20" t="s">
        <v>86</v>
      </c>
    </row>
    <row r="2202" s="2" customFormat="1">
      <c r="A2202" s="41"/>
      <c r="B2202" s="42"/>
      <c r="C2202" s="277" t="s">
        <v>3606</v>
      </c>
      <c r="D2202" s="277" t="s">
        <v>314</v>
      </c>
      <c r="E2202" s="278" t="s">
        <v>3597</v>
      </c>
      <c r="F2202" s="279" t="s">
        <v>3598</v>
      </c>
      <c r="G2202" s="280" t="s">
        <v>465</v>
      </c>
      <c r="H2202" s="281">
        <v>56</v>
      </c>
      <c r="I2202" s="282"/>
      <c r="J2202" s="283">
        <f>ROUND(I2202*H2202,2)</f>
        <v>0</v>
      </c>
      <c r="K2202" s="279" t="s">
        <v>317</v>
      </c>
      <c r="L2202" s="284"/>
      <c r="M2202" s="285" t="s">
        <v>19</v>
      </c>
      <c r="N2202" s="286" t="s">
        <v>48</v>
      </c>
      <c r="O2202" s="87"/>
      <c r="P2202" s="225">
        <f>O2202*H2202</f>
        <v>0</v>
      </c>
      <c r="Q2202" s="225">
        <v>0</v>
      </c>
      <c r="R2202" s="225">
        <f>Q2202*H2202</f>
        <v>0</v>
      </c>
      <c r="S2202" s="225">
        <v>0</v>
      </c>
      <c r="T2202" s="226">
        <f>S2202*H2202</f>
        <v>0</v>
      </c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R2202" s="227" t="s">
        <v>427</v>
      </c>
      <c r="AT2202" s="227" t="s">
        <v>314</v>
      </c>
      <c r="AU2202" s="227" t="s">
        <v>86</v>
      </c>
      <c r="AY2202" s="20" t="s">
        <v>177</v>
      </c>
      <c r="BE2202" s="228">
        <f>IF(N2202="základní",J2202,0)</f>
        <v>0</v>
      </c>
      <c r="BF2202" s="228">
        <f>IF(N2202="snížená",J2202,0)</f>
        <v>0</v>
      </c>
      <c r="BG2202" s="228">
        <f>IF(N2202="zákl. přenesená",J2202,0)</f>
        <v>0</v>
      </c>
      <c r="BH2202" s="228">
        <f>IF(N2202="sníž. přenesená",J2202,0)</f>
        <v>0</v>
      </c>
      <c r="BI2202" s="228">
        <f>IF(N2202="nulová",J2202,0)</f>
        <v>0</v>
      </c>
      <c r="BJ2202" s="20" t="s">
        <v>84</v>
      </c>
      <c r="BK2202" s="228">
        <f>ROUND(I2202*H2202,2)</f>
        <v>0</v>
      </c>
      <c r="BL2202" s="20" t="s">
        <v>291</v>
      </c>
      <c r="BM2202" s="227" t="s">
        <v>3607</v>
      </c>
    </row>
    <row r="2203" s="2" customFormat="1">
      <c r="A2203" s="41"/>
      <c r="B2203" s="42"/>
      <c r="C2203" s="43"/>
      <c r="D2203" s="229" t="s">
        <v>185</v>
      </c>
      <c r="E2203" s="43"/>
      <c r="F2203" s="230" t="s">
        <v>3598</v>
      </c>
      <c r="G2203" s="43"/>
      <c r="H2203" s="43"/>
      <c r="I2203" s="231"/>
      <c r="J2203" s="43"/>
      <c r="K2203" s="43"/>
      <c r="L2203" s="47"/>
      <c r="M2203" s="232"/>
      <c r="N2203" s="233"/>
      <c r="O2203" s="87"/>
      <c r="P2203" s="87"/>
      <c r="Q2203" s="87"/>
      <c r="R2203" s="87"/>
      <c r="S2203" s="87"/>
      <c r="T2203" s="88"/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T2203" s="20" t="s">
        <v>185</v>
      </c>
      <c r="AU2203" s="20" t="s">
        <v>86</v>
      </c>
    </row>
    <row r="2204" s="13" customFormat="1">
      <c r="A2204" s="13"/>
      <c r="B2204" s="234"/>
      <c r="C2204" s="235"/>
      <c r="D2204" s="229" t="s">
        <v>187</v>
      </c>
      <c r="E2204" s="236" t="s">
        <v>19</v>
      </c>
      <c r="F2204" s="237" t="s">
        <v>3608</v>
      </c>
      <c r="G2204" s="235"/>
      <c r="H2204" s="238">
        <v>56</v>
      </c>
      <c r="I2204" s="239"/>
      <c r="J2204" s="235"/>
      <c r="K2204" s="235"/>
      <c r="L2204" s="240"/>
      <c r="M2204" s="241"/>
      <c r="N2204" s="242"/>
      <c r="O2204" s="242"/>
      <c r="P2204" s="242"/>
      <c r="Q2204" s="242"/>
      <c r="R2204" s="242"/>
      <c r="S2204" s="242"/>
      <c r="T2204" s="243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44" t="s">
        <v>187</v>
      </c>
      <c r="AU2204" s="244" t="s">
        <v>86</v>
      </c>
      <c r="AV2204" s="13" t="s">
        <v>86</v>
      </c>
      <c r="AW2204" s="13" t="s">
        <v>37</v>
      </c>
      <c r="AX2204" s="13" t="s">
        <v>84</v>
      </c>
      <c r="AY2204" s="244" t="s">
        <v>177</v>
      </c>
    </row>
    <row r="2205" s="2" customFormat="1" ht="16.5" customHeight="1">
      <c r="A2205" s="41"/>
      <c r="B2205" s="42"/>
      <c r="C2205" s="216" t="s">
        <v>3609</v>
      </c>
      <c r="D2205" s="216" t="s">
        <v>179</v>
      </c>
      <c r="E2205" s="217" t="s">
        <v>3610</v>
      </c>
      <c r="F2205" s="218" t="s">
        <v>3611</v>
      </c>
      <c r="G2205" s="219" t="s">
        <v>344</v>
      </c>
      <c r="H2205" s="220">
        <v>1</v>
      </c>
      <c r="I2205" s="221"/>
      <c r="J2205" s="222">
        <f>ROUND(I2205*H2205,2)</f>
        <v>0</v>
      </c>
      <c r="K2205" s="218" t="s">
        <v>244</v>
      </c>
      <c r="L2205" s="47"/>
      <c r="M2205" s="223" t="s">
        <v>19</v>
      </c>
      <c r="N2205" s="224" t="s">
        <v>48</v>
      </c>
      <c r="O2205" s="87"/>
      <c r="P2205" s="225">
        <f>O2205*H2205</f>
        <v>0</v>
      </c>
      <c r="Q2205" s="225">
        <v>0</v>
      </c>
      <c r="R2205" s="225">
        <f>Q2205*H2205</f>
        <v>0</v>
      </c>
      <c r="S2205" s="225">
        <v>0</v>
      </c>
      <c r="T2205" s="226">
        <f>S2205*H2205</f>
        <v>0</v>
      </c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R2205" s="227" t="s">
        <v>291</v>
      </c>
      <c r="AT2205" s="227" t="s">
        <v>179</v>
      </c>
      <c r="AU2205" s="227" t="s">
        <v>86</v>
      </c>
      <c r="AY2205" s="20" t="s">
        <v>177</v>
      </c>
      <c r="BE2205" s="228">
        <f>IF(N2205="základní",J2205,0)</f>
        <v>0</v>
      </c>
      <c r="BF2205" s="228">
        <f>IF(N2205="snížená",J2205,0)</f>
        <v>0</v>
      </c>
      <c r="BG2205" s="228">
        <f>IF(N2205="zákl. přenesená",J2205,0)</f>
        <v>0</v>
      </c>
      <c r="BH2205" s="228">
        <f>IF(N2205="sníž. přenesená",J2205,0)</f>
        <v>0</v>
      </c>
      <c r="BI2205" s="228">
        <f>IF(N2205="nulová",J2205,0)</f>
        <v>0</v>
      </c>
      <c r="BJ2205" s="20" t="s">
        <v>84</v>
      </c>
      <c r="BK2205" s="228">
        <f>ROUND(I2205*H2205,2)</f>
        <v>0</v>
      </c>
      <c r="BL2205" s="20" t="s">
        <v>291</v>
      </c>
      <c r="BM2205" s="227" t="s">
        <v>3612</v>
      </c>
    </row>
    <row r="2206" s="2" customFormat="1">
      <c r="A2206" s="41"/>
      <c r="B2206" s="42"/>
      <c r="C2206" s="43"/>
      <c r="D2206" s="229" t="s">
        <v>185</v>
      </c>
      <c r="E2206" s="43"/>
      <c r="F2206" s="230" t="s">
        <v>3613</v>
      </c>
      <c r="G2206" s="43"/>
      <c r="H2206" s="43"/>
      <c r="I2206" s="231"/>
      <c r="J2206" s="43"/>
      <c r="K2206" s="43"/>
      <c r="L2206" s="47"/>
      <c r="M2206" s="232"/>
      <c r="N2206" s="233"/>
      <c r="O2206" s="87"/>
      <c r="P2206" s="87"/>
      <c r="Q2206" s="87"/>
      <c r="R2206" s="87"/>
      <c r="S2206" s="87"/>
      <c r="T2206" s="88"/>
      <c r="U2206" s="41"/>
      <c r="V2206" s="41"/>
      <c r="W2206" s="41"/>
      <c r="X2206" s="41"/>
      <c r="Y2206" s="41"/>
      <c r="Z2206" s="41"/>
      <c r="AA2206" s="41"/>
      <c r="AB2206" s="41"/>
      <c r="AC2206" s="41"/>
      <c r="AD2206" s="41"/>
      <c r="AE2206" s="41"/>
      <c r="AT2206" s="20" t="s">
        <v>185</v>
      </c>
      <c r="AU2206" s="20" t="s">
        <v>86</v>
      </c>
    </row>
    <row r="2207" s="2" customFormat="1">
      <c r="A2207" s="41"/>
      <c r="B2207" s="42"/>
      <c r="C2207" s="277" t="s">
        <v>3614</v>
      </c>
      <c r="D2207" s="277" t="s">
        <v>314</v>
      </c>
      <c r="E2207" s="278" t="s">
        <v>3597</v>
      </c>
      <c r="F2207" s="279" t="s">
        <v>3598</v>
      </c>
      <c r="G2207" s="280" t="s">
        <v>465</v>
      </c>
      <c r="H2207" s="281">
        <v>3.7000000000000002</v>
      </c>
      <c r="I2207" s="282"/>
      <c r="J2207" s="283">
        <f>ROUND(I2207*H2207,2)</f>
        <v>0</v>
      </c>
      <c r="K2207" s="279" t="s">
        <v>317</v>
      </c>
      <c r="L2207" s="284"/>
      <c r="M2207" s="285" t="s">
        <v>19</v>
      </c>
      <c r="N2207" s="286" t="s">
        <v>48</v>
      </c>
      <c r="O2207" s="87"/>
      <c r="P2207" s="225">
        <f>O2207*H2207</f>
        <v>0</v>
      </c>
      <c r="Q2207" s="225">
        <v>0</v>
      </c>
      <c r="R2207" s="225">
        <f>Q2207*H2207</f>
        <v>0</v>
      </c>
      <c r="S2207" s="225">
        <v>0</v>
      </c>
      <c r="T2207" s="226">
        <f>S2207*H2207</f>
        <v>0</v>
      </c>
      <c r="U2207" s="41"/>
      <c r="V2207" s="41"/>
      <c r="W2207" s="41"/>
      <c r="X2207" s="41"/>
      <c r="Y2207" s="41"/>
      <c r="Z2207" s="41"/>
      <c r="AA2207" s="41"/>
      <c r="AB2207" s="41"/>
      <c r="AC2207" s="41"/>
      <c r="AD2207" s="41"/>
      <c r="AE2207" s="41"/>
      <c r="AR2207" s="227" t="s">
        <v>427</v>
      </c>
      <c r="AT2207" s="227" t="s">
        <v>314</v>
      </c>
      <c r="AU2207" s="227" t="s">
        <v>86</v>
      </c>
      <c r="AY2207" s="20" t="s">
        <v>177</v>
      </c>
      <c r="BE2207" s="228">
        <f>IF(N2207="základní",J2207,0)</f>
        <v>0</v>
      </c>
      <c r="BF2207" s="228">
        <f>IF(N2207="snížená",J2207,0)</f>
        <v>0</v>
      </c>
      <c r="BG2207" s="228">
        <f>IF(N2207="zákl. přenesená",J2207,0)</f>
        <v>0</v>
      </c>
      <c r="BH2207" s="228">
        <f>IF(N2207="sníž. přenesená",J2207,0)</f>
        <v>0</v>
      </c>
      <c r="BI2207" s="228">
        <f>IF(N2207="nulová",J2207,0)</f>
        <v>0</v>
      </c>
      <c r="BJ2207" s="20" t="s">
        <v>84</v>
      </c>
      <c r="BK2207" s="228">
        <f>ROUND(I2207*H2207,2)</f>
        <v>0</v>
      </c>
      <c r="BL2207" s="20" t="s">
        <v>291</v>
      </c>
      <c r="BM2207" s="227" t="s">
        <v>3615</v>
      </c>
    </row>
    <row r="2208" s="2" customFormat="1">
      <c r="A2208" s="41"/>
      <c r="B2208" s="42"/>
      <c r="C2208" s="43"/>
      <c r="D2208" s="229" t="s">
        <v>185</v>
      </c>
      <c r="E2208" s="43"/>
      <c r="F2208" s="230" t="s">
        <v>3598</v>
      </c>
      <c r="G2208" s="43"/>
      <c r="H2208" s="43"/>
      <c r="I2208" s="231"/>
      <c r="J2208" s="43"/>
      <c r="K2208" s="43"/>
      <c r="L2208" s="47"/>
      <c r="M2208" s="232"/>
      <c r="N2208" s="233"/>
      <c r="O2208" s="87"/>
      <c r="P2208" s="87"/>
      <c r="Q2208" s="87"/>
      <c r="R2208" s="87"/>
      <c r="S2208" s="87"/>
      <c r="T2208" s="88"/>
      <c r="U2208" s="41"/>
      <c r="V2208" s="41"/>
      <c r="W2208" s="41"/>
      <c r="X2208" s="41"/>
      <c r="Y2208" s="41"/>
      <c r="Z2208" s="41"/>
      <c r="AA2208" s="41"/>
      <c r="AB2208" s="41"/>
      <c r="AC2208" s="41"/>
      <c r="AD2208" s="41"/>
      <c r="AE2208" s="41"/>
      <c r="AT2208" s="20" t="s">
        <v>185</v>
      </c>
      <c r="AU2208" s="20" t="s">
        <v>86</v>
      </c>
    </row>
    <row r="2209" s="2" customFormat="1" ht="16.5" customHeight="1">
      <c r="A2209" s="41"/>
      <c r="B2209" s="42"/>
      <c r="C2209" s="216" t="s">
        <v>3616</v>
      </c>
      <c r="D2209" s="216" t="s">
        <v>179</v>
      </c>
      <c r="E2209" s="217" t="s">
        <v>3617</v>
      </c>
      <c r="F2209" s="218" t="s">
        <v>3618</v>
      </c>
      <c r="G2209" s="219" t="s">
        <v>287</v>
      </c>
      <c r="H2209" s="220">
        <v>2.4039999999999999</v>
      </c>
      <c r="I2209" s="221"/>
      <c r="J2209" s="222">
        <f>ROUND(I2209*H2209,2)</f>
        <v>0</v>
      </c>
      <c r="K2209" s="218" t="s">
        <v>244</v>
      </c>
      <c r="L2209" s="47"/>
      <c r="M2209" s="223" t="s">
        <v>19</v>
      </c>
      <c r="N2209" s="224" t="s">
        <v>48</v>
      </c>
      <c r="O2209" s="87"/>
      <c r="P2209" s="225">
        <f>O2209*H2209</f>
        <v>0</v>
      </c>
      <c r="Q2209" s="225">
        <v>0</v>
      </c>
      <c r="R2209" s="225">
        <f>Q2209*H2209</f>
        <v>0</v>
      </c>
      <c r="S2209" s="225">
        <v>0</v>
      </c>
      <c r="T2209" s="226">
        <f>S2209*H2209</f>
        <v>0</v>
      </c>
      <c r="U2209" s="41"/>
      <c r="V2209" s="41"/>
      <c r="W2209" s="41"/>
      <c r="X2209" s="41"/>
      <c r="Y2209" s="41"/>
      <c r="Z2209" s="41"/>
      <c r="AA2209" s="41"/>
      <c r="AB2209" s="41"/>
      <c r="AC2209" s="41"/>
      <c r="AD2209" s="41"/>
      <c r="AE2209" s="41"/>
      <c r="AR2209" s="227" t="s">
        <v>291</v>
      </c>
      <c r="AT2209" s="227" t="s">
        <v>179</v>
      </c>
      <c r="AU2209" s="227" t="s">
        <v>86</v>
      </c>
      <c r="AY2209" s="20" t="s">
        <v>177</v>
      </c>
      <c r="BE2209" s="228">
        <f>IF(N2209="základní",J2209,0)</f>
        <v>0</v>
      </c>
      <c r="BF2209" s="228">
        <f>IF(N2209="snížená",J2209,0)</f>
        <v>0</v>
      </c>
      <c r="BG2209" s="228">
        <f>IF(N2209="zákl. přenesená",J2209,0)</f>
        <v>0</v>
      </c>
      <c r="BH2209" s="228">
        <f>IF(N2209="sníž. přenesená",J2209,0)</f>
        <v>0</v>
      </c>
      <c r="BI2209" s="228">
        <f>IF(N2209="nulová",J2209,0)</f>
        <v>0</v>
      </c>
      <c r="BJ2209" s="20" t="s">
        <v>84</v>
      </c>
      <c r="BK2209" s="228">
        <f>ROUND(I2209*H2209,2)</f>
        <v>0</v>
      </c>
      <c r="BL2209" s="20" t="s">
        <v>291</v>
      </c>
      <c r="BM2209" s="227" t="s">
        <v>3619</v>
      </c>
    </row>
    <row r="2210" s="2" customFormat="1">
      <c r="A2210" s="41"/>
      <c r="B2210" s="42"/>
      <c r="C2210" s="43"/>
      <c r="D2210" s="229" t="s">
        <v>185</v>
      </c>
      <c r="E2210" s="43"/>
      <c r="F2210" s="230" t="s">
        <v>3620</v>
      </c>
      <c r="G2210" s="43"/>
      <c r="H2210" s="43"/>
      <c r="I2210" s="231"/>
      <c r="J2210" s="43"/>
      <c r="K2210" s="43"/>
      <c r="L2210" s="47"/>
      <c r="M2210" s="232"/>
      <c r="N2210" s="233"/>
      <c r="O2210" s="87"/>
      <c r="P2210" s="87"/>
      <c r="Q2210" s="87"/>
      <c r="R2210" s="87"/>
      <c r="S2210" s="87"/>
      <c r="T2210" s="88"/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T2210" s="20" t="s">
        <v>185</v>
      </c>
      <c r="AU2210" s="20" t="s">
        <v>86</v>
      </c>
    </row>
    <row r="2211" s="12" customFormat="1" ht="22.8" customHeight="1">
      <c r="A2211" s="12"/>
      <c r="B2211" s="200"/>
      <c r="C2211" s="201"/>
      <c r="D2211" s="202" t="s">
        <v>76</v>
      </c>
      <c r="E2211" s="214" t="s">
        <v>3621</v>
      </c>
      <c r="F2211" s="214" t="s">
        <v>3622</v>
      </c>
      <c r="G2211" s="201"/>
      <c r="H2211" s="201"/>
      <c r="I2211" s="204"/>
      <c r="J2211" s="215">
        <f>BK2211</f>
        <v>0</v>
      </c>
      <c r="K2211" s="201"/>
      <c r="L2211" s="206"/>
      <c r="M2211" s="207"/>
      <c r="N2211" s="208"/>
      <c r="O2211" s="208"/>
      <c r="P2211" s="209">
        <f>SUM(P2212:P2261)</f>
        <v>0</v>
      </c>
      <c r="Q2211" s="208"/>
      <c r="R2211" s="209">
        <f>SUM(R2212:R2261)</f>
        <v>0.97931819999999992</v>
      </c>
      <c r="S2211" s="208"/>
      <c r="T2211" s="210">
        <f>SUM(T2212:T2261)</f>
        <v>0</v>
      </c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R2211" s="211" t="s">
        <v>86</v>
      </c>
      <c r="AT2211" s="212" t="s">
        <v>76</v>
      </c>
      <c r="AU2211" s="212" t="s">
        <v>84</v>
      </c>
      <c r="AY2211" s="211" t="s">
        <v>177</v>
      </c>
      <c r="BK2211" s="213">
        <f>SUM(BK2212:BK2261)</f>
        <v>0</v>
      </c>
    </row>
    <row r="2212" s="2" customFormat="1" ht="16.5" customHeight="1">
      <c r="A2212" s="41"/>
      <c r="B2212" s="42"/>
      <c r="C2212" s="216" t="s">
        <v>3623</v>
      </c>
      <c r="D2212" s="216" t="s">
        <v>179</v>
      </c>
      <c r="E2212" s="217" t="s">
        <v>3624</v>
      </c>
      <c r="F2212" s="218" t="s">
        <v>3625</v>
      </c>
      <c r="G2212" s="219" t="s">
        <v>344</v>
      </c>
      <c r="H2212" s="220">
        <v>24</v>
      </c>
      <c r="I2212" s="221"/>
      <c r="J2212" s="222">
        <f>ROUND(I2212*H2212,2)</f>
        <v>0</v>
      </c>
      <c r="K2212" s="218" t="s">
        <v>317</v>
      </c>
      <c r="L2212" s="47"/>
      <c r="M2212" s="223" t="s">
        <v>19</v>
      </c>
      <c r="N2212" s="224" t="s">
        <v>48</v>
      </c>
      <c r="O2212" s="87"/>
      <c r="P2212" s="225">
        <f>O2212*H2212</f>
        <v>0</v>
      </c>
      <c r="Q2212" s="225">
        <v>0</v>
      </c>
      <c r="R2212" s="225">
        <f>Q2212*H2212</f>
        <v>0</v>
      </c>
      <c r="S2212" s="225">
        <v>0</v>
      </c>
      <c r="T2212" s="226">
        <f>S2212*H2212</f>
        <v>0</v>
      </c>
      <c r="U2212" s="41"/>
      <c r="V2212" s="41"/>
      <c r="W2212" s="41"/>
      <c r="X2212" s="41"/>
      <c r="Y2212" s="41"/>
      <c r="Z2212" s="41"/>
      <c r="AA2212" s="41"/>
      <c r="AB2212" s="41"/>
      <c r="AC2212" s="41"/>
      <c r="AD2212" s="41"/>
      <c r="AE2212" s="41"/>
      <c r="AR2212" s="227" t="s">
        <v>291</v>
      </c>
      <c r="AT2212" s="227" t="s">
        <v>179</v>
      </c>
      <c r="AU2212" s="227" t="s">
        <v>86</v>
      </c>
      <c r="AY2212" s="20" t="s">
        <v>177</v>
      </c>
      <c r="BE2212" s="228">
        <f>IF(N2212="základní",J2212,0)</f>
        <v>0</v>
      </c>
      <c r="BF2212" s="228">
        <f>IF(N2212="snížená",J2212,0)</f>
        <v>0</v>
      </c>
      <c r="BG2212" s="228">
        <f>IF(N2212="zákl. přenesená",J2212,0)</f>
        <v>0</v>
      </c>
      <c r="BH2212" s="228">
        <f>IF(N2212="sníž. přenesená",J2212,0)</f>
        <v>0</v>
      </c>
      <c r="BI2212" s="228">
        <f>IF(N2212="nulová",J2212,0)</f>
        <v>0</v>
      </c>
      <c r="BJ2212" s="20" t="s">
        <v>84</v>
      </c>
      <c r="BK2212" s="228">
        <f>ROUND(I2212*H2212,2)</f>
        <v>0</v>
      </c>
      <c r="BL2212" s="20" t="s">
        <v>291</v>
      </c>
      <c r="BM2212" s="227" t="s">
        <v>3626</v>
      </c>
    </row>
    <row r="2213" s="2" customFormat="1">
      <c r="A2213" s="41"/>
      <c r="B2213" s="42"/>
      <c r="C2213" s="43"/>
      <c r="D2213" s="229" t="s">
        <v>185</v>
      </c>
      <c r="E2213" s="43"/>
      <c r="F2213" s="230" t="s">
        <v>3625</v>
      </c>
      <c r="G2213" s="43"/>
      <c r="H2213" s="43"/>
      <c r="I2213" s="231"/>
      <c r="J2213" s="43"/>
      <c r="K2213" s="43"/>
      <c r="L2213" s="47"/>
      <c r="M2213" s="232"/>
      <c r="N2213" s="233"/>
      <c r="O2213" s="87"/>
      <c r="P2213" s="87"/>
      <c r="Q2213" s="87"/>
      <c r="R2213" s="87"/>
      <c r="S2213" s="87"/>
      <c r="T2213" s="88"/>
      <c r="U2213" s="41"/>
      <c r="V2213" s="41"/>
      <c r="W2213" s="41"/>
      <c r="X2213" s="41"/>
      <c r="Y2213" s="41"/>
      <c r="Z2213" s="41"/>
      <c r="AA2213" s="41"/>
      <c r="AB2213" s="41"/>
      <c r="AC2213" s="41"/>
      <c r="AD2213" s="41"/>
      <c r="AE2213" s="41"/>
      <c r="AT2213" s="20" t="s">
        <v>185</v>
      </c>
      <c r="AU2213" s="20" t="s">
        <v>86</v>
      </c>
    </row>
    <row r="2214" s="2" customFormat="1">
      <c r="A2214" s="41"/>
      <c r="B2214" s="42"/>
      <c r="C2214" s="216" t="s">
        <v>3627</v>
      </c>
      <c r="D2214" s="216" t="s">
        <v>179</v>
      </c>
      <c r="E2214" s="217" t="s">
        <v>3628</v>
      </c>
      <c r="F2214" s="218" t="s">
        <v>3629</v>
      </c>
      <c r="G2214" s="219" t="s">
        <v>344</v>
      </c>
      <c r="H2214" s="220">
        <v>1</v>
      </c>
      <c r="I2214" s="221"/>
      <c r="J2214" s="222">
        <f>ROUND(I2214*H2214,2)</f>
        <v>0</v>
      </c>
      <c r="K2214" s="218" t="s">
        <v>317</v>
      </c>
      <c r="L2214" s="47"/>
      <c r="M2214" s="223" t="s">
        <v>19</v>
      </c>
      <c r="N2214" s="224" t="s">
        <v>48</v>
      </c>
      <c r="O2214" s="87"/>
      <c r="P2214" s="225">
        <f>O2214*H2214</f>
        <v>0</v>
      </c>
      <c r="Q2214" s="225">
        <v>0.12</v>
      </c>
      <c r="R2214" s="225">
        <f>Q2214*H2214</f>
        <v>0.12</v>
      </c>
      <c r="S2214" s="225">
        <v>0</v>
      </c>
      <c r="T2214" s="226">
        <f>S2214*H2214</f>
        <v>0</v>
      </c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R2214" s="227" t="s">
        <v>291</v>
      </c>
      <c r="AT2214" s="227" t="s">
        <v>179</v>
      </c>
      <c r="AU2214" s="227" t="s">
        <v>86</v>
      </c>
      <c r="AY2214" s="20" t="s">
        <v>177</v>
      </c>
      <c r="BE2214" s="228">
        <f>IF(N2214="základní",J2214,0)</f>
        <v>0</v>
      </c>
      <c r="BF2214" s="228">
        <f>IF(N2214="snížená",J2214,0)</f>
        <v>0</v>
      </c>
      <c r="BG2214" s="228">
        <f>IF(N2214="zákl. přenesená",J2214,0)</f>
        <v>0</v>
      </c>
      <c r="BH2214" s="228">
        <f>IF(N2214="sníž. přenesená",J2214,0)</f>
        <v>0</v>
      </c>
      <c r="BI2214" s="228">
        <f>IF(N2214="nulová",J2214,0)</f>
        <v>0</v>
      </c>
      <c r="BJ2214" s="20" t="s">
        <v>84</v>
      </c>
      <c r="BK2214" s="228">
        <f>ROUND(I2214*H2214,2)</f>
        <v>0</v>
      </c>
      <c r="BL2214" s="20" t="s">
        <v>291</v>
      </c>
      <c r="BM2214" s="227" t="s">
        <v>3630</v>
      </c>
    </row>
    <row r="2215" s="2" customFormat="1">
      <c r="A2215" s="41"/>
      <c r="B2215" s="42"/>
      <c r="C2215" s="43"/>
      <c r="D2215" s="229" t="s">
        <v>185</v>
      </c>
      <c r="E2215" s="43"/>
      <c r="F2215" s="230" t="s">
        <v>3631</v>
      </c>
      <c r="G2215" s="43"/>
      <c r="H2215" s="43"/>
      <c r="I2215" s="231"/>
      <c r="J2215" s="43"/>
      <c r="K2215" s="43"/>
      <c r="L2215" s="47"/>
      <c r="M2215" s="232"/>
      <c r="N2215" s="233"/>
      <c r="O2215" s="87"/>
      <c r="P2215" s="87"/>
      <c r="Q2215" s="87"/>
      <c r="R2215" s="87"/>
      <c r="S2215" s="87"/>
      <c r="T2215" s="88"/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T2215" s="20" t="s">
        <v>185</v>
      </c>
      <c r="AU2215" s="20" t="s">
        <v>86</v>
      </c>
    </row>
    <row r="2216" s="2" customFormat="1">
      <c r="A2216" s="41"/>
      <c r="B2216" s="42"/>
      <c r="C2216" s="43"/>
      <c r="D2216" s="229" t="s">
        <v>486</v>
      </c>
      <c r="E2216" s="43"/>
      <c r="F2216" s="287" t="s">
        <v>3632</v>
      </c>
      <c r="G2216" s="43"/>
      <c r="H2216" s="43"/>
      <c r="I2216" s="231"/>
      <c r="J2216" s="43"/>
      <c r="K2216" s="43"/>
      <c r="L2216" s="47"/>
      <c r="M2216" s="232"/>
      <c r="N2216" s="233"/>
      <c r="O2216" s="87"/>
      <c r="P2216" s="87"/>
      <c r="Q2216" s="87"/>
      <c r="R2216" s="87"/>
      <c r="S2216" s="87"/>
      <c r="T2216" s="88"/>
      <c r="U2216" s="41"/>
      <c r="V2216" s="41"/>
      <c r="W2216" s="41"/>
      <c r="X2216" s="41"/>
      <c r="Y2216" s="41"/>
      <c r="Z2216" s="41"/>
      <c r="AA2216" s="41"/>
      <c r="AB2216" s="41"/>
      <c r="AC2216" s="41"/>
      <c r="AD2216" s="41"/>
      <c r="AE2216" s="41"/>
      <c r="AT2216" s="20" t="s">
        <v>486</v>
      </c>
      <c r="AU2216" s="20" t="s">
        <v>86</v>
      </c>
    </row>
    <row r="2217" s="2" customFormat="1" ht="24.15" customHeight="1">
      <c r="A2217" s="41"/>
      <c r="B2217" s="42"/>
      <c r="C2217" s="216" t="s">
        <v>3633</v>
      </c>
      <c r="D2217" s="216" t="s">
        <v>179</v>
      </c>
      <c r="E2217" s="217" t="s">
        <v>3634</v>
      </c>
      <c r="F2217" s="218" t="s">
        <v>3635</v>
      </c>
      <c r="G2217" s="219" t="s">
        <v>3636</v>
      </c>
      <c r="H2217" s="220">
        <v>1</v>
      </c>
      <c r="I2217" s="221"/>
      <c r="J2217" s="222">
        <f>ROUND(I2217*H2217,2)</f>
        <v>0</v>
      </c>
      <c r="K2217" s="218" t="s">
        <v>317</v>
      </c>
      <c r="L2217" s="47"/>
      <c r="M2217" s="223" t="s">
        <v>19</v>
      </c>
      <c r="N2217" s="224" t="s">
        <v>48</v>
      </c>
      <c r="O2217" s="87"/>
      <c r="P2217" s="225">
        <f>O2217*H2217</f>
        <v>0</v>
      </c>
      <c r="Q2217" s="225">
        <v>0</v>
      </c>
      <c r="R2217" s="225">
        <f>Q2217*H2217</f>
        <v>0</v>
      </c>
      <c r="S2217" s="225">
        <v>0</v>
      </c>
      <c r="T2217" s="226">
        <f>S2217*H2217</f>
        <v>0</v>
      </c>
      <c r="U2217" s="41"/>
      <c r="V2217" s="41"/>
      <c r="W2217" s="41"/>
      <c r="X2217" s="41"/>
      <c r="Y2217" s="41"/>
      <c r="Z2217" s="41"/>
      <c r="AA2217" s="41"/>
      <c r="AB2217" s="41"/>
      <c r="AC2217" s="41"/>
      <c r="AD2217" s="41"/>
      <c r="AE2217" s="41"/>
      <c r="AR2217" s="227" t="s">
        <v>291</v>
      </c>
      <c r="AT2217" s="227" t="s">
        <v>179</v>
      </c>
      <c r="AU2217" s="227" t="s">
        <v>86</v>
      </c>
      <c r="AY2217" s="20" t="s">
        <v>177</v>
      </c>
      <c r="BE2217" s="228">
        <f>IF(N2217="základní",J2217,0)</f>
        <v>0</v>
      </c>
      <c r="BF2217" s="228">
        <f>IF(N2217="snížená",J2217,0)</f>
        <v>0</v>
      </c>
      <c r="BG2217" s="228">
        <f>IF(N2217="zákl. přenesená",J2217,0)</f>
        <v>0</v>
      </c>
      <c r="BH2217" s="228">
        <f>IF(N2217="sníž. přenesená",J2217,0)</f>
        <v>0</v>
      </c>
      <c r="BI2217" s="228">
        <f>IF(N2217="nulová",J2217,0)</f>
        <v>0</v>
      </c>
      <c r="BJ2217" s="20" t="s">
        <v>84</v>
      </c>
      <c r="BK2217" s="228">
        <f>ROUND(I2217*H2217,2)</f>
        <v>0</v>
      </c>
      <c r="BL2217" s="20" t="s">
        <v>291</v>
      </c>
      <c r="BM2217" s="227" t="s">
        <v>3637</v>
      </c>
    </row>
    <row r="2218" s="2" customFormat="1">
      <c r="A2218" s="41"/>
      <c r="B2218" s="42"/>
      <c r="C2218" s="43"/>
      <c r="D2218" s="229" t="s">
        <v>185</v>
      </c>
      <c r="E2218" s="43"/>
      <c r="F2218" s="230" t="s">
        <v>3635</v>
      </c>
      <c r="G2218" s="43"/>
      <c r="H2218" s="43"/>
      <c r="I2218" s="231"/>
      <c r="J2218" s="43"/>
      <c r="K2218" s="43"/>
      <c r="L2218" s="47"/>
      <c r="M2218" s="232"/>
      <c r="N2218" s="233"/>
      <c r="O2218" s="87"/>
      <c r="P2218" s="87"/>
      <c r="Q2218" s="87"/>
      <c r="R2218" s="87"/>
      <c r="S2218" s="87"/>
      <c r="T2218" s="88"/>
      <c r="U2218" s="41"/>
      <c r="V2218" s="41"/>
      <c r="W2218" s="41"/>
      <c r="X2218" s="41"/>
      <c r="Y2218" s="41"/>
      <c r="Z2218" s="41"/>
      <c r="AA2218" s="41"/>
      <c r="AB2218" s="41"/>
      <c r="AC2218" s="41"/>
      <c r="AD2218" s="41"/>
      <c r="AE2218" s="41"/>
      <c r="AT2218" s="20" t="s">
        <v>185</v>
      </c>
      <c r="AU2218" s="20" t="s">
        <v>86</v>
      </c>
    </row>
    <row r="2219" s="2" customFormat="1">
      <c r="A2219" s="41"/>
      <c r="B2219" s="42"/>
      <c r="C2219" s="277" t="s">
        <v>3638</v>
      </c>
      <c r="D2219" s="277" t="s">
        <v>314</v>
      </c>
      <c r="E2219" s="278" t="s">
        <v>3639</v>
      </c>
      <c r="F2219" s="279" t="s">
        <v>3640</v>
      </c>
      <c r="G2219" s="280" t="s">
        <v>344</v>
      </c>
      <c r="H2219" s="281">
        <v>15</v>
      </c>
      <c r="I2219" s="282"/>
      <c r="J2219" s="283">
        <f>ROUND(I2219*H2219,2)</f>
        <v>0</v>
      </c>
      <c r="K2219" s="279" t="s">
        <v>317</v>
      </c>
      <c r="L2219" s="284"/>
      <c r="M2219" s="285" t="s">
        <v>19</v>
      </c>
      <c r="N2219" s="286" t="s">
        <v>48</v>
      </c>
      <c r="O2219" s="87"/>
      <c r="P2219" s="225">
        <f>O2219*H2219</f>
        <v>0</v>
      </c>
      <c r="Q2219" s="225">
        <v>0</v>
      </c>
      <c r="R2219" s="225">
        <f>Q2219*H2219</f>
        <v>0</v>
      </c>
      <c r="S2219" s="225">
        <v>0</v>
      </c>
      <c r="T2219" s="226">
        <f>S2219*H2219</f>
        <v>0</v>
      </c>
      <c r="U2219" s="41"/>
      <c r="V2219" s="41"/>
      <c r="W2219" s="41"/>
      <c r="X2219" s="41"/>
      <c r="Y2219" s="41"/>
      <c r="Z2219" s="41"/>
      <c r="AA2219" s="41"/>
      <c r="AB2219" s="41"/>
      <c r="AC2219" s="41"/>
      <c r="AD2219" s="41"/>
      <c r="AE2219" s="41"/>
      <c r="AR2219" s="227" t="s">
        <v>427</v>
      </c>
      <c r="AT2219" s="227" t="s">
        <v>314</v>
      </c>
      <c r="AU2219" s="227" t="s">
        <v>86</v>
      </c>
      <c r="AY2219" s="20" t="s">
        <v>177</v>
      </c>
      <c r="BE2219" s="228">
        <f>IF(N2219="základní",J2219,0)</f>
        <v>0</v>
      </c>
      <c r="BF2219" s="228">
        <f>IF(N2219="snížená",J2219,0)</f>
        <v>0</v>
      </c>
      <c r="BG2219" s="228">
        <f>IF(N2219="zákl. přenesená",J2219,0)</f>
        <v>0</v>
      </c>
      <c r="BH2219" s="228">
        <f>IF(N2219="sníž. přenesená",J2219,0)</f>
        <v>0</v>
      </c>
      <c r="BI2219" s="228">
        <f>IF(N2219="nulová",J2219,0)</f>
        <v>0</v>
      </c>
      <c r="BJ2219" s="20" t="s">
        <v>84</v>
      </c>
      <c r="BK2219" s="228">
        <f>ROUND(I2219*H2219,2)</f>
        <v>0</v>
      </c>
      <c r="BL2219" s="20" t="s">
        <v>291</v>
      </c>
      <c r="BM2219" s="227" t="s">
        <v>3641</v>
      </c>
    </row>
    <row r="2220" s="2" customFormat="1">
      <c r="A2220" s="41"/>
      <c r="B2220" s="42"/>
      <c r="C2220" s="43"/>
      <c r="D2220" s="229" t="s">
        <v>185</v>
      </c>
      <c r="E2220" s="43"/>
      <c r="F2220" s="230" t="s">
        <v>3640</v>
      </c>
      <c r="G2220" s="43"/>
      <c r="H2220" s="43"/>
      <c r="I2220" s="231"/>
      <c r="J2220" s="43"/>
      <c r="K2220" s="43"/>
      <c r="L2220" s="47"/>
      <c r="M2220" s="232"/>
      <c r="N2220" s="233"/>
      <c r="O2220" s="87"/>
      <c r="P2220" s="87"/>
      <c r="Q2220" s="87"/>
      <c r="R2220" s="87"/>
      <c r="S2220" s="87"/>
      <c r="T2220" s="88"/>
      <c r="U2220" s="41"/>
      <c r="V2220" s="41"/>
      <c r="W2220" s="41"/>
      <c r="X2220" s="41"/>
      <c r="Y2220" s="41"/>
      <c r="Z2220" s="41"/>
      <c r="AA2220" s="41"/>
      <c r="AB2220" s="41"/>
      <c r="AC2220" s="41"/>
      <c r="AD2220" s="41"/>
      <c r="AE2220" s="41"/>
      <c r="AT2220" s="20" t="s">
        <v>185</v>
      </c>
      <c r="AU2220" s="20" t="s">
        <v>86</v>
      </c>
    </row>
    <row r="2221" s="13" customFormat="1">
      <c r="A2221" s="13"/>
      <c r="B2221" s="234"/>
      <c r="C2221" s="235"/>
      <c r="D2221" s="229" t="s">
        <v>187</v>
      </c>
      <c r="E2221" s="236" t="s">
        <v>19</v>
      </c>
      <c r="F2221" s="237" t="s">
        <v>3642</v>
      </c>
      <c r="G2221" s="235"/>
      <c r="H2221" s="238">
        <v>15</v>
      </c>
      <c r="I2221" s="239"/>
      <c r="J2221" s="235"/>
      <c r="K2221" s="235"/>
      <c r="L2221" s="240"/>
      <c r="M2221" s="241"/>
      <c r="N2221" s="242"/>
      <c r="O2221" s="242"/>
      <c r="P2221" s="242"/>
      <c r="Q2221" s="242"/>
      <c r="R2221" s="242"/>
      <c r="S2221" s="242"/>
      <c r="T2221" s="24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44" t="s">
        <v>187</v>
      </c>
      <c r="AU2221" s="244" t="s">
        <v>86</v>
      </c>
      <c r="AV2221" s="13" t="s">
        <v>86</v>
      </c>
      <c r="AW2221" s="13" t="s">
        <v>37</v>
      </c>
      <c r="AX2221" s="13" t="s">
        <v>84</v>
      </c>
      <c r="AY2221" s="244" t="s">
        <v>177</v>
      </c>
    </row>
    <row r="2222" s="2" customFormat="1">
      <c r="A2222" s="41"/>
      <c r="B2222" s="42"/>
      <c r="C2222" s="216" t="s">
        <v>3643</v>
      </c>
      <c r="D2222" s="216" t="s">
        <v>179</v>
      </c>
      <c r="E2222" s="217" t="s">
        <v>3644</v>
      </c>
      <c r="F2222" s="218" t="s">
        <v>3645</v>
      </c>
      <c r="G2222" s="219" t="s">
        <v>344</v>
      </c>
      <c r="H2222" s="220">
        <v>1</v>
      </c>
      <c r="I2222" s="221"/>
      <c r="J2222" s="222">
        <f>ROUND(I2222*H2222,2)</f>
        <v>0</v>
      </c>
      <c r="K2222" s="218" t="s">
        <v>317</v>
      </c>
      <c r="L2222" s="47"/>
      <c r="M2222" s="223" t="s">
        <v>19</v>
      </c>
      <c r="N2222" s="224" t="s">
        <v>48</v>
      </c>
      <c r="O2222" s="87"/>
      <c r="P2222" s="225">
        <f>O2222*H2222</f>
        <v>0</v>
      </c>
      <c r="Q2222" s="225">
        <v>0.27100000000000002</v>
      </c>
      <c r="R2222" s="225">
        <f>Q2222*H2222</f>
        <v>0.27100000000000002</v>
      </c>
      <c r="S2222" s="225">
        <v>0</v>
      </c>
      <c r="T2222" s="226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27" t="s">
        <v>291</v>
      </c>
      <c r="AT2222" s="227" t="s">
        <v>179</v>
      </c>
      <c r="AU2222" s="227" t="s">
        <v>86</v>
      </c>
      <c r="AY2222" s="20" t="s">
        <v>177</v>
      </c>
      <c r="BE2222" s="228">
        <f>IF(N2222="základní",J2222,0)</f>
        <v>0</v>
      </c>
      <c r="BF2222" s="228">
        <f>IF(N2222="snížená",J2222,0)</f>
        <v>0</v>
      </c>
      <c r="BG2222" s="228">
        <f>IF(N2222="zákl. přenesená",J2222,0)</f>
        <v>0</v>
      </c>
      <c r="BH2222" s="228">
        <f>IF(N2222="sníž. přenesená",J2222,0)</f>
        <v>0</v>
      </c>
      <c r="BI2222" s="228">
        <f>IF(N2222="nulová",J2222,0)</f>
        <v>0</v>
      </c>
      <c r="BJ2222" s="20" t="s">
        <v>84</v>
      </c>
      <c r="BK2222" s="228">
        <f>ROUND(I2222*H2222,2)</f>
        <v>0</v>
      </c>
      <c r="BL2222" s="20" t="s">
        <v>291</v>
      </c>
      <c r="BM2222" s="227" t="s">
        <v>3646</v>
      </c>
    </row>
    <row r="2223" s="2" customFormat="1">
      <c r="A2223" s="41"/>
      <c r="B2223" s="42"/>
      <c r="C2223" s="43"/>
      <c r="D2223" s="229" t="s">
        <v>185</v>
      </c>
      <c r="E2223" s="43"/>
      <c r="F2223" s="230" t="s">
        <v>3645</v>
      </c>
      <c r="G2223" s="43"/>
      <c r="H2223" s="43"/>
      <c r="I2223" s="231"/>
      <c r="J2223" s="43"/>
      <c r="K2223" s="43"/>
      <c r="L2223" s="47"/>
      <c r="M2223" s="232"/>
      <c r="N2223" s="233"/>
      <c r="O2223" s="87"/>
      <c r="P2223" s="87"/>
      <c r="Q2223" s="87"/>
      <c r="R2223" s="87"/>
      <c r="S2223" s="87"/>
      <c r="T2223" s="88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T2223" s="20" t="s">
        <v>185</v>
      </c>
      <c r="AU2223" s="20" t="s">
        <v>86</v>
      </c>
    </row>
    <row r="2224" s="2" customFormat="1">
      <c r="A2224" s="41"/>
      <c r="B2224" s="42"/>
      <c r="C2224" s="43"/>
      <c r="D2224" s="229" t="s">
        <v>486</v>
      </c>
      <c r="E2224" s="43"/>
      <c r="F2224" s="287" t="s">
        <v>3647</v>
      </c>
      <c r="G2224" s="43"/>
      <c r="H2224" s="43"/>
      <c r="I2224" s="231"/>
      <c r="J2224" s="43"/>
      <c r="K2224" s="43"/>
      <c r="L2224" s="47"/>
      <c r="M2224" s="232"/>
      <c r="N2224" s="233"/>
      <c r="O2224" s="87"/>
      <c r="P2224" s="87"/>
      <c r="Q2224" s="87"/>
      <c r="R2224" s="87"/>
      <c r="S2224" s="87"/>
      <c r="T2224" s="88"/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T2224" s="20" t="s">
        <v>486</v>
      </c>
      <c r="AU2224" s="20" t="s">
        <v>86</v>
      </c>
    </row>
    <row r="2225" s="2" customFormat="1" ht="16.5" customHeight="1">
      <c r="A2225" s="41"/>
      <c r="B2225" s="42"/>
      <c r="C2225" s="216" t="s">
        <v>3648</v>
      </c>
      <c r="D2225" s="216" t="s">
        <v>179</v>
      </c>
      <c r="E2225" s="217" t="s">
        <v>3649</v>
      </c>
      <c r="F2225" s="218" t="s">
        <v>3650</v>
      </c>
      <c r="G2225" s="219" t="s">
        <v>344</v>
      </c>
      <c r="H2225" s="220">
        <v>1</v>
      </c>
      <c r="I2225" s="221"/>
      <c r="J2225" s="222">
        <f>ROUND(I2225*H2225,2)</f>
        <v>0</v>
      </c>
      <c r="K2225" s="218" t="s">
        <v>317</v>
      </c>
      <c r="L2225" s="47"/>
      <c r="M2225" s="223" t="s">
        <v>19</v>
      </c>
      <c r="N2225" s="224" t="s">
        <v>48</v>
      </c>
      <c r="O2225" s="87"/>
      <c r="P2225" s="225">
        <f>O2225*H2225</f>
        <v>0</v>
      </c>
      <c r="Q2225" s="225">
        <v>0.309</v>
      </c>
      <c r="R2225" s="225">
        <f>Q2225*H2225</f>
        <v>0.309</v>
      </c>
      <c r="S2225" s="225">
        <v>0</v>
      </c>
      <c r="T2225" s="226">
        <f>S2225*H2225</f>
        <v>0</v>
      </c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R2225" s="227" t="s">
        <v>291</v>
      </c>
      <c r="AT2225" s="227" t="s">
        <v>179</v>
      </c>
      <c r="AU2225" s="227" t="s">
        <v>86</v>
      </c>
      <c r="AY2225" s="20" t="s">
        <v>177</v>
      </c>
      <c r="BE2225" s="228">
        <f>IF(N2225="základní",J2225,0)</f>
        <v>0</v>
      </c>
      <c r="BF2225" s="228">
        <f>IF(N2225="snížená",J2225,0)</f>
        <v>0</v>
      </c>
      <c r="BG2225" s="228">
        <f>IF(N2225="zákl. přenesená",J2225,0)</f>
        <v>0</v>
      </c>
      <c r="BH2225" s="228">
        <f>IF(N2225="sníž. přenesená",J2225,0)</f>
        <v>0</v>
      </c>
      <c r="BI2225" s="228">
        <f>IF(N2225="nulová",J2225,0)</f>
        <v>0</v>
      </c>
      <c r="BJ2225" s="20" t="s">
        <v>84</v>
      </c>
      <c r="BK2225" s="228">
        <f>ROUND(I2225*H2225,2)</f>
        <v>0</v>
      </c>
      <c r="BL2225" s="20" t="s">
        <v>291</v>
      </c>
      <c r="BM2225" s="227" t="s">
        <v>3651</v>
      </c>
    </row>
    <row r="2226" s="2" customFormat="1">
      <c r="A2226" s="41"/>
      <c r="B2226" s="42"/>
      <c r="C2226" s="43"/>
      <c r="D2226" s="229" t="s">
        <v>185</v>
      </c>
      <c r="E2226" s="43"/>
      <c r="F2226" s="230" t="s">
        <v>3650</v>
      </c>
      <c r="G2226" s="43"/>
      <c r="H2226" s="43"/>
      <c r="I2226" s="231"/>
      <c r="J2226" s="43"/>
      <c r="K2226" s="43"/>
      <c r="L2226" s="47"/>
      <c r="M2226" s="232"/>
      <c r="N2226" s="233"/>
      <c r="O2226" s="87"/>
      <c r="P2226" s="87"/>
      <c r="Q2226" s="87"/>
      <c r="R2226" s="87"/>
      <c r="S2226" s="87"/>
      <c r="T2226" s="88"/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T2226" s="20" t="s">
        <v>185</v>
      </c>
      <c r="AU2226" s="20" t="s">
        <v>86</v>
      </c>
    </row>
    <row r="2227" s="2" customFormat="1">
      <c r="A2227" s="41"/>
      <c r="B2227" s="42"/>
      <c r="C2227" s="43"/>
      <c r="D2227" s="229" t="s">
        <v>486</v>
      </c>
      <c r="E2227" s="43"/>
      <c r="F2227" s="287" t="s">
        <v>3652</v>
      </c>
      <c r="G2227" s="43"/>
      <c r="H2227" s="43"/>
      <c r="I2227" s="231"/>
      <c r="J2227" s="43"/>
      <c r="K2227" s="43"/>
      <c r="L2227" s="47"/>
      <c r="M2227" s="232"/>
      <c r="N2227" s="233"/>
      <c r="O2227" s="87"/>
      <c r="P2227" s="87"/>
      <c r="Q2227" s="87"/>
      <c r="R2227" s="87"/>
      <c r="S2227" s="87"/>
      <c r="T2227" s="88"/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T2227" s="20" t="s">
        <v>486</v>
      </c>
      <c r="AU2227" s="20" t="s">
        <v>86</v>
      </c>
    </row>
    <row r="2228" s="2" customFormat="1" ht="16.5" customHeight="1">
      <c r="A2228" s="41"/>
      <c r="B2228" s="42"/>
      <c r="C2228" s="216" t="s">
        <v>3653</v>
      </c>
      <c r="D2228" s="216" t="s">
        <v>179</v>
      </c>
      <c r="E2228" s="217" t="s">
        <v>3654</v>
      </c>
      <c r="F2228" s="218" t="s">
        <v>3655</v>
      </c>
      <c r="G2228" s="219" t="s">
        <v>344</v>
      </c>
      <c r="H2228" s="220">
        <v>1</v>
      </c>
      <c r="I2228" s="221"/>
      <c r="J2228" s="222">
        <f>ROUND(I2228*H2228,2)</f>
        <v>0</v>
      </c>
      <c r="K2228" s="218" t="s">
        <v>317</v>
      </c>
      <c r="L2228" s="47"/>
      <c r="M2228" s="223" t="s">
        <v>19</v>
      </c>
      <c r="N2228" s="224" t="s">
        <v>48</v>
      </c>
      <c r="O2228" s="87"/>
      <c r="P2228" s="225">
        <f>O2228*H2228</f>
        <v>0</v>
      </c>
      <c r="Q2228" s="225">
        <v>0.057000000000000002</v>
      </c>
      <c r="R2228" s="225">
        <f>Q2228*H2228</f>
        <v>0.057000000000000002</v>
      </c>
      <c r="S2228" s="225">
        <v>0</v>
      </c>
      <c r="T2228" s="226">
        <f>S2228*H2228</f>
        <v>0</v>
      </c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R2228" s="227" t="s">
        <v>291</v>
      </c>
      <c r="AT2228" s="227" t="s">
        <v>179</v>
      </c>
      <c r="AU2228" s="227" t="s">
        <v>86</v>
      </c>
      <c r="AY2228" s="20" t="s">
        <v>177</v>
      </c>
      <c r="BE2228" s="228">
        <f>IF(N2228="základní",J2228,0)</f>
        <v>0</v>
      </c>
      <c r="BF2228" s="228">
        <f>IF(N2228="snížená",J2228,0)</f>
        <v>0</v>
      </c>
      <c r="BG2228" s="228">
        <f>IF(N2228="zákl. přenesená",J2228,0)</f>
        <v>0</v>
      </c>
      <c r="BH2228" s="228">
        <f>IF(N2228="sníž. přenesená",J2228,0)</f>
        <v>0</v>
      </c>
      <c r="BI2228" s="228">
        <f>IF(N2228="nulová",J2228,0)</f>
        <v>0</v>
      </c>
      <c r="BJ2228" s="20" t="s">
        <v>84</v>
      </c>
      <c r="BK2228" s="228">
        <f>ROUND(I2228*H2228,2)</f>
        <v>0</v>
      </c>
      <c r="BL2228" s="20" t="s">
        <v>291</v>
      </c>
      <c r="BM2228" s="227" t="s">
        <v>3656</v>
      </c>
    </row>
    <row r="2229" s="2" customFormat="1">
      <c r="A2229" s="41"/>
      <c r="B2229" s="42"/>
      <c r="C2229" s="43"/>
      <c r="D2229" s="229" t="s">
        <v>185</v>
      </c>
      <c r="E2229" s="43"/>
      <c r="F2229" s="230" t="s">
        <v>3655</v>
      </c>
      <c r="G2229" s="43"/>
      <c r="H2229" s="43"/>
      <c r="I2229" s="231"/>
      <c r="J2229" s="43"/>
      <c r="K2229" s="43"/>
      <c r="L2229" s="47"/>
      <c r="M2229" s="232"/>
      <c r="N2229" s="233"/>
      <c r="O2229" s="87"/>
      <c r="P2229" s="87"/>
      <c r="Q2229" s="87"/>
      <c r="R2229" s="87"/>
      <c r="S2229" s="87"/>
      <c r="T2229" s="88"/>
      <c r="U2229" s="41"/>
      <c r="V2229" s="41"/>
      <c r="W2229" s="41"/>
      <c r="X2229" s="41"/>
      <c r="Y2229" s="41"/>
      <c r="Z2229" s="41"/>
      <c r="AA2229" s="41"/>
      <c r="AB2229" s="41"/>
      <c r="AC2229" s="41"/>
      <c r="AD2229" s="41"/>
      <c r="AE2229" s="41"/>
      <c r="AT2229" s="20" t="s">
        <v>185</v>
      </c>
      <c r="AU2229" s="20" t="s">
        <v>86</v>
      </c>
    </row>
    <row r="2230" s="2" customFormat="1">
      <c r="A2230" s="41"/>
      <c r="B2230" s="42"/>
      <c r="C2230" s="43"/>
      <c r="D2230" s="229" t="s">
        <v>486</v>
      </c>
      <c r="E2230" s="43"/>
      <c r="F2230" s="287" t="s">
        <v>3657</v>
      </c>
      <c r="G2230" s="43"/>
      <c r="H2230" s="43"/>
      <c r="I2230" s="231"/>
      <c r="J2230" s="43"/>
      <c r="K2230" s="43"/>
      <c r="L2230" s="47"/>
      <c r="M2230" s="232"/>
      <c r="N2230" s="233"/>
      <c r="O2230" s="87"/>
      <c r="P2230" s="87"/>
      <c r="Q2230" s="87"/>
      <c r="R2230" s="87"/>
      <c r="S2230" s="87"/>
      <c r="T2230" s="88"/>
      <c r="U2230" s="41"/>
      <c r="V2230" s="41"/>
      <c r="W2230" s="41"/>
      <c r="X2230" s="41"/>
      <c r="Y2230" s="41"/>
      <c r="Z2230" s="41"/>
      <c r="AA2230" s="41"/>
      <c r="AB2230" s="41"/>
      <c r="AC2230" s="41"/>
      <c r="AD2230" s="41"/>
      <c r="AE2230" s="41"/>
      <c r="AT2230" s="20" t="s">
        <v>486</v>
      </c>
      <c r="AU2230" s="20" t="s">
        <v>86</v>
      </c>
    </row>
    <row r="2231" s="2" customFormat="1" ht="16.5" customHeight="1">
      <c r="A2231" s="41"/>
      <c r="B2231" s="42"/>
      <c r="C2231" s="216" t="s">
        <v>3658</v>
      </c>
      <c r="D2231" s="216" t="s">
        <v>179</v>
      </c>
      <c r="E2231" s="217" t="s">
        <v>3659</v>
      </c>
      <c r="F2231" s="218" t="s">
        <v>3660</v>
      </c>
      <c r="G2231" s="219" t="s">
        <v>251</v>
      </c>
      <c r="H2231" s="220">
        <v>10.503</v>
      </c>
      <c r="I2231" s="221"/>
      <c r="J2231" s="222">
        <f>ROUND(I2231*H2231,2)</f>
        <v>0</v>
      </c>
      <c r="K2231" s="218" t="s">
        <v>317</v>
      </c>
      <c r="L2231" s="47"/>
      <c r="M2231" s="223" t="s">
        <v>19</v>
      </c>
      <c r="N2231" s="224" t="s">
        <v>48</v>
      </c>
      <c r="O2231" s="87"/>
      <c r="P2231" s="225">
        <f>O2231*H2231</f>
        <v>0</v>
      </c>
      <c r="Q2231" s="225">
        <v>0</v>
      </c>
      <c r="R2231" s="225">
        <f>Q2231*H2231</f>
        <v>0</v>
      </c>
      <c r="S2231" s="225">
        <v>0</v>
      </c>
      <c r="T2231" s="226">
        <f>S2231*H2231</f>
        <v>0</v>
      </c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R2231" s="227" t="s">
        <v>291</v>
      </c>
      <c r="AT2231" s="227" t="s">
        <v>179</v>
      </c>
      <c r="AU2231" s="227" t="s">
        <v>86</v>
      </c>
      <c r="AY2231" s="20" t="s">
        <v>177</v>
      </c>
      <c r="BE2231" s="228">
        <f>IF(N2231="základní",J2231,0)</f>
        <v>0</v>
      </c>
      <c r="BF2231" s="228">
        <f>IF(N2231="snížená",J2231,0)</f>
        <v>0</v>
      </c>
      <c r="BG2231" s="228">
        <f>IF(N2231="zákl. přenesená",J2231,0)</f>
        <v>0</v>
      </c>
      <c r="BH2231" s="228">
        <f>IF(N2231="sníž. přenesená",J2231,0)</f>
        <v>0</v>
      </c>
      <c r="BI2231" s="228">
        <f>IF(N2231="nulová",J2231,0)</f>
        <v>0</v>
      </c>
      <c r="BJ2231" s="20" t="s">
        <v>84</v>
      </c>
      <c r="BK2231" s="228">
        <f>ROUND(I2231*H2231,2)</f>
        <v>0</v>
      </c>
      <c r="BL2231" s="20" t="s">
        <v>291</v>
      </c>
      <c r="BM2231" s="227" t="s">
        <v>3661</v>
      </c>
    </row>
    <row r="2232" s="2" customFormat="1">
      <c r="A2232" s="41"/>
      <c r="B2232" s="42"/>
      <c r="C2232" s="43"/>
      <c r="D2232" s="229" t="s">
        <v>185</v>
      </c>
      <c r="E2232" s="43"/>
      <c r="F2232" s="230" t="s">
        <v>3660</v>
      </c>
      <c r="G2232" s="43"/>
      <c r="H2232" s="43"/>
      <c r="I2232" s="231"/>
      <c r="J2232" s="43"/>
      <c r="K2232" s="43"/>
      <c r="L2232" s="47"/>
      <c r="M2232" s="232"/>
      <c r="N2232" s="233"/>
      <c r="O2232" s="87"/>
      <c r="P2232" s="87"/>
      <c r="Q2232" s="87"/>
      <c r="R2232" s="87"/>
      <c r="S2232" s="87"/>
      <c r="T2232" s="88"/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T2232" s="20" t="s">
        <v>185</v>
      </c>
      <c r="AU2232" s="20" t="s">
        <v>86</v>
      </c>
    </row>
    <row r="2233" s="13" customFormat="1">
      <c r="A2233" s="13"/>
      <c r="B2233" s="234"/>
      <c r="C2233" s="235"/>
      <c r="D2233" s="229" t="s">
        <v>187</v>
      </c>
      <c r="E2233" s="236" t="s">
        <v>19</v>
      </c>
      <c r="F2233" s="237" t="s">
        <v>3662</v>
      </c>
      <c r="G2233" s="235"/>
      <c r="H2233" s="238">
        <v>10.503</v>
      </c>
      <c r="I2233" s="239"/>
      <c r="J2233" s="235"/>
      <c r="K2233" s="235"/>
      <c r="L2233" s="240"/>
      <c r="M2233" s="241"/>
      <c r="N2233" s="242"/>
      <c r="O2233" s="242"/>
      <c r="P2233" s="242"/>
      <c r="Q2233" s="242"/>
      <c r="R2233" s="242"/>
      <c r="S2233" s="242"/>
      <c r="T2233" s="24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4" t="s">
        <v>187</v>
      </c>
      <c r="AU2233" s="244" t="s">
        <v>86</v>
      </c>
      <c r="AV2233" s="13" t="s">
        <v>86</v>
      </c>
      <c r="AW2233" s="13" t="s">
        <v>37</v>
      </c>
      <c r="AX2233" s="13" t="s">
        <v>84</v>
      </c>
      <c r="AY2233" s="244" t="s">
        <v>177</v>
      </c>
    </row>
    <row r="2234" s="2" customFormat="1" ht="16.5" customHeight="1">
      <c r="A2234" s="41"/>
      <c r="B2234" s="42"/>
      <c r="C2234" s="277" t="s">
        <v>3663</v>
      </c>
      <c r="D2234" s="277" t="s">
        <v>314</v>
      </c>
      <c r="E2234" s="278" t="s">
        <v>3664</v>
      </c>
      <c r="F2234" s="279" t="s">
        <v>3665</v>
      </c>
      <c r="G2234" s="280" t="s">
        <v>251</v>
      </c>
      <c r="H2234" s="281">
        <v>11.553000000000001</v>
      </c>
      <c r="I2234" s="282"/>
      <c r="J2234" s="283">
        <f>ROUND(I2234*H2234,2)</f>
        <v>0</v>
      </c>
      <c r="K2234" s="279" t="s">
        <v>183</v>
      </c>
      <c r="L2234" s="284"/>
      <c r="M2234" s="285" t="s">
        <v>19</v>
      </c>
      <c r="N2234" s="286" t="s">
        <v>48</v>
      </c>
      <c r="O2234" s="87"/>
      <c r="P2234" s="225">
        <f>O2234*H2234</f>
        <v>0</v>
      </c>
      <c r="Q2234" s="225">
        <v>0.0094000000000000004</v>
      </c>
      <c r="R2234" s="225">
        <f>Q2234*H2234</f>
        <v>0.10859820000000001</v>
      </c>
      <c r="S2234" s="225">
        <v>0</v>
      </c>
      <c r="T2234" s="226">
        <f>S2234*H2234</f>
        <v>0</v>
      </c>
      <c r="U2234" s="41"/>
      <c r="V2234" s="41"/>
      <c r="W2234" s="41"/>
      <c r="X2234" s="41"/>
      <c r="Y2234" s="41"/>
      <c r="Z2234" s="41"/>
      <c r="AA2234" s="41"/>
      <c r="AB2234" s="41"/>
      <c r="AC2234" s="41"/>
      <c r="AD2234" s="41"/>
      <c r="AE2234" s="41"/>
      <c r="AR2234" s="227" t="s">
        <v>427</v>
      </c>
      <c r="AT2234" s="227" t="s">
        <v>314</v>
      </c>
      <c r="AU2234" s="227" t="s">
        <v>86</v>
      </c>
      <c r="AY2234" s="20" t="s">
        <v>177</v>
      </c>
      <c r="BE2234" s="228">
        <f>IF(N2234="základní",J2234,0)</f>
        <v>0</v>
      </c>
      <c r="BF2234" s="228">
        <f>IF(N2234="snížená",J2234,0)</f>
        <v>0</v>
      </c>
      <c r="BG2234" s="228">
        <f>IF(N2234="zákl. přenesená",J2234,0)</f>
        <v>0</v>
      </c>
      <c r="BH2234" s="228">
        <f>IF(N2234="sníž. přenesená",J2234,0)</f>
        <v>0</v>
      </c>
      <c r="BI2234" s="228">
        <f>IF(N2234="nulová",J2234,0)</f>
        <v>0</v>
      </c>
      <c r="BJ2234" s="20" t="s">
        <v>84</v>
      </c>
      <c r="BK2234" s="228">
        <f>ROUND(I2234*H2234,2)</f>
        <v>0</v>
      </c>
      <c r="BL2234" s="20" t="s">
        <v>291</v>
      </c>
      <c r="BM2234" s="227" t="s">
        <v>3666</v>
      </c>
    </row>
    <row r="2235" s="2" customFormat="1">
      <c r="A2235" s="41"/>
      <c r="B2235" s="42"/>
      <c r="C2235" s="43"/>
      <c r="D2235" s="229" t="s">
        <v>185</v>
      </c>
      <c r="E2235" s="43"/>
      <c r="F2235" s="230" t="s">
        <v>3665</v>
      </c>
      <c r="G2235" s="43"/>
      <c r="H2235" s="43"/>
      <c r="I2235" s="231"/>
      <c r="J2235" s="43"/>
      <c r="K2235" s="43"/>
      <c r="L2235" s="47"/>
      <c r="M2235" s="232"/>
      <c r="N2235" s="233"/>
      <c r="O2235" s="87"/>
      <c r="P2235" s="87"/>
      <c r="Q2235" s="87"/>
      <c r="R2235" s="87"/>
      <c r="S2235" s="87"/>
      <c r="T2235" s="88"/>
      <c r="U2235" s="41"/>
      <c r="V2235" s="41"/>
      <c r="W2235" s="41"/>
      <c r="X2235" s="41"/>
      <c r="Y2235" s="41"/>
      <c r="Z2235" s="41"/>
      <c r="AA2235" s="41"/>
      <c r="AB2235" s="41"/>
      <c r="AC2235" s="41"/>
      <c r="AD2235" s="41"/>
      <c r="AE2235" s="41"/>
      <c r="AT2235" s="20" t="s">
        <v>185</v>
      </c>
      <c r="AU2235" s="20" t="s">
        <v>86</v>
      </c>
    </row>
    <row r="2236" s="13" customFormat="1">
      <c r="A2236" s="13"/>
      <c r="B2236" s="234"/>
      <c r="C2236" s="235"/>
      <c r="D2236" s="229" t="s">
        <v>187</v>
      </c>
      <c r="E2236" s="236" t="s">
        <v>19</v>
      </c>
      <c r="F2236" s="237" t="s">
        <v>3667</v>
      </c>
      <c r="G2236" s="235"/>
      <c r="H2236" s="238">
        <v>10.503</v>
      </c>
      <c r="I2236" s="239"/>
      <c r="J2236" s="235"/>
      <c r="K2236" s="235"/>
      <c r="L2236" s="240"/>
      <c r="M2236" s="241"/>
      <c r="N2236" s="242"/>
      <c r="O2236" s="242"/>
      <c r="P2236" s="242"/>
      <c r="Q2236" s="242"/>
      <c r="R2236" s="242"/>
      <c r="S2236" s="242"/>
      <c r="T2236" s="243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4" t="s">
        <v>187</v>
      </c>
      <c r="AU2236" s="244" t="s">
        <v>86</v>
      </c>
      <c r="AV2236" s="13" t="s">
        <v>86</v>
      </c>
      <c r="AW2236" s="13" t="s">
        <v>37</v>
      </c>
      <c r="AX2236" s="13" t="s">
        <v>84</v>
      </c>
      <c r="AY2236" s="244" t="s">
        <v>177</v>
      </c>
    </row>
    <row r="2237" s="13" customFormat="1">
      <c r="A2237" s="13"/>
      <c r="B2237" s="234"/>
      <c r="C2237" s="235"/>
      <c r="D2237" s="229" t="s">
        <v>187</v>
      </c>
      <c r="E2237" s="235"/>
      <c r="F2237" s="237" t="s">
        <v>3668</v>
      </c>
      <c r="G2237" s="235"/>
      <c r="H2237" s="238">
        <v>11.553000000000001</v>
      </c>
      <c r="I2237" s="239"/>
      <c r="J2237" s="235"/>
      <c r="K2237" s="235"/>
      <c r="L2237" s="240"/>
      <c r="M2237" s="241"/>
      <c r="N2237" s="242"/>
      <c r="O2237" s="242"/>
      <c r="P2237" s="242"/>
      <c r="Q2237" s="242"/>
      <c r="R2237" s="242"/>
      <c r="S2237" s="242"/>
      <c r="T2237" s="24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4" t="s">
        <v>187</v>
      </c>
      <c r="AU2237" s="244" t="s">
        <v>86</v>
      </c>
      <c r="AV2237" s="13" t="s">
        <v>86</v>
      </c>
      <c r="AW2237" s="13" t="s">
        <v>4</v>
      </c>
      <c r="AX2237" s="13" t="s">
        <v>84</v>
      </c>
      <c r="AY2237" s="244" t="s">
        <v>177</v>
      </c>
    </row>
    <row r="2238" s="2" customFormat="1" ht="16.5" customHeight="1">
      <c r="A2238" s="41"/>
      <c r="B2238" s="42"/>
      <c r="C2238" s="216" t="s">
        <v>3669</v>
      </c>
      <c r="D2238" s="216" t="s">
        <v>179</v>
      </c>
      <c r="E2238" s="217" t="s">
        <v>3670</v>
      </c>
      <c r="F2238" s="218" t="s">
        <v>3671</v>
      </c>
      <c r="G2238" s="219" t="s">
        <v>344</v>
      </c>
      <c r="H2238" s="220">
        <v>1</v>
      </c>
      <c r="I2238" s="221"/>
      <c r="J2238" s="222">
        <f>ROUND(I2238*H2238,2)</f>
        <v>0</v>
      </c>
      <c r="K2238" s="218" t="s">
        <v>317</v>
      </c>
      <c r="L2238" s="47"/>
      <c r="M2238" s="223" t="s">
        <v>19</v>
      </c>
      <c r="N2238" s="224" t="s">
        <v>48</v>
      </c>
      <c r="O2238" s="87"/>
      <c r="P2238" s="225">
        <f>O2238*H2238</f>
        <v>0</v>
      </c>
      <c r="Q2238" s="225">
        <v>0.080000000000000002</v>
      </c>
      <c r="R2238" s="225">
        <f>Q2238*H2238</f>
        <v>0.080000000000000002</v>
      </c>
      <c r="S2238" s="225">
        <v>0</v>
      </c>
      <c r="T2238" s="226">
        <f>S2238*H2238</f>
        <v>0</v>
      </c>
      <c r="U2238" s="41"/>
      <c r="V2238" s="41"/>
      <c r="W2238" s="41"/>
      <c r="X2238" s="41"/>
      <c r="Y2238" s="41"/>
      <c r="Z2238" s="41"/>
      <c r="AA2238" s="41"/>
      <c r="AB2238" s="41"/>
      <c r="AC2238" s="41"/>
      <c r="AD2238" s="41"/>
      <c r="AE2238" s="41"/>
      <c r="AR2238" s="227" t="s">
        <v>291</v>
      </c>
      <c r="AT2238" s="227" t="s">
        <v>179</v>
      </c>
      <c r="AU2238" s="227" t="s">
        <v>86</v>
      </c>
      <c r="AY2238" s="20" t="s">
        <v>177</v>
      </c>
      <c r="BE2238" s="228">
        <f>IF(N2238="základní",J2238,0)</f>
        <v>0</v>
      </c>
      <c r="BF2238" s="228">
        <f>IF(N2238="snížená",J2238,0)</f>
        <v>0</v>
      </c>
      <c r="BG2238" s="228">
        <f>IF(N2238="zákl. přenesená",J2238,0)</f>
        <v>0</v>
      </c>
      <c r="BH2238" s="228">
        <f>IF(N2238="sníž. přenesená",J2238,0)</f>
        <v>0</v>
      </c>
      <c r="BI2238" s="228">
        <f>IF(N2238="nulová",J2238,0)</f>
        <v>0</v>
      </c>
      <c r="BJ2238" s="20" t="s">
        <v>84</v>
      </c>
      <c r="BK2238" s="228">
        <f>ROUND(I2238*H2238,2)</f>
        <v>0</v>
      </c>
      <c r="BL2238" s="20" t="s">
        <v>291</v>
      </c>
      <c r="BM2238" s="227" t="s">
        <v>3672</v>
      </c>
    </row>
    <row r="2239" s="2" customFormat="1">
      <c r="A2239" s="41"/>
      <c r="B2239" s="42"/>
      <c r="C2239" s="43"/>
      <c r="D2239" s="229" t="s">
        <v>185</v>
      </c>
      <c r="E2239" s="43"/>
      <c r="F2239" s="230" t="s">
        <v>3673</v>
      </c>
      <c r="G2239" s="43"/>
      <c r="H2239" s="43"/>
      <c r="I2239" s="231"/>
      <c r="J2239" s="43"/>
      <c r="K2239" s="43"/>
      <c r="L2239" s="47"/>
      <c r="M2239" s="232"/>
      <c r="N2239" s="233"/>
      <c r="O2239" s="87"/>
      <c r="P2239" s="87"/>
      <c r="Q2239" s="87"/>
      <c r="R2239" s="87"/>
      <c r="S2239" s="87"/>
      <c r="T2239" s="88"/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T2239" s="20" t="s">
        <v>185</v>
      </c>
      <c r="AU2239" s="20" t="s">
        <v>86</v>
      </c>
    </row>
    <row r="2240" s="2" customFormat="1">
      <c r="A2240" s="41"/>
      <c r="B2240" s="42"/>
      <c r="C2240" s="43"/>
      <c r="D2240" s="229" t="s">
        <v>486</v>
      </c>
      <c r="E2240" s="43"/>
      <c r="F2240" s="287" t="s">
        <v>3674</v>
      </c>
      <c r="G2240" s="43"/>
      <c r="H2240" s="43"/>
      <c r="I2240" s="231"/>
      <c r="J2240" s="43"/>
      <c r="K2240" s="43"/>
      <c r="L2240" s="47"/>
      <c r="M2240" s="232"/>
      <c r="N2240" s="233"/>
      <c r="O2240" s="87"/>
      <c r="P2240" s="87"/>
      <c r="Q2240" s="87"/>
      <c r="R2240" s="87"/>
      <c r="S2240" s="87"/>
      <c r="T2240" s="88"/>
      <c r="U2240" s="41"/>
      <c r="V2240" s="41"/>
      <c r="W2240" s="41"/>
      <c r="X2240" s="41"/>
      <c r="Y2240" s="41"/>
      <c r="Z2240" s="41"/>
      <c r="AA2240" s="41"/>
      <c r="AB2240" s="41"/>
      <c r="AC2240" s="41"/>
      <c r="AD2240" s="41"/>
      <c r="AE2240" s="41"/>
      <c r="AT2240" s="20" t="s">
        <v>486</v>
      </c>
      <c r="AU2240" s="20" t="s">
        <v>86</v>
      </c>
    </row>
    <row r="2241" s="2" customFormat="1" ht="16.5" customHeight="1">
      <c r="A2241" s="41"/>
      <c r="B2241" s="42"/>
      <c r="C2241" s="216" t="s">
        <v>3675</v>
      </c>
      <c r="D2241" s="216" t="s">
        <v>179</v>
      </c>
      <c r="E2241" s="217" t="s">
        <v>3676</v>
      </c>
      <c r="F2241" s="218" t="s">
        <v>3677</v>
      </c>
      <c r="G2241" s="219" t="s">
        <v>465</v>
      </c>
      <c r="H2241" s="220">
        <v>8.0999999999999996</v>
      </c>
      <c r="I2241" s="221"/>
      <c r="J2241" s="222">
        <f>ROUND(I2241*H2241,2)</f>
        <v>0</v>
      </c>
      <c r="K2241" s="218" t="s">
        <v>317</v>
      </c>
      <c r="L2241" s="47"/>
      <c r="M2241" s="223" t="s">
        <v>19</v>
      </c>
      <c r="N2241" s="224" t="s">
        <v>48</v>
      </c>
      <c r="O2241" s="87"/>
      <c r="P2241" s="225">
        <f>O2241*H2241</f>
        <v>0</v>
      </c>
      <c r="Q2241" s="225">
        <v>0</v>
      </c>
      <c r="R2241" s="225">
        <f>Q2241*H2241</f>
        <v>0</v>
      </c>
      <c r="S2241" s="225">
        <v>0</v>
      </c>
      <c r="T2241" s="226">
        <f>S2241*H2241</f>
        <v>0</v>
      </c>
      <c r="U2241" s="41"/>
      <c r="V2241" s="41"/>
      <c r="W2241" s="41"/>
      <c r="X2241" s="41"/>
      <c r="Y2241" s="41"/>
      <c r="Z2241" s="41"/>
      <c r="AA2241" s="41"/>
      <c r="AB2241" s="41"/>
      <c r="AC2241" s="41"/>
      <c r="AD2241" s="41"/>
      <c r="AE2241" s="41"/>
      <c r="AR2241" s="227" t="s">
        <v>291</v>
      </c>
      <c r="AT2241" s="227" t="s">
        <v>179</v>
      </c>
      <c r="AU2241" s="227" t="s">
        <v>86</v>
      </c>
      <c r="AY2241" s="20" t="s">
        <v>177</v>
      </c>
      <c r="BE2241" s="228">
        <f>IF(N2241="základní",J2241,0)</f>
        <v>0</v>
      </c>
      <c r="BF2241" s="228">
        <f>IF(N2241="snížená",J2241,0)</f>
        <v>0</v>
      </c>
      <c r="BG2241" s="228">
        <f>IF(N2241="zákl. přenesená",J2241,0)</f>
        <v>0</v>
      </c>
      <c r="BH2241" s="228">
        <f>IF(N2241="sníž. přenesená",J2241,0)</f>
        <v>0</v>
      </c>
      <c r="BI2241" s="228">
        <f>IF(N2241="nulová",J2241,0)</f>
        <v>0</v>
      </c>
      <c r="BJ2241" s="20" t="s">
        <v>84</v>
      </c>
      <c r="BK2241" s="228">
        <f>ROUND(I2241*H2241,2)</f>
        <v>0</v>
      </c>
      <c r="BL2241" s="20" t="s">
        <v>291</v>
      </c>
      <c r="BM2241" s="227" t="s">
        <v>3678</v>
      </c>
    </row>
    <row r="2242" s="2" customFormat="1">
      <c r="A2242" s="41"/>
      <c r="B2242" s="42"/>
      <c r="C2242" s="43"/>
      <c r="D2242" s="229" t="s">
        <v>185</v>
      </c>
      <c r="E2242" s="43"/>
      <c r="F2242" s="230" t="s">
        <v>3679</v>
      </c>
      <c r="G2242" s="43"/>
      <c r="H2242" s="43"/>
      <c r="I2242" s="231"/>
      <c r="J2242" s="43"/>
      <c r="K2242" s="43"/>
      <c r="L2242" s="47"/>
      <c r="M2242" s="232"/>
      <c r="N2242" s="233"/>
      <c r="O2242" s="87"/>
      <c r="P2242" s="87"/>
      <c r="Q2242" s="87"/>
      <c r="R2242" s="87"/>
      <c r="S2242" s="87"/>
      <c r="T2242" s="88"/>
      <c r="U2242" s="41"/>
      <c r="V2242" s="41"/>
      <c r="W2242" s="41"/>
      <c r="X2242" s="41"/>
      <c r="Y2242" s="41"/>
      <c r="Z2242" s="41"/>
      <c r="AA2242" s="41"/>
      <c r="AB2242" s="41"/>
      <c r="AC2242" s="41"/>
      <c r="AD2242" s="41"/>
      <c r="AE2242" s="41"/>
      <c r="AT2242" s="20" t="s">
        <v>185</v>
      </c>
      <c r="AU2242" s="20" t="s">
        <v>86</v>
      </c>
    </row>
    <row r="2243" s="14" customFormat="1">
      <c r="A2243" s="14"/>
      <c r="B2243" s="245"/>
      <c r="C2243" s="246"/>
      <c r="D2243" s="229" t="s">
        <v>187</v>
      </c>
      <c r="E2243" s="247" t="s">
        <v>19</v>
      </c>
      <c r="F2243" s="248" t="s">
        <v>3680</v>
      </c>
      <c r="G2243" s="246"/>
      <c r="H2243" s="247" t="s">
        <v>19</v>
      </c>
      <c r="I2243" s="249"/>
      <c r="J2243" s="246"/>
      <c r="K2243" s="246"/>
      <c r="L2243" s="250"/>
      <c r="M2243" s="251"/>
      <c r="N2243" s="252"/>
      <c r="O2243" s="252"/>
      <c r="P2243" s="252"/>
      <c r="Q2243" s="252"/>
      <c r="R2243" s="252"/>
      <c r="S2243" s="252"/>
      <c r="T2243" s="253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4" t="s">
        <v>187</v>
      </c>
      <c r="AU2243" s="254" t="s">
        <v>86</v>
      </c>
      <c r="AV2243" s="14" t="s">
        <v>84</v>
      </c>
      <c r="AW2243" s="14" t="s">
        <v>37</v>
      </c>
      <c r="AX2243" s="14" t="s">
        <v>77</v>
      </c>
      <c r="AY2243" s="254" t="s">
        <v>177</v>
      </c>
    </row>
    <row r="2244" s="14" customFormat="1">
      <c r="A2244" s="14"/>
      <c r="B2244" s="245"/>
      <c r="C2244" s="246"/>
      <c r="D2244" s="229" t="s">
        <v>187</v>
      </c>
      <c r="E2244" s="247" t="s">
        <v>19</v>
      </c>
      <c r="F2244" s="248" t="s">
        <v>3681</v>
      </c>
      <c r="G2244" s="246"/>
      <c r="H2244" s="247" t="s">
        <v>19</v>
      </c>
      <c r="I2244" s="249"/>
      <c r="J2244" s="246"/>
      <c r="K2244" s="246"/>
      <c r="L2244" s="250"/>
      <c r="M2244" s="251"/>
      <c r="N2244" s="252"/>
      <c r="O2244" s="252"/>
      <c r="P2244" s="252"/>
      <c r="Q2244" s="252"/>
      <c r="R2244" s="252"/>
      <c r="S2244" s="252"/>
      <c r="T2244" s="253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4" t="s">
        <v>187</v>
      </c>
      <c r="AU2244" s="254" t="s">
        <v>86</v>
      </c>
      <c r="AV2244" s="14" t="s">
        <v>84</v>
      </c>
      <c r="AW2244" s="14" t="s">
        <v>37</v>
      </c>
      <c r="AX2244" s="14" t="s">
        <v>77</v>
      </c>
      <c r="AY2244" s="254" t="s">
        <v>177</v>
      </c>
    </row>
    <row r="2245" s="13" customFormat="1">
      <c r="A2245" s="13"/>
      <c r="B2245" s="234"/>
      <c r="C2245" s="235"/>
      <c r="D2245" s="229" t="s">
        <v>187</v>
      </c>
      <c r="E2245" s="236" t="s">
        <v>19</v>
      </c>
      <c r="F2245" s="237" t="s">
        <v>3682</v>
      </c>
      <c r="G2245" s="235"/>
      <c r="H2245" s="238">
        <v>8.0999999999999996</v>
      </c>
      <c r="I2245" s="239"/>
      <c r="J2245" s="235"/>
      <c r="K2245" s="235"/>
      <c r="L2245" s="240"/>
      <c r="M2245" s="241"/>
      <c r="N2245" s="242"/>
      <c r="O2245" s="242"/>
      <c r="P2245" s="242"/>
      <c r="Q2245" s="242"/>
      <c r="R2245" s="242"/>
      <c r="S2245" s="242"/>
      <c r="T2245" s="24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44" t="s">
        <v>187</v>
      </c>
      <c r="AU2245" s="244" t="s">
        <v>86</v>
      </c>
      <c r="AV2245" s="13" t="s">
        <v>86</v>
      </c>
      <c r="AW2245" s="13" t="s">
        <v>37</v>
      </c>
      <c r="AX2245" s="13" t="s">
        <v>84</v>
      </c>
      <c r="AY2245" s="244" t="s">
        <v>177</v>
      </c>
    </row>
    <row r="2246" s="2" customFormat="1" ht="16.5" customHeight="1">
      <c r="A2246" s="41"/>
      <c r="B2246" s="42"/>
      <c r="C2246" s="216" t="s">
        <v>3683</v>
      </c>
      <c r="D2246" s="216" t="s">
        <v>179</v>
      </c>
      <c r="E2246" s="217" t="s">
        <v>3684</v>
      </c>
      <c r="F2246" s="218" t="s">
        <v>3685</v>
      </c>
      <c r="G2246" s="219" t="s">
        <v>3686</v>
      </c>
      <c r="H2246" s="220">
        <v>2</v>
      </c>
      <c r="I2246" s="221"/>
      <c r="J2246" s="222">
        <f>ROUND(I2246*H2246,2)</f>
        <v>0</v>
      </c>
      <c r="K2246" s="218" t="s">
        <v>317</v>
      </c>
      <c r="L2246" s="47"/>
      <c r="M2246" s="223" t="s">
        <v>19</v>
      </c>
      <c r="N2246" s="224" t="s">
        <v>48</v>
      </c>
      <c r="O2246" s="87"/>
      <c r="P2246" s="225">
        <f>O2246*H2246</f>
        <v>0</v>
      </c>
      <c r="Q2246" s="225">
        <v>0</v>
      </c>
      <c r="R2246" s="225">
        <f>Q2246*H2246</f>
        <v>0</v>
      </c>
      <c r="S2246" s="225">
        <v>0</v>
      </c>
      <c r="T2246" s="226">
        <f>S2246*H2246</f>
        <v>0</v>
      </c>
      <c r="U2246" s="41"/>
      <c r="V2246" s="41"/>
      <c r="W2246" s="41"/>
      <c r="X2246" s="41"/>
      <c r="Y2246" s="41"/>
      <c r="Z2246" s="41"/>
      <c r="AA2246" s="41"/>
      <c r="AB2246" s="41"/>
      <c r="AC2246" s="41"/>
      <c r="AD2246" s="41"/>
      <c r="AE2246" s="41"/>
      <c r="AR2246" s="227" t="s">
        <v>291</v>
      </c>
      <c r="AT2246" s="227" t="s">
        <v>179</v>
      </c>
      <c r="AU2246" s="227" t="s">
        <v>86</v>
      </c>
      <c r="AY2246" s="20" t="s">
        <v>177</v>
      </c>
      <c r="BE2246" s="228">
        <f>IF(N2246="základní",J2246,0)</f>
        <v>0</v>
      </c>
      <c r="BF2246" s="228">
        <f>IF(N2246="snížená",J2246,0)</f>
        <v>0</v>
      </c>
      <c r="BG2246" s="228">
        <f>IF(N2246="zákl. přenesená",J2246,0)</f>
        <v>0</v>
      </c>
      <c r="BH2246" s="228">
        <f>IF(N2246="sníž. přenesená",J2246,0)</f>
        <v>0</v>
      </c>
      <c r="BI2246" s="228">
        <f>IF(N2246="nulová",J2246,0)</f>
        <v>0</v>
      </c>
      <c r="BJ2246" s="20" t="s">
        <v>84</v>
      </c>
      <c r="BK2246" s="228">
        <f>ROUND(I2246*H2246,2)</f>
        <v>0</v>
      </c>
      <c r="BL2246" s="20" t="s">
        <v>291</v>
      </c>
      <c r="BM2246" s="227" t="s">
        <v>3687</v>
      </c>
    </row>
    <row r="2247" s="2" customFormat="1">
      <c r="A2247" s="41"/>
      <c r="B2247" s="42"/>
      <c r="C2247" s="43"/>
      <c r="D2247" s="229" t="s">
        <v>185</v>
      </c>
      <c r="E2247" s="43"/>
      <c r="F2247" s="230" t="s">
        <v>3688</v>
      </c>
      <c r="G2247" s="43"/>
      <c r="H2247" s="43"/>
      <c r="I2247" s="231"/>
      <c r="J2247" s="43"/>
      <c r="K2247" s="43"/>
      <c r="L2247" s="47"/>
      <c r="M2247" s="232"/>
      <c r="N2247" s="233"/>
      <c r="O2247" s="87"/>
      <c r="P2247" s="87"/>
      <c r="Q2247" s="87"/>
      <c r="R2247" s="87"/>
      <c r="S2247" s="87"/>
      <c r="T2247" s="88"/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T2247" s="20" t="s">
        <v>185</v>
      </c>
      <c r="AU2247" s="20" t="s">
        <v>86</v>
      </c>
    </row>
    <row r="2248" s="13" customFormat="1">
      <c r="A2248" s="13"/>
      <c r="B2248" s="234"/>
      <c r="C2248" s="235"/>
      <c r="D2248" s="229" t="s">
        <v>187</v>
      </c>
      <c r="E2248" s="236" t="s">
        <v>19</v>
      </c>
      <c r="F2248" s="237" t="s">
        <v>3689</v>
      </c>
      <c r="G2248" s="235"/>
      <c r="H2248" s="238">
        <v>2</v>
      </c>
      <c r="I2248" s="239"/>
      <c r="J2248" s="235"/>
      <c r="K2248" s="235"/>
      <c r="L2248" s="240"/>
      <c r="M2248" s="241"/>
      <c r="N2248" s="242"/>
      <c r="O2248" s="242"/>
      <c r="P2248" s="242"/>
      <c r="Q2248" s="242"/>
      <c r="R2248" s="242"/>
      <c r="S2248" s="242"/>
      <c r="T2248" s="243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4" t="s">
        <v>187</v>
      </c>
      <c r="AU2248" s="244" t="s">
        <v>86</v>
      </c>
      <c r="AV2248" s="13" t="s">
        <v>86</v>
      </c>
      <c r="AW2248" s="13" t="s">
        <v>37</v>
      </c>
      <c r="AX2248" s="13" t="s">
        <v>84</v>
      </c>
      <c r="AY2248" s="244" t="s">
        <v>177</v>
      </c>
    </row>
    <row r="2249" s="2" customFormat="1" ht="16.5" customHeight="1">
      <c r="A2249" s="41"/>
      <c r="B2249" s="42"/>
      <c r="C2249" s="277" t="s">
        <v>3690</v>
      </c>
      <c r="D2249" s="277" t="s">
        <v>314</v>
      </c>
      <c r="E2249" s="278" t="s">
        <v>3691</v>
      </c>
      <c r="F2249" s="279" t="s">
        <v>3692</v>
      </c>
      <c r="G2249" s="280" t="s">
        <v>465</v>
      </c>
      <c r="H2249" s="281">
        <v>13</v>
      </c>
      <c r="I2249" s="282"/>
      <c r="J2249" s="283">
        <f>ROUND(I2249*H2249,2)</f>
        <v>0</v>
      </c>
      <c r="K2249" s="279" t="s">
        <v>183</v>
      </c>
      <c r="L2249" s="284"/>
      <c r="M2249" s="285" t="s">
        <v>19</v>
      </c>
      <c r="N2249" s="286" t="s">
        <v>48</v>
      </c>
      <c r="O2249" s="87"/>
      <c r="P2249" s="225">
        <f>O2249*H2249</f>
        <v>0</v>
      </c>
      <c r="Q2249" s="225">
        <v>0.00020000000000000001</v>
      </c>
      <c r="R2249" s="225">
        <f>Q2249*H2249</f>
        <v>0.0026000000000000003</v>
      </c>
      <c r="S2249" s="225">
        <v>0</v>
      </c>
      <c r="T2249" s="226">
        <f>S2249*H2249</f>
        <v>0</v>
      </c>
      <c r="U2249" s="41"/>
      <c r="V2249" s="41"/>
      <c r="W2249" s="41"/>
      <c r="X2249" s="41"/>
      <c r="Y2249" s="41"/>
      <c r="Z2249" s="41"/>
      <c r="AA2249" s="41"/>
      <c r="AB2249" s="41"/>
      <c r="AC2249" s="41"/>
      <c r="AD2249" s="41"/>
      <c r="AE2249" s="41"/>
      <c r="AR2249" s="227" t="s">
        <v>427</v>
      </c>
      <c r="AT2249" s="227" t="s">
        <v>314</v>
      </c>
      <c r="AU2249" s="227" t="s">
        <v>86</v>
      </c>
      <c r="AY2249" s="20" t="s">
        <v>177</v>
      </c>
      <c r="BE2249" s="228">
        <f>IF(N2249="základní",J2249,0)</f>
        <v>0</v>
      </c>
      <c r="BF2249" s="228">
        <f>IF(N2249="snížená",J2249,0)</f>
        <v>0</v>
      </c>
      <c r="BG2249" s="228">
        <f>IF(N2249="zákl. přenesená",J2249,0)</f>
        <v>0</v>
      </c>
      <c r="BH2249" s="228">
        <f>IF(N2249="sníž. přenesená",J2249,0)</f>
        <v>0</v>
      </c>
      <c r="BI2249" s="228">
        <f>IF(N2249="nulová",J2249,0)</f>
        <v>0</v>
      </c>
      <c r="BJ2249" s="20" t="s">
        <v>84</v>
      </c>
      <c r="BK2249" s="228">
        <f>ROUND(I2249*H2249,2)</f>
        <v>0</v>
      </c>
      <c r="BL2249" s="20" t="s">
        <v>291</v>
      </c>
      <c r="BM2249" s="227" t="s">
        <v>3693</v>
      </c>
    </row>
    <row r="2250" s="2" customFormat="1">
      <c r="A2250" s="41"/>
      <c r="B2250" s="42"/>
      <c r="C2250" s="43"/>
      <c r="D2250" s="229" t="s">
        <v>185</v>
      </c>
      <c r="E2250" s="43"/>
      <c r="F2250" s="230" t="s">
        <v>3692</v>
      </c>
      <c r="G2250" s="43"/>
      <c r="H2250" s="43"/>
      <c r="I2250" s="231"/>
      <c r="J2250" s="43"/>
      <c r="K2250" s="43"/>
      <c r="L2250" s="47"/>
      <c r="M2250" s="232"/>
      <c r="N2250" s="233"/>
      <c r="O2250" s="87"/>
      <c r="P2250" s="87"/>
      <c r="Q2250" s="87"/>
      <c r="R2250" s="87"/>
      <c r="S2250" s="87"/>
      <c r="T2250" s="88"/>
      <c r="U2250" s="41"/>
      <c r="V2250" s="41"/>
      <c r="W2250" s="41"/>
      <c r="X2250" s="41"/>
      <c r="Y2250" s="41"/>
      <c r="Z2250" s="41"/>
      <c r="AA2250" s="41"/>
      <c r="AB2250" s="41"/>
      <c r="AC2250" s="41"/>
      <c r="AD2250" s="41"/>
      <c r="AE2250" s="41"/>
      <c r="AT2250" s="20" t="s">
        <v>185</v>
      </c>
      <c r="AU2250" s="20" t="s">
        <v>86</v>
      </c>
    </row>
    <row r="2251" s="13" customFormat="1">
      <c r="A2251" s="13"/>
      <c r="B2251" s="234"/>
      <c r="C2251" s="235"/>
      <c r="D2251" s="229" t="s">
        <v>187</v>
      </c>
      <c r="E2251" s="236" t="s">
        <v>19</v>
      </c>
      <c r="F2251" s="237" t="s">
        <v>3694</v>
      </c>
      <c r="G2251" s="235"/>
      <c r="H2251" s="238">
        <v>5.5999999999999996</v>
      </c>
      <c r="I2251" s="239"/>
      <c r="J2251" s="235"/>
      <c r="K2251" s="235"/>
      <c r="L2251" s="240"/>
      <c r="M2251" s="241"/>
      <c r="N2251" s="242"/>
      <c r="O2251" s="242"/>
      <c r="P2251" s="242"/>
      <c r="Q2251" s="242"/>
      <c r="R2251" s="242"/>
      <c r="S2251" s="242"/>
      <c r="T2251" s="24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44" t="s">
        <v>187</v>
      </c>
      <c r="AU2251" s="244" t="s">
        <v>86</v>
      </c>
      <c r="AV2251" s="13" t="s">
        <v>86</v>
      </c>
      <c r="AW2251" s="13" t="s">
        <v>37</v>
      </c>
      <c r="AX2251" s="13" t="s">
        <v>77</v>
      </c>
      <c r="AY2251" s="244" t="s">
        <v>177</v>
      </c>
    </row>
    <row r="2252" s="13" customFormat="1">
      <c r="A2252" s="13"/>
      <c r="B2252" s="234"/>
      <c r="C2252" s="235"/>
      <c r="D2252" s="229" t="s">
        <v>187</v>
      </c>
      <c r="E2252" s="236" t="s">
        <v>19</v>
      </c>
      <c r="F2252" s="237" t="s">
        <v>3695</v>
      </c>
      <c r="G2252" s="235"/>
      <c r="H2252" s="238">
        <v>7.4000000000000004</v>
      </c>
      <c r="I2252" s="239"/>
      <c r="J2252" s="235"/>
      <c r="K2252" s="235"/>
      <c r="L2252" s="240"/>
      <c r="M2252" s="241"/>
      <c r="N2252" s="242"/>
      <c r="O2252" s="242"/>
      <c r="P2252" s="242"/>
      <c r="Q2252" s="242"/>
      <c r="R2252" s="242"/>
      <c r="S2252" s="242"/>
      <c r="T2252" s="243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4" t="s">
        <v>187</v>
      </c>
      <c r="AU2252" s="244" t="s">
        <v>86</v>
      </c>
      <c r="AV2252" s="13" t="s">
        <v>86</v>
      </c>
      <c r="AW2252" s="13" t="s">
        <v>37</v>
      </c>
      <c r="AX2252" s="13" t="s">
        <v>77</v>
      </c>
      <c r="AY2252" s="244" t="s">
        <v>177</v>
      </c>
    </row>
    <row r="2253" s="15" customFormat="1">
      <c r="A2253" s="15"/>
      <c r="B2253" s="255"/>
      <c r="C2253" s="256"/>
      <c r="D2253" s="229" t="s">
        <v>187</v>
      </c>
      <c r="E2253" s="257" t="s">
        <v>19</v>
      </c>
      <c r="F2253" s="258" t="s">
        <v>222</v>
      </c>
      <c r="G2253" s="256"/>
      <c r="H2253" s="259">
        <v>13</v>
      </c>
      <c r="I2253" s="260"/>
      <c r="J2253" s="256"/>
      <c r="K2253" s="256"/>
      <c r="L2253" s="261"/>
      <c r="M2253" s="262"/>
      <c r="N2253" s="263"/>
      <c r="O2253" s="263"/>
      <c r="P2253" s="263"/>
      <c r="Q2253" s="263"/>
      <c r="R2253" s="263"/>
      <c r="S2253" s="263"/>
      <c r="T2253" s="264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5"/>
      <c r="AE2253" s="15"/>
      <c r="AT2253" s="265" t="s">
        <v>187</v>
      </c>
      <c r="AU2253" s="265" t="s">
        <v>86</v>
      </c>
      <c r="AV2253" s="15" t="s">
        <v>99</v>
      </c>
      <c r="AW2253" s="15" t="s">
        <v>37</v>
      </c>
      <c r="AX2253" s="15" t="s">
        <v>84</v>
      </c>
      <c r="AY2253" s="265" t="s">
        <v>177</v>
      </c>
    </row>
    <row r="2254" s="2" customFormat="1" ht="16.5" customHeight="1">
      <c r="A2254" s="41"/>
      <c r="B2254" s="42"/>
      <c r="C2254" s="277" t="s">
        <v>3696</v>
      </c>
      <c r="D2254" s="277" t="s">
        <v>314</v>
      </c>
      <c r="E2254" s="278" t="s">
        <v>3697</v>
      </c>
      <c r="F2254" s="279" t="s">
        <v>3698</v>
      </c>
      <c r="G2254" s="280" t="s">
        <v>251</v>
      </c>
      <c r="H2254" s="281">
        <v>1.6000000000000001</v>
      </c>
      <c r="I2254" s="282"/>
      <c r="J2254" s="283">
        <f>ROUND(I2254*H2254,2)</f>
        <v>0</v>
      </c>
      <c r="K2254" s="279" t="s">
        <v>244</v>
      </c>
      <c r="L2254" s="284"/>
      <c r="M2254" s="285" t="s">
        <v>19</v>
      </c>
      <c r="N2254" s="286" t="s">
        <v>48</v>
      </c>
      <c r="O2254" s="87"/>
      <c r="P2254" s="225">
        <f>O2254*H2254</f>
        <v>0</v>
      </c>
      <c r="Q2254" s="225">
        <v>0.01</v>
      </c>
      <c r="R2254" s="225">
        <f>Q2254*H2254</f>
        <v>0.016</v>
      </c>
      <c r="S2254" s="225">
        <v>0</v>
      </c>
      <c r="T2254" s="226">
        <f>S2254*H2254</f>
        <v>0</v>
      </c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R2254" s="227" t="s">
        <v>427</v>
      </c>
      <c r="AT2254" s="227" t="s">
        <v>314</v>
      </c>
      <c r="AU2254" s="227" t="s">
        <v>86</v>
      </c>
      <c r="AY2254" s="20" t="s">
        <v>177</v>
      </c>
      <c r="BE2254" s="228">
        <f>IF(N2254="základní",J2254,0)</f>
        <v>0</v>
      </c>
      <c r="BF2254" s="228">
        <f>IF(N2254="snížená",J2254,0)</f>
        <v>0</v>
      </c>
      <c r="BG2254" s="228">
        <f>IF(N2254="zákl. přenesená",J2254,0)</f>
        <v>0</v>
      </c>
      <c r="BH2254" s="228">
        <f>IF(N2254="sníž. přenesená",J2254,0)</f>
        <v>0</v>
      </c>
      <c r="BI2254" s="228">
        <f>IF(N2254="nulová",J2254,0)</f>
        <v>0</v>
      </c>
      <c r="BJ2254" s="20" t="s">
        <v>84</v>
      </c>
      <c r="BK2254" s="228">
        <f>ROUND(I2254*H2254,2)</f>
        <v>0</v>
      </c>
      <c r="BL2254" s="20" t="s">
        <v>291</v>
      </c>
      <c r="BM2254" s="227" t="s">
        <v>3699</v>
      </c>
    </row>
    <row r="2255" s="2" customFormat="1">
      <c r="A2255" s="41"/>
      <c r="B2255" s="42"/>
      <c r="C2255" s="43"/>
      <c r="D2255" s="229" t="s">
        <v>185</v>
      </c>
      <c r="E2255" s="43"/>
      <c r="F2255" s="230" t="s">
        <v>3698</v>
      </c>
      <c r="G2255" s="43"/>
      <c r="H2255" s="43"/>
      <c r="I2255" s="231"/>
      <c r="J2255" s="43"/>
      <c r="K2255" s="43"/>
      <c r="L2255" s="47"/>
      <c r="M2255" s="232"/>
      <c r="N2255" s="233"/>
      <c r="O2255" s="87"/>
      <c r="P2255" s="87"/>
      <c r="Q2255" s="87"/>
      <c r="R2255" s="87"/>
      <c r="S2255" s="87"/>
      <c r="T2255" s="88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T2255" s="20" t="s">
        <v>185</v>
      </c>
      <c r="AU2255" s="20" t="s">
        <v>86</v>
      </c>
    </row>
    <row r="2256" s="13" customFormat="1">
      <c r="A2256" s="13"/>
      <c r="B2256" s="234"/>
      <c r="C2256" s="235"/>
      <c r="D2256" s="229" t="s">
        <v>187</v>
      </c>
      <c r="E2256" s="236" t="s">
        <v>19</v>
      </c>
      <c r="F2256" s="237" t="s">
        <v>3700</v>
      </c>
      <c r="G2256" s="235"/>
      <c r="H2256" s="238">
        <v>1.6000000000000001</v>
      </c>
      <c r="I2256" s="239"/>
      <c r="J2256" s="235"/>
      <c r="K2256" s="235"/>
      <c r="L2256" s="240"/>
      <c r="M2256" s="241"/>
      <c r="N2256" s="242"/>
      <c r="O2256" s="242"/>
      <c r="P2256" s="242"/>
      <c r="Q2256" s="242"/>
      <c r="R2256" s="242"/>
      <c r="S2256" s="242"/>
      <c r="T2256" s="24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4" t="s">
        <v>187</v>
      </c>
      <c r="AU2256" s="244" t="s">
        <v>86</v>
      </c>
      <c r="AV2256" s="13" t="s">
        <v>86</v>
      </c>
      <c r="AW2256" s="13" t="s">
        <v>37</v>
      </c>
      <c r="AX2256" s="13" t="s">
        <v>84</v>
      </c>
      <c r="AY2256" s="244" t="s">
        <v>177</v>
      </c>
    </row>
    <row r="2257" s="2" customFormat="1" ht="16.5" customHeight="1">
      <c r="A2257" s="41"/>
      <c r="B2257" s="42"/>
      <c r="C2257" s="277" t="s">
        <v>3701</v>
      </c>
      <c r="D2257" s="277" t="s">
        <v>314</v>
      </c>
      <c r="E2257" s="278" t="s">
        <v>3702</v>
      </c>
      <c r="F2257" s="279" t="s">
        <v>3703</v>
      </c>
      <c r="G2257" s="280" t="s">
        <v>251</v>
      </c>
      <c r="H2257" s="281">
        <v>3.6000000000000001</v>
      </c>
      <c r="I2257" s="282"/>
      <c r="J2257" s="283">
        <f>ROUND(I2257*H2257,2)</f>
        <v>0</v>
      </c>
      <c r="K2257" s="279" t="s">
        <v>244</v>
      </c>
      <c r="L2257" s="284"/>
      <c r="M2257" s="285" t="s">
        <v>19</v>
      </c>
      <c r="N2257" s="286" t="s">
        <v>48</v>
      </c>
      <c r="O2257" s="87"/>
      <c r="P2257" s="225">
        <f>O2257*H2257</f>
        <v>0</v>
      </c>
      <c r="Q2257" s="225">
        <v>0.0041999999999999997</v>
      </c>
      <c r="R2257" s="225">
        <f>Q2257*H2257</f>
        <v>0.01512</v>
      </c>
      <c r="S2257" s="225">
        <v>0</v>
      </c>
      <c r="T2257" s="226">
        <f>S2257*H2257</f>
        <v>0</v>
      </c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R2257" s="227" t="s">
        <v>427</v>
      </c>
      <c r="AT2257" s="227" t="s">
        <v>314</v>
      </c>
      <c r="AU2257" s="227" t="s">
        <v>86</v>
      </c>
      <c r="AY2257" s="20" t="s">
        <v>177</v>
      </c>
      <c r="BE2257" s="228">
        <f>IF(N2257="základní",J2257,0)</f>
        <v>0</v>
      </c>
      <c r="BF2257" s="228">
        <f>IF(N2257="snížená",J2257,0)</f>
        <v>0</v>
      </c>
      <c r="BG2257" s="228">
        <f>IF(N2257="zákl. přenesená",J2257,0)</f>
        <v>0</v>
      </c>
      <c r="BH2257" s="228">
        <f>IF(N2257="sníž. přenesená",J2257,0)</f>
        <v>0</v>
      </c>
      <c r="BI2257" s="228">
        <f>IF(N2257="nulová",J2257,0)</f>
        <v>0</v>
      </c>
      <c r="BJ2257" s="20" t="s">
        <v>84</v>
      </c>
      <c r="BK2257" s="228">
        <f>ROUND(I2257*H2257,2)</f>
        <v>0</v>
      </c>
      <c r="BL2257" s="20" t="s">
        <v>291</v>
      </c>
      <c r="BM2257" s="227" t="s">
        <v>3704</v>
      </c>
    </row>
    <row r="2258" s="2" customFormat="1">
      <c r="A2258" s="41"/>
      <c r="B2258" s="42"/>
      <c r="C2258" s="43"/>
      <c r="D2258" s="229" t="s">
        <v>185</v>
      </c>
      <c r="E2258" s="43"/>
      <c r="F2258" s="230" t="s">
        <v>3703</v>
      </c>
      <c r="G2258" s="43"/>
      <c r="H2258" s="43"/>
      <c r="I2258" s="231"/>
      <c r="J2258" s="43"/>
      <c r="K2258" s="43"/>
      <c r="L2258" s="47"/>
      <c r="M2258" s="232"/>
      <c r="N2258" s="233"/>
      <c r="O2258" s="87"/>
      <c r="P2258" s="87"/>
      <c r="Q2258" s="87"/>
      <c r="R2258" s="87"/>
      <c r="S2258" s="87"/>
      <c r="T2258" s="88"/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T2258" s="20" t="s">
        <v>185</v>
      </c>
      <c r="AU2258" s="20" t="s">
        <v>86</v>
      </c>
    </row>
    <row r="2259" s="13" customFormat="1">
      <c r="A2259" s="13"/>
      <c r="B2259" s="234"/>
      <c r="C2259" s="235"/>
      <c r="D2259" s="229" t="s">
        <v>187</v>
      </c>
      <c r="E2259" s="236" t="s">
        <v>19</v>
      </c>
      <c r="F2259" s="237" t="s">
        <v>3705</v>
      </c>
      <c r="G2259" s="235"/>
      <c r="H2259" s="238">
        <v>3.6000000000000001</v>
      </c>
      <c r="I2259" s="239"/>
      <c r="J2259" s="235"/>
      <c r="K2259" s="235"/>
      <c r="L2259" s="240"/>
      <c r="M2259" s="241"/>
      <c r="N2259" s="242"/>
      <c r="O2259" s="242"/>
      <c r="P2259" s="242"/>
      <c r="Q2259" s="242"/>
      <c r="R2259" s="242"/>
      <c r="S2259" s="242"/>
      <c r="T2259" s="243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4" t="s">
        <v>187</v>
      </c>
      <c r="AU2259" s="244" t="s">
        <v>86</v>
      </c>
      <c r="AV2259" s="13" t="s">
        <v>86</v>
      </c>
      <c r="AW2259" s="13" t="s">
        <v>37</v>
      </c>
      <c r="AX2259" s="13" t="s">
        <v>84</v>
      </c>
      <c r="AY2259" s="244" t="s">
        <v>177</v>
      </c>
    </row>
    <row r="2260" s="2" customFormat="1" ht="16.5" customHeight="1">
      <c r="A2260" s="41"/>
      <c r="B2260" s="42"/>
      <c r="C2260" s="216" t="s">
        <v>3706</v>
      </c>
      <c r="D2260" s="216" t="s">
        <v>179</v>
      </c>
      <c r="E2260" s="217" t="s">
        <v>3707</v>
      </c>
      <c r="F2260" s="218" t="s">
        <v>3708</v>
      </c>
      <c r="G2260" s="219" t="s">
        <v>287</v>
      </c>
      <c r="H2260" s="220">
        <v>0.97899999999999998</v>
      </c>
      <c r="I2260" s="221"/>
      <c r="J2260" s="222">
        <f>ROUND(I2260*H2260,2)</f>
        <v>0</v>
      </c>
      <c r="K2260" s="218" t="s">
        <v>244</v>
      </c>
      <c r="L2260" s="47"/>
      <c r="M2260" s="223" t="s">
        <v>19</v>
      </c>
      <c r="N2260" s="224" t="s">
        <v>48</v>
      </c>
      <c r="O2260" s="87"/>
      <c r="P2260" s="225">
        <f>O2260*H2260</f>
        <v>0</v>
      </c>
      <c r="Q2260" s="225">
        <v>0</v>
      </c>
      <c r="R2260" s="225">
        <f>Q2260*H2260</f>
        <v>0</v>
      </c>
      <c r="S2260" s="225">
        <v>0</v>
      </c>
      <c r="T2260" s="226">
        <f>S2260*H2260</f>
        <v>0</v>
      </c>
      <c r="U2260" s="41"/>
      <c r="V2260" s="41"/>
      <c r="W2260" s="41"/>
      <c r="X2260" s="41"/>
      <c r="Y2260" s="41"/>
      <c r="Z2260" s="41"/>
      <c r="AA2260" s="41"/>
      <c r="AB2260" s="41"/>
      <c r="AC2260" s="41"/>
      <c r="AD2260" s="41"/>
      <c r="AE2260" s="41"/>
      <c r="AR2260" s="227" t="s">
        <v>291</v>
      </c>
      <c r="AT2260" s="227" t="s">
        <v>179</v>
      </c>
      <c r="AU2260" s="227" t="s">
        <v>86</v>
      </c>
      <c r="AY2260" s="20" t="s">
        <v>177</v>
      </c>
      <c r="BE2260" s="228">
        <f>IF(N2260="základní",J2260,0)</f>
        <v>0</v>
      </c>
      <c r="BF2260" s="228">
        <f>IF(N2260="snížená",J2260,0)</f>
        <v>0</v>
      </c>
      <c r="BG2260" s="228">
        <f>IF(N2260="zákl. přenesená",J2260,0)</f>
        <v>0</v>
      </c>
      <c r="BH2260" s="228">
        <f>IF(N2260="sníž. přenesená",J2260,0)</f>
        <v>0</v>
      </c>
      <c r="BI2260" s="228">
        <f>IF(N2260="nulová",J2260,0)</f>
        <v>0</v>
      </c>
      <c r="BJ2260" s="20" t="s">
        <v>84</v>
      </c>
      <c r="BK2260" s="228">
        <f>ROUND(I2260*H2260,2)</f>
        <v>0</v>
      </c>
      <c r="BL2260" s="20" t="s">
        <v>291</v>
      </c>
      <c r="BM2260" s="227" t="s">
        <v>3709</v>
      </c>
    </row>
    <row r="2261" s="2" customFormat="1">
      <c r="A2261" s="41"/>
      <c r="B2261" s="42"/>
      <c r="C2261" s="43"/>
      <c r="D2261" s="229" t="s">
        <v>185</v>
      </c>
      <c r="E2261" s="43"/>
      <c r="F2261" s="230" t="s">
        <v>3710</v>
      </c>
      <c r="G2261" s="43"/>
      <c r="H2261" s="43"/>
      <c r="I2261" s="231"/>
      <c r="J2261" s="43"/>
      <c r="K2261" s="43"/>
      <c r="L2261" s="47"/>
      <c r="M2261" s="232"/>
      <c r="N2261" s="233"/>
      <c r="O2261" s="87"/>
      <c r="P2261" s="87"/>
      <c r="Q2261" s="87"/>
      <c r="R2261" s="87"/>
      <c r="S2261" s="87"/>
      <c r="T2261" s="88"/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T2261" s="20" t="s">
        <v>185</v>
      </c>
      <c r="AU2261" s="20" t="s">
        <v>86</v>
      </c>
    </row>
    <row r="2262" s="12" customFormat="1" ht="22.8" customHeight="1">
      <c r="A2262" s="12"/>
      <c r="B2262" s="200"/>
      <c r="C2262" s="201"/>
      <c r="D2262" s="202" t="s">
        <v>76</v>
      </c>
      <c r="E2262" s="214" t="s">
        <v>3711</v>
      </c>
      <c r="F2262" s="214" t="s">
        <v>3712</v>
      </c>
      <c r="G2262" s="201"/>
      <c r="H2262" s="201"/>
      <c r="I2262" s="204"/>
      <c r="J2262" s="215">
        <f>BK2262</f>
        <v>0</v>
      </c>
      <c r="K2262" s="201"/>
      <c r="L2262" s="206"/>
      <c r="M2262" s="207"/>
      <c r="N2262" s="208"/>
      <c r="O2262" s="208"/>
      <c r="P2262" s="209">
        <f>SUM(P2263:P2342)</f>
        <v>0</v>
      </c>
      <c r="Q2262" s="208"/>
      <c r="R2262" s="209">
        <f>SUM(R2263:R2342)</f>
        <v>36.36536134</v>
      </c>
      <c r="S2262" s="208"/>
      <c r="T2262" s="210">
        <f>SUM(T2263:T2342)</f>
        <v>0</v>
      </c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R2262" s="211" t="s">
        <v>86</v>
      </c>
      <c r="AT2262" s="212" t="s">
        <v>76</v>
      </c>
      <c r="AU2262" s="212" t="s">
        <v>84</v>
      </c>
      <c r="AY2262" s="211" t="s">
        <v>177</v>
      </c>
      <c r="BK2262" s="213">
        <f>SUM(BK2263:BK2342)</f>
        <v>0</v>
      </c>
    </row>
    <row r="2263" s="2" customFormat="1" ht="16.5" customHeight="1">
      <c r="A2263" s="41"/>
      <c r="B2263" s="42"/>
      <c r="C2263" s="216" t="s">
        <v>3713</v>
      </c>
      <c r="D2263" s="216" t="s">
        <v>179</v>
      </c>
      <c r="E2263" s="217" t="s">
        <v>3714</v>
      </c>
      <c r="F2263" s="218" t="s">
        <v>3715</v>
      </c>
      <c r="G2263" s="219" t="s">
        <v>465</v>
      </c>
      <c r="H2263" s="220">
        <v>15.93</v>
      </c>
      <c r="I2263" s="221"/>
      <c r="J2263" s="222">
        <f>ROUND(I2263*H2263,2)</f>
        <v>0</v>
      </c>
      <c r="K2263" s="218" t="s">
        <v>244</v>
      </c>
      <c r="L2263" s="47"/>
      <c r="M2263" s="223" t="s">
        <v>19</v>
      </c>
      <c r="N2263" s="224" t="s">
        <v>48</v>
      </c>
      <c r="O2263" s="87"/>
      <c r="P2263" s="225">
        <f>O2263*H2263</f>
        <v>0</v>
      </c>
      <c r="Q2263" s="225">
        <v>0.00058</v>
      </c>
      <c r="R2263" s="225">
        <f>Q2263*H2263</f>
        <v>0.0092394</v>
      </c>
      <c r="S2263" s="225">
        <v>0</v>
      </c>
      <c r="T2263" s="226">
        <f>S2263*H2263</f>
        <v>0</v>
      </c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R2263" s="227" t="s">
        <v>291</v>
      </c>
      <c r="AT2263" s="227" t="s">
        <v>179</v>
      </c>
      <c r="AU2263" s="227" t="s">
        <v>86</v>
      </c>
      <c r="AY2263" s="20" t="s">
        <v>177</v>
      </c>
      <c r="BE2263" s="228">
        <f>IF(N2263="základní",J2263,0)</f>
        <v>0</v>
      </c>
      <c r="BF2263" s="228">
        <f>IF(N2263="snížená",J2263,0)</f>
        <v>0</v>
      </c>
      <c r="BG2263" s="228">
        <f>IF(N2263="zákl. přenesená",J2263,0)</f>
        <v>0</v>
      </c>
      <c r="BH2263" s="228">
        <f>IF(N2263="sníž. přenesená",J2263,0)</f>
        <v>0</v>
      </c>
      <c r="BI2263" s="228">
        <f>IF(N2263="nulová",J2263,0)</f>
        <v>0</v>
      </c>
      <c r="BJ2263" s="20" t="s">
        <v>84</v>
      </c>
      <c r="BK2263" s="228">
        <f>ROUND(I2263*H2263,2)</f>
        <v>0</v>
      </c>
      <c r="BL2263" s="20" t="s">
        <v>291</v>
      </c>
      <c r="BM2263" s="227" t="s">
        <v>3716</v>
      </c>
    </row>
    <row r="2264" s="2" customFormat="1">
      <c r="A2264" s="41"/>
      <c r="B2264" s="42"/>
      <c r="C2264" s="43"/>
      <c r="D2264" s="229" t="s">
        <v>185</v>
      </c>
      <c r="E2264" s="43"/>
      <c r="F2264" s="230" t="s">
        <v>3717</v>
      </c>
      <c r="G2264" s="43"/>
      <c r="H2264" s="43"/>
      <c r="I2264" s="231"/>
      <c r="J2264" s="43"/>
      <c r="K2264" s="43"/>
      <c r="L2264" s="47"/>
      <c r="M2264" s="232"/>
      <c r="N2264" s="233"/>
      <c r="O2264" s="87"/>
      <c r="P2264" s="87"/>
      <c r="Q2264" s="87"/>
      <c r="R2264" s="87"/>
      <c r="S2264" s="87"/>
      <c r="T2264" s="88"/>
      <c r="U2264" s="41"/>
      <c r="V2264" s="41"/>
      <c r="W2264" s="41"/>
      <c r="X2264" s="41"/>
      <c r="Y2264" s="41"/>
      <c r="Z2264" s="41"/>
      <c r="AA2264" s="41"/>
      <c r="AB2264" s="41"/>
      <c r="AC2264" s="41"/>
      <c r="AD2264" s="41"/>
      <c r="AE2264" s="41"/>
      <c r="AT2264" s="20" t="s">
        <v>185</v>
      </c>
      <c r="AU2264" s="20" t="s">
        <v>86</v>
      </c>
    </row>
    <row r="2265" s="14" customFormat="1">
      <c r="A2265" s="14"/>
      <c r="B2265" s="245"/>
      <c r="C2265" s="246"/>
      <c r="D2265" s="229" t="s">
        <v>187</v>
      </c>
      <c r="E2265" s="247" t="s">
        <v>19</v>
      </c>
      <c r="F2265" s="248" t="s">
        <v>753</v>
      </c>
      <c r="G2265" s="246"/>
      <c r="H2265" s="247" t="s">
        <v>19</v>
      </c>
      <c r="I2265" s="249"/>
      <c r="J2265" s="246"/>
      <c r="K2265" s="246"/>
      <c r="L2265" s="250"/>
      <c r="M2265" s="251"/>
      <c r="N2265" s="252"/>
      <c r="O2265" s="252"/>
      <c r="P2265" s="252"/>
      <c r="Q2265" s="252"/>
      <c r="R2265" s="252"/>
      <c r="S2265" s="252"/>
      <c r="T2265" s="253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4" t="s">
        <v>187</v>
      </c>
      <c r="AU2265" s="254" t="s">
        <v>86</v>
      </c>
      <c r="AV2265" s="14" t="s">
        <v>84</v>
      </c>
      <c r="AW2265" s="14" t="s">
        <v>37</v>
      </c>
      <c r="AX2265" s="14" t="s">
        <v>77</v>
      </c>
      <c r="AY2265" s="254" t="s">
        <v>177</v>
      </c>
    </row>
    <row r="2266" s="13" customFormat="1">
      <c r="A2266" s="13"/>
      <c r="B2266" s="234"/>
      <c r="C2266" s="235"/>
      <c r="D2266" s="229" t="s">
        <v>187</v>
      </c>
      <c r="E2266" s="236" t="s">
        <v>19</v>
      </c>
      <c r="F2266" s="237" t="s">
        <v>3718</v>
      </c>
      <c r="G2266" s="235"/>
      <c r="H2266" s="238">
        <v>1.27</v>
      </c>
      <c r="I2266" s="239"/>
      <c r="J2266" s="235"/>
      <c r="K2266" s="235"/>
      <c r="L2266" s="240"/>
      <c r="M2266" s="241"/>
      <c r="N2266" s="242"/>
      <c r="O2266" s="242"/>
      <c r="P2266" s="242"/>
      <c r="Q2266" s="242"/>
      <c r="R2266" s="242"/>
      <c r="S2266" s="242"/>
      <c r="T2266" s="24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4" t="s">
        <v>187</v>
      </c>
      <c r="AU2266" s="244" t="s">
        <v>86</v>
      </c>
      <c r="AV2266" s="13" t="s">
        <v>86</v>
      </c>
      <c r="AW2266" s="13" t="s">
        <v>37</v>
      </c>
      <c r="AX2266" s="13" t="s">
        <v>77</v>
      </c>
      <c r="AY2266" s="244" t="s">
        <v>177</v>
      </c>
    </row>
    <row r="2267" s="13" customFormat="1">
      <c r="A2267" s="13"/>
      <c r="B2267" s="234"/>
      <c r="C2267" s="235"/>
      <c r="D2267" s="229" t="s">
        <v>187</v>
      </c>
      <c r="E2267" s="236" t="s">
        <v>19</v>
      </c>
      <c r="F2267" s="237" t="s">
        <v>3719</v>
      </c>
      <c r="G2267" s="235"/>
      <c r="H2267" s="238">
        <v>6.5460000000000003</v>
      </c>
      <c r="I2267" s="239"/>
      <c r="J2267" s="235"/>
      <c r="K2267" s="235"/>
      <c r="L2267" s="240"/>
      <c r="M2267" s="241"/>
      <c r="N2267" s="242"/>
      <c r="O2267" s="242"/>
      <c r="P2267" s="242"/>
      <c r="Q2267" s="242"/>
      <c r="R2267" s="242"/>
      <c r="S2267" s="242"/>
      <c r="T2267" s="243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4" t="s">
        <v>187</v>
      </c>
      <c r="AU2267" s="244" t="s">
        <v>86</v>
      </c>
      <c r="AV2267" s="13" t="s">
        <v>86</v>
      </c>
      <c r="AW2267" s="13" t="s">
        <v>37</v>
      </c>
      <c r="AX2267" s="13" t="s">
        <v>77</v>
      </c>
      <c r="AY2267" s="244" t="s">
        <v>177</v>
      </c>
    </row>
    <row r="2268" s="13" customFormat="1">
      <c r="A2268" s="13"/>
      <c r="B2268" s="234"/>
      <c r="C2268" s="235"/>
      <c r="D2268" s="229" t="s">
        <v>187</v>
      </c>
      <c r="E2268" s="236" t="s">
        <v>19</v>
      </c>
      <c r="F2268" s="237" t="s">
        <v>3720</v>
      </c>
      <c r="G2268" s="235"/>
      <c r="H2268" s="238">
        <v>3.2690000000000001</v>
      </c>
      <c r="I2268" s="239"/>
      <c r="J2268" s="235"/>
      <c r="K2268" s="235"/>
      <c r="L2268" s="240"/>
      <c r="M2268" s="241"/>
      <c r="N2268" s="242"/>
      <c r="O2268" s="242"/>
      <c r="P2268" s="242"/>
      <c r="Q2268" s="242"/>
      <c r="R2268" s="242"/>
      <c r="S2268" s="242"/>
      <c r="T2268" s="24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4" t="s">
        <v>187</v>
      </c>
      <c r="AU2268" s="244" t="s">
        <v>86</v>
      </c>
      <c r="AV2268" s="13" t="s">
        <v>86</v>
      </c>
      <c r="AW2268" s="13" t="s">
        <v>37</v>
      </c>
      <c r="AX2268" s="13" t="s">
        <v>77</v>
      </c>
      <c r="AY2268" s="244" t="s">
        <v>177</v>
      </c>
    </row>
    <row r="2269" s="13" customFormat="1">
      <c r="A2269" s="13"/>
      <c r="B2269" s="234"/>
      <c r="C2269" s="235"/>
      <c r="D2269" s="229" t="s">
        <v>187</v>
      </c>
      <c r="E2269" s="236" t="s">
        <v>19</v>
      </c>
      <c r="F2269" s="237" t="s">
        <v>3721</v>
      </c>
      <c r="G2269" s="235"/>
      <c r="H2269" s="238">
        <v>4.0250000000000004</v>
      </c>
      <c r="I2269" s="239"/>
      <c r="J2269" s="235"/>
      <c r="K2269" s="235"/>
      <c r="L2269" s="240"/>
      <c r="M2269" s="241"/>
      <c r="N2269" s="242"/>
      <c r="O2269" s="242"/>
      <c r="P2269" s="242"/>
      <c r="Q2269" s="242"/>
      <c r="R2269" s="242"/>
      <c r="S2269" s="242"/>
      <c r="T2269" s="24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44" t="s">
        <v>187</v>
      </c>
      <c r="AU2269" s="244" t="s">
        <v>86</v>
      </c>
      <c r="AV2269" s="13" t="s">
        <v>86</v>
      </c>
      <c r="AW2269" s="13" t="s">
        <v>37</v>
      </c>
      <c r="AX2269" s="13" t="s">
        <v>77</v>
      </c>
      <c r="AY2269" s="244" t="s">
        <v>177</v>
      </c>
    </row>
    <row r="2270" s="13" customFormat="1">
      <c r="A2270" s="13"/>
      <c r="B2270" s="234"/>
      <c r="C2270" s="235"/>
      <c r="D2270" s="229" t="s">
        <v>187</v>
      </c>
      <c r="E2270" s="236" t="s">
        <v>19</v>
      </c>
      <c r="F2270" s="237" t="s">
        <v>3722</v>
      </c>
      <c r="G2270" s="235"/>
      <c r="H2270" s="238">
        <v>0.81999999999999995</v>
      </c>
      <c r="I2270" s="239"/>
      <c r="J2270" s="235"/>
      <c r="K2270" s="235"/>
      <c r="L2270" s="240"/>
      <c r="M2270" s="241"/>
      <c r="N2270" s="242"/>
      <c r="O2270" s="242"/>
      <c r="P2270" s="242"/>
      <c r="Q2270" s="242"/>
      <c r="R2270" s="242"/>
      <c r="S2270" s="242"/>
      <c r="T2270" s="24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4" t="s">
        <v>187</v>
      </c>
      <c r="AU2270" s="244" t="s">
        <v>86</v>
      </c>
      <c r="AV2270" s="13" t="s">
        <v>86</v>
      </c>
      <c r="AW2270" s="13" t="s">
        <v>37</v>
      </c>
      <c r="AX2270" s="13" t="s">
        <v>77</v>
      </c>
      <c r="AY2270" s="244" t="s">
        <v>177</v>
      </c>
    </row>
    <row r="2271" s="15" customFormat="1">
      <c r="A2271" s="15"/>
      <c r="B2271" s="255"/>
      <c r="C2271" s="256"/>
      <c r="D2271" s="229" t="s">
        <v>187</v>
      </c>
      <c r="E2271" s="257" t="s">
        <v>19</v>
      </c>
      <c r="F2271" s="258" t="s">
        <v>222</v>
      </c>
      <c r="G2271" s="256"/>
      <c r="H2271" s="259">
        <v>15.93</v>
      </c>
      <c r="I2271" s="260"/>
      <c r="J2271" s="256"/>
      <c r="K2271" s="256"/>
      <c r="L2271" s="261"/>
      <c r="M2271" s="262"/>
      <c r="N2271" s="263"/>
      <c r="O2271" s="263"/>
      <c r="P2271" s="263"/>
      <c r="Q2271" s="263"/>
      <c r="R2271" s="263"/>
      <c r="S2271" s="263"/>
      <c r="T2271" s="264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/>
      <c r="AT2271" s="265" t="s">
        <v>187</v>
      </c>
      <c r="AU2271" s="265" t="s">
        <v>86</v>
      </c>
      <c r="AV2271" s="15" t="s">
        <v>99</v>
      </c>
      <c r="AW2271" s="15" t="s">
        <v>37</v>
      </c>
      <c r="AX2271" s="15" t="s">
        <v>84</v>
      </c>
      <c r="AY2271" s="265" t="s">
        <v>177</v>
      </c>
    </row>
    <row r="2272" s="2" customFormat="1" ht="16.5" customHeight="1">
      <c r="A2272" s="41"/>
      <c r="B2272" s="42"/>
      <c r="C2272" s="277" t="s">
        <v>3723</v>
      </c>
      <c r="D2272" s="277" t="s">
        <v>314</v>
      </c>
      <c r="E2272" s="278" t="s">
        <v>3724</v>
      </c>
      <c r="F2272" s="279" t="s">
        <v>3725</v>
      </c>
      <c r="G2272" s="280" t="s">
        <v>251</v>
      </c>
      <c r="H2272" s="281">
        <v>17.523</v>
      </c>
      <c r="I2272" s="282"/>
      <c r="J2272" s="283">
        <f>ROUND(I2272*H2272,2)</f>
        <v>0</v>
      </c>
      <c r="K2272" s="279" t="s">
        <v>244</v>
      </c>
      <c r="L2272" s="284"/>
      <c r="M2272" s="285" t="s">
        <v>19</v>
      </c>
      <c r="N2272" s="286" t="s">
        <v>48</v>
      </c>
      <c r="O2272" s="87"/>
      <c r="P2272" s="225">
        <f>O2272*H2272</f>
        <v>0</v>
      </c>
      <c r="Q2272" s="225">
        <v>0.066000000000000003</v>
      </c>
      <c r="R2272" s="225">
        <f>Q2272*H2272</f>
        <v>1.1565179999999999</v>
      </c>
      <c r="S2272" s="225">
        <v>0</v>
      </c>
      <c r="T2272" s="226">
        <f>S2272*H2272</f>
        <v>0</v>
      </c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R2272" s="227" t="s">
        <v>427</v>
      </c>
      <c r="AT2272" s="227" t="s">
        <v>314</v>
      </c>
      <c r="AU2272" s="227" t="s">
        <v>86</v>
      </c>
      <c r="AY2272" s="20" t="s">
        <v>177</v>
      </c>
      <c r="BE2272" s="228">
        <f>IF(N2272="základní",J2272,0)</f>
        <v>0</v>
      </c>
      <c r="BF2272" s="228">
        <f>IF(N2272="snížená",J2272,0)</f>
        <v>0</v>
      </c>
      <c r="BG2272" s="228">
        <f>IF(N2272="zákl. přenesená",J2272,0)</f>
        <v>0</v>
      </c>
      <c r="BH2272" s="228">
        <f>IF(N2272="sníž. přenesená",J2272,0)</f>
        <v>0</v>
      </c>
      <c r="BI2272" s="228">
        <f>IF(N2272="nulová",J2272,0)</f>
        <v>0</v>
      </c>
      <c r="BJ2272" s="20" t="s">
        <v>84</v>
      </c>
      <c r="BK2272" s="228">
        <f>ROUND(I2272*H2272,2)</f>
        <v>0</v>
      </c>
      <c r="BL2272" s="20" t="s">
        <v>291</v>
      </c>
      <c r="BM2272" s="227" t="s">
        <v>3726</v>
      </c>
    </row>
    <row r="2273" s="2" customFormat="1">
      <c r="A2273" s="41"/>
      <c r="B2273" s="42"/>
      <c r="C2273" s="43"/>
      <c r="D2273" s="229" t="s">
        <v>185</v>
      </c>
      <c r="E2273" s="43"/>
      <c r="F2273" s="230" t="s">
        <v>3727</v>
      </c>
      <c r="G2273" s="43"/>
      <c r="H2273" s="43"/>
      <c r="I2273" s="231"/>
      <c r="J2273" s="43"/>
      <c r="K2273" s="43"/>
      <c r="L2273" s="47"/>
      <c r="M2273" s="232"/>
      <c r="N2273" s="233"/>
      <c r="O2273" s="87"/>
      <c r="P2273" s="87"/>
      <c r="Q2273" s="87"/>
      <c r="R2273" s="87"/>
      <c r="S2273" s="87"/>
      <c r="T2273" s="88"/>
      <c r="U2273" s="41"/>
      <c r="V2273" s="41"/>
      <c r="W2273" s="41"/>
      <c r="X2273" s="41"/>
      <c r="Y2273" s="41"/>
      <c r="Z2273" s="41"/>
      <c r="AA2273" s="41"/>
      <c r="AB2273" s="41"/>
      <c r="AC2273" s="41"/>
      <c r="AD2273" s="41"/>
      <c r="AE2273" s="41"/>
      <c r="AT2273" s="20" t="s">
        <v>185</v>
      </c>
      <c r="AU2273" s="20" t="s">
        <v>86</v>
      </c>
    </row>
    <row r="2274" s="13" customFormat="1">
      <c r="A2274" s="13"/>
      <c r="B2274" s="234"/>
      <c r="C2274" s="235"/>
      <c r="D2274" s="229" t="s">
        <v>187</v>
      </c>
      <c r="E2274" s="235"/>
      <c r="F2274" s="237" t="s">
        <v>3728</v>
      </c>
      <c r="G2274" s="235"/>
      <c r="H2274" s="238">
        <v>17.523</v>
      </c>
      <c r="I2274" s="239"/>
      <c r="J2274" s="235"/>
      <c r="K2274" s="235"/>
      <c r="L2274" s="240"/>
      <c r="M2274" s="241"/>
      <c r="N2274" s="242"/>
      <c r="O2274" s="242"/>
      <c r="P2274" s="242"/>
      <c r="Q2274" s="242"/>
      <c r="R2274" s="242"/>
      <c r="S2274" s="242"/>
      <c r="T2274" s="24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4" t="s">
        <v>187</v>
      </c>
      <c r="AU2274" s="244" t="s">
        <v>86</v>
      </c>
      <c r="AV2274" s="13" t="s">
        <v>86</v>
      </c>
      <c r="AW2274" s="13" t="s">
        <v>4</v>
      </c>
      <c r="AX2274" s="13" t="s">
        <v>84</v>
      </c>
      <c r="AY2274" s="244" t="s">
        <v>177</v>
      </c>
    </row>
    <row r="2275" s="2" customFormat="1" ht="16.5" customHeight="1">
      <c r="A2275" s="41"/>
      <c r="B2275" s="42"/>
      <c r="C2275" s="216" t="s">
        <v>3729</v>
      </c>
      <c r="D2275" s="216" t="s">
        <v>179</v>
      </c>
      <c r="E2275" s="217" t="s">
        <v>3730</v>
      </c>
      <c r="F2275" s="218" t="s">
        <v>3715</v>
      </c>
      <c r="G2275" s="219" t="s">
        <v>465</v>
      </c>
      <c r="H2275" s="220">
        <v>7.6479999999999997</v>
      </c>
      <c r="I2275" s="221"/>
      <c r="J2275" s="222">
        <f>ROUND(I2275*H2275,2)</f>
        <v>0</v>
      </c>
      <c r="K2275" s="218" t="s">
        <v>244</v>
      </c>
      <c r="L2275" s="47"/>
      <c r="M2275" s="223" t="s">
        <v>19</v>
      </c>
      <c r="N2275" s="224" t="s">
        <v>48</v>
      </c>
      <c r="O2275" s="87"/>
      <c r="P2275" s="225">
        <f>O2275*H2275</f>
        <v>0</v>
      </c>
      <c r="Q2275" s="225">
        <v>0.00058</v>
      </c>
      <c r="R2275" s="225">
        <f>Q2275*H2275</f>
        <v>0.0044358399999999999</v>
      </c>
      <c r="S2275" s="225">
        <v>0</v>
      </c>
      <c r="T2275" s="226">
        <f>S2275*H2275</f>
        <v>0</v>
      </c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R2275" s="227" t="s">
        <v>291</v>
      </c>
      <c r="AT2275" s="227" t="s">
        <v>179</v>
      </c>
      <c r="AU2275" s="227" t="s">
        <v>86</v>
      </c>
      <c r="AY2275" s="20" t="s">
        <v>177</v>
      </c>
      <c r="BE2275" s="228">
        <f>IF(N2275="základní",J2275,0)</f>
        <v>0</v>
      </c>
      <c r="BF2275" s="228">
        <f>IF(N2275="snížená",J2275,0)</f>
        <v>0</v>
      </c>
      <c r="BG2275" s="228">
        <f>IF(N2275="zákl. přenesená",J2275,0)</f>
        <v>0</v>
      </c>
      <c r="BH2275" s="228">
        <f>IF(N2275="sníž. přenesená",J2275,0)</f>
        <v>0</v>
      </c>
      <c r="BI2275" s="228">
        <f>IF(N2275="nulová",J2275,0)</f>
        <v>0</v>
      </c>
      <c r="BJ2275" s="20" t="s">
        <v>84</v>
      </c>
      <c r="BK2275" s="228">
        <f>ROUND(I2275*H2275,2)</f>
        <v>0</v>
      </c>
      <c r="BL2275" s="20" t="s">
        <v>291</v>
      </c>
      <c r="BM2275" s="227" t="s">
        <v>3731</v>
      </c>
    </row>
    <row r="2276" s="2" customFormat="1">
      <c r="A2276" s="41"/>
      <c r="B2276" s="42"/>
      <c r="C2276" s="43"/>
      <c r="D2276" s="229" t="s">
        <v>185</v>
      </c>
      <c r="E2276" s="43"/>
      <c r="F2276" s="230" t="s">
        <v>3717</v>
      </c>
      <c r="G2276" s="43"/>
      <c r="H2276" s="43"/>
      <c r="I2276" s="231"/>
      <c r="J2276" s="43"/>
      <c r="K2276" s="43"/>
      <c r="L2276" s="47"/>
      <c r="M2276" s="232"/>
      <c r="N2276" s="233"/>
      <c r="O2276" s="87"/>
      <c r="P2276" s="87"/>
      <c r="Q2276" s="87"/>
      <c r="R2276" s="87"/>
      <c r="S2276" s="87"/>
      <c r="T2276" s="88"/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T2276" s="20" t="s">
        <v>185</v>
      </c>
      <c r="AU2276" s="20" t="s">
        <v>86</v>
      </c>
    </row>
    <row r="2277" s="14" customFormat="1">
      <c r="A2277" s="14"/>
      <c r="B2277" s="245"/>
      <c r="C2277" s="246"/>
      <c r="D2277" s="229" t="s">
        <v>187</v>
      </c>
      <c r="E2277" s="247" t="s">
        <v>19</v>
      </c>
      <c r="F2277" s="248" t="s">
        <v>1161</v>
      </c>
      <c r="G2277" s="246"/>
      <c r="H2277" s="247" t="s">
        <v>19</v>
      </c>
      <c r="I2277" s="249"/>
      <c r="J2277" s="246"/>
      <c r="K2277" s="246"/>
      <c r="L2277" s="250"/>
      <c r="M2277" s="251"/>
      <c r="N2277" s="252"/>
      <c r="O2277" s="252"/>
      <c r="P2277" s="252"/>
      <c r="Q2277" s="252"/>
      <c r="R2277" s="252"/>
      <c r="S2277" s="252"/>
      <c r="T2277" s="253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4" t="s">
        <v>187</v>
      </c>
      <c r="AU2277" s="254" t="s">
        <v>86</v>
      </c>
      <c r="AV2277" s="14" t="s">
        <v>84</v>
      </c>
      <c r="AW2277" s="14" t="s">
        <v>37</v>
      </c>
      <c r="AX2277" s="14" t="s">
        <v>77</v>
      </c>
      <c r="AY2277" s="254" t="s">
        <v>177</v>
      </c>
    </row>
    <row r="2278" s="14" customFormat="1">
      <c r="A2278" s="14"/>
      <c r="B2278" s="245"/>
      <c r="C2278" s="246"/>
      <c r="D2278" s="229" t="s">
        <v>187</v>
      </c>
      <c r="E2278" s="247" t="s">
        <v>19</v>
      </c>
      <c r="F2278" s="248" t="s">
        <v>753</v>
      </c>
      <c r="G2278" s="246"/>
      <c r="H2278" s="247" t="s">
        <v>19</v>
      </c>
      <c r="I2278" s="249"/>
      <c r="J2278" s="246"/>
      <c r="K2278" s="246"/>
      <c r="L2278" s="250"/>
      <c r="M2278" s="251"/>
      <c r="N2278" s="252"/>
      <c r="O2278" s="252"/>
      <c r="P2278" s="252"/>
      <c r="Q2278" s="252"/>
      <c r="R2278" s="252"/>
      <c r="S2278" s="252"/>
      <c r="T2278" s="253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T2278" s="254" t="s">
        <v>187</v>
      </c>
      <c r="AU2278" s="254" t="s">
        <v>86</v>
      </c>
      <c r="AV2278" s="14" t="s">
        <v>84</v>
      </c>
      <c r="AW2278" s="14" t="s">
        <v>37</v>
      </c>
      <c r="AX2278" s="14" t="s">
        <v>77</v>
      </c>
      <c r="AY2278" s="254" t="s">
        <v>177</v>
      </c>
    </row>
    <row r="2279" s="13" customFormat="1">
      <c r="A2279" s="13"/>
      <c r="B2279" s="234"/>
      <c r="C2279" s="235"/>
      <c r="D2279" s="229" t="s">
        <v>187</v>
      </c>
      <c r="E2279" s="236" t="s">
        <v>19</v>
      </c>
      <c r="F2279" s="237" t="s">
        <v>1162</v>
      </c>
      <c r="G2279" s="235"/>
      <c r="H2279" s="238">
        <v>0.873</v>
      </c>
      <c r="I2279" s="239"/>
      <c r="J2279" s="235"/>
      <c r="K2279" s="235"/>
      <c r="L2279" s="240"/>
      <c r="M2279" s="241"/>
      <c r="N2279" s="242"/>
      <c r="O2279" s="242"/>
      <c r="P2279" s="242"/>
      <c r="Q2279" s="242"/>
      <c r="R2279" s="242"/>
      <c r="S2279" s="242"/>
      <c r="T2279" s="24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44" t="s">
        <v>187</v>
      </c>
      <c r="AU2279" s="244" t="s">
        <v>86</v>
      </c>
      <c r="AV2279" s="13" t="s">
        <v>86</v>
      </c>
      <c r="AW2279" s="13" t="s">
        <v>37</v>
      </c>
      <c r="AX2279" s="13" t="s">
        <v>77</v>
      </c>
      <c r="AY2279" s="244" t="s">
        <v>177</v>
      </c>
    </row>
    <row r="2280" s="13" customFormat="1">
      <c r="A2280" s="13"/>
      <c r="B2280" s="234"/>
      <c r="C2280" s="235"/>
      <c r="D2280" s="229" t="s">
        <v>187</v>
      </c>
      <c r="E2280" s="236" t="s">
        <v>19</v>
      </c>
      <c r="F2280" s="237" t="s">
        <v>1163</v>
      </c>
      <c r="G2280" s="235"/>
      <c r="H2280" s="238">
        <v>1.546</v>
      </c>
      <c r="I2280" s="239"/>
      <c r="J2280" s="235"/>
      <c r="K2280" s="235"/>
      <c r="L2280" s="240"/>
      <c r="M2280" s="241"/>
      <c r="N2280" s="242"/>
      <c r="O2280" s="242"/>
      <c r="P2280" s="242"/>
      <c r="Q2280" s="242"/>
      <c r="R2280" s="242"/>
      <c r="S2280" s="242"/>
      <c r="T2280" s="24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4" t="s">
        <v>187</v>
      </c>
      <c r="AU2280" s="244" t="s">
        <v>86</v>
      </c>
      <c r="AV2280" s="13" t="s">
        <v>86</v>
      </c>
      <c r="AW2280" s="13" t="s">
        <v>37</v>
      </c>
      <c r="AX2280" s="13" t="s">
        <v>77</v>
      </c>
      <c r="AY2280" s="244" t="s">
        <v>177</v>
      </c>
    </row>
    <row r="2281" s="13" customFormat="1">
      <c r="A2281" s="13"/>
      <c r="B2281" s="234"/>
      <c r="C2281" s="235"/>
      <c r="D2281" s="229" t="s">
        <v>187</v>
      </c>
      <c r="E2281" s="236" t="s">
        <v>19</v>
      </c>
      <c r="F2281" s="237" t="s">
        <v>1164</v>
      </c>
      <c r="G2281" s="235"/>
      <c r="H2281" s="238">
        <v>1.133</v>
      </c>
      <c r="I2281" s="239"/>
      <c r="J2281" s="235"/>
      <c r="K2281" s="235"/>
      <c r="L2281" s="240"/>
      <c r="M2281" s="241"/>
      <c r="N2281" s="242"/>
      <c r="O2281" s="242"/>
      <c r="P2281" s="242"/>
      <c r="Q2281" s="242"/>
      <c r="R2281" s="242"/>
      <c r="S2281" s="242"/>
      <c r="T2281" s="24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44" t="s">
        <v>187</v>
      </c>
      <c r="AU2281" s="244" t="s">
        <v>86</v>
      </c>
      <c r="AV2281" s="13" t="s">
        <v>86</v>
      </c>
      <c r="AW2281" s="13" t="s">
        <v>37</v>
      </c>
      <c r="AX2281" s="13" t="s">
        <v>77</v>
      </c>
      <c r="AY2281" s="244" t="s">
        <v>177</v>
      </c>
    </row>
    <row r="2282" s="13" customFormat="1">
      <c r="A2282" s="13"/>
      <c r="B2282" s="234"/>
      <c r="C2282" s="235"/>
      <c r="D2282" s="229" t="s">
        <v>187</v>
      </c>
      <c r="E2282" s="236" t="s">
        <v>19</v>
      </c>
      <c r="F2282" s="237" t="s">
        <v>1167</v>
      </c>
      <c r="G2282" s="235"/>
      <c r="H2282" s="238">
        <v>1.6539999999999999</v>
      </c>
      <c r="I2282" s="239"/>
      <c r="J2282" s="235"/>
      <c r="K2282" s="235"/>
      <c r="L2282" s="240"/>
      <c r="M2282" s="241"/>
      <c r="N2282" s="242"/>
      <c r="O2282" s="242"/>
      <c r="P2282" s="242"/>
      <c r="Q2282" s="242"/>
      <c r="R2282" s="242"/>
      <c r="S2282" s="242"/>
      <c r="T2282" s="24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4" t="s">
        <v>187</v>
      </c>
      <c r="AU2282" s="244" t="s">
        <v>86</v>
      </c>
      <c r="AV2282" s="13" t="s">
        <v>86</v>
      </c>
      <c r="AW2282" s="13" t="s">
        <v>37</v>
      </c>
      <c r="AX2282" s="13" t="s">
        <v>77</v>
      </c>
      <c r="AY2282" s="244" t="s">
        <v>177</v>
      </c>
    </row>
    <row r="2283" s="13" customFormat="1">
      <c r="A2283" s="13"/>
      <c r="B2283" s="234"/>
      <c r="C2283" s="235"/>
      <c r="D2283" s="229" t="s">
        <v>187</v>
      </c>
      <c r="E2283" s="236" t="s">
        <v>19</v>
      </c>
      <c r="F2283" s="237" t="s">
        <v>1172</v>
      </c>
      <c r="G2283" s="235"/>
      <c r="H2283" s="238">
        <v>0.82199999999999995</v>
      </c>
      <c r="I2283" s="239"/>
      <c r="J2283" s="235"/>
      <c r="K2283" s="235"/>
      <c r="L2283" s="240"/>
      <c r="M2283" s="241"/>
      <c r="N2283" s="242"/>
      <c r="O2283" s="242"/>
      <c r="P2283" s="242"/>
      <c r="Q2283" s="242"/>
      <c r="R2283" s="242"/>
      <c r="S2283" s="242"/>
      <c r="T2283" s="243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44" t="s">
        <v>187</v>
      </c>
      <c r="AU2283" s="244" t="s">
        <v>86</v>
      </c>
      <c r="AV2283" s="13" t="s">
        <v>86</v>
      </c>
      <c r="AW2283" s="13" t="s">
        <v>37</v>
      </c>
      <c r="AX2283" s="13" t="s">
        <v>77</v>
      </c>
      <c r="AY2283" s="244" t="s">
        <v>177</v>
      </c>
    </row>
    <row r="2284" s="16" customFormat="1">
      <c r="A2284" s="16"/>
      <c r="B2284" s="266"/>
      <c r="C2284" s="267"/>
      <c r="D2284" s="229" t="s">
        <v>187</v>
      </c>
      <c r="E2284" s="268" t="s">
        <v>19</v>
      </c>
      <c r="F2284" s="269" t="s">
        <v>1139</v>
      </c>
      <c r="G2284" s="267"/>
      <c r="H2284" s="270">
        <v>6.0279999999999996</v>
      </c>
      <c r="I2284" s="271"/>
      <c r="J2284" s="267"/>
      <c r="K2284" s="267"/>
      <c r="L2284" s="272"/>
      <c r="M2284" s="273"/>
      <c r="N2284" s="274"/>
      <c r="O2284" s="274"/>
      <c r="P2284" s="274"/>
      <c r="Q2284" s="274"/>
      <c r="R2284" s="274"/>
      <c r="S2284" s="274"/>
      <c r="T2284" s="275"/>
      <c r="U2284" s="16"/>
      <c r="V2284" s="16"/>
      <c r="W2284" s="16"/>
      <c r="X2284" s="16"/>
      <c r="Y2284" s="16"/>
      <c r="Z2284" s="16"/>
      <c r="AA2284" s="16"/>
      <c r="AB2284" s="16"/>
      <c r="AC2284" s="16"/>
      <c r="AD2284" s="16"/>
      <c r="AE2284" s="16"/>
      <c r="AT2284" s="276" t="s">
        <v>187</v>
      </c>
      <c r="AU2284" s="276" t="s">
        <v>86</v>
      </c>
      <c r="AV2284" s="16" t="s">
        <v>92</v>
      </c>
      <c r="AW2284" s="16" t="s">
        <v>37</v>
      </c>
      <c r="AX2284" s="16" t="s">
        <v>77</v>
      </c>
      <c r="AY2284" s="276" t="s">
        <v>177</v>
      </c>
    </row>
    <row r="2285" s="14" customFormat="1">
      <c r="A2285" s="14"/>
      <c r="B2285" s="245"/>
      <c r="C2285" s="246"/>
      <c r="D2285" s="229" t="s">
        <v>187</v>
      </c>
      <c r="E2285" s="247" t="s">
        <v>19</v>
      </c>
      <c r="F2285" s="248" t="s">
        <v>755</v>
      </c>
      <c r="G2285" s="246"/>
      <c r="H2285" s="247" t="s">
        <v>19</v>
      </c>
      <c r="I2285" s="249"/>
      <c r="J2285" s="246"/>
      <c r="K2285" s="246"/>
      <c r="L2285" s="250"/>
      <c r="M2285" s="251"/>
      <c r="N2285" s="252"/>
      <c r="O2285" s="252"/>
      <c r="P2285" s="252"/>
      <c r="Q2285" s="252"/>
      <c r="R2285" s="252"/>
      <c r="S2285" s="252"/>
      <c r="T2285" s="253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4" t="s">
        <v>187</v>
      </c>
      <c r="AU2285" s="254" t="s">
        <v>86</v>
      </c>
      <c r="AV2285" s="14" t="s">
        <v>84</v>
      </c>
      <c r="AW2285" s="14" t="s">
        <v>37</v>
      </c>
      <c r="AX2285" s="14" t="s">
        <v>77</v>
      </c>
      <c r="AY2285" s="254" t="s">
        <v>177</v>
      </c>
    </row>
    <row r="2286" s="13" customFormat="1">
      <c r="A2286" s="13"/>
      <c r="B2286" s="234"/>
      <c r="C2286" s="235"/>
      <c r="D2286" s="229" t="s">
        <v>187</v>
      </c>
      <c r="E2286" s="236" t="s">
        <v>19</v>
      </c>
      <c r="F2286" s="237" t="s">
        <v>1173</v>
      </c>
      <c r="G2286" s="235"/>
      <c r="H2286" s="238">
        <v>1.6200000000000001</v>
      </c>
      <c r="I2286" s="239"/>
      <c r="J2286" s="235"/>
      <c r="K2286" s="235"/>
      <c r="L2286" s="240"/>
      <c r="M2286" s="241"/>
      <c r="N2286" s="242"/>
      <c r="O2286" s="242"/>
      <c r="P2286" s="242"/>
      <c r="Q2286" s="242"/>
      <c r="R2286" s="242"/>
      <c r="S2286" s="242"/>
      <c r="T2286" s="24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4" t="s">
        <v>187</v>
      </c>
      <c r="AU2286" s="244" t="s">
        <v>86</v>
      </c>
      <c r="AV2286" s="13" t="s">
        <v>86</v>
      </c>
      <c r="AW2286" s="13" t="s">
        <v>37</v>
      </c>
      <c r="AX2286" s="13" t="s">
        <v>77</v>
      </c>
      <c r="AY2286" s="244" t="s">
        <v>177</v>
      </c>
    </row>
    <row r="2287" s="16" customFormat="1">
      <c r="A2287" s="16"/>
      <c r="B2287" s="266"/>
      <c r="C2287" s="267"/>
      <c r="D2287" s="229" t="s">
        <v>187</v>
      </c>
      <c r="E2287" s="268" t="s">
        <v>19</v>
      </c>
      <c r="F2287" s="269" t="s">
        <v>1155</v>
      </c>
      <c r="G2287" s="267"/>
      <c r="H2287" s="270">
        <v>1.6200000000000001</v>
      </c>
      <c r="I2287" s="271"/>
      <c r="J2287" s="267"/>
      <c r="K2287" s="267"/>
      <c r="L2287" s="272"/>
      <c r="M2287" s="273"/>
      <c r="N2287" s="274"/>
      <c r="O2287" s="274"/>
      <c r="P2287" s="274"/>
      <c r="Q2287" s="274"/>
      <c r="R2287" s="274"/>
      <c r="S2287" s="274"/>
      <c r="T2287" s="275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T2287" s="276" t="s">
        <v>187</v>
      </c>
      <c r="AU2287" s="276" t="s">
        <v>86</v>
      </c>
      <c r="AV2287" s="16" t="s">
        <v>92</v>
      </c>
      <c r="AW2287" s="16" t="s">
        <v>37</v>
      </c>
      <c r="AX2287" s="16" t="s">
        <v>77</v>
      </c>
      <c r="AY2287" s="276" t="s">
        <v>177</v>
      </c>
    </row>
    <row r="2288" s="15" customFormat="1">
      <c r="A2288" s="15"/>
      <c r="B2288" s="255"/>
      <c r="C2288" s="256"/>
      <c r="D2288" s="229" t="s">
        <v>187</v>
      </c>
      <c r="E2288" s="257" t="s">
        <v>19</v>
      </c>
      <c r="F2288" s="258" t="s">
        <v>222</v>
      </c>
      <c r="G2288" s="256"/>
      <c r="H2288" s="259">
        <v>7.6479999999999997</v>
      </c>
      <c r="I2288" s="260"/>
      <c r="J2288" s="256"/>
      <c r="K2288" s="256"/>
      <c r="L2288" s="261"/>
      <c r="M2288" s="262"/>
      <c r="N2288" s="263"/>
      <c r="O2288" s="263"/>
      <c r="P2288" s="263"/>
      <c r="Q2288" s="263"/>
      <c r="R2288" s="263"/>
      <c r="S2288" s="263"/>
      <c r="T2288" s="264"/>
      <c r="U2288" s="15"/>
      <c r="V2288" s="15"/>
      <c r="W2288" s="15"/>
      <c r="X2288" s="15"/>
      <c r="Y2288" s="15"/>
      <c r="Z2288" s="15"/>
      <c r="AA2288" s="15"/>
      <c r="AB2288" s="15"/>
      <c r="AC2288" s="15"/>
      <c r="AD2288" s="15"/>
      <c r="AE2288" s="15"/>
      <c r="AT2288" s="265" t="s">
        <v>187</v>
      </c>
      <c r="AU2288" s="265" t="s">
        <v>86</v>
      </c>
      <c r="AV2288" s="15" t="s">
        <v>99</v>
      </c>
      <c r="AW2288" s="15" t="s">
        <v>37</v>
      </c>
      <c r="AX2288" s="15" t="s">
        <v>84</v>
      </c>
      <c r="AY2288" s="265" t="s">
        <v>177</v>
      </c>
    </row>
    <row r="2289" s="2" customFormat="1" ht="16.5" customHeight="1">
      <c r="A2289" s="41"/>
      <c r="B2289" s="42"/>
      <c r="C2289" s="277" t="s">
        <v>3732</v>
      </c>
      <c r="D2289" s="277" t="s">
        <v>314</v>
      </c>
      <c r="E2289" s="278" t="s">
        <v>3733</v>
      </c>
      <c r="F2289" s="279" t="s">
        <v>3734</v>
      </c>
      <c r="G2289" s="280" t="s">
        <v>251</v>
      </c>
      <c r="H2289" s="281">
        <v>8.4130000000000003</v>
      </c>
      <c r="I2289" s="282"/>
      <c r="J2289" s="283">
        <f>ROUND(I2289*H2289,2)</f>
        <v>0</v>
      </c>
      <c r="K2289" s="279" t="s">
        <v>183</v>
      </c>
      <c r="L2289" s="284"/>
      <c r="M2289" s="285" t="s">
        <v>19</v>
      </c>
      <c r="N2289" s="286" t="s">
        <v>48</v>
      </c>
      <c r="O2289" s="87"/>
      <c r="P2289" s="225">
        <f>O2289*H2289</f>
        <v>0</v>
      </c>
      <c r="Q2289" s="225">
        <v>0.018200000000000001</v>
      </c>
      <c r="R2289" s="225">
        <f>Q2289*H2289</f>
        <v>0.15311660000000002</v>
      </c>
      <c r="S2289" s="225">
        <v>0</v>
      </c>
      <c r="T2289" s="226">
        <f>S2289*H2289</f>
        <v>0</v>
      </c>
      <c r="U2289" s="41"/>
      <c r="V2289" s="41"/>
      <c r="W2289" s="41"/>
      <c r="X2289" s="41"/>
      <c r="Y2289" s="41"/>
      <c r="Z2289" s="41"/>
      <c r="AA2289" s="41"/>
      <c r="AB2289" s="41"/>
      <c r="AC2289" s="41"/>
      <c r="AD2289" s="41"/>
      <c r="AE2289" s="41"/>
      <c r="AR2289" s="227" t="s">
        <v>427</v>
      </c>
      <c r="AT2289" s="227" t="s">
        <v>314</v>
      </c>
      <c r="AU2289" s="227" t="s">
        <v>86</v>
      </c>
      <c r="AY2289" s="20" t="s">
        <v>177</v>
      </c>
      <c r="BE2289" s="228">
        <f>IF(N2289="základní",J2289,0)</f>
        <v>0</v>
      </c>
      <c r="BF2289" s="228">
        <f>IF(N2289="snížená",J2289,0)</f>
        <v>0</v>
      </c>
      <c r="BG2289" s="228">
        <f>IF(N2289="zákl. přenesená",J2289,0)</f>
        <v>0</v>
      </c>
      <c r="BH2289" s="228">
        <f>IF(N2289="sníž. přenesená",J2289,0)</f>
        <v>0</v>
      </c>
      <c r="BI2289" s="228">
        <f>IF(N2289="nulová",J2289,0)</f>
        <v>0</v>
      </c>
      <c r="BJ2289" s="20" t="s">
        <v>84</v>
      </c>
      <c r="BK2289" s="228">
        <f>ROUND(I2289*H2289,2)</f>
        <v>0</v>
      </c>
      <c r="BL2289" s="20" t="s">
        <v>291</v>
      </c>
      <c r="BM2289" s="227" t="s">
        <v>3735</v>
      </c>
    </row>
    <row r="2290" s="2" customFormat="1">
      <c r="A2290" s="41"/>
      <c r="B2290" s="42"/>
      <c r="C2290" s="43"/>
      <c r="D2290" s="229" t="s">
        <v>185</v>
      </c>
      <c r="E2290" s="43"/>
      <c r="F2290" s="230" t="s">
        <v>3734</v>
      </c>
      <c r="G2290" s="43"/>
      <c r="H2290" s="43"/>
      <c r="I2290" s="231"/>
      <c r="J2290" s="43"/>
      <c r="K2290" s="43"/>
      <c r="L2290" s="47"/>
      <c r="M2290" s="232"/>
      <c r="N2290" s="233"/>
      <c r="O2290" s="87"/>
      <c r="P2290" s="87"/>
      <c r="Q2290" s="87"/>
      <c r="R2290" s="87"/>
      <c r="S2290" s="87"/>
      <c r="T2290" s="88"/>
      <c r="U2290" s="41"/>
      <c r="V2290" s="41"/>
      <c r="W2290" s="41"/>
      <c r="X2290" s="41"/>
      <c r="Y2290" s="41"/>
      <c r="Z2290" s="41"/>
      <c r="AA2290" s="41"/>
      <c r="AB2290" s="41"/>
      <c r="AC2290" s="41"/>
      <c r="AD2290" s="41"/>
      <c r="AE2290" s="41"/>
      <c r="AT2290" s="20" t="s">
        <v>185</v>
      </c>
      <c r="AU2290" s="20" t="s">
        <v>86</v>
      </c>
    </row>
    <row r="2291" s="13" customFormat="1">
      <c r="A2291" s="13"/>
      <c r="B2291" s="234"/>
      <c r="C2291" s="235"/>
      <c r="D2291" s="229" t="s">
        <v>187</v>
      </c>
      <c r="E2291" s="235"/>
      <c r="F2291" s="237" t="s">
        <v>3736</v>
      </c>
      <c r="G2291" s="235"/>
      <c r="H2291" s="238">
        <v>8.4130000000000003</v>
      </c>
      <c r="I2291" s="239"/>
      <c r="J2291" s="235"/>
      <c r="K2291" s="235"/>
      <c r="L2291" s="240"/>
      <c r="M2291" s="241"/>
      <c r="N2291" s="242"/>
      <c r="O2291" s="242"/>
      <c r="P2291" s="242"/>
      <c r="Q2291" s="242"/>
      <c r="R2291" s="242"/>
      <c r="S2291" s="242"/>
      <c r="T2291" s="243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44" t="s">
        <v>187</v>
      </c>
      <c r="AU2291" s="244" t="s">
        <v>86</v>
      </c>
      <c r="AV2291" s="13" t="s">
        <v>86</v>
      </c>
      <c r="AW2291" s="13" t="s">
        <v>4</v>
      </c>
      <c r="AX2291" s="13" t="s">
        <v>84</v>
      </c>
      <c r="AY2291" s="244" t="s">
        <v>177</v>
      </c>
    </row>
    <row r="2292" s="2" customFormat="1" ht="16.5" customHeight="1">
      <c r="A2292" s="41"/>
      <c r="B2292" s="42"/>
      <c r="C2292" s="216" t="s">
        <v>3737</v>
      </c>
      <c r="D2292" s="216" t="s">
        <v>179</v>
      </c>
      <c r="E2292" s="217" t="s">
        <v>3738</v>
      </c>
      <c r="F2292" s="218" t="s">
        <v>3739</v>
      </c>
      <c r="G2292" s="219" t="s">
        <v>465</v>
      </c>
      <c r="H2292" s="220">
        <v>15.605</v>
      </c>
      <c r="I2292" s="221"/>
      <c r="J2292" s="222">
        <f>ROUND(I2292*H2292,2)</f>
        <v>0</v>
      </c>
      <c r="K2292" s="218" t="s">
        <v>244</v>
      </c>
      <c r="L2292" s="47"/>
      <c r="M2292" s="223" t="s">
        <v>19</v>
      </c>
      <c r="N2292" s="224" t="s">
        <v>48</v>
      </c>
      <c r="O2292" s="87"/>
      <c r="P2292" s="225">
        <f>O2292*H2292</f>
        <v>0</v>
      </c>
      <c r="Q2292" s="225">
        <v>0.00058</v>
      </c>
      <c r="R2292" s="225">
        <f>Q2292*H2292</f>
        <v>0.0090509000000000006</v>
      </c>
      <c r="S2292" s="225">
        <v>0</v>
      </c>
      <c r="T2292" s="226">
        <f>S2292*H2292</f>
        <v>0</v>
      </c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R2292" s="227" t="s">
        <v>291</v>
      </c>
      <c r="AT2292" s="227" t="s">
        <v>179</v>
      </c>
      <c r="AU2292" s="227" t="s">
        <v>86</v>
      </c>
      <c r="AY2292" s="20" t="s">
        <v>177</v>
      </c>
      <c r="BE2292" s="228">
        <f>IF(N2292="základní",J2292,0)</f>
        <v>0</v>
      </c>
      <c r="BF2292" s="228">
        <f>IF(N2292="snížená",J2292,0)</f>
        <v>0</v>
      </c>
      <c r="BG2292" s="228">
        <f>IF(N2292="zákl. přenesená",J2292,0)</f>
        <v>0</v>
      </c>
      <c r="BH2292" s="228">
        <f>IF(N2292="sníž. přenesená",J2292,0)</f>
        <v>0</v>
      </c>
      <c r="BI2292" s="228">
        <f>IF(N2292="nulová",J2292,0)</f>
        <v>0</v>
      </c>
      <c r="BJ2292" s="20" t="s">
        <v>84</v>
      </c>
      <c r="BK2292" s="228">
        <f>ROUND(I2292*H2292,2)</f>
        <v>0</v>
      </c>
      <c r="BL2292" s="20" t="s">
        <v>291</v>
      </c>
      <c r="BM2292" s="227" t="s">
        <v>3740</v>
      </c>
    </row>
    <row r="2293" s="2" customFormat="1">
      <c r="A2293" s="41"/>
      <c r="B2293" s="42"/>
      <c r="C2293" s="43"/>
      <c r="D2293" s="229" t="s">
        <v>185</v>
      </c>
      <c r="E2293" s="43"/>
      <c r="F2293" s="230" t="s">
        <v>3741</v>
      </c>
      <c r="G2293" s="43"/>
      <c r="H2293" s="43"/>
      <c r="I2293" s="231"/>
      <c r="J2293" s="43"/>
      <c r="K2293" s="43"/>
      <c r="L2293" s="47"/>
      <c r="M2293" s="232"/>
      <c r="N2293" s="233"/>
      <c r="O2293" s="87"/>
      <c r="P2293" s="87"/>
      <c r="Q2293" s="87"/>
      <c r="R2293" s="87"/>
      <c r="S2293" s="87"/>
      <c r="T2293" s="88"/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T2293" s="20" t="s">
        <v>185</v>
      </c>
      <c r="AU2293" s="20" t="s">
        <v>86</v>
      </c>
    </row>
    <row r="2294" s="14" customFormat="1">
      <c r="A2294" s="14"/>
      <c r="B2294" s="245"/>
      <c r="C2294" s="246"/>
      <c r="D2294" s="229" t="s">
        <v>187</v>
      </c>
      <c r="E2294" s="247" t="s">
        <v>19</v>
      </c>
      <c r="F2294" s="248" t="s">
        <v>3742</v>
      </c>
      <c r="G2294" s="246"/>
      <c r="H2294" s="247" t="s">
        <v>19</v>
      </c>
      <c r="I2294" s="249"/>
      <c r="J2294" s="246"/>
      <c r="K2294" s="246"/>
      <c r="L2294" s="250"/>
      <c r="M2294" s="251"/>
      <c r="N2294" s="252"/>
      <c r="O2294" s="252"/>
      <c r="P2294" s="252"/>
      <c r="Q2294" s="252"/>
      <c r="R2294" s="252"/>
      <c r="S2294" s="252"/>
      <c r="T2294" s="253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4" t="s">
        <v>187</v>
      </c>
      <c r="AU2294" s="254" t="s">
        <v>86</v>
      </c>
      <c r="AV2294" s="14" t="s">
        <v>84</v>
      </c>
      <c r="AW2294" s="14" t="s">
        <v>37</v>
      </c>
      <c r="AX2294" s="14" t="s">
        <v>77</v>
      </c>
      <c r="AY2294" s="254" t="s">
        <v>177</v>
      </c>
    </row>
    <row r="2295" s="13" customFormat="1">
      <c r="A2295" s="13"/>
      <c r="B2295" s="234"/>
      <c r="C2295" s="235"/>
      <c r="D2295" s="229" t="s">
        <v>187</v>
      </c>
      <c r="E2295" s="236" t="s">
        <v>19</v>
      </c>
      <c r="F2295" s="237" t="s">
        <v>3743</v>
      </c>
      <c r="G2295" s="235"/>
      <c r="H2295" s="238">
        <v>15.605</v>
      </c>
      <c r="I2295" s="239"/>
      <c r="J2295" s="235"/>
      <c r="K2295" s="235"/>
      <c r="L2295" s="240"/>
      <c r="M2295" s="241"/>
      <c r="N2295" s="242"/>
      <c r="O2295" s="242"/>
      <c r="P2295" s="242"/>
      <c r="Q2295" s="242"/>
      <c r="R2295" s="242"/>
      <c r="S2295" s="242"/>
      <c r="T2295" s="24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4" t="s">
        <v>187</v>
      </c>
      <c r="AU2295" s="244" t="s">
        <v>86</v>
      </c>
      <c r="AV2295" s="13" t="s">
        <v>86</v>
      </c>
      <c r="AW2295" s="13" t="s">
        <v>37</v>
      </c>
      <c r="AX2295" s="13" t="s">
        <v>84</v>
      </c>
      <c r="AY2295" s="244" t="s">
        <v>177</v>
      </c>
    </row>
    <row r="2296" s="2" customFormat="1" ht="16.5" customHeight="1">
      <c r="A2296" s="41"/>
      <c r="B2296" s="42"/>
      <c r="C2296" s="277" t="s">
        <v>3744</v>
      </c>
      <c r="D2296" s="277" t="s">
        <v>314</v>
      </c>
      <c r="E2296" s="278" t="s">
        <v>3733</v>
      </c>
      <c r="F2296" s="279" t="s">
        <v>3734</v>
      </c>
      <c r="G2296" s="280" t="s">
        <v>251</v>
      </c>
      <c r="H2296" s="281">
        <v>17.166</v>
      </c>
      <c r="I2296" s="282"/>
      <c r="J2296" s="283">
        <f>ROUND(I2296*H2296,2)</f>
        <v>0</v>
      </c>
      <c r="K2296" s="279" t="s">
        <v>183</v>
      </c>
      <c r="L2296" s="284"/>
      <c r="M2296" s="285" t="s">
        <v>19</v>
      </c>
      <c r="N2296" s="286" t="s">
        <v>48</v>
      </c>
      <c r="O2296" s="87"/>
      <c r="P2296" s="225">
        <f>O2296*H2296</f>
        <v>0</v>
      </c>
      <c r="Q2296" s="225">
        <v>0.018200000000000001</v>
      </c>
      <c r="R2296" s="225">
        <f>Q2296*H2296</f>
        <v>0.31242120000000001</v>
      </c>
      <c r="S2296" s="225">
        <v>0</v>
      </c>
      <c r="T2296" s="226">
        <f>S2296*H2296</f>
        <v>0</v>
      </c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R2296" s="227" t="s">
        <v>427</v>
      </c>
      <c r="AT2296" s="227" t="s">
        <v>314</v>
      </c>
      <c r="AU2296" s="227" t="s">
        <v>86</v>
      </c>
      <c r="AY2296" s="20" t="s">
        <v>177</v>
      </c>
      <c r="BE2296" s="228">
        <f>IF(N2296="základní",J2296,0)</f>
        <v>0</v>
      </c>
      <c r="BF2296" s="228">
        <f>IF(N2296="snížená",J2296,0)</f>
        <v>0</v>
      </c>
      <c r="BG2296" s="228">
        <f>IF(N2296="zákl. přenesená",J2296,0)</f>
        <v>0</v>
      </c>
      <c r="BH2296" s="228">
        <f>IF(N2296="sníž. přenesená",J2296,0)</f>
        <v>0</v>
      </c>
      <c r="BI2296" s="228">
        <f>IF(N2296="nulová",J2296,0)</f>
        <v>0</v>
      </c>
      <c r="BJ2296" s="20" t="s">
        <v>84</v>
      </c>
      <c r="BK2296" s="228">
        <f>ROUND(I2296*H2296,2)</f>
        <v>0</v>
      </c>
      <c r="BL2296" s="20" t="s">
        <v>291</v>
      </c>
      <c r="BM2296" s="227" t="s">
        <v>3745</v>
      </c>
    </row>
    <row r="2297" s="2" customFormat="1">
      <c r="A2297" s="41"/>
      <c r="B2297" s="42"/>
      <c r="C2297" s="43"/>
      <c r="D2297" s="229" t="s">
        <v>185</v>
      </c>
      <c r="E2297" s="43"/>
      <c r="F2297" s="230" t="s">
        <v>3734</v>
      </c>
      <c r="G2297" s="43"/>
      <c r="H2297" s="43"/>
      <c r="I2297" s="231"/>
      <c r="J2297" s="43"/>
      <c r="K2297" s="43"/>
      <c r="L2297" s="47"/>
      <c r="M2297" s="232"/>
      <c r="N2297" s="233"/>
      <c r="O2297" s="87"/>
      <c r="P2297" s="87"/>
      <c r="Q2297" s="87"/>
      <c r="R2297" s="87"/>
      <c r="S2297" s="87"/>
      <c r="T2297" s="88"/>
      <c r="U2297" s="41"/>
      <c r="V2297" s="41"/>
      <c r="W2297" s="41"/>
      <c r="X2297" s="41"/>
      <c r="Y2297" s="41"/>
      <c r="Z2297" s="41"/>
      <c r="AA2297" s="41"/>
      <c r="AB2297" s="41"/>
      <c r="AC2297" s="41"/>
      <c r="AD2297" s="41"/>
      <c r="AE2297" s="41"/>
      <c r="AT2297" s="20" t="s">
        <v>185</v>
      </c>
      <c r="AU2297" s="20" t="s">
        <v>86</v>
      </c>
    </row>
    <row r="2298" s="13" customFormat="1">
      <c r="A2298" s="13"/>
      <c r="B2298" s="234"/>
      <c r="C2298" s="235"/>
      <c r="D2298" s="229" t="s">
        <v>187</v>
      </c>
      <c r="E2298" s="235"/>
      <c r="F2298" s="237" t="s">
        <v>3746</v>
      </c>
      <c r="G2298" s="235"/>
      <c r="H2298" s="238">
        <v>17.166</v>
      </c>
      <c r="I2298" s="239"/>
      <c r="J2298" s="235"/>
      <c r="K2298" s="235"/>
      <c r="L2298" s="240"/>
      <c r="M2298" s="241"/>
      <c r="N2298" s="242"/>
      <c r="O2298" s="242"/>
      <c r="P2298" s="242"/>
      <c r="Q2298" s="242"/>
      <c r="R2298" s="242"/>
      <c r="S2298" s="242"/>
      <c r="T2298" s="24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4" t="s">
        <v>187</v>
      </c>
      <c r="AU2298" s="244" t="s">
        <v>86</v>
      </c>
      <c r="AV2298" s="13" t="s">
        <v>86</v>
      </c>
      <c r="AW2298" s="13" t="s">
        <v>4</v>
      </c>
      <c r="AX2298" s="13" t="s">
        <v>84</v>
      </c>
      <c r="AY2298" s="244" t="s">
        <v>177</v>
      </c>
    </row>
    <row r="2299" s="2" customFormat="1" ht="16.5" customHeight="1">
      <c r="A2299" s="41"/>
      <c r="B2299" s="42"/>
      <c r="C2299" s="216" t="s">
        <v>3747</v>
      </c>
      <c r="D2299" s="216" t="s">
        <v>179</v>
      </c>
      <c r="E2299" s="217" t="s">
        <v>3748</v>
      </c>
      <c r="F2299" s="218" t="s">
        <v>3749</v>
      </c>
      <c r="G2299" s="219" t="s">
        <v>251</v>
      </c>
      <c r="H2299" s="220">
        <v>327.19</v>
      </c>
      <c r="I2299" s="221"/>
      <c r="J2299" s="222">
        <f>ROUND(I2299*H2299,2)</f>
        <v>0</v>
      </c>
      <c r="K2299" s="218" t="s">
        <v>244</v>
      </c>
      <c r="L2299" s="47"/>
      <c r="M2299" s="223" t="s">
        <v>19</v>
      </c>
      <c r="N2299" s="224" t="s">
        <v>48</v>
      </c>
      <c r="O2299" s="87"/>
      <c r="P2299" s="225">
        <f>O2299*H2299</f>
        <v>0</v>
      </c>
      <c r="Q2299" s="225">
        <v>0.0054000000000000003</v>
      </c>
      <c r="R2299" s="225">
        <f>Q2299*H2299</f>
        <v>1.766826</v>
      </c>
      <c r="S2299" s="225">
        <v>0</v>
      </c>
      <c r="T2299" s="226">
        <f>S2299*H2299</f>
        <v>0</v>
      </c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R2299" s="227" t="s">
        <v>291</v>
      </c>
      <c r="AT2299" s="227" t="s">
        <v>179</v>
      </c>
      <c r="AU2299" s="227" t="s">
        <v>86</v>
      </c>
      <c r="AY2299" s="20" t="s">
        <v>177</v>
      </c>
      <c r="BE2299" s="228">
        <f>IF(N2299="základní",J2299,0)</f>
        <v>0</v>
      </c>
      <c r="BF2299" s="228">
        <f>IF(N2299="snížená",J2299,0)</f>
        <v>0</v>
      </c>
      <c r="BG2299" s="228">
        <f>IF(N2299="zákl. přenesená",J2299,0)</f>
        <v>0</v>
      </c>
      <c r="BH2299" s="228">
        <f>IF(N2299="sníž. přenesená",J2299,0)</f>
        <v>0</v>
      </c>
      <c r="BI2299" s="228">
        <f>IF(N2299="nulová",J2299,0)</f>
        <v>0</v>
      </c>
      <c r="BJ2299" s="20" t="s">
        <v>84</v>
      </c>
      <c r="BK2299" s="228">
        <f>ROUND(I2299*H2299,2)</f>
        <v>0</v>
      </c>
      <c r="BL2299" s="20" t="s">
        <v>291</v>
      </c>
      <c r="BM2299" s="227" t="s">
        <v>3750</v>
      </c>
    </row>
    <row r="2300" s="2" customFormat="1">
      <c r="A2300" s="41"/>
      <c r="B2300" s="42"/>
      <c r="C2300" s="43"/>
      <c r="D2300" s="229" t="s">
        <v>185</v>
      </c>
      <c r="E2300" s="43"/>
      <c r="F2300" s="230" t="s">
        <v>3751</v>
      </c>
      <c r="G2300" s="43"/>
      <c r="H2300" s="43"/>
      <c r="I2300" s="231"/>
      <c r="J2300" s="43"/>
      <c r="K2300" s="43"/>
      <c r="L2300" s="47"/>
      <c r="M2300" s="232"/>
      <c r="N2300" s="233"/>
      <c r="O2300" s="87"/>
      <c r="P2300" s="87"/>
      <c r="Q2300" s="87"/>
      <c r="R2300" s="87"/>
      <c r="S2300" s="87"/>
      <c r="T2300" s="88"/>
      <c r="U2300" s="41"/>
      <c r="V2300" s="41"/>
      <c r="W2300" s="41"/>
      <c r="X2300" s="41"/>
      <c r="Y2300" s="41"/>
      <c r="Z2300" s="41"/>
      <c r="AA2300" s="41"/>
      <c r="AB2300" s="41"/>
      <c r="AC2300" s="41"/>
      <c r="AD2300" s="41"/>
      <c r="AE2300" s="41"/>
      <c r="AT2300" s="20" t="s">
        <v>185</v>
      </c>
      <c r="AU2300" s="20" t="s">
        <v>86</v>
      </c>
    </row>
    <row r="2301" s="14" customFormat="1">
      <c r="A2301" s="14"/>
      <c r="B2301" s="245"/>
      <c r="C2301" s="246"/>
      <c r="D2301" s="229" t="s">
        <v>187</v>
      </c>
      <c r="E2301" s="247" t="s">
        <v>19</v>
      </c>
      <c r="F2301" s="248" t="s">
        <v>753</v>
      </c>
      <c r="G2301" s="246"/>
      <c r="H2301" s="247" t="s">
        <v>19</v>
      </c>
      <c r="I2301" s="249"/>
      <c r="J2301" s="246"/>
      <c r="K2301" s="246"/>
      <c r="L2301" s="250"/>
      <c r="M2301" s="251"/>
      <c r="N2301" s="252"/>
      <c r="O2301" s="252"/>
      <c r="P2301" s="252"/>
      <c r="Q2301" s="252"/>
      <c r="R2301" s="252"/>
      <c r="S2301" s="252"/>
      <c r="T2301" s="253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4" t="s">
        <v>187</v>
      </c>
      <c r="AU2301" s="254" t="s">
        <v>86</v>
      </c>
      <c r="AV2301" s="14" t="s">
        <v>84</v>
      </c>
      <c r="AW2301" s="14" t="s">
        <v>37</v>
      </c>
      <c r="AX2301" s="14" t="s">
        <v>77</v>
      </c>
      <c r="AY2301" s="254" t="s">
        <v>177</v>
      </c>
    </row>
    <row r="2302" s="13" customFormat="1">
      <c r="A2302" s="13"/>
      <c r="B2302" s="234"/>
      <c r="C2302" s="235"/>
      <c r="D2302" s="229" t="s">
        <v>187</v>
      </c>
      <c r="E2302" s="236" t="s">
        <v>19</v>
      </c>
      <c r="F2302" s="237" t="s">
        <v>3752</v>
      </c>
      <c r="G2302" s="235"/>
      <c r="H2302" s="238">
        <v>11.550000000000001</v>
      </c>
      <c r="I2302" s="239"/>
      <c r="J2302" s="235"/>
      <c r="K2302" s="235"/>
      <c r="L2302" s="240"/>
      <c r="M2302" s="241"/>
      <c r="N2302" s="242"/>
      <c r="O2302" s="242"/>
      <c r="P2302" s="242"/>
      <c r="Q2302" s="242"/>
      <c r="R2302" s="242"/>
      <c r="S2302" s="242"/>
      <c r="T2302" s="24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4" t="s">
        <v>187</v>
      </c>
      <c r="AU2302" s="244" t="s">
        <v>86</v>
      </c>
      <c r="AV2302" s="13" t="s">
        <v>86</v>
      </c>
      <c r="AW2302" s="13" t="s">
        <v>37</v>
      </c>
      <c r="AX2302" s="13" t="s">
        <v>77</v>
      </c>
      <c r="AY2302" s="244" t="s">
        <v>177</v>
      </c>
    </row>
    <row r="2303" s="13" customFormat="1">
      <c r="A2303" s="13"/>
      <c r="B2303" s="234"/>
      <c r="C2303" s="235"/>
      <c r="D2303" s="229" t="s">
        <v>187</v>
      </c>
      <c r="E2303" s="236" t="s">
        <v>19</v>
      </c>
      <c r="F2303" s="237" t="s">
        <v>3753</v>
      </c>
      <c r="G2303" s="235"/>
      <c r="H2303" s="238">
        <v>149.27000000000001</v>
      </c>
      <c r="I2303" s="239"/>
      <c r="J2303" s="235"/>
      <c r="K2303" s="235"/>
      <c r="L2303" s="240"/>
      <c r="M2303" s="241"/>
      <c r="N2303" s="242"/>
      <c r="O2303" s="242"/>
      <c r="P2303" s="242"/>
      <c r="Q2303" s="242"/>
      <c r="R2303" s="242"/>
      <c r="S2303" s="242"/>
      <c r="T2303" s="243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4" t="s">
        <v>187</v>
      </c>
      <c r="AU2303" s="244" t="s">
        <v>86</v>
      </c>
      <c r="AV2303" s="13" t="s">
        <v>86</v>
      </c>
      <c r="AW2303" s="13" t="s">
        <v>37</v>
      </c>
      <c r="AX2303" s="13" t="s">
        <v>77</v>
      </c>
      <c r="AY2303" s="244" t="s">
        <v>177</v>
      </c>
    </row>
    <row r="2304" s="13" customFormat="1">
      <c r="A2304" s="13"/>
      <c r="B2304" s="234"/>
      <c r="C2304" s="235"/>
      <c r="D2304" s="229" t="s">
        <v>187</v>
      </c>
      <c r="E2304" s="236" t="s">
        <v>19</v>
      </c>
      <c r="F2304" s="237" t="s">
        <v>3754</v>
      </c>
      <c r="G2304" s="235"/>
      <c r="H2304" s="238">
        <v>65.75</v>
      </c>
      <c r="I2304" s="239"/>
      <c r="J2304" s="235"/>
      <c r="K2304" s="235"/>
      <c r="L2304" s="240"/>
      <c r="M2304" s="241"/>
      <c r="N2304" s="242"/>
      <c r="O2304" s="242"/>
      <c r="P2304" s="242"/>
      <c r="Q2304" s="242"/>
      <c r="R2304" s="242"/>
      <c r="S2304" s="242"/>
      <c r="T2304" s="24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4" t="s">
        <v>187</v>
      </c>
      <c r="AU2304" s="244" t="s">
        <v>86</v>
      </c>
      <c r="AV2304" s="13" t="s">
        <v>86</v>
      </c>
      <c r="AW2304" s="13" t="s">
        <v>37</v>
      </c>
      <c r="AX2304" s="13" t="s">
        <v>77</v>
      </c>
      <c r="AY2304" s="244" t="s">
        <v>177</v>
      </c>
    </row>
    <row r="2305" s="13" customFormat="1">
      <c r="A2305" s="13"/>
      <c r="B2305" s="234"/>
      <c r="C2305" s="235"/>
      <c r="D2305" s="229" t="s">
        <v>187</v>
      </c>
      <c r="E2305" s="236" t="s">
        <v>19</v>
      </c>
      <c r="F2305" s="237" t="s">
        <v>3755</v>
      </c>
      <c r="G2305" s="235"/>
      <c r="H2305" s="238">
        <v>95.620000000000005</v>
      </c>
      <c r="I2305" s="239"/>
      <c r="J2305" s="235"/>
      <c r="K2305" s="235"/>
      <c r="L2305" s="240"/>
      <c r="M2305" s="241"/>
      <c r="N2305" s="242"/>
      <c r="O2305" s="242"/>
      <c r="P2305" s="242"/>
      <c r="Q2305" s="242"/>
      <c r="R2305" s="242"/>
      <c r="S2305" s="242"/>
      <c r="T2305" s="24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4" t="s">
        <v>187</v>
      </c>
      <c r="AU2305" s="244" t="s">
        <v>86</v>
      </c>
      <c r="AV2305" s="13" t="s">
        <v>86</v>
      </c>
      <c r="AW2305" s="13" t="s">
        <v>37</v>
      </c>
      <c r="AX2305" s="13" t="s">
        <v>77</v>
      </c>
      <c r="AY2305" s="244" t="s">
        <v>177</v>
      </c>
    </row>
    <row r="2306" s="13" customFormat="1">
      <c r="A2306" s="13"/>
      <c r="B2306" s="234"/>
      <c r="C2306" s="235"/>
      <c r="D2306" s="229" t="s">
        <v>187</v>
      </c>
      <c r="E2306" s="236" t="s">
        <v>19</v>
      </c>
      <c r="F2306" s="237" t="s">
        <v>3756</v>
      </c>
      <c r="G2306" s="235"/>
      <c r="H2306" s="238">
        <v>5</v>
      </c>
      <c r="I2306" s="239"/>
      <c r="J2306" s="235"/>
      <c r="K2306" s="235"/>
      <c r="L2306" s="240"/>
      <c r="M2306" s="241"/>
      <c r="N2306" s="242"/>
      <c r="O2306" s="242"/>
      <c r="P2306" s="242"/>
      <c r="Q2306" s="242"/>
      <c r="R2306" s="242"/>
      <c r="S2306" s="242"/>
      <c r="T2306" s="24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4" t="s">
        <v>187</v>
      </c>
      <c r="AU2306" s="244" t="s">
        <v>86</v>
      </c>
      <c r="AV2306" s="13" t="s">
        <v>86</v>
      </c>
      <c r="AW2306" s="13" t="s">
        <v>37</v>
      </c>
      <c r="AX2306" s="13" t="s">
        <v>77</v>
      </c>
      <c r="AY2306" s="244" t="s">
        <v>177</v>
      </c>
    </row>
    <row r="2307" s="15" customFormat="1">
      <c r="A2307" s="15"/>
      <c r="B2307" s="255"/>
      <c r="C2307" s="256"/>
      <c r="D2307" s="229" t="s">
        <v>187</v>
      </c>
      <c r="E2307" s="257" t="s">
        <v>19</v>
      </c>
      <c r="F2307" s="258" t="s">
        <v>222</v>
      </c>
      <c r="G2307" s="256"/>
      <c r="H2307" s="259">
        <v>327.19</v>
      </c>
      <c r="I2307" s="260"/>
      <c r="J2307" s="256"/>
      <c r="K2307" s="256"/>
      <c r="L2307" s="261"/>
      <c r="M2307" s="262"/>
      <c r="N2307" s="263"/>
      <c r="O2307" s="263"/>
      <c r="P2307" s="263"/>
      <c r="Q2307" s="263"/>
      <c r="R2307" s="263"/>
      <c r="S2307" s="263"/>
      <c r="T2307" s="264"/>
      <c r="U2307" s="15"/>
      <c r="V2307" s="15"/>
      <c r="W2307" s="15"/>
      <c r="X2307" s="15"/>
      <c r="Y2307" s="15"/>
      <c r="Z2307" s="15"/>
      <c r="AA2307" s="15"/>
      <c r="AB2307" s="15"/>
      <c r="AC2307" s="15"/>
      <c r="AD2307" s="15"/>
      <c r="AE2307" s="15"/>
      <c r="AT2307" s="265" t="s">
        <v>187</v>
      </c>
      <c r="AU2307" s="265" t="s">
        <v>86</v>
      </c>
      <c r="AV2307" s="15" t="s">
        <v>99</v>
      </c>
      <c r="AW2307" s="15" t="s">
        <v>37</v>
      </c>
      <c r="AX2307" s="15" t="s">
        <v>84</v>
      </c>
      <c r="AY2307" s="265" t="s">
        <v>177</v>
      </c>
    </row>
    <row r="2308" s="2" customFormat="1" ht="16.5" customHeight="1">
      <c r="A2308" s="41"/>
      <c r="B2308" s="42"/>
      <c r="C2308" s="277" t="s">
        <v>3757</v>
      </c>
      <c r="D2308" s="277" t="s">
        <v>314</v>
      </c>
      <c r="E2308" s="278" t="s">
        <v>3724</v>
      </c>
      <c r="F2308" s="279" t="s">
        <v>3725</v>
      </c>
      <c r="G2308" s="280" t="s">
        <v>251</v>
      </c>
      <c r="H2308" s="281">
        <v>359.90899999999999</v>
      </c>
      <c r="I2308" s="282"/>
      <c r="J2308" s="283">
        <f>ROUND(I2308*H2308,2)</f>
        <v>0</v>
      </c>
      <c r="K2308" s="279" t="s">
        <v>244</v>
      </c>
      <c r="L2308" s="284"/>
      <c r="M2308" s="285" t="s">
        <v>19</v>
      </c>
      <c r="N2308" s="286" t="s">
        <v>48</v>
      </c>
      <c r="O2308" s="87"/>
      <c r="P2308" s="225">
        <f>O2308*H2308</f>
        <v>0</v>
      </c>
      <c r="Q2308" s="225">
        <v>0.066000000000000003</v>
      </c>
      <c r="R2308" s="225">
        <f>Q2308*H2308</f>
        <v>23.753994000000002</v>
      </c>
      <c r="S2308" s="225">
        <v>0</v>
      </c>
      <c r="T2308" s="226">
        <f>S2308*H2308</f>
        <v>0</v>
      </c>
      <c r="U2308" s="41"/>
      <c r="V2308" s="41"/>
      <c r="W2308" s="41"/>
      <c r="X2308" s="41"/>
      <c r="Y2308" s="41"/>
      <c r="Z2308" s="41"/>
      <c r="AA2308" s="41"/>
      <c r="AB2308" s="41"/>
      <c r="AC2308" s="41"/>
      <c r="AD2308" s="41"/>
      <c r="AE2308" s="41"/>
      <c r="AR2308" s="227" t="s">
        <v>427</v>
      </c>
      <c r="AT2308" s="227" t="s">
        <v>314</v>
      </c>
      <c r="AU2308" s="227" t="s">
        <v>86</v>
      </c>
      <c r="AY2308" s="20" t="s">
        <v>177</v>
      </c>
      <c r="BE2308" s="228">
        <f>IF(N2308="základní",J2308,0)</f>
        <v>0</v>
      </c>
      <c r="BF2308" s="228">
        <f>IF(N2308="snížená",J2308,0)</f>
        <v>0</v>
      </c>
      <c r="BG2308" s="228">
        <f>IF(N2308="zákl. přenesená",J2308,0)</f>
        <v>0</v>
      </c>
      <c r="BH2308" s="228">
        <f>IF(N2308="sníž. přenesená",J2308,0)</f>
        <v>0</v>
      </c>
      <c r="BI2308" s="228">
        <f>IF(N2308="nulová",J2308,0)</f>
        <v>0</v>
      </c>
      <c r="BJ2308" s="20" t="s">
        <v>84</v>
      </c>
      <c r="BK2308" s="228">
        <f>ROUND(I2308*H2308,2)</f>
        <v>0</v>
      </c>
      <c r="BL2308" s="20" t="s">
        <v>291</v>
      </c>
      <c r="BM2308" s="227" t="s">
        <v>3758</v>
      </c>
    </row>
    <row r="2309" s="2" customFormat="1">
      <c r="A2309" s="41"/>
      <c r="B2309" s="42"/>
      <c r="C2309" s="43"/>
      <c r="D2309" s="229" t="s">
        <v>185</v>
      </c>
      <c r="E2309" s="43"/>
      <c r="F2309" s="230" t="s">
        <v>3727</v>
      </c>
      <c r="G2309" s="43"/>
      <c r="H2309" s="43"/>
      <c r="I2309" s="231"/>
      <c r="J2309" s="43"/>
      <c r="K2309" s="43"/>
      <c r="L2309" s="47"/>
      <c r="M2309" s="232"/>
      <c r="N2309" s="233"/>
      <c r="O2309" s="87"/>
      <c r="P2309" s="87"/>
      <c r="Q2309" s="87"/>
      <c r="R2309" s="87"/>
      <c r="S2309" s="87"/>
      <c r="T2309" s="88"/>
      <c r="U2309" s="41"/>
      <c r="V2309" s="41"/>
      <c r="W2309" s="41"/>
      <c r="X2309" s="41"/>
      <c r="Y2309" s="41"/>
      <c r="Z2309" s="41"/>
      <c r="AA2309" s="41"/>
      <c r="AB2309" s="41"/>
      <c r="AC2309" s="41"/>
      <c r="AD2309" s="41"/>
      <c r="AE2309" s="41"/>
      <c r="AT2309" s="20" t="s">
        <v>185</v>
      </c>
      <c r="AU2309" s="20" t="s">
        <v>86</v>
      </c>
    </row>
    <row r="2310" s="13" customFormat="1">
      <c r="A2310" s="13"/>
      <c r="B2310" s="234"/>
      <c r="C2310" s="235"/>
      <c r="D2310" s="229" t="s">
        <v>187</v>
      </c>
      <c r="E2310" s="235"/>
      <c r="F2310" s="237" t="s">
        <v>3759</v>
      </c>
      <c r="G2310" s="235"/>
      <c r="H2310" s="238">
        <v>359.90899999999999</v>
      </c>
      <c r="I2310" s="239"/>
      <c r="J2310" s="235"/>
      <c r="K2310" s="235"/>
      <c r="L2310" s="240"/>
      <c r="M2310" s="241"/>
      <c r="N2310" s="242"/>
      <c r="O2310" s="242"/>
      <c r="P2310" s="242"/>
      <c r="Q2310" s="242"/>
      <c r="R2310" s="242"/>
      <c r="S2310" s="242"/>
      <c r="T2310" s="24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44" t="s">
        <v>187</v>
      </c>
      <c r="AU2310" s="244" t="s">
        <v>86</v>
      </c>
      <c r="AV2310" s="13" t="s">
        <v>86</v>
      </c>
      <c r="AW2310" s="13" t="s">
        <v>4</v>
      </c>
      <c r="AX2310" s="13" t="s">
        <v>84</v>
      </c>
      <c r="AY2310" s="244" t="s">
        <v>177</v>
      </c>
    </row>
    <row r="2311" s="2" customFormat="1" ht="16.5" customHeight="1">
      <c r="A2311" s="41"/>
      <c r="B2311" s="42"/>
      <c r="C2311" s="216" t="s">
        <v>3760</v>
      </c>
      <c r="D2311" s="216" t="s">
        <v>179</v>
      </c>
      <c r="E2311" s="217" t="s">
        <v>3761</v>
      </c>
      <c r="F2311" s="218" t="s">
        <v>3762</v>
      </c>
      <c r="G2311" s="219" t="s">
        <v>251</v>
      </c>
      <c r="H2311" s="220">
        <v>5</v>
      </c>
      <c r="I2311" s="221"/>
      <c r="J2311" s="222">
        <f>ROUND(I2311*H2311,2)</f>
        <v>0</v>
      </c>
      <c r="K2311" s="218" t="s">
        <v>244</v>
      </c>
      <c r="L2311" s="47"/>
      <c r="M2311" s="223" t="s">
        <v>19</v>
      </c>
      <c r="N2311" s="224" t="s">
        <v>48</v>
      </c>
      <c r="O2311" s="87"/>
      <c r="P2311" s="225">
        <f>O2311*H2311</f>
        <v>0</v>
      </c>
      <c r="Q2311" s="225">
        <v>0</v>
      </c>
      <c r="R2311" s="225">
        <f>Q2311*H2311</f>
        <v>0</v>
      </c>
      <c r="S2311" s="225">
        <v>0</v>
      </c>
      <c r="T2311" s="226">
        <f>S2311*H2311</f>
        <v>0</v>
      </c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R2311" s="227" t="s">
        <v>291</v>
      </c>
      <c r="AT2311" s="227" t="s">
        <v>179</v>
      </c>
      <c r="AU2311" s="227" t="s">
        <v>86</v>
      </c>
      <c r="AY2311" s="20" t="s">
        <v>177</v>
      </c>
      <c r="BE2311" s="228">
        <f>IF(N2311="základní",J2311,0)</f>
        <v>0</v>
      </c>
      <c r="BF2311" s="228">
        <f>IF(N2311="snížená",J2311,0)</f>
        <v>0</v>
      </c>
      <c r="BG2311" s="228">
        <f>IF(N2311="zákl. přenesená",J2311,0)</f>
        <v>0</v>
      </c>
      <c r="BH2311" s="228">
        <f>IF(N2311="sníž. přenesená",J2311,0)</f>
        <v>0</v>
      </c>
      <c r="BI2311" s="228">
        <f>IF(N2311="nulová",J2311,0)</f>
        <v>0</v>
      </c>
      <c r="BJ2311" s="20" t="s">
        <v>84</v>
      </c>
      <c r="BK2311" s="228">
        <f>ROUND(I2311*H2311,2)</f>
        <v>0</v>
      </c>
      <c r="BL2311" s="20" t="s">
        <v>291</v>
      </c>
      <c r="BM2311" s="227" t="s">
        <v>3763</v>
      </c>
    </row>
    <row r="2312" s="2" customFormat="1">
      <c r="A2312" s="41"/>
      <c r="B2312" s="42"/>
      <c r="C2312" s="43"/>
      <c r="D2312" s="229" t="s">
        <v>185</v>
      </c>
      <c r="E2312" s="43"/>
      <c r="F2312" s="230" t="s">
        <v>3764</v>
      </c>
      <c r="G2312" s="43"/>
      <c r="H2312" s="43"/>
      <c r="I2312" s="231"/>
      <c r="J2312" s="43"/>
      <c r="K2312" s="43"/>
      <c r="L2312" s="47"/>
      <c r="M2312" s="232"/>
      <c r="N2312" s="233"/>
      <c r="O2312" s="87"/>
      <c r="P2312" s="87"/>
      <c r="Q2312" s="87"/>
      <c r="R2312" s="87"/>
      <c r="S2312" s="87"/>
      <c r="T2312" s="88"/>
      <c r="U2312" s="41"/>
      <c r="V2312" s="41"/>
      <c r="W2312" s="41"/>
      <c r="X2312" s="41"/>
      <c r="Y2312" s="41"/>
      <c r="Z2312" s="41"/>
      <c r="AA2312" s="41"/>
      <c r="AB2312" s="41"/>
      <c r="AC2312" s="41"/>
      <c r="AD2312" s="41"/>
      <c r="AE2312" s="41"/>
      <c r="AT2312" s="20" t="s">
        <v>185</v>
      </c>
      <c r="AU2312" s="20" t="s">
        <v>86</v>
      </c>
    </row>
    <row r="2313" s="13" customFormat="1">
      <c r="A2313" s="13"/>
      <c r="B2313" s="234"/>
      <c r="C2313" s="235"/>
      <c r="D2313" s="229" t="s">
        <v>187</v>
      </c>
      <c r="E2313" s="236" t="s">
        <v>19</v>
      </c>
      <c r="F2313" s="237" t="s">
        <v>3765</v>
      </c>
      <c r="G2313" s="235"/>
      <c r="H2313" s="238">
        <v>5</v>
      </c>
      <c r="I2313" s="239"/>
      <c r="J2313" s="235"/>
      <c r="K2313" s="235"/>
      <c r="L2313" s="240"/>
      <c r="M2313" s="241"/>
      <c r="N2313" s="242"/>
      <c r="O2313" s="242"/>
      <c r="P2313" s="242"/>
      <c r="Q2313" s="242"/>
      <c r="R2313" s="242"/>
      <c r="S2313" s="242"/>
      <c r="T2313" s="243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44" t="s">
        <v>187</v>
      </c>
      <c r="AU2313" s="244" t="s">
        <v>86</v>
      </c>
      <c r="AV2313" s="13" t="s">
        <v>86</v>
      </c>
      <c r="AW2313" s="13" t="s">
        <v>37</v>
      </c>
      <c r="AX2313" s="13" t="s">
        <v>84</v>
      </c>
      <c r="AY2313" s="244" t="s">
        <v>177</v>
      </c>
    </row>
    <row r="2314" s="2" customFormat="1" ht="16.5" customHeight="1">
      <c r="A2314" s="41"/>
      <c r="B2314" s="42"/>
      <c r="C2314" s="216" t="s">
        <v>3766</v>
      </c>
      <c r="D2314" s="216" t="s">
        <v>179</v>
      </c>
      <c r="E2314" s="217" t="s">
        <v>3767</v>
      </c>
      <c r="F2314" s="218" t="s">
        <v>3768</v>
      </c>
      <c r="G2314" s="219" t="s">
        <v>251</v>
      </c>
      <c r="H2314" s="220">
        <v>148.41</v>
      </c>
      <c r="I2314" s="221"/>
      <c r="J2314" s="222">
        <f>ROUND(I2314*H2314,2)</f>
        <v>0</v>
      </c>
      <c r="K2314" s="218" t="s">
        <v>244</v>
      </c>
      <c r="L2314" s="47"/>
      <c r="M2314" s="223" t="s">
        <v>19</v>
      </c>
      <c r="N2314" s="224" t="s">
        <v>48</v>
      </c>
      <c r="O2314" s="87"/>
      <c r="P2314" s="225">
        <f>O2314*H2314</f>
        <v>0</v>
      </c>
      <c r="Q2314" s="225">
        <v>0.037659999999999999</v>
      </c>
      <c r="R2314" s="225">
        <f>Q2314*H2314</f>
        <v>5.5891205999999993</v>
      </c>
      <c r="S2314" s="225">
        <v>0</v>
      </c>
      <c r="T2314" s="226">
        <f>S2314*H2314</f>
        <v>0</v>
      </c>
      <c r="U2314" s="41"/>
      <c r="V2314" s="41"/>
      <c r="W2314" s="41"/>
      <c r="X2314" s="41"/>
      <c r="Y2314" s="41"/>
      <c r="Z2314" s="41"/>
      <c r="AA2314" s="41"/>
      <c r="AB2314" s="41"/>
      <c r="AC2314" s="41"/>
      <c r="AD2314" s="41"/>
      <c r="AE2314" s="41"/>
      <c r="AR2314" s="227" t="s">
        <v>291</v>
      </c>
      <c r="AT2314" s="227" t="s">
        <v>179</v>
      </c>
      <c r="AU2314" s="227" t="s">
        <v>86</v>
      </c>
      <c r="AY2314" s="20" t="s">
        <v>177</v>
      </c>
      <c r="BE2314" s="228">
        <f>IF(N2314="základní",J2314,0)</f>
        <v>0</v>
      </c>
      <c r="BF2314" s="228">
        <f>IF(N2314="snížená",J2314,0)</f>
        <v>0</v>
      </c>
      <c r="BG2314" s="228">
        <f>IF(N2314="zákl. přenesená",J2314,0)</f>
        <v>0</v>
      </c>
      <c r="BH2314" s="228">
        <f>IF(N2314="sníž. přenesená",J2314,0)</f>
        <v>0</v>
      </c>
      <c r="BI2314" s="228">
        <f>IF(N2314="nulová",J2314,0)</f>
        <v>0</v>
      </c>
      <c r="BJ2314" s="20" t="s">
        <v>84</v>
      </c>
      <c r="BK2314" s="228">
        <f>ROUND(I2314*H2314,2)</f>
        <v>0</v>
      </c>
      <c r="BL2314" s="20" t="s">
        <v>291</v>
      </c>
      <c r="BM2314" s="227" t="s">
        <v>3769</v>
      </c>
    </row>
    <row r="2315" s="2" customFormat="1">
      <c r="A2315" s="41"/>
      <c r="B2315" s="42"/>
      <c r="C2315" s="43"/>
      <c r="D2315" s="229" t="s">
        <v>185</v>
      </c>
      <c r="E2315" s="43"/>
      <c r="F2315" s="230" t="s">
        <v>3770</v>
      </c>
      <c r="G2315" s="43"/>
      <c r="H2315" s="43"/>
      <c r="I2315" s="231"/>
      <c r="J2315" s="43"/>
      <c r="K2315" s="43"/>
      <c r="L2315" s="47"/>
      <c r="M2315" s="232"/>
      <c r="N2315" s="233"/>
      <c r="O2315" s="87"/>
      <c r="P2315" s="87"/>
      <c r="Q2315" s="87"/>
      <c r="R2315" s="87"/>
      <c r="S2315" s="87"/>
      <c r="T2315" s="88"/>
      <c r="U2315" s="41"/>
      <c r="V2315" s="41"/>
      <c r="W2315" s="41"/>
      <c r="X2315" s="41"/>
      <c r="Y2315" s="41"/>
      <c r="Z2315" s="41"/>
      <c r="AA2315" s="41"/>
      <c r="AB2315" s="41"/>
      <c r="AC2315" s="41"/>
      <c r="AD2315" s="41"/>
      <c r="AE2315" s="41"/>
      <c r="AT2315" s="20" t="s">
        <v>185</v>
      </c>
      <c r="AU2315" s="20" t="s">
        <v>86</v>
      </c>
    </row>
    <row r="2316" s="13" customFormat="1">
      <c r="A2316" s="13"/>
      <c r="B2316" s="234"/>
      <c r="C2316" s="235"/>
      <c r="D2316" s="229" t="s">
        <v>187</v>
      </c>
      <c r="E2316" s="236" t="s">
        <v>19</v>
      </c>
      <c r="F2316" s="237" t="s">
        <v>3771</v>
      </c>
      <c r="G2316" s="235"/>
      <c r="H2316" s="238">
        <v>89.659999999999997</v>
      </c>
      <c r="I2316" s="239"/>
      <c r="J2316" s="235"/>
      <c r="K2316" s="235"/>
      <c r="L2316" s="240"/>
      <c r="M2316" s="241"/>
      <c r="N2316" s="242"/>
      <c r="O2316" s="242"/>
      <c r="P2316" s="242"/>
      <c r="Q2316" s="242"/>
      <c r="R2316" s="242"/>
      <c r="S2316" s="242"/>
      <c r="T2316" s="243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4" t="s">
        <v>187</v>
      </c>
      <c r="AU2316" s="244" t="s">
        <v>86</v>
      </c>
      <c r="AV2316" s="13" t="s">
        <v>86</v>
      </c>
      <c r="AW2316" s="13" t="s">
        <v>37</v>
      </c>
      <c r="AX2316" s="13" t="s">
        <v>77</v>
      </c>
      <c r="AY2316" s="244" t="s">
        <v>177</v>
      </c>
    </row>
    <row r="2317" s="13" customFormat="1">
      <c r="A2317" s="13"/>
      <c r="B2317" s="234"/>
      <c r="C2317" s="235"/>
      <c r="D2317" s="229" t="s">
        <v>187</v>
      </c>
      <c r="E2317" s="236" t="s">
        <v>19</v>
      </c>
      <c r="F2317" s="237" t="s">
        <v>3772</v>
      </c>
      <c r="G2317" s="235"/>
      <c r="H2317" s="238">
        <v>58.75</v>
      </c>
      <c r="I2317" s="239"/>
      <c r="J2317" s="235"/>
      <c r="K2317" s="235"/>
      <c r="L2317" s="240"/>
      <c r="M2317" s="241"/>
      <c r="N2317" s="242"/>
      <c r="O2317" s="242"/>
      <c r="P2317" s="242"/>
      <c r="Q2317" s="242"/>
      <c r="R2317" s="242"/>
      <c r="S2317" s="242"/>
      <c r="T2317" s="24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44" t="s">
        <v>187</v>
      </c>
      <c r="AU2317" s="244" t="s">
        <v>86</v>
      </c>
      <c r="AV2317" s="13" t="s">
        <v>86</v>
      </c>
      <c r="AW2317" s="13" t="s">
        <v>37</v>
      </c>
      <c r="AX2317" s="13" t="s">
        <v>77</v>
      </c>
      <c r="AY2317" s="244" t="s">
        <v>177</v>
      </c>
    </row>
    <row r="2318" s="15" customFormat="1">
      <c r="A2318" s="15"/>
      <c r="B2318" s="255"/>
      <c r="C2318" s="256"/>
      <c r="D2318" s="229" t="s">
        <v>187</v>
      </c>
      <c r="E2318" s="257" t="s">
        <v>19</v>
      </c>
      <c r="F2318" s="258" t="s">
        <v>222</v>
      </c>
      <c r="G2318" s="256"/>
      <c r="H2318" s="259">
        <v>148.41</v>
      </c>
      <c r="I2318" s="260"/>
      <c r="J2318" s="256"/>
      <c r="K2318" s="256"/>
      <c r="L2318" s="261"/>
      <c r="M2318" s="262"/>
      <c r="N2318" s="263"/>
      <c r="O2318" s="263"/>
      <c r="P2318" s="263"/>
      <c r="Q2318" s="263"/>
      <c r="R2318" s="263"/>
      <c r="S2318" s="263"/>
      <c r="T2318" s="264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/>
      <c r="AT2318" s="265" t="s">
        <v>187</v>
      </c>
      <c r="AU2318" s="265" t="s">
        <v>86</v>
      </c>
      <c r="AV2318" s="15" t="s">
        <v>99</v>
      </c>
      <c r="AW2318" s="15" t="s">
        <v>37</v>
      </c>
      <c r="AX2318" s="15" t="s">
        <v>84</v>
      </c>
      <c r="AY2318" s="265" t="s">
        <v>177</v>
      </c>
    </row>
    <row r="2319" s="2" customFormat="1" ht="16.5" customHeight="1">
      <c r="A2319" s="41"/>
      <c r="B2319" s="42"/>
      <c r="C2319" s="277" t="s">
        <v>3773</v>
      </c>
      <c r="D2319" s="277" t="s">
        <v>314</v>
      </c>
      <c r="E2319" s="278" t="s">
        <v>3733</v>
      </c>
      <c r="F2319" s="279" t="s">
        <v>3734</v>
      </c>
      <c r="G2319" s="280" t="s">
        <v>251</v>
      </c>
      <c r="H2319" s="281">
        <v>163.25100000000001</v>
      </c>
      <c r="I2319" s="282"/>
      <c r="J2319" s="283">
        <f>ROUND(I2319*H2319,2)</f>
        <v>0</v>
      </c>
      <c r="K2319" s="279" t="s">
        <v>183</v>
      </c>
      <c r="L2319" s="284"/>
      <c r="M2319" s="285" t="s">
        <v>19</v>
      </c>
      <c r="N2319" s="286" t="s">
        <v>48</v>
      </c>
      <c r="O2319" s="87"/>
      <c r="P2319" s="225">
        <f>O2319*H2319</f>
        <v>0</v>
      </c>
      <c r="Q2319" s="225">
        <v>0.018200000000000001</v>
      </c>
      <c r="R2319" s="225">
        <f>Q2319*H2319</f>
        <v>2.9711682000000001</v>
      </c>
      <c r="S2319" s="225">
        <v>0</v>
      </c>
      <c r="T2319" s="226">
        <f>S2319*H2319</f>
        <v>0</v>
      </c>
      <c r="U2319" s="41"/>
      <c r="V2319" s="41"/>
      <c r="W2319" s="41"/>
      <c r="X2319" s="41"/>
      <c r="Y2319" s="41"/>
      <c r="Z2319" s="41"/>
      <c r="AA2319" s="41"/>
      <c r="AB2319" s="41"/>
      <c r="AC2319" s="41"/>
      <c r="AD2319" s="41"/>
      <c r="AE2319" s="41"/>
      <c r="AR2319" s="227" t="s">
        <v>427</v>
      </c>
      <c r="AT2319" s="227" t="s">
        <v>314</v>
      </c>
      <c r="AU2319" s="227" t="s">
        <v>86</v>
      </c>
      <c r="AY2319" s="20" t="s">
        <v>177</v>
      </c>
      <c r="BE2319" s="228">
        <f>IF(N2319="základní",J2319,0)</f>
        <v>0</v>
      </c>
      <c r="BF2319" s="228">
        <f>IF(N2319="snížená",J2319,0)</f>
        <v>0</v>
      </c>
      <c r="BG2319" s="228">
        <f>IF(N2319="zákl. přenesená",J2319,0)</f>
        <v>0</v>
      </c>
      <c r="BH2319" s="228">
        <f>IF(N2319="sníž. přenesená",J2319,0)</f>
        <v>0</v>
      </c>
      <c r="BI2319" s="228">
        <f>IF(N2319="nulová",J2319,0)</f>
        <v>0</v>
      </c>
      <c r="BJ2319" s="20" t="s">
        <v>84</v>
      </c>
      <c r="BK2319" s="228">
        <f>ROUND(I2319*H2319,2)</f>
        <v>0</v>
      </c>
      <c r="BL2319" s="20" t="s">
        <v>291</v>
      </c>
      <c r="BM2319" s="227" t="s">
        <v>3774</v>
      </c>
    </row>
    <row r="2320" s="2" customFormat="1">
      <c r="A2320" s="41"/>
      <c r="B2320" s="42"/>
      <c r="C2320" s="43"/>
      <c r="D2320" s="229" t="s">
        <v>185</v>
      </c>
      <c r="E2320" s="43"/>
      <c r="F2320" s="230" t="s">
        <v>3734</v>
      </c>
      <c r="G2320" s="43"/>
      <c r="H2320" s="43"/>
      <c r="I2320" s="231"/>
      <c r="J2320" s="43"/>
      <c r="K2320" s="43"/>
      <c r="L2320" s="47"/>
      <c r="M2320" s="232"/>
      <c r="N2320" s="233"/>
      <c r="O2320" s="87"/>
      <c r="P2320" s="87"/>
      <c r="Q2320" s="87"/>
      <c r="R2320" s="87"/>
      <c r="S2320" s="87"/>
      <c r="T2320" s="88"/>
      <c r="U2320" s="41"/>
      <c r="V2320" s="41"/>
      <c r="W2320" s="41"/>
      <c r="X2320" s="41"/>
      <c r="Y2320" s="41"/>
      <c r="Z2320" s="41"/>
      <c r="AA2320" s="41"/>
      <c r="AB2320" s="41"/>
      <c r="AC2320" s="41"/>
      <c r="AD2320" s="41"/>
      <c r="AE2320" s="41"/>
      <c r="AT2320" s="20" t="s">
        <v>185</v>
      </c>
      <c r="AU2320" s="20" t="s">
        <v>86</v>
      </c>
    </row>
    <row r="2321" s="13" customFormat="1">
      <c r="A2321" s="13"/>
      <c r="B2321" s="234"/>
      <c r="C2321" s="235"/>
      <c r="D2321" s="229" t="s">
        <v>187</v>
      </c>
      <c r="E2321" s="235"/>
      <c r="F2321" s="237" t="s">
        <v>3775</v>
      </c>
      <c r="G2321" s="235"/>
      <c r="H2321" s="238">
        <v>163.25100000000001</v>
      </c>
      <c r="I2321" s="239"/>
      <c r="J2321" s="235"/>
      <c r="K2321" s="235"/>
      <c r="L2321" s="240"/>
      <c r="M2321" s="241"/>
      <c r="N2321" s="242"/>
      <c r="O2321" s="242"/>
      <c r="P2321" s="242"/>
      <c r="Q2321" s="242"/>
      <c r="R2321" s="242"/>
      <c r="S2321" s="242"/>
      <c r="T2321" s="24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44" t="s">
        <v>187</v>
      </c>
      <c r="AU2321" s="244" t="s">
        <v>86</v>
      </c>
      <c r="AV2321" s="13" t="s">
        <v>86</v>
      </c>
      <c r="AW2321" s="13" t="s">
        <v>4</v>
      </c>
      <c r="AX2321" s="13" t="s">
        <v>84</v>
      </c>
      <c r="AY2321" s="244" t="s">
        <v>177</v>
      </c>
    </row>
    <row r="2322" s="2" customFormat="1" ht="21.75" customHeight="1">
      <c r="A2322" s="41"/>
      <c r="B2322" s="42"/>
      <c r="C2322" s="216" t="s">
        <v>3776</v>
      </c>
      <c r="D2322" s="216" t="s">
        <v>179</v>
      </c>
      <c r="E2322" s="217" t="s">
        <v>3777</v>
      </c>
      <c r="F2322" s="218" t="s">
        <v>3778</v>
      </c>
      <c r="G2322" s="219" t="s">
        <v>251</v>
      </c>
      <c r="H2322" s="220">
        <v>18.907</v>
      </c>
      <c r="I2322" s="221"/>
      <c r="J2322" s="222">
        <f>ROUND(I2322*H2322,2)</f>
        <v>0</v>
      </c>
      <c r="K2322" s="218" t="s">
        <v>244</v>
      </c>
      <c r="L2322" s="47"/>
      <c r="M2322" s="223" t="s">
        <v>19</v>
      </c>
      <c r="N2322" s="224" t="s">
        <v>48</v>
      </c>
      <c r="O2322" s="87"/>
      <c r="P2322" s="225">
        <f>O2322*H2322</f>
        <v>0</v>
      </c>
      <c r="Q2322" s="225">
        <v>0.0089999999999999993</v>
      </c>
      <c r="R2322" s="225">
        <f>Q2322*H2322</f>
        <v>0.17016299999999998</v>
      </c>
      <c r="S2322" s="225">
        <v>0</v>
      </c>
      <c r="T2322" s="226">
        <f>S2322*H2322</f>
        <v>0</v>
      </c>
      <c r="U2322" s="41"/>
      <c r="V2322" s="41"/>
      <c r="W2322" s="41"/>
      <c r="X2322" s="41"/>
      <c r="Y2322" s="41"/>
      <c r="Z2322" s="41"/>
      <c r="AA2322" s="41"/>
      <c r="AB2322" s="41"/>
      <c r="AC2322" s="41"/>
      <c r="AD2322" s="41"/>
      <c r="AE2322" s="41"/>
      <c r="AR2322" s="227" t="s">
        <v>291</v>
      </c>
      <c r="AT2322" s="227" t="s">
        <v>179</v>
      </c>
      <c r="AU2322" s="227" t="s">
        <v>86</v>
      </c>
      <c r="AY2322" s="20" t="s">
        <v>177</v>
      </c>
      <c r="BE2322" s="228">
        <f>IF(N2322="základní",J2322,0)</f>
        <v>0</v>
      </c>
      <c r="BF2322" s="228">
        <f>IF(N2322="snížená",J2322,0)</f>
        <v>0</v>
      </c>
      <c r="BG2322" s="228">
        <f>IF(N2322="zákl. přenesená",J2322,0)</f>
        <v>0</v>
      </c>
      <c r="BH2322" s="228">
        <f>IF(N2322="sníž. přenesená",J2322,0)</f>
        <v>0</v>
      </c>
      <c r="BI2322" s="228">
        <f>IF(N2322="nulová",J2322,0)</f>
        <v>0</v>
      </c>
      <c r="BJ2322" s="20" t="s">
        <v>84</v>
      </c>
      <c r="BK2322" s="228">
        <f>ROUND(I2322*H2322,2)</f>
        <v>0</v>
      </c>
      <c r="BL2322" s="20" t="s">
        <v>291</v>
      </c>
      <c r="BM2322" s="227" t="s">
        <v>3779</v>
      </c>
    </row>
    <row r="2323" s="2" customFormat="1">
      <c r="A2323" s="41"/>
      <c r="B2323" s="42"/>
      <c r="C2323" s="43"/>
      <c r="D2323" s="229" t="s">
        <v>185</v>
      </c>
      <c r="E2323" s="43"/>
      <c r="F2323" s="230" t="s">
        <v>3780</v>
      </c>
      <c r="G2323" s="43"/>
      <c r="H2323" s="43"/>
      <c r="I2323" s="231"/>
      <c r="J2323" s="43"/>
      <c r="K2323" s="43"/>
      <c r="L2323" s="47"/>
      <c r="M2323" s="232"/>
      <c r="N2323" s="233"/>
      <c r="O2323" s="87"/>
      <c r="P2323" s="87"/>
      <c r="Q2323" s="87"/>
      <c r="R2323" s="87"/>
      <c r="S2323" s="87"/>
      <c r="T2323" s="88"/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T2323" s="20" t="s">
        <v>185</v>
      </c>
      <c r="AU2323" s="20" t="s">
        <v>86</v>
      </c>
    </row>
    <row r="2324" s="14" customFormat="1">
      <c r="A2324" s="14"/>
      <c r="B2324" s="245"/>
      <c r="C2324" s="246"/>
      <c r="D2324" s="229" t="s">
        <v>187</v>
      </c>
      <c r="E2324" s="247" t="s">
        <v>19</v>
      </c>
      <c r="F2324" s="248" t="s">
        <v>3742</v>
      </c>
      <c r="G2324" s="246"/>
      <c r="H2324" s="247" t="s">
        <v>19</v>
      </c>
      <c r="I2324" s="249"/>
      <c r="J2324" s="246"/>
      <c r="K2324" s="246"/>
      <c r="L2324" s="250"/>
      <c r="M2324" s="251"/>
      <c r="N2324" s="252"/>
      <c r="O2324" s="252"/>
      <c r="P2324" s="252"/>
      <c r="Q2324" s="252"/>
      <c r="R2324" s="252"/>
      <c r="S2324" s="252"/>
      <c r="T2324" s="253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54" t="s">
        <v>187</v>
      </c>
      <c r="AU2324" s="254" t="s">
        <v>86</v>
      </c>
      <c r="AV2324" s="14" t="s">
        <v>84</v>
      </c>
      <c r="AW2324" s="14" t="s">
        <v>37</v>
      </c>
      <c r="AX2324" s="14" t="s">
        <v>77</v>
      </c>
      <c r="AY2324" s="254" t="s">
        <v>177</v>
      </c>
    </row>
    <row r="2325" s="13" customFormat="1">
      <c r="A2325" s="13"/>
      <c r="B2325" s="234"/>
      <c r="C2325" s="235"/>
      <c r="D2325" s="229" t="s">
        <v>187</v>
      </c>
      <c r="E2325" s="236" t="s">
        <v>19</v>
      </c>
      <c r="F2325" s="237" t="s">
        <v>3781</v>
      </c>
      <c r="G2325" s="235"/>
      <c r="H2325" s="238">
        <v>4.5</v>
      </c>
      <c r="I2325" s="239"/>
      <c r="J2325" s="235"/>
      <c r="K2325" s="235"/>
      <c r="L2325" s="240"/>
      <c r="M2325" s="241"/>
      <c r="N2325" s="242"/>
      <c r="O2325" s="242"/>
      <c r="P2325" s="242"/>
      <c r="Q2325" s="242"/>
      <c r="R2325" s="242"/>
      <c r="S2325" s="242"/>
      <c r="T2325" s="24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4" t="s">
        <v>187</v>
      </c>
      <c r="AU2325" s="244" t="s">
        <v>86</v>
      </c>
      <c r="AV2325" s="13" t="s">
        <v>86</v>
      </c>
      <c r="AW2325" s="13" t="s">
        <v>37</v>
      </c>
      <c r="AX2325" s="13" t="s">
        <v>77</v>
      </c>
      <c r="AY2325" s="244" t="s">
        <v>177</v>
      </c>
    </row>
    <row r="2326" s="13" customFormat="1">
      <c r="A2326" s="13"/>
      <c r="B2326" s="234"/>
      <c r="C2326" s="235"/>
      <c r="D2326" s="229" t="s">
        <v>187</v>
      </c>
      <c r="E2326" s="236" t="s">
        <v>19</v>
      </c>
      <c r="F2326" s="237" t="s">
        <v>3782</v>
      </c>
      <c r="G2326" s="235"/>
      <c r="H2326" s="238">
        <v>14.407</v>
      </c>
      <c r="I2326" s="239"/>
      <c r="J2326" s="235"/>
      <c r="K2326" s="235"/>
      <c r="L2326" s="240"/>
      <c r="M2326" s="241"/>
      <c r="N2326" s="242"/>
      <c r="O2326" s="242"/>
      <c r="P2326" s="242"/>
      <c r="Q2326" s="242"/>
      <c r="R2326" s="242"/>
      <c r="S2326" s="242"/>
      <c r="T2326" s="24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44" t="s">
        <v>187</v>
      </c>
      <c r="AU2326" s="244" t="s">
        <v>86</v>
      </c>
      <c r="AV2326" s="13" t="s">
        <v>86</v>
      </c>
      <c r="AW2326" s="13" t="s">
        <v>37</v>
      </c>
      <c r="AX2326" s="13" t="s">
        <v>77</v>
      </c>
      <c r="AY2326" s="244" t="s">
        <v>177</v>
      </c>
    </row>
    <row r="2327" s="15" customFormat="1">
      <c r="A2327" s="15"/>
      <c r="B2327" s="255"/>
      <c r="C2327" s="256"/>
      <c r="D2327" s="229" t="s">
        <v>187</v>
      </c>
      <c r="E2327" s="257" t="s">
        <v>19</v>
      </c>
      <c r="F2327" s="258" t="s">
        <v>222</v>
      </c>
      <c r="G2327" s="256"/>
      <c r="H2327" s="259">
        <v>18.907</v>
      </c>
      <c r="I2327" s="260"/>
      <c r="J2327" s="256"/>
      <c r="K2327" s="256"/>
      <c r="L2327" s="261"/>
      <c r="M2327" s="262"/>
      <c r="N2327" s="263"/>
      <c r="O2327" s="263"/>
      <c r="P2327" s="263"/>
      <c r="Q2327" s="263"/>
      <c r="R2327" s="263"/>
      <c r="S2327" s="263"/>
      <c r="T2327" s="264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T2327" s="265" t="s">
        <v>187</v>
      </c>
      <c r="AU2327" s="265" t="s">
        <v>86</v>
      </c>
      <c r="AV2327" s="15" t="s">
        <v>99</v>
      </c>
      <c r="AW2327" s="15" t="s">
        <v>37</v>
      </c>
      <c r="AX2327" s="15" t="s">
        <v>84</v>
      </c>
      <c r="AY2327" s="265" t="s">
        <v>177</v>
      </c>
    </row>
    <row r="2328" s="2" customFormat="1" ht="16.5" customHeight="1">
      <c r="A2328" s="41"/>
      <c r="B2328" s="42"/>
      <c r="C2328" s="277" t="s">
        <v>3783</v>
      </c>
      <c r="D2328" s="277" t="s">
        <v>314</v>
      </c>
      <c r="E2328" s="278" t="s">
        <v>3784</v>
      </c>
      <c r="F2328" s="279" t="s">
        <v>3785</v>
      </c>
      <c r="G2328" s="280" t="s">
        <v>251</v>
      </c>
      <c r="H2328" s="281">
        <v>20.797999999999998</v>
      </c>
      <c r="I2328" s="282"/>
      <c r="J2328" s="283">
        <f>ROUND(I2328*H2328,2)</f>
        <v>0</v>
      </c>
      <c r="K2328" s="279" t="s">
        <v>183</v>
      </c>
      <c r="L2328" s="284"/>
      <c r="M2328" s="285" t="s">
        <v>19</v>
      </c>
      <c r="N2328" s="286" t="s">
        <v>48</v>
      </c>
      <c r="O2328" s="87"/>
      <c r="P2328" s="225">
        <f>O2328*H2328</f>
        <v>0</v>
      </c>
      <c r="Q2328" s="225">
        <v>0.019199999999999998</v>
      </c>
      <c r="R2328" s="225">
        <f>Q2328*H2328</f>
        <v>0.39932159999999994</v>
      </c>
      <c r="S2328" s="225">
        <v>0</v>
      </c>
      <c r="T2328" s="226">
        <f>S2328*H2328</f>
        <v>0</v>
      </c>
      <c r="U2328" s="41"/>
      <c r="V2328" s="41"/>
      <c r="W2328" s="41"/>
      <c r="X2328" s="41"/>
      <c r="Y2328" s="41"/>
      <c r="Z2328" s="41"/>
      <c r="AA2328" s="41"/>
      <c r="AB2328" s="41"/>
      <c r="AC2328" s="41"/>
      <c r="AD2328" s="41"/>
      <c r="AE2328" s="41"/>
      <c r="AR2328" s="227" t="s">
        <v>427</v>
      </c>
      <c r="AT2328" s="227" t="s">
        <v>314</v>
      </c>
      <c r="AU2328" s="227" t="s">
        <v>86</v>
      </c>
      <c r="AY2328" s="20" t="s">
        <v>177</v>
      </c>
      <c r="BE2328" s="228">
        <f>IF(N2328="základní",J2328,0)</f>
        <v>0</v>
      </c>
      <c r="BF2328" s="228">
        <f>IF(N2328="snížená",J2328,0)</f>
        <v>0</v>
      </c>
      <c r="BG2328" s="228">
        <f>IF(N2328="zákl. přenesená",J2328,0)</f>
        <v>0</v>
      </c>
      <c r="BH2328" s="228">
        <f>IF(N2328="sníž. přenesená",J2328,0)</f>
        <v>0</v>
      </c>
      <c r="BI2328" s="228">
        <f>IF(N2328="nulová",J2328,0)</f>
        <v>0</v>
      </c>
      <c r="BJ2328" s="20" t="s">
        <v>84</v>
      </c>
      <c r="BK2328" s="228">
        <f>ROUND(I2328*H2328,2)</f>
        <v>0</v>
      </c>
      <c r="BL2328" s="20" t="s">
        <v>291</v>
      </c>
      <c r="BM2328" s="227" t="s">
        <v>3786</v>
      </c>
    </row>
    <row r="2329" s="2" customFormat="1">
      <c r="A2329" s="41"/>
      <c r="B2329" s="42"/>
      <c r="C2329" s="43"/>
      <c r="D2329" s="229" t="s">
        <v>185</v>
      </c>
      <c r="E2329" s="43"/>
      <c r="F2329" s="230" t="s">
        <v>3785</v>
      </c>
      <c r="G2329" s="43"/>
      <c r="H2329" s="43"/>
      <c r="I2329" s="231"/>
      <c r="J2329" s="43"/>
      <c r="K2329" s="43"/>
      <c r="L2329" s="47"/>
      <c r="M2329" s="232"/>
      <c r="N2329" s="233"/>
      <c r="O2329" s="87"/>
      <c r="P2329" s="87"/>
      <c r="Q2329" s="87"/>
      <c r="R2329" s="87"/>
      <c r="S2329" s="87"/>
      <c r="T2329" s="88"/>
      <c r="U2329" s="41"/>
      <c r="V2329" s="41"/>
      <c r="W2329" s="41"/>
      <c r="X2329" s="41"/>
      <c r="Y2329" s="41"/>
      <c r="Z2329" s="41"/>
      <c r="AA2329" s="41"/>
      <c r="AB2329" s="41"/>
      <c r="AC2329" s="41"/>
      <c r="AD2329" s="41"/>
      <c r="AE2329" s="41"/>
      <c r="AT2329" s="20" t="s">
        <v>185</v>
      </c>
      <c r="AU2329" s="20" t="s">
        <v>86</v>
      </c>
    </row>
    <row r="2330" s="13" customFormat="1">
      <c r="A2330" s="13"/>
      <c r="B2330" s="234"/>
      <c r="C2330" s="235"/>
      <c r="D2330" s="229" t="s">
        <v>187</v>
      </c>
      <c r="E2330" s="235"/>
      <c r="F2330" s="237" t="s">
        <v>3787</v>
      </c>
      <c r="G2330" s="235"/>
      <c r="H2330" s="238">
        <v>20.797999999999998</v>
      </c>
      <c r="I2330" s="239"/>
      <c r="J2330" s="235"/>
      <c r="K2330" s="235"/>
      <c r="L2330" s="240"/>
      <c r="M2330" s="241"/>
      <c r="N2330" s="242"/>
      <c r="O2330" s="242"/>
      <c r="P2330" s="242"/>
      <c r="Q2330" s="242"/>
      <c r="R2330" s="242"/>
      <c r="S2330" s="242"/>
      <c r="T2330" s="243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44" t="s">
        <v>187</v>
      </c>
      <c r="AU2330" s="244" t="s">
        <v>86</v>
      </c>
      <c r="AV2330" s="13" t="s">
        <v>86</v>
      </c>
      <c r="AW2330" s="13" t="s">
        <v>4</v>
      </c>
      <c r="AX2330" s="13" t="s">
        <v>84</v>
      </c>
      <c r="AY2330" s="244" t="s">
        <v>177</v>
      </c>
    </row>
    <row r="2331" s="2" customFormat="1" ht="16.5" customHeight="1">
      <c r="A2331" s="41"/>
      <c r="B2331" s="42"/>
      <c r="C2331" s="216" t="s">
        <v>3788</v>
      </c>
      <c r="D2331" s="216" t="s">
        <v>179</v>
      </c>
      <c r="E2331" s="217" t="s">
        <v>3789</v>
      </c>
      <c r="F2331" s="218" t="s">
        <v>3790</v>
      </c>
      <c r="G2331" s="219" t="s">
        <v>251</v>
      </c>
      <c r="H2331" s="220">
        <v>63.359999999999999</v>
      </c>
      <c r="I2331" s="221"/>
      <c r="J2331" s="222">
        <f>ROUND(I2331*H2331,2)</f>
        <v>0</v>
      </c>
      <c r="K2331" s="218" t="s">
        <v>244</v>
      </c>
      <c r="L2331" s="47"/>
      <c r="M2331" s="223" t="s">
        <v>19</v>
      </c>
      <c r="N2331" s="224" t="s">
        <v>48</v>
      </c>
      <c r="O2331" s="87"/>
      <c r="P2331" s="225">
        <f>O2331*H2331</f>
        <v>0</v>
      </c>
      <c r="Q2331" s="225">
        <v>0</v>
      </c>
      <c r="R2331" s="225">
        <f>Q2331*H2331</f>
        <v>0</v>
      </c>
      <c r="S2331" s="225">
        <v>0</v>
      </c>
      <c r="T2331" s="226">
        <f>S2331*H2331</f>
        <v>0</v>
      </c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R2331" s="227" t="s">
        <v>291</v>
      </c>
      <c r="AT2331" s="227" t="s">
        <v>179</v>
      </c>
      <c r="AU2331" s="227" t="s">
        <v>86</v>
      </c>
      <c r="AY2331" s="20" t="s">
        <v>177</v>
      </c>
      <c r="BE2331" s="228">
        <f>IF(N2331="základní",J2331,0)</f>
        <v>0</v>
      </c>
      <c r="BF2331" s="228">
        <f>IF(N2331="snížená",J2331,0)</f>
        <v>0</v>
      </c>
      <c r="BG2331" s="228">
        <f>IF(N2331="zákl. přenesená",J2331,0)</f>
        <v>0</v>
      </c>
      <c r="BH2331" s="228">
        <f>IF(N2331="sníž. přenesená",J2331,0)</f>
        <v>0</v>
      </c>
      <c r="BI2331" s="228">
        <f>IF(N2331="nulová",J2331,0)</f>
        <v>0</v>
      </c>
      <c r="BJ2331" s="20" t="s">
        <v>84</v>
      </c>
      <c r="BK2331" s="228">
        <f>ROUND(I2331*H2331,2)</f>
        <v>0</v>
      </c>
      <c r="BL2331" s="20" t="s">
        <v>291</v>
      </c>
      <c r="BM2331" s="227" t="s">
        <v>3791</v>
      </c>
    </row>
    <row r="2332" s="2" customFormat="1">
      <c r="A2332" s="41"/>
      <c r="B2332" s="42"/>
      <c r="C2332" s="43"/>
      <c r="D2332" s="229" t="s">
        <v>185</v>
      </c>
      <c r="E2332" s="43"/>
      <c r="F2332" s="230" t="s">
        <v>3792</v>
      </c>
      <c r="G2332" s="43"/>
      <c r="H2332" s="43"/>
      <c r="I2332" s="231"/>
      <c r="J2332" s="43"/>
      <c r="K2332" s="43"/>
      <c r="L2332" s="47"/>
      <c r="M2332" s="232"/>
      <c r="N2332" s="233"/>
      <c r="O2332" s="87"/>
      <c r="P2332" s="87"/>
      <c r="Q2332" s="87"/>
      <c r="R2332" s="87"/>
      <c r="S2332" s="87"/>
      <c r="T2332" s="88"/>
      <c r="U2332" s="41"/>
      <c r="V2332" s="41"/>
      <c r="W2332" s="41"/>
      <c r="X2332" s="41"/>
      <c r="Y2332" s="41"/>
      <c r="Z2332" s="41"/>
      <c r="AA2332" s="41"/>
      <c r="AB2332" s="41"/>
      <c r="AC2332" s="41"/>
      <c r="AD2332" s="41"/>
      <c r="AE2332" s="41"/>
      <c r="AT2332" s="20" t="s">
        <v>185</v>
      </c>
      <c r="AU2332" s="20" t="s">
        <v>86</v>
      </c>
    </row>
    <row r="2333" s="13" customFormat="1">
      <c r="A2333" s="13"/>
      <c r="B2333" s="234"/>
      <c r="C2333" s="235"/>
      <c r="D2333" s="229" t="s">
        <v>187</v>
      </c>
      <c r="E2333" s="236" t="s">
        <v>19</v>
      </c>
      <c r="F2333" s="237" t="s">
        <v>3793</v>
      </c>
      <c r="G2333" s="235"/>
      <c r="H2333" s="238">
        <v>35.710000000000001</v>
      </c>
      <c r="I2333" s="239"/>
      <c r="J2333" s="235"/>
      <c r="K2333" s="235"/>
      <c r="L2333" s="240"/>
      <c r="M2333" s="241"/>
      <c r="N2333" s="242"/>
      <c r="O2333" s="242"/>
      <c r="P2333" s="242"/>
      <c r="Q2333" s="242"/>
      <c r="R2333" s="242"/>
      <c r="S2333" s="242"/>
      <c r="T2333" s="24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44" t="s">
        <v>187</v>
      </c>
      <c r="AU2333" s="244" t="s">
        <v>86</v>
      </c>
      <c r="AV2333" s="13" t="s">
        <v>86</v>
      </c>
      <c r="AW2333" s="13" t="s">
        <v>37</v>
      </c>
      <c r="AX2333" s="13" t="s">
        <v>77</v>
      </c>
      <c r="AY2333" s="244" t="s">
        <v>177</v>
      </c>
    </row>
    <row r="2334" s="13" customFormat="1">
      <c r="A2334" s="13"/>
      <c r="B2334" s="234"/>
      <c r="C2334" s="235"/>
      <c r="D2334" s="229" t="s">
        <v>187</v>
      </c>
      <c r="E2334" s="236" t="s">
        <v>19</v>
      </c>
      <c r="F2334" s="237" t="s">
        <v>3794</v>
      </c>
      <c r="G2334" s="235"/>
      <c r="H2334" s="238">
        <v>27.649999999999999</v>
      </c>
      <c r="I2334" s="239"/>
      <c r="J2334" s="235"/>
      <c r="K2334" s="235"/>
      <c r="L2334" s="240"/>
      <c r="M2334" s="241"/>
      <c r="N2334" s="242"/>
      <c r="O2334" s="242"/>
      <c r="P2334" s="242"/>
      <c r="Q2334" s="242"/>
      <c r="R2334" s="242"/>
      <c r="S2334" s="242"/>
      <c r="T2334" s="243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44" t="s">
        <v>187</v>
      </c>
      <c r="AU2334" s="244" t="s">
        <v>86</v>
      </c>
      <c r="AV2334" s="13" t="s">
        <v>86</v>
      </c>
      <c r="AW2334" s="13" t="s">
        <v>37</v>
      </c>
      <c r="AX2334" s="13" t="s">
        <v>77</v>
      </c>
      <c r="AY2334" s="244" t="s">
        <v>177</v>
      </c>
    </row>
    <row r="2335" s="15" customFormat="1">
      <c r="A2335" s="15"/>
      <c r="B2335" s="255"/>
      <c r="C2335" s="256"/>
      <c r="D2335" s="229" t="s">
        <v>187</v>
      </c>
      <c r="E2335" s="257" t="s">
        <v>19</v>
      </c>
      <c r="F2335" s="258" t="s">
        <v>222</v>
      </c>
      <c r="G2335" s="256"/>
      <c r="H2335" s="259">
        <v>63.359999999999999</v>
      </c>
      <c r="I2335" s="260"/>
      <c r="J2335" s="256"/>
      <c r="K2335" s="256"/>
      <c r="L2335" s="261"/>
      <c r="M2335" s="262"/>
      <c r="N2335" s="263"/>
      <c r="O2335" s="263"/>
      <c r="P2335" s="263"/>
      <c r="Q2335" s="263"/>
      <c r="R2335" s="263"/>
      <c r="S2335" s="263"/>
      <c r="T2335" s="264"/>
      <c r="U2335" s="15"/>
      <c r="V2335" s="15"/>
      <c r="W2335" s="15"/>
      <c r="X2335" s="15"/>
      <c r="Y2335" s="15"/>
      <c r="Z2335" s="15"/>
      <c r="AA2335" s="15"/>
      <c r="AB2335" s="15"/>
      <c r="AC2335" s="15"/>
      <c r="AD2335" s="15"/>
      <c r="AE2335" s="15"/>
      <c r="AT2335" s="265" t="s">
        <v>187</v>
      </c>
      <c r="AU2335" s="265" t="s">
        <v>86</v>
      </c>
      <c r="AV2335" s="15" t="s">
        <v>99</v>
      </c>
      <c r="AW2335" s="15" t="s">
        <v>37</v>
      </c>
      <c r="AX2335" s="15" t="s">
        <v>84</v>
      </c>
      <c r="AY2335" s="265" t="s">
        <v>177</v>
      </c>
    </row>
    <row r="2336" s="2" customFormat="1" ht="16.5" customHeight="1">
      <c r="A2336" s="41"/>
      <c r="B2336" s="42"/>
      <c r="C2336" s="216" t="s">
        <v>3795</v>
      </c>
      <c r="D2336" s="216" t="s">
        <v>179</v>
      </c>
      <c r="E2336" s="217" t="s">
        <v>3796</v>
      </c>
      <c r="F2336" s="218" t="s">
        <v>3797</v>
      </c>
      <c r="G2336" s="219" t="s">
        <v>251</v>
      </c>
      <c r="H2336" s="220">
        <v>174.965</v>
      </c>
      <c r="I2336" s="221"/>
      <c r="J2336" s="222">
        <f>ROUND(I2336*H2336,2)</f>
        <v>0</v>
      </c>
      <c r="K2336" s="218" t="s">
        <v>244</v>
      </c>
      <c r="L2336" s="47"/>
      <c r="M2336" s="223" t="s">
        <v>19</v>
      </c>
      <c r="N2336" s="224" t="s">
        <v>48</v>
      </c>
      <c r="O2336" s="87"/>
      <c r="P2336" s="225">
        <f>O2336*H2336</f>
        <v>0</v>
      </c>
      <c r="Q2336" s="225">
        <v>0.00029999999999999997</v>
      </c>
      <c r="R2336" s="225">
        <f>Q2336*H2336</f>
        <v>0.052489499999999994</v>
      </c>
      <c r="S2336" s="225">
        <v>0</v>
      </c>
      <c r="T2336" s="226">
        <f>S2336*H2336</f>
        <v>0</v>
      </c>
      <c r="U2336" s="41"/>
      <c r="V2336" s="41"/>
      <c r="W2336" s="41"/>
      <c r="X2336" s="41"/>
      <c r="Y2336" s="41"/>
      <c r="Z2336" s="41"/>
      <c r="AA2336" s="41"/>
      <c r="AB2336" s="41"/>
      <c r="AC2336" s="41"/>
      <c r="AD2336" s="41"/>
      <c r="AE2336" s="41"/>
      <c r="AR2336" s="227" t="s">
        <v>291</v>
      </c>
      <c r="AT2336" s="227" t="s">
        <v>179</v>
      </c>
      <c r="AU2336" s="227" t="s">
        <v>86</v>
      </c>
      <c r="AY2336" s="20" t="s">
        <v>177</v>
      </c>
      <c r="BE2336" s="228">
        <f>IF(N2336="základní",J2336,0)</f>
        <v>0</v>
      </c>
      <c r="BF2336" s="228">
        <f>IF(N2336="snížená",J2336,0)</f>
        <v>0</v>
      </c>
      <c r="BG2336" s="228">
        <f>IF(N2336="zákl. přenesená",J2336,0)</f>
        <v>0</v>
      </c>
      <c r="BH2336" s="228">
        <f>IF(N2336="sníž. přenesená",J2336,0)</f>
        <v>0</v>
      </c>
      <c r="BI2336" s="228">
        <f>IF(N2336="nulová",J2336,0)</f>
        <v>0</v>
      </c>
      <c r="BJ2336" s="20" t="s">
        <v>84</v>
      </c>
      <c r="BK2336" s="228">
        <f>ROUND(I2336*H2336,2)</f>
        <v>0</v>
      </c>
      <c r="BL2336" s="20" t="s">
        <v>291</v>
      </c>
      <c r="BM2336" s="227" t="s">
        <v>3798</v>
      </c>
    </row>
    <row r="2337" s="2" customFormat="1">
      <c r="A2337" s="41"/>
      <c r="B2337" s="42"/>
      <c r="C2337" s="43"/>
      <c r="D2337" s="229" t="s">
        <v>185</v>
      </c>
      <c r="E2337" s="43"/>
      <c r="F2337" s="230" t="s">
        <v>3799</v>
      </c>
      <c r="G2337" s="43"/>
      <c r="H2337" s="43"/>
      <c r="I2337" s="231"/>
      <c r="J2337" s="43"/>
      <c r="K2337" s="43"/>
      <c r="L2337" s="47"/>
      <c r="M2337" s="232"/>
      <c r="N2337" s="233"/>
      <c r="O2337" s="87"/>
      <c r="P2337" s="87"/>
      <c r="Q2337" s="87"/>
      <c r="R2337" s="87"/>
      <c r="S2337" s="87"/>
      <c r="T2337" s="88"/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T2337" s="20" t="s">
        <v>185</v>
      </c>
      <c r="AU2337" s="20" t="s">
        <v>86</v>
      </c>
    </row>
    <row r="2338" s="13" customFormat="1">
      <c r="A2338" s="13"/>
      <c r="B2338" s="234"/>
      <c r="C2338" s="235"/>
      <c r="D2338" s="229" t="s">
        <v>187</v>
      </c>
      <c r="E2338" s="236" t="s">
        <v>19</v>
      </c>
      <c r="F2338" s="237" t="s">
        <v>3800</v>
      </c>
      <c r="G2338" s="235"/>
      <c r="H2338" s="238">
        <v>174.965</v>
      </c>
      <c r="I2338" s="239"/>
      <c r="J2338" s="235"/>
      <c r="K2338" s="235"/>
      <c r="L2338" s="240"/>
      <c r="M2338" s="241"/>
      <c r="N2338" s="242"/>
      <c r="O2338" s="242"/>
      <c r="P2338" s="242"/>
      <c r="Q2338" s="242"/>
      <c r="R2338" s="242"/>
      <c r="S2338" s="242"/>
      <c r="T2338" s="24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44" t="s">
        <v>187</v>
      </c>
      <c r="AU2338" s="244" t="s">
        <v>86</v>
      </c>
      <c r="AV2338" s="13" t="s">
        <v>86</v>
      </c>
      <c r="AW2338" s="13" t="s">
        <v>37</v>
      </c>
      <c r="AX2338" s="13" t="s">
        <v>84</v>
      </c>
      <c r="AY2338" s="244" t="s">
        <v>177</v>
      </c>
    </row>
    <row r="2339" s="2" customFormat="1" ht="16.5" customHeight="1">
      <c r="A2339" s="41"/>
      <c r="B2339" s="42"/>
      <c r="C2339" s="216" t="s">
        <v>3801</v>
      </c>
      <c r="D2339" s="216" t="s">
        <v>179</v>
      </c>
      <c r="E2339" s="217" t="s">
        <v>3802</v>
      </c>
      <c r="F2339" s="218" t="s">
        <v>3803</v>
      </c>
      <c r="G2339" s="219" t="s">
        <v>465</v>
      </c>
      <c r="H2339" s="220">
        <v>174.965</v>
      </c>
      <c r="I2339" s="221"/>
      <c r="J2339" s="222">
        <f>ROUND(I2339*H2339,2)</f>
        <v>0</v>
      </c>
      <c r="K2339" s="218" t="s">
        <v>244</v>
      </c>
      <c r="L2339" s="47"/>
      <c r="M2339" s="223" t="s">
        <v>19</v>
      </c>
      <c r="N2339" s="224" t="s">
        <v>48</v>
      </c>
      <c r="O2339" s="87"/>
      <c r="P2339" s="225">
        <f>O2339*H2339</f>
        <v>0</v>
      </c>
      <c r="Q2339" s="225">
        <v>0.00010000000000000001</v>
      </c>
      <c r="R2339" s="225">
        <f>Q2339*H2339</f>
        <v>0.017496500000000002</v>
      </c>
      <c r="S2339" s="225">
        <v>0</v>
      </c>
      <c r="T2339" s="226">
        <f>S2339*H2339</f>
        <v>0</v>
      </c>
      <c r="U2339" s="41"/>
      <c r="V2339" s="41"/>
      <c r="W2339" s="41"/>
      <c r="X2339" s="41"/>
      <c r="Y2339" s="41"/>
      <c r="Z2339" s="41"/>
      <c r="AA2339" s="41"/>
      <c r="AB2339" s="41"/>
      <c r="AC2339" s="41"/>
      <c r="AD2339" s="41"/>
      <c r="AE2339" s="41"/>
      <c r="AR2339" s="227" t="s">
        <v>291</v>
      </c>
      <c r="AT2339" s="227" t="s">
        <v>179</v>
      </c>
      <c r="AU2339" s="227" t="s">
        <v>86</v>
      </c>
      <c r="AY2339" s="20" t="s">
        <v>177</v>
      </c>
      <c r="BE2339" s="228">
        <f>IF(N2339="základní",J2339,0)</f>
        <v>0</v>
      </c>
      <c r="BF2339" s="228">
        <f>IF(N2339="snížená",J2339,0)</f>
        <v>0</v>
      </c>
      <c r="BG2339" s="228">
        <f>IF(N2339="zákl. přenesená",J2339,0)</f>
        <v>0</v>
      </c>
      <c r="BH2339" s="228">
        <f>IF(N2339="sníž. přenesená",J2339,0)</f>
        <v>0</v>
      </c>
      <c r="BI2339" s="228">
        <f>IF(N2339="nulová",J2339,0)</f>
        <v>0</v>
      </c>
      <c r="BJ2339" s="20" t="s">
        <v>84</v>
      </c>
      <c r="BK2339" s="228">
        <f>ROUND(I2339*H2339,2)</f>
        <v>0</v>
      </c>
      <c r="BL2339" s="20" t="s">
        <v>291</v>
      </c>
      <c r="BM2339" s="227" t="s">
        <v>3804</v>
      </c>
    </row>
    <row r="2340" s="2" customFormat="1">
      <c r="A2340" s="41"/>
      <c r="B2340" s="42"/>
      <c r="C2340" s="43"/>
      <c r="D2340" s="229" t="s">
        <v>185</v>
      </c>
      <c r="E2340" s="43"/>
      <c r="F2340" s="230" t="s">
        <v>3805</v>
      </c>
      <c r="G2340" s="43"/>
      <c r="H2340" s="43"/>
      <c r="I2340" s="231"/>
      <c r="J2340" s="43"/>
      <c r="K2340" s="43"/>
      <c r="L2340" s="47"/>
      <c r="M2340" s="232"/>
      <c r="N2340" s="233"/>
      <c r="O2340" s="87"/>
      <c r="P2340" s="87"/>
      <c r="Q2340" s="87"/>
      <c r="R2340" s="87"/>
      <c r="S2340" s="87"/>
      <c r="T2340" s="88"/>
      <c r="U2340" s="41"/>
      <c r="V2340" s="41"/>
      <c r="W2340" s="41"/>
      <c r="X2340" s="41"/>
      <c r="Y2340" s="41"/>
      <c r="Z2340" s="41"/>
      <c r="AA2340" s="41"/>
      <c r="AB2340" s="41"/>
      <c r="AC2340" s="41"/>
      <c r="AD2340" s="41"/>
      <c r="AE2340" s="41"/>
      <c r="AT2340" s="20" t="s">
        <v>185</v>
      </c>
      <c r="AU2340" s="20" t="s">
        <v>86</v>
      </c>
    </row>
    <row r="2341" s="2" customFormat="1" ht="16.5" customHeight="1">
      <c r="A2341" s="41"/>
      <c r="B2341" s="42"/>
      <c r="C2341" s="216" t="s">
        <v>3806</v>
      </c>
      <c r="D2341" s="216" t="s">
        <v>179</v>
      </c>
      <c r="E2341" s="217" t="s">
        <v>3807</v>
      </c>
      <c r="F2341" s="218" t="s">
        <v>3808</v>
      </c>
      <c r="G2341" s="219" t="s">
        <v>287</v>
      </c>
      <c r="H2341" s="220">
        <v>36.365000000000002</v>
      </c>
      <c r="I2341" s="221"/>
      <c r="J2341" s="222">
        <f>ROUND(I2341*H2341,2)</f>
        <v>0</v>
      </c>
      <c r="K2341" s="218" t="s">
        <v>244</v>
      </c>
      <c r="L2341" s="47"/>
      <c r="M2341" s="223" t="s">
        <v>19</v>
      </c>
      <c r="N2341" s="224" t="s">
        <v>48</v>
      </c>
      <c r="O2341" s="87"/>
      <c r="P2341" s="225">
        <f>O2341*H2341</f>
        <v>0</v>
      </c>
      <c r="Q2341" s="225">
        <v>0</v>
      </c>
      <c r="R2341" s="225">
        <f>Q2341*H2341</f>
        <v>0</v>
      </c>
      <c r="S2341" s="225">
        <v>0</v>
      </c>
      <c r="T2341" s="226">
        <f>S2341*H2341</f>
        <v>0</v>
      </c>
      <c r="U2341" s="41"/>
      <c r="V2341" s="41"/>
      <c r="W2341" s="41"/>
      <c r="X2341" s="41"/>
      <c r="Y2341" s="41"/>
      <c r="Z2341" s="41"/>
      <c r="AA2341" s="41"/>
      <c r="AB2341" s="41"/>
      <c r="AC2341" s="41"/>
      <c r="AD2341" s="41"/>
      <c r="AE2341" s="41"/>
      <c r="AR2341" s="227" t="s">
        <v>291</v>
      </c>
      <c r="AT2341" s="227" t="s">
        <v>179</v>
      </c>
      <c r="AU2341" s="227" t="s">
        <v>86</v>
      </c>
      <c r="AY2341" s="20" t="s">
        <v>177</v>
      </c>
      <c r="BE2341" s="228">
        <f>IF(N2341="základní",J2341,0)</f>
        <v>0</v>
      </c>
      <c r="BF2341" s="228">
        <f>IF(N2341="snížená",J2341,0)</f>
        <v>0</v>
      </c>
      <c r="BG2341" s="228">
        <f>IF(N2341="zákl. přenesená",J2341,0)</f>
        <v>0</v>
      </c>
      <c r="BH2341" s="228">
        <f>IF(N2341="sníž. přenesená",J2341,0)</f>
        <v>0</v>
      </c>
      <c r="BI2341" s="228">
        <f>IF(N2341="nulová",J2341,0)</f>
        <v>0</v>
      </c>
      <c r="BJ2341" s="20" t="s">
        <v>84</v>
      </c>
      <c r="BK2341" s="228">
        <f>ROUND(I2341*H2341,2)</f>
        <v>0</v>
      </c>
      <c r="BL2341" s="20" t="s">
        <v>291</v>
      </c>
      <c r="BM2341" s="227" t="s">
        <v>3809</v>
      </c>
    </row>
    <row r="2342" s="2" customFormat="1">
      <c r="A2342" s="41"/>
      <c r="B2342" s="42"/>
      <c r="C2342" s="43"/>
      <c r="D2342" s="229" t="s">
        <v>185</v>
      </c>
      <c r="E2342" s="43"/>
      <c r="F2342" s="230" t="s">
        <v>3810</v>
      </c>
      <c r="G2342" s="43"/>
      <c r="H2342" s="43"/>
      <c r="I2342" s="231"/>
      <c r="J2342" s="43"/>
      <c r="K2342" s="43"/>
      <c r="L2342" s="47"/>
      <c r="M2342" s="232"/>
      <c r="N2342" s="233"/>
      <c r="O2342" s="87"/>
      <c r="P2342" s="87"/>
      <c r="Q2342" s="87"/>
      <c r="R2342" s="87"/>
      <c r="S2342" s="87"/>
      <c r="T2342" s="88"/>
      <c r="U2342" s="41"/>
      <c r="V2342" s="41"/>
      <c r="W2342" s="41"/>
      <c r="X2342" s="41"/>
      <c r="Y2342" s="41"/>
      <c r="Z2342" s="41"/>
      <c r="AA2342" s="41"/>
      <c r="AB2342" s="41"/>
      <c r="AC2342" s="41"/>
      <c r="AD2342" s="41"/>
      <c r="AE2342" s="41"/>
      <c r="AT2342" s="20" t="s">
        <v>185</v>
      </c>
      <c r="AU2342" s="20" t="s">
        <v>86</v>
      </c>
    </row>
    <row r="2343" s="12" customFormat="1" ht="22.8" customHeight="1">
      <c r="A2343" s="12"/>
      <c r="B2343" s="200"/>
      <c r="C2343" s="201"/>
      <c r="D2343" s="202" t="s">
        <v>76</v>
      </c>
      <c r="E2343" s="214" t="s">
        <v>3811</v>
      </c>
      <c r="F2343" s="214" t="s">
        <v>3812</v>
      </c>
      <c r="G2343" s="201"/>
      <c r="H2343" s="201"/>
      <c r="I2343" s="204"/>
      <c r="J2343" s="215">
        <f>BK2343</f>
        <v>0</v>
      </c>
      <c r="K2343" s="201"/>
      <c r="L2343" s="206"/>
      <c r="M2343" s="207"/>
      <c r="N2343" s="208"/>
      <c r="O2343" s="208"/>
      <c r="P2343" s="209">
        <f>SUM(P2344:P2375)</f>
        <v>0</v>
      </c>
      <c r="Q2343" s="208"/>
      <c r="R2343" s="209">
        <f>SUM(R2344:R2375)</f>
        <v>0.69239624000000011</v>
      </c>
      <c r="S2343" s="208"/>
      <c r="T2343" s="210">
        <f>SUM(T2344:T2375)</f>
        <v>0</v>
      </c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R2343" s="211" t="s">
        <v>86</v>
      </c>
      <c r="AT2343" s="212" t="s">
        <v>76</v>
      </c>
      <c r="AU2343" s="212" t="s">
        <v>84</v>
      </c>
      <c r="AY2343" s="211" t="s">
        <v>177</v>
      </c>
      <c r="BK2343" s="213">
        <f>SUM(BK2344:BK2375)</f>
        <v>0</v>
      </c>
    </row>
    <row r="2344" s="2" customFormat="1" ht="16.5" customHeight="1">
      <c r="A2344" s="41"/>
      <c r="B2344" s="42"/>
      <c r="C2344" s="216" t="s">
        <v>3813</v>
      </c>
      <c r="D2344" s="216" t="s">
        <v>179</v>
      </c>
      <c r="E2344" s="217" t="s">
        <v>3814</v>
      </c>
      <c r="F2344" s="218" t="s">
        <v>3815</v>
      </c>
      <c r="G2344" s="219" t="s">
        <v>251</v>
      </c>
      <c r="H2344" s="220">
        <v>154</v>
      </c>
      <c r="I2344" s="221"/>
      <c r="J2344" s="222">
        <f>ROUND(I2344*H2344,2)</f>
        <v>0</v>
      </c>
      <c r="K2344" s="218" t="s">
        <v>244</v>
      </c>
      <c r="L2344" s="47"/>
      <c r="M2344" s="223" t="s">
        <v>19</v>
      </c>
      <c r="N2344" s="224" t="s">
        <v>48</v>
      </c>
      <c r="O2344" s="87"/>
      <c r="P2344" s="225">
        <f>O2344*H2344</f>
        <v>0</v>
      </c>
      <c r="Q2344" s="225">
        <v>0</v>
      </c>
      <c r="R2344" s="225">
        <f>Q2344*H2344</f>
        <v>0</v>
      </c>
      <c r="S2344" s="225">
        <v>0</v>
      </c>
      <c r="T2344" s="226">
        <f>S2344*H2344</f>
        <v>0</v>
      </c>
      <c r="U2344" s="41"/>
      <c r="V2344" s="41"/>
      <c r="W2344" s="41"/>
      <c r="X2344" s="41"/>
      <c r="Y2344" s="41"/>
      <c r="Z2344" s="41"/>
      <c r="AA2344" s="41"/>
      <c r="AB2344" s="41"/>
      <c r="AC2344" s="41"/>
      <c r="AD2344" s="41"/>
      <c r="AE2344" s="41"/>
      <c r="AR2344" s="227" t="s">
        <v>291</v>
      </c>
      <c r="AT2344" s="227" t="s">
        <v>179</v>
      </c>
      <c r="AU2344" s="227" t="s">
        <v>86</v>
      </c>
      <c r="AY2344" s="20" t="s">
        <v>177</v>
      </c>
      <c r="BE2344" s="228">
        <f>IF(N2344="základní",J2344,0)</f>
        <v>0</v>
      </c>
      <c r="BF2344" s="228">
        <f>IF(N2344="snížená",J2344,0)</f>
        <v>0</v>
      </c>
      <c r="BG2344" s="228">
        <f>IF(N2344="zákl. přenesená",J2344,0)</f>
        <v>0</v>
      </c>
      <c r="BH2344" s="228">
        <f>IF(N2344="sníž. přenesená",J2344,0)</f>
        <v>0</v>
      </c>
      <c r="BI2344" s="228">
        <f>IF(N2344="nulová",J2344,0)</f>
        <v>0</v>
      </c>
      <c r="BJ2344" s="20" t="s">
        <v>84</v>
      </c>
      <c r="BK2344" s="228">
        <f>ROUND(I2344*H2344,2)</f>
        <v>0</v>
      </c>
      <c r="BL2344" s="20" t="s">
        <v>291</v>
      </c>
      <c r="BM2344" s="227" t="s">
        <v>3816</v>
      </c>
    </row>
    <row r="2345" s="2" customFormat="1">
      <c r="A2345" s="41"/>
      <c r="B2345" s="42"/>
      <c r="C2345" s="43"/>
      <c r="D2345" s="229" t="s">
        <v>185</v>
      </c>
      <c r="E2345" s="43"/>
      <c r="F2345" s="230" t="s">
        <v>3817</v>
      </c>
      <c r="G2345" s="43"/>
      <c r="H2345" s="43"/>
      <c r="I2345" s="231"/>
      <c r="J2345" s="43"/>
      <c r="K2345" s="43"/>
      <c r="L2345" s="47"/>
      <c r="M2345" s="232"/>
      <c r="N2345" s="233"/>
      <c r="O2345" s="87"/>
      <c r="P2345" s="87"/>
      <c r="Q2345" s="87"/>
      <c r="R2345" s="87"/>
      <c r="S2345" s="87"/>
      <c r="T2345" s="88"/>
      <c r="U2345" s="41"/>
      <c r="V2345" s="41"/>
      <c r="W2345" s="41"/>
      <c r="X2345" s="41"/>
      <c r="Y2345" s="41"/>
      <c r="Z2345" s="41"/>
      <c r="AA2345" s="41"/>
      <c r="AB2345" s="41"/>
      <c r="AC2345" s="41"/>
      <c r="AD2345" s="41"/>
      <c r="AE2345" s="41"/>
      <c r="AT2345" s="20" t="s">
        <v>185</v>
      </c>
      <c r="AU2345" s="20" t="s">
        <v>86</v>
      </c>
    </row>
    <row r="2346" s="13" customFormat="1">
      <c r="A2346" s="13"/>
      <c r="B2346" s="234"/>
      <c r="C2346" s="235"/>
      <c r="D2346" s="229" t="s">
        <v>187</v>
      </c>
      <c r="E2346" s="236" t="s">
        <v>19</v>
      </c>
      <c r="F2346" s="237" t="s">
        <v>3336</v>
      </c>
      <c r="G2346" s="235"/>
      <c r="H2346" s="238">
        <v>154</v>
      </c>
      <c r="I2346" s="239"/>
      <c r="J2346" s="235"/>
      <c r="K2346" s="235"/>
      <c r="L2346" s="240"/>
      <c r="M2346" s="241"/>
      <c r="N2346" s="242"/>
      <c r="O2346" s="242"/>
      <c r="P2346" s="242"/>
      <c r="Q2346" s="242"/>
      <c r="R2346" s="242"/>
      <c r="S2346" s="242"/>
      <c r="T2346" s="243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44" t="s">
        <v>187</v>
      </c>
      <c r="AU2346" s="244" t="s">
        <v>86</v>
      </c>
      <c r="AV2346" s="13" t="s">
        <v>86</v>
      </c>
      <c r="AW2346" s="13" t="s">
        <v>37</v>
      </c>
      <c r="AX2346" s="13" t="s">
        <v>84</v>
      </c>
      <c r="AY2346" s="244" t="s">
        <v>177</v>
      </c>
    </row>
    <row r="2347" s="2" customFormat="1" ht="16.5" customHeight="1">
      <c r="A2347" s="41"/>
      <c r="B2347" s="42"/>
      <c r="C2347" s="216" t="s">
        <v>3818</v>
      </c>
      <c r="D2347" s="216" t="s">
        <v>179</v>
      </c>
      <c r="E2347" s="217" t="s">
        <v>3819</v>
      </c>
      <c r="F2347" s="218" t="s">
        <v>3820</v>
      </c>
      <c r="G2347" s="219" t="s">
        <v>251</v>
      </c>
      <c r="H2347" s="220">
        <v>154</v>
      </c>
      <c r="I2347" s="221"/>
      <c r="J2347" s="222">
        <f>ROUND(I2347*H2347,2)</f>
        <v>0</v>
      </c>
      <c r="K2347" s="218" t="s">
        <v>244</v>
      </c>
      <c r="L2347" s="47"/>
      <c r="M2347" s="223" t="s">
        <v>19</v>
      </c>
      <c r="N2347" s="224" t="s">
        <v>48</v>
      </c>
      <c r="O2347" s="87"/>
      <c r="P2347" s="225">
        <f>O2347*H2347</f>
        <v>0</v>
      </c>
      <c r="Q2347" s="225">
        <v>3.0000000000000001E-05</v>
      </c>
      <c r="R2347" s="225">
        <f>Q2347*H2347</f>
        <v>0.00462</v>
      </c>
      <c r="S2347" s="225">
        <v>0</v>
      </c>
      <c r="T2347" s="226">
        <f>S2347*H2347</f>
        <v>0</v>
      </c>
      <c r="U2347" s="41"/>
      <c r="V2347" s="41"/>
      <c r="W2347" s="41"/>
      <c r="X2347" s="41"/>
      <c r="Y2347" s="41"/>
      <c r="Z2347" s="41"/>
      <c r="AA2347" s="41"/>
      <c r="AB2347" s="41"/>
      <c r="AC2347" s="41"/>
      <c r="AD2347" s="41"/>
      <c r="AE2347" s="41"/>
      <c r="AR2347" s="227" t="s">
        <v>291</v>
      </c>
      <c r="AT2347" s="227" t="s">
        <v>179</v>
      </c>
      <c r="AU2347" s="227" t="s">
        <v>86</v>
      </c>
      <c r="AY2347" s="20" t="s">
        <v>177</v>
      </c>
      <c r="BE2347" s="228">
        <f>IF(N2347="základní",J2347,0)</f>
        <v>0</v>
      </c>
      <c r="BF2347" s="228">
        <f>IF(N2347="snížená",J2347,0)</f>
        <v>0</v>
      </c>
      <c r="BG2347" s="228">
        <f>IF(N2347="zákl. přenesená",J2347,0)</f>
        <v>0</v>
      </c>
      <c r="BH2347" s="228">
        <f>IF(N2347="sníž. přenesená",J2347,0)</f>
        <v>0</v>
      </c>
      <c r="BI2347" s="228">
        <f>IF(N2347="nulová",J2347,0)</f>
        <v>0</v>
      </c>
      <c r="BJ2347" s="20" t="s">
        <v>84</v>
      </c>
      <c r="BK2347" s="228">
        <f>ROUND(I2347*H2347,2)</f>
        <v>0</v>
      </c>
      <c r="BL2347" s="20" t="s">
        <v>291</v>
      </c>
      <c r="BM2347" s="227" t="s">
        <v>3821</v>
      </c>
    </row>
    <row r="2348" s="2" customFormat="1">
      <c r="A2348" s="41"/>
      <c r="B2348" s="42"/>
      <c r="C2348" s="43"/>
      <c r="D2348" s="229" t="s">
        <v>185</v>
      </c>
      <c r="E2348" s="43"/>
      <c r="F2348" s="230" t="s">
        <v>3822</v>
      </c>
      <c r="G2348" s="43"/>
      <c r="H2348" s="43"/>
      <c r="I2348" s="231"/>
      <c r="J2348" s="43"/>
      <c r="K2348" s="43"/>
      <c r="L2348" s="47"/>
      <c r="M2348" s="232"/>
      <c r="N2348" s="233"/>
      <c r="O2348" s="87"/>
      <c r="P2348" s="87"/>
      <c r="Q2348" s="87"/>
      <c r="R2348" s="87"/>
      <c r="S2348" s="87"/>
      <c r="T2348" s="88"/>
      <c r="U2348" s="41"/>
      <c r="V2348" s="41"/>
      <c r="W2348" s="41"/>
      <c r="X2348" s="41"/>
      <c r="Y2348" s="41"/>
      <c r="Z2348" s="41"/>
      <c r="AA2348" s="41"/>
      <c r="AB2348" s="41"/>
      <c r="AC2348" s="41"/>
      <c r="AD2348" s="41"/>
      <c r="AE2348" s="41"/>
      <c r="AT2348" s="20" t="s">
        <v>185</v>
      </c>
      <c r="AU2348" s="20" t="s">
        <v>86</v>
      </c>
    </row>
    <row r="2349" s="2" customFormat="1" ht="16.5" customHeight="1">
      <c r="A2349" s="41"/>
      <c r="B2349" s="42"/>
      <c r="C2349" s="216" t="s">
        <v>3823</v>
      </c>
      <c r="D2349" s="216" t="s">
        <v>179</v>
      </c>
      <c r="E2349" s="217" t="s">
        <v>3824</v>
      </c>
      <c r="F2349" s="218" t="s">
        <v>3825</v>
      </c>
      <c r="G2349" s="219" t="s">
        <v>251</v>
      </c>
      <c r="H2349" s="220">
        <v>154</v>
      </c>
      <c r="I2349" s="221"/>
      <c r="J2349" s="222">
        <f>ROUND(I2349*H2349,2)</f>
        <v>0</v>
      </c>
      <c r="K2349" s="218" t="s">
        <v>244</v>
      </c>
      <c r="L2349" s="47"/>
      <c r="M2349" s="223" t="s">
        <v>19</v>
      </c>
      <c r="N2349" s="224" t="s">
        <v>48</v>
      </c>
      <c r="O2349" s="87"/>
      <c r="P2349" s="225">
        <f>O2349*H2349</f>
        <v>0</v>
      </c>
      <c r="Q2349" s="225">
        <v>0.00029999999999999997</v>
      </c>
      <c r="R2349" s="225">
        <f>Q2349*H2349</f>
        <v>0.046199999999999998</v>
      </c>
      <c r="S2349" s="225">
        <v>0</v>
      </c>
      <c r="T2349" s="226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7" t="s">
        <v>291</v>
      </c>
      <c r="AT2349" s="227" t="s">
        <v>179</v>
      </c>
      <c r="AU2349" s="227" t="s">
        <v>86</v>
      </c>
      <c r="AY2349" s="20" t="s">
        <v>177</v>
      </c>
      <c r="BE2349" s="228">
        <f>IF(N2349="základní",J2349,0)</f>
        <v>0</v>
      </c>
      <c r="BF2349" s="228">
        <f>IF(N2349="snížená",J2349,0)</f>
        <v>0</v>
      </c>
      <c r="BG2349" s="228">
        <f>IF(N2349="zákl. přenesená",J2349,0)</f>
        <v>0</v>
      </c>
      <c r="BH2349" s="228">
        <f>IF(N2349="sníž. přenesená",J2349,0)</f>
        <v>0</v>
      </c>
      <c r="BI2349" s="228">
        <f>IF(N2349="nulová",J2349,0)</f>
        <v>0</v>
      </c>
      <c r="BJ2349" s="20" t="s">
        <v>84</v>
      </c>
      <c r="BK2349" s="228">
        <f>ROUND(I2349*H2349,2)</f>
        <v>0</v>
      </c>
      <c r="BL2349" s="20" t="s">
        <v>291</v>
      </c>
      <c r="BM2349" s="227" t="s">
        <v>3826</v>
      </c>
    </row>
    <row r="2350" s="2" customFormat="1">
      <c r="A2350" s="41"/>
      <c r="B2350" s="42"/>
      <c r="C2350" s="43"/>
      <c r="D2350" s="229" t="s">
        <v>185</v>
      </c>
      <c r="E2350" s="43"/>
      <c r="F2350" s="230" t="s">
        <v>3827</v>
      </c>
      <c r="G2350" s="43"/>
      <c r="H2350" s="43"/>
      <c r="I2350" s="231"/>
      <c r="J2350" s="43"/>
      <c r="K2350" s="43"/>
      <c r="L2350" s="47"/>
      <c r="M2350" s="232"/>
      <c r="N2350" s="233"/>
      <c r="O2350" s="87"/>
      <c r="P2350" s="87"/>
      <c r="Q2350" s="87"/>
      <c r="R2350" s="87"/>
      <c r="S2350" s="87"/>
      <c r="T2350" s="88"/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T2350" s="20" t="s">
        <v>185</v>
      </c>
      <c r="AU2350" s="20" t="s">
        <v>86</v>
      </c>
    </row>
    <row r="2351" s="2" customFormat="1" ht="21.75" customHeight="1">
      <c r="A2351" s="41"/>
      <c r="B2351" s="42"/>
      <c r="C2351" s="277" t="s">
        <v>3828</v>
      </c>
      <c r="D2351" s="277" t="s">
        <v>314</v>
      </c>
      <c r="E2351" s="278" t="s">
        <v>3829</v>
      </c>
      <c r="F2351" s="279" t="s">
        <v>3830</v>
      </c>
      <c r="G2351" s="280" t="s">
        <v>251</v>
      </c>
      <c r="H2351" s="281">
        <v>169.40000000000001</v>
      </c>
      <c r="I2351" s="282"/>
      <c r="J2351" s="283">
        <f>ROUND(I2351*H2351,2)</f>
        <v>0</v>
      </c>
      <c r="K2351" s="279" t="s">
        <v>244</v>
      </c>
      <c r="L2351" s="284"/>
      <c r="M2351" s="285" t="s">
        <v>19</v>
      </c>
      <c r="N2351" s="286" t="s">
        <v>48</v>
      </c>
      <c r="O2351" s="87"/>
      <c r="P2351" s="225">
        <f>O2351*H2351</f>
        <v>0</v>
      </c>
      <c r="Q2351" s="225">
        <v>0.0035500000000000002</v>
      </c>
      <c r="R2351" s="225">
        <f>Q2351*H2351</f>
        <v>0.60137000000000007</v>
      </c>
      <c r="S2351" s="225">
        <v>0</v>
      </c>
      <c r="T2351" s="226">
        <f>S2351*H2351</f>
        <v>0</v>
      </c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R2351" s="227" t="s">
        <v>427</v>
      </c>
      <c r="AT2351" s="227" t="s">
        <v>314</v>
      </c>
      <c r="AU2351" s="227" t="s">
        <v>86</v>
      </c>
      <c r="AY2351" s="20" t="s">
        <v>177</v>
      </c>
      <c r="BE2351" s="228">
        <f>IF(N2351="základní",J2351,0)</f>
        <v>0</v>
      </c>
      <c r="BF2351" s="228">
        <f>IF(N2351="snížená",J2351,0)</f>
        <v>0</v>
      </c>
      <c r="BG2351" s="228">
        <f>IF(N2351="zákl. přenesená",J2351,0)</f>
        <v>0</v>
      </c>
      <c r="BH2351" s="228">
        <f>IF(N2351="sníž. přenesená",J2351,0)</f>
        <v>0</v>
      </c>
      <c r="BI2351" s="228">
        <f>IF(N2351="nulová",J2351,0)</f>
        <v>0</v>
      </c>
      <c r="BJ2351" s="20" t="s">
        <v>84</v>
      </c>
      <c r="BK2351" s="228">
        <f>ROUND(I2351*H2351,2)</f>
        <v>0</v>
      </c>
      <c r="BL2351" s="20" t="s">
        <v>291</v>
      </c>
      <c r="BM2351" s="227" t="s">
        <v>3831</v>
      </c>
    </row>
    <row r="2352" s="2" customFormat="1">
      <c r="A2352" s="41"/>
      <c r="B2352" s="42"/>
      <c r="C2352" s="43"/>
      <c r="D2352" s="229" t="s">
        <v>185</v>
      </c>
      <c r="E2352" s="43"/>
      <c r="F2352" s="230" t="s">
        <v>3832</v>
      </c>
      <c r="G2352" s="43"/>
      <c r="H2352" s="43"/>
      <c r="I2352" s="231"/>
      <c r="J2352" s="43"/>
      <c r="K2352" s="43"/>
      <c r="L2352" s="47"/>
      <c r="M2352" s="232"/>
      <c r="N2352" s="233"/>
      <c r="O2352" s="87"/>
      <c r="P2352" s="87"/>
      <c r="Q2352" s="87"/>
      <c r="R2352" s="87"/>
      <c r="S2352" s="87"/>
      <c r="T2352" s="88"/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T2352" s="20" t="s">
        <v>185</v>
      </c>
      <c r="AU2352" s="20" t="s">
        <v>86</v>
      </c>
    </row>
    <row r="2353" s="2" customFormat="1">
      <c r="A2353" s="41"/>
      <c r="B2353" s="42"/>
      <c r="C2353" s="43"/>
      <c r="D2353" s="229" t="s">
        <v>486</v>
      </c>
      <c r="E2353" s="43"/>
      <c r="F2353" s="287" t="s">
        <v>3833</v>
      </c>
      <c r="G2353" s="43"/>
      <c r="H2353" s="43"/>
      <c r="I2353" s="231"/>
      <c r="J2353" s="43"/>
      <c r="K2353" s="43"/>
      <c r="L2353" s="47"/>
      <c r="M2353" s="232"/>
      <c r="N2353" s="233"/>
      <c r="O2353" s="87"/>
      <c r="P2353" s="87"/>
      <c r="Q2353" s="87"/>
      <c r="R2353" s="87"/>
      <c r="S2353" s="87"/>
      <c r="T2353" s="88"/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T2353" s="20" t="s">
        <v>486</v>
      </c>
      <c r="AU2353" s="20" t="s">
        <v>86</v>
      </c>
    </row>
    <row r="2354" s="13" customFormat="1">
      <c r="A2354" s="13"/>
      <c r="B2354" s="234"/>
      <c r="C2354" s="235"/>
      <c r="D2354" s="229" t="s">
        <v>187</v>
      </c>
      <c r="E2354" s="235"/>
      <c r="F2354" s="237" t="s">
        <v>3834</v>
      </c>
      <c r="G2354" s="235"/>
      <c r="H2354" s="238">
        <v>169.40000000000001</v>
      </c>
      <c r="I2354" s="239"/>
      <c r="J2354" s="235"/>
      <c r="K2354" s="235"/>
      <c r="L2354" s="240"/>
      <c r="M2354" s="241"/>
      <c r="N2354" s="242"/>
      <c r="O2354" s="242"/>
      <c r="P2354" s="242"/>
      <c r="Q2354" s="242"/>
      <c r="R2354" s="242"/>
      <c r="S2354" s="242"/>
      <c r="T2354" s="243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44" t="s">
        <v>187</v>
      </c>
      <c r="AU2354" s="244" t="s">
        <v>86</v>
      </c>
      <c r="AV2354" s="13" t="s">
        <v>86</v>
      </c>
      <c r="AW2354" s="13" t="s">
        <v>4</v>
      </c>
      <c r="AX2354" s="13" t="s">
        <v>84</v>
      </c>
      <c r="AY2354" s="244" t="s">
        <v>177</v>
      </c>
    </row>
    <row r="2355" s="2" customFormat="1" ht="16.5" customHeight="1">
      <c r="A2355" s="41"/>
      <c r="B2355" s="42"/>
      <c r="C2355" s="216" t="s">
        <v>3835</v>
      </c>
      <c r="D2355" s="216" t="s">
        <v>179</v>
      </c>
      <c r="E2355" s="217" t="s">
        <v>3836</v>
      </c>
      <c r="F2355" s="218" t="s">
        <v>3837</v>
      </c>
      <c r="G2355" s="219" t="s">
        <v>465</v>
      </c>
      <c r="H2355" s="220">
        <v>451.57499999999999</v>
      </c>
      <c r="I2355" s="221"/>
      <c r="J2355" s="222">
        <f>ROUND(I2355*H2355,2)</f>
        <v>0</v>
      </c>
      <c r="K2355" s="218" t="s">
        <v>244</v>
      </c>
      <c r="L2355" s="47"/>
      <c r="M2355" s="223" t="s">
        <v>19</v>
      </c>
      <c r="N2355" s="224" t="s">
        <v>48</v>
      </c>
      <c r="O2355" s="87"/>
      <c r="P2355" s="225">
        <f>O2355*H2355</f>
        <v>0</v>
      </c>
      <c r="Q2355" s="225">
        <v>2.0000000000000002E-05</v>
      </c>
      <c r="R2355" s="225">
        <f>Q2355*H2355</f>
        <v>0.0090315000000000013</v>
      </c>
      <c r="S2355" s="225">
        <v>0</v>
      </c>
      <c r="T2355" s="226">
        <f>S2355*H2355</f>
        <v>0</v>
      </c>
      <c r="U2355" s="41"/>
      <c r="V2355" s="41"/>
      <c r="W2355" s="41"/>
      <c r="X2355" s="41"/>
      <c r="Y2355" s="41"/>
      <c r="Z2355" s="41"/>
      <c r="AA2355" s="41"/>
      <c r="AB2355" s="41"/>
      <c r="AC2355" s="41"/>
      <c r="AD2355" s="41"/>
      <c r="AE2355" s="41"/>
      <c r="AR2355" s="227" t="s">
        <v>291</v>
      </c>
      <c r="AT2355" s="227" t="s">
        <v>179</v>
      </c>
      <c r="AU2355" s="227" t="s">
        <v>86</v>
      </c>
      <c r="AY2355" s="20" t="s">
        <v>177</v>
      </c>
      <c r="BE2355" s="228">
        <f>IF(N2355="základní",J2355,0)</f>
        <v>0</v>
      </c>
      <c r="BF2355" s="228">
        <f>IF(N2355="snížená",J2355,0)</f>
        <v>0</v>
      </c>
      <c r="BG2355" s="228">
        <f>IF(N2355="zákl. přenesená",J2355,0)</f>
        <v>0</v>
      </c>
      <c r="BH2355" s="228">
        <f>IF(N2355="sníž. přenesená",J2355,0)</f>
        <v>0</v>
      </c>
      <c r="BI2355" s="228">
        <f>IF(N2355="nulová",J2355,0)</f>
        <v>0</v>
      </c>
      <c r="BJ2355" s="20" t="s">
        <v>84</v>
      </c>
      <c r="BK2355" s="228">
        <f>ROUND(I2355*H2355,2)</f>
        <v>0</v>
      </c>
      <c r="BL2355" s="20" t="s">
        <v>291</v>
      </c>
      <c r="BM2355" s="227" t="s">
        <v>3838</v>
      </c>
    </row>
    <row r="2356" s="2" customFormat="1">
      <c r="A2356" s="41"/>
      <c r="B2356" s="42"/>
      <c r="C2356" s="43"/>
      <c r="D2356" s="229" t="s">
        <v>185</v>
      </c>
      <c r="E2356" s="43"/>
      <c r="F2356" s="230" t="s">
        <v>3839</v>
      </c>
      <c r="G2356" s="43"/>
      <c r="H2356" s="43"/>
      <c r="I2356" s="231"/>
      <c r="J2356" s="43"/>
      <c r="K2356" s="43"/>
      <c r="L2356" s="47"/>
      <c r="M2356" s="232"/>
      <c r="N2356" s="233"/>
      <c r="O2356" s="87"/>
      <c r="P2356" s="87"/>
      <c r="Q2356" s="87"/>
      <c r="R2356" s="87"/>
      <c r="S2356" s="87"/>
      <c r="T2356" s="88"/>
      <c r="U2356" s="41"/>
      <c r="V2356" s="41"/>
      <c r="W2356" s="41"/>
      <c r="X2356" s="41"/>
      <c r="Y2356" s="41"/>
      <c r="Z2356" s="41"/>
      <c r="AA2356" s="41"/>
      <c r="AB2356" s="41"/>
      <c r="AC2356" s="41"/>
      <c r="AD2356" s="41"/>
      <c r="AE2356" s="41"/>
      <c r="AT2356" s="20" t="s">
        <v>185</v>
      </c>
      <c r="AU2356" s="20" t="s">
        <v>86</v>
      </c>
    </row>
    <row r="2357" s="13" customFormat="1">
      <c r="A2357" s="13"/>
      <c r="B2357" s="234"/>
      <c r="C2357" s="235"/>
      <c r="D2357" s="229" t="s">
        <v>187</v>
      </c>
      <c r="E2357" s="236" t="s">
        <v>19</v>
      </c>
      <c r="F2357" s="237" t="s">
        <v>3840</v>
      </c>
      <c r="G2357" s="235"/>
      <c r="H2357" s="238">
        <v>451.57499999999999</v>
      </c>
      <c r="I2357" s="239"/>
      <c r="J2357" s="235"/>
      <c r="K2357" s="235"/>
      <c r="L2357" s="240"/>
      <c r="M2357" s="241"/>
      <c r="N2357" s="242"/>
      <c r="O2357" s="242"/>
      <c r="P2357" s="242"/>
      <c r="Q2357" s="242"/>
      <c r="R2357" s="242"/>
      <c r="S2357" s="242"/>
      <c r="T2357" s="24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4" t="s">
        <v>187</v>
      </c>
      <c r="AU2357" s="244" t="s">
        <v>86</v>
      </c>
      <c r="AV2357" s="13" t="s">
        <v>86</v>
      </c>
      <c r="AW2357" s="13" t="s">
        <v>37</v>
      </c>
      <c r="AX2357" s="13" t="s">
        <v>84</v>
      </c>
      <c r="AY2357" s="244" t="s">
        <v>177</v>
      </c>
    </row>
    <row r="2358" s="2" customFormat="1" ht="16.5" customHeight="1">
      <c r="A2358" s="41"/>
      <c r="B2358" s="42"/>
      <c r="C2358" s="216" t="s">
        <v>3841</v>
      </c>
      <c r="D2358" s="216" t="s">
        <v>179</v>
      </c>
      <c r="E2358" s="217" t="s">
        <v>3842</v>
      </c>
      <c r="F2358" s="218" t="s">
        <v>3843</v>
      </c>
      <c r="G2358" s="219" t="s">
        <v>465</v>
      </c>
      <c r="H2358" s="220">
        <v>84.989999999999995</v>
      </c>
      <c r="I2358" s="221"/>
      <c r="J2358" s="222">
        <f>ROUND(I2358*H2358,2)</f>
        <v>0</v>
      </c>
      <c r="K2358" s="218" t="s">
        <v>244</v>
      </c>
      <c r="L2358" s="47"/>
      <c r="M2358" s="223" t="s">
        <v>19</v>
      </c>
      <c r="N2358" s="224" t="s">
        <v>48</v>
      </c>
      <c r="O2358" s="87"/>
      <c r="P2358" s="225">
        <f>O2358*H2358</f>
        <v>0</v>
      </c>
      <c r="Q2358" s="225">
        <v>1.0000000000000001E-05</v>
      </c>
      <c r="R2358" s="225">
        <f>Q2358*H2358</f>
        <v>0.0008499</v>
      </c>
      <c r="S2358" s="225">
        <v>0</v>
      </c>
      <c r="T2358" s="226">
        <f>S2358*H2358</f>
        <v>0</v>
      </c>
      <c r="U2358" s="41"/>
      <c r="V2358" s="41"/>
      <c r="W2358" s="41"/>
      <c r="X2358" s="41"/>
      <c r="Y2358" s="41"/>
      <c r="Z2358" s="41"/>
      <c r="AA2358" s="41"/>
      <c r="AB2358" s="41"/>
      <c r="AC2358" s="41"/>
      <c r="AD2358" s="41"/>
      <c r="AE2358" s="41"/>
      <c r="AR2358" s="227" t="s">
        <v>291</v>
      </c>
      <c r="AT2358" s="227" t="s">
        <v>179</v>
      </c>
      <c r="AU2358" s="227" t="s">
        <v>86</v>
      </c>
      <c r="AY2358" s="20" t="s">
        <v>177</v>
      </c>
      <c r="BE2358" s="228">
        <f>IF(N2358="základní",J2358,0)</f>
        <v>0</v>
      </c>
      <c r="BF2358" s="228">
        <f>IF(N2358="snížená",J2358,0)</f>
        <v>0</v>
      </c>
      <c r="BG2358" s="228">
        <f>IF(N2358="zákl. přenesená",J2358,0)</f>
        <v>0</v>
      </c>
      <c r="BH2358" s="228">
        <f>IF(N2358="sníž. přenesená",J2358,0)</f>
        <v>0</v>
      </c>
      <c r="BI2358" s="228">
        <f>IF(N2358="nulová",J2358,0)</f>
        <v>0</v>
      </c>
      <c r="BJ2358" s="20" t="s">
        <v>84</v>
      </c>
      <c r="BK2358" s="228">
        <f>ROUND(I2358*H2358,2)</f>
        <v>0</v>
      </c>
      <c r="BL2358" s="20" t="s">
        <v>291</v>
      </c>
      <c r="BM2358" s="227" t="s">
        <v>3844</v>
      </c>
    </row>
    <row r="2359" s="2" customFormat="1">
      <c r="A2359" s="41"/>
      <c r="B2359" s="42"/>
      <c r="C2359" s="43"/>
      <c r="D2359" s="229" t="s">
        <v>185</v>
      </c>
      <c r="E2359" s="43"/>
      <c r="F2359" s="230" t="s">
        <v>3845</v>
      </c>
      <c r="G2359" s="43"/>
      <c r="H2359" s="43"/>
      <c r="I2359" s="231"/>
      <c r="J2359" s="43"/>
      <c r="K2359" s="43"/>
      <c r="L2359" s="47"/>
      <c r="M2359" s="232"/>
      <c r="N2359" s="233"/>
      <c r="O2359" s="87"/>
      <c r="P2359" s="87"/>
      <c r="Q2359" s="87"/>
      <c r="R2359" s="87"/>
      <c r="S2359" s="87"/>
      <c r="T2359" s="88"/>
      <c r="U2359" s="41"/>
      <c r="V2359" s="41"/>
      <c r="W2359" s="41"/>
      <c r="X2359" s="41"/>
      <c r="Y2359" s="41"/>
      <c r="Z2359" s="41"/>
      <c r="AA2359" s="41"/>
      <c r="AB2359" s="41"/>
      <c r="AC2359" s="41"/>
      <c r="AD2359" s="41"/>
      <c r="AE2359" s="41"/>
      <c r="AT2359" s="20" t="s">
        <v>185</v>
      </c>
      <c r="AU2359" s="20" t="s">
        <v>86</v>
      </c>
    </row>
    <row r="2360" s="13" customFormat="1">
      <c r="A2360" s="13"/>
      <c r="B2360" s="234"/>
      <c r="C2360" s="235"/>
      <c r="D2360" s="229" t="s">
        <v>187</v>
      </c>
      <c r="E2360" s="236" t="s">
        <v>19</v>
      </c>
      <c r="F2360" s="237" t="s">
        <v>3846</v>
      </c>
      <c r="G2360" s="235"/>
      <c r="H2360" s="238">
        <v>18.079999999999998</v>
      </c>
      <c r="I2360" s="239"/>
      <c r="J2360" s="235"/>
      <c r="K2360" s="235"/>
      <c r="L2360" s="240"/>
      <c r="M2360" s="241"/>
      <c r="N2360" s="242"/>
      <c r="O2360" s="242"/>
      <c r="P2360" s="242"/>
      <c r="Q2360" s="242"/>
      <c r="R2360" s="242"/>
      <c r="S2360" s="242"/>
      <c r="T2360" s="243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44" t="s">
        <v>187</v>
      </c>
      <c r="AU2360" s="244" t="s">
        <v>86</v>
      </c>
      <c r="AV2360" s="13" t="s">
        <v>86</v>
      </c>
      <c r="AW2360" s="13" t="s">
        <v>37</v>
      </c>
      <c r="AX2360" s="13" t="s">
        <v>77</v>
      </c>
      <c r="AY2360" s="244" t="s">
        <v>177</v>
      </c>
    </row>
    <row r="2361" s="13" customFormat="1">
      <c r="A2361" s="13"/>
      <c r="B2361" s="234"/>
      <c r="C2361" s="235"/>
      <c r="D2361" s="229" t="s">
        <v>187</v>
      </c>
      <c r="E2361" s="236" t="s">
        <v>19</v>
      </c>
      <c r="F2361" s="237" t="s">
        <v>3847</v>
      </c>
      <c r="G2361" s="235"/>
      <c r="H2361" s="238">
        <v>33.490000000000002</v>
      </c>
      <c r="I2361" s="239"/>
      <c r="J2361" s="235"/>
      <c r="K2361" s="235"/>
      <c r="L2361" s="240"/>
      <c r="M2361" s="241"/>
      <c r="N2361" s="242"/>
      <c r="O2361" s="242"/>
      <c r="P2361" s="242"/>
      <c r="Q2361" s="242"/>
      <c r="R2361" s="242"/>
      <c r="S2361" s="242"/>
      <c r="T2361" s="24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4" t="s">
        <v>187</v>
      </c>
      <c r="AU2361" s="244" t="s">
        <v>86</v>
      </c>
      <c r="AV2361" s="13" t="s">
        <v>86</v>
      </c>
      <c r="AW2361" s="13" t="s">
        <v>37</v>
      </c>
      <c r="AX2361" s="13" t="s">
        <v>77</v>
      </c>
      <c r="AY2361" s="244" t="s">
        <v>177</v>
      </c>
    </row>
    <row r="2362" s="13" customFormat="1">
      <c r="A2362" s="13"/>
      <c r="B2362" s="234"/>
      <c r="C2362" s="235"/>
      <c r="D2362" s="229" t="s">
        <v>187</v>
      </c>
      <c r="E2362" s="236" t="s">
        <v>19</v>
      </c>
      <c r="F2362" s="237" t="s">
        <v>3848</v>
      </c>
      <c r="G2362" s="235"/>
      <c r="H2362" s="238">
        <v>33.420000000000002</v>
      </c>
      <c r="I2362" s="239"/>
      <c r="J2362" s="235"/>
      <c r="K2362" s="235"/>
      <c r="L2362" s="240"/>
      <c r="M2362" s="241"/>
      <c r="N2362" s="242"/>
      <c r="O2362" s="242"/>
      <c r="P2362" s="242"/>
      <c r="Q2362" s="242"/>
      <c r="R2362" s="242"/>
      <c r="S2362" s="242"/>
      <c r="T2362" s="24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44" t="s">
        <v>187</v>
      </c>
      <c r="AU2362" s="244" t="s">
        <v>86</v>
      </c>
      <c r="AV2362" s="13" t="s">
        <v>86</v>
      </c>
      <c r="AW2362" s="13" t="s">
        <v>37</v>
      </c>
      <c r="AX2362" s="13" t="s">
        <v>77</v>
      </c>
      <c r="AY2362" s="244" t="s">
        <v>177</v>
      </c>
    </row>
    <row r="2363" s="15" customFormat="1">
      <c r="A2363" s="15"/>
      <c r="B2363" s="255"/>
      <c r="C2363" s="256"/>
      <c r="D2363" s="229" t="s">
        <v>187</v>
      </c>
      <c r="E2363" s="257" t="s">
        <v>19</v>
      </c>
      <c r="F2363" s="258" t="s">
        <v>222</v>
      </c>
      <c r="G2363" s="256"/>
      <c r="H2363" s="259">
        <v>84.989999999999995</v>
      </c>
      <c r="I2363" s="260"/>
      <c r="J2363" s="256"/>
      <c r="K2363" s="256"/>
      <c r="L2363" s="261"/>
      <c r="M2363" s="262"/>
      <c r="N2363" s="263"/>
      <c r="O2363" s="263"/>
      <c r="P2363" s="263"/>
      <c r="Q2363" s="263"/>
      <c r="R2363" s="263"/>
      <c r="S2363" s="263"/>
      <c r="T2363" s="264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T2363" s="265" t="s">
        <v>187</v>
      </c>
      <c r="AU2363" s="265" t="s">
        <v>86</v>
      </c>
      <c r="AV2363" s="15" t="s">
        <v>99</v>
      </c>
      <c r="AW2363" s="15" t="s">
        <v>37</v>
      </c>
      <c r="AX2363" s="15" t="s">
        <v>84</v>
      </c>
      <c r="AY2363" s="265" t="s">
        <v>177</v>
      </c>
    </row>
    <row r="2364" s="2" customFormat="1" ht="16.5" customHeight="1">
      <c r="A2364" s="41"/>
      <c r="B2364" s="42"/>
      <c r="C2364" s="277" t="s">
        <v>3849</v>
      </c>
      <c r="D2364" s="277" t="s">
        <v>314</v>
      </c>
      <c r="E2364" s="278" t="s">
        <v>3850</v>
      </c>
      <c r="F2364" s="279" t="s">
        <v>3851</v>
      </c>
      <c r="G2364" s="280" t="s">
        <v>465</v>
      </c>
      <c r="H2364" s="281">
        <v>84.989999999999995</v>
      </c>
      <c r="I2364" s="282"/>
      <c r="J2364" s="283">
        <f>ROUND(I2364*H2364,2)</f>
        <v>0</v>
      </c>
      <c r="K2364" s="279" t="s">
        <v>183</v>
      </c>
      <c r="L2364" s="284"/>
      <c r="M2364" s="285" t="s">
        <v>19</v>
      </c>
      <c r="N2364" s="286" t="s">
        <v>48</v>
      </c>
      <c r="O2364" s="87"/>
      <c r="P2364" s="225">
        <f>O2364*H2364</f>
        <v>0</v>
      </c>
      <c r="Q2364" s="225">
        <v>0.00035</v>
      </c>
      <c r="R2364" s="225">
        <f>Q2364*H2364</f>
        <v>0.029746499999999999</v>
      </c>
      <c r="S2364" s="225">
        <v>0</v>
      </c>
      <c r="T2364" s="226">
        <f>S2364*H2364</f>
        <v>0</v>
      </c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R2364" s="227" t="s">
        <v>427</v>
      </c>
      <c r="AT2364" s="227" t="s">
        <v>314</v>
      </c>
      <c r="AU2364" s="227" t="s">
        <v>86</v>
      </c>
      <c r="AY2364" s="20" t="s">
        <v>177</v>
      </c>
      <c r="BE2364" s="228">
        <f>IF(N2364="základní",J2364,0)</f>
        <v>0</v>
      </c>
      <c r="BF2364" s="228">
        <f>IF(N2364="snížená",J2364,0)</f>
        <v>0</v>
      </c>
      <c r="BG2364" s="228">
        <f>IF(N2364="zákl. přenesená",J2364,0)</f>
        <v>0</v>
      </c>
      <c r="BH2364" s="228">
        <f>IF(N2364="sníž. přenesená",J2364,0)</f>
        <v>0</v>
      </c>
      <c r="BI2364" s="228">
        <f>IF(N2364="nulová",J2364,0)</f>
        <v>0</v>
      </c>
      <c r="BJ2364" s="20" t="s">
        <v>84</v>
      </c>
      <c r="BK2364" s="228">
        <f>ROUND(I2364*H2364,2)</f>
        <v>0</v>
      </c>
      <c r="BL2364" s="20" t="s">
        <v>291</v>
      </c>
      <c r="BM2364" s="227" t="s">
        <v>3852</v>
      </c>
    </row>
    <row r="2365" s="2" customFormat="1">
      <c r="A2365" s="41"/>
      <c r="B2365" s="42"/>
      <c r="C2365" s="43"/>
      <c r="D2365" s="229" t="s">
        <v>185</v>
      </c>
      <c r="E2365" s="43"/>
      <c r="F2365" s="230" t="s">
        <v>3851</v>
      </c>
      <c r="G2365" s="43"/>
      <c r="H2365" s="43"/>
      <c r="I2365" s="231"/>
      <c r="J2365" s="43"/>
      <c r="K2365" s="43"/>
      <c r="L2365" s="47"/>
      <c r="M2365" s="232"/>
      <c r="N2365" s="233"/>
      <c r="O2365" s="87"/>
      <c r="P2365" s="87"/>
      <c r="Q2365" s="87"/>
      <c r="R2365" s="87"/>
      <c r="S2365" s="87"/>
      <c r="T2365" s="88"/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T2365" s="20" t="s">
        <v>185</v>
      </c>
      <c r="AU2365" s="20" t="s">
        <v>86</v>
      </c>
    </row>
    <row r="2366" s="2" customFormat="1" ht="16.5" customHeight="1">
      <c r="A2366" s="41"/>
      <c r="B2366" s="42"/>
      <c r="C2366" s="216" t="s">
        <v>3853</v>
      </c>
      <c r="D2366" s="216" t="s">
        <v>179</v>
      </c>
      <c r="E2366" s="217" t="s">
        <v>3854</v>
      </c>
      <c r="F2366" s="218" t="s">
        <v>3855</v>
      </c>
      <c r="G2366" s="219" t="s">
        <v>465</v>
      </c>
      <c r="H2366" s="220">
        <v>2.7000000000000002</v>
      </c>
      <c r="I2366" s="221"/>
      <c r="J2366" s="222">
        <f>ROUND(I2366*H2366,2)</f>
        <v>0</v>
      </c>
      <c r="K2366" s="218" t="s">
        <v>244</v>
      </c>
      <c r="L2366" s="47"/>
      <c r="M2366" s="223" t="s">
        <v>19</v>
      </c>
      <c r="N2366" s="224" t="s">
        <v>48</v>
      </c>
      <c r="O2366" s="87"/>
      <c r="P2366" s="225">
        <f>O2366*H2366</f>
        <v>0</v>
      </c>
      <c r="Q2366" s="225">
        <v>0</v>
      </c>
      <c r="R2366" s="225">
        <f>Q2366*H2366</f>
        <v>0</v>
      </c>
      <c r="S2366" s="225">
        <v>0</v>
      </c>
      <c r="T2366" s="226">
        <f>S2366*H2366</f>
        <v>0</v>
      </c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R2366" s="227" t="s">
        <v>291</v>
      </c>
      <c r="AT2366" s="227" t="s">
        <v>179</v>
      </c>
      <c r="AU2366" s="227" t="s">
        <v>86</v>
      </c>
      <c r="AY2366" s="20" t="s">
        <v>177</v>
      </c>
      <c r="BE2366" s="228">
        <f>IF(N2366="základní",J2366,0)</f>
        <v>0</v>
      </c>
      <c r="BF2366" s="228">
        <f>IF(N2366="snížená",J2366,0)</f>
        <v>0</v>
      </c>
      <c r="BG2366" s="228">
        <f>IF(N2366="zákl. přenesená",J2366,0)</f>
        <v>0</v>
      </c>
      <c r="BH2366" s="228">
        <f>IF(N2366="sníž. přenesená",J2366,0)</f>
        <v>0</v>
      </c>
      <c r="BI2366" s="228">
        <f>IF(N2366="nulová",J2366,0)</f>
        <v>0</v>
      </c>
      <c r="BJ2366" s="20" t="s">
        <v>84</v>
      </c>
      <c r="BK2366" s="228">
        <f>ROUND(I2366*H2366,2)</f>
        <v>0</v>
      </c>
      <c r="BL2366" s="20" t="s">
        <v>291</v>
      </c>
      <c r="BM2366" s="227" t="s">
        <v>3856</v>
      </c>
    </row>
    <row r="2367" s="2" customFormat="1">
      <c r="A2367" s="41"/>
      <c r="B2367" s="42"/>
      <c r="C2367" s="43"/>
      <c r="D2367" s="229" t="s">
        <v>185</v>
      </c>
      <c r="E2367" s="43"/>
      <c r="F2367" s="230" t="s">
        <v>3857</v>
      </c>
      <c r="G2367" s="43"/>
      <c r="H2367" s="43"/>
      <c r="I2367" s="231"/>
      <c r="J2367" s="43"/>
      <c r="K2367" s="43"/>
      <c r="L2367" s="47"/>
      <c r="M2367" s="232"/>
      <c r="N2367" s="233"/>
      <c r="O2367" s="87"/>
      <c r="P2367" s="87"/>
      <c r="Q2367" s="87"/>
      <c r="R2367" s="87"/>
      <c r="S2367" s="87"/>
      <c r="T2367" s="88"/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T2367" s="20" t="s">
        <v>185</v>
      </c>
      <c r="AU2367" s="20" t="s">
        <v>86</v>
      </c>
    </row>
    <row r="2368" s="13" customFormat="1">
      <c r="A2368" s="13"/>
      <c r="B2368" s="234"/>
      <c r="C2368" s="235"/>
      <c r="D2368" s="229" t="s">
        <v>187</v>
      </c>
      <c r="E2368" s="236" t="s">
        <v>19</v>
      </c>
      <c r="F2368" s="237" t="s">
        <v>3858</v>
      </c>
      <c r="G2368" s="235"/>
      <c r="H2368" s="238">
        <v>2.7000000000000002</v>
      </c>
      <c r="I2368" s="239"/>
      <c r="J2368" s="235"/>
      <c r="K2368" s="235"/>
      <c r="L2368" s="240"/>
      <c r="M2368" s="241"/>
      <c r="N2368" s="242"/>
      <c r="O2368" s="242"/>
      <c r="P2368" s="242"/>
      <c r="Q2368" s="242"/>
      <c r="R2368" s="242"/>
      <c r="S2368" s="242"/>
      <c r="T2368" s="24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44" t="s">
        <v>187</v>
      </c>
      <c r="AU2368" s="244" t="s">
        <v>86</v>
      </c>
      <c r="AV2368" s="13" t="s">
        <v>86</v>
      </c>
      <c r="AW2368" s="13" t="s">
        <v>37</v>
      </c>
      <c r="AX2368" s="13" t="s">
        <v>84</v>
      </c>
      <c r="AY2368" s="244" t="s">
        <v>177</v>
      </c>
    </row>
    <row r="2369" s="2" customFormat="1" ht="16.5" customHeight="1">
      <c r="A2369" s="41"/>
      <c r="B2369" s="42"/>
      <c r="C2369" s="277" t="s">
        <v>3859</v>
      </c>
      <c r="D2369" s="277" t="s">
        <v>314</v>
      </c>
      <c r="E2369" s="278" t="s">
        <v>3860</v>
      </c>
      <c r="F2369" s="279" t="s">
        <v>3861</v>
      </c>
      <c r="G2369" s="280" t="s">
        <v>465</v>
      </c>
      <c r="H2369" s="281">
        <v>2.754</v>
      </c>
      <c r="I2369" s="282"/>
      <c r="J2369" s="283">
        <f>ROUND(I2369*H2369,2)</f>
        <v>0</v>
      </c>
      <c r="K2369" s="279" t="s">
        <v>183</v>
      </c>
      <c r="L2369" s="284"/>
      <c r="M2369" s="285" t="s">
        <v>19</v>
      </c>
      <c r="N2369" s="286" t="s">
        <v>48</v>
      </c>
      <c r="O2369" s="87"/>
      <c r="P2369" s="225">
        <f>O2369*H2369</f>
        <v>0</v>
      </c>
      <c r="Q2369" s="225">
        <v>0.00021000000000000001</v>
      </c>
      <c r="R2369" s="225">
        <f>Q2369*H2369</f>
        <v>0.00057834</v>
      </c>
      <c r="S2369" s="225">
        <v>0</v>
      </c>
      <c r="T2369" s="226">
        <f>S2369*H2369</f>
        <v>0</v>
      </c>
      <c r="U2369" s="41"/>
      <c r="V2369" s="41"/>
      <c r="W2369" s="41"/>
      <c r="X2369" s="41"/>
      <c r="Y2369" s="41"/>
      <c r="Z2369" s="41"/>
      <c r="AA2369" s="41"/>
      <c r="AB2369" s="41"/>
      <c r="AC2369" s="41"/>
      <c r="AD2369" s="41"/>
      <c r="AE2369" s="41"/>
      <c r="AR2369" s="227" t="s">
        <v>427</v>
      </c>
      <c r="AT2369" s="227" t="s">
        <v>314</v>
      </c>
      <c r="AU2369" s="227" t="s">
        <v>86</v>
      </c>
      <c r="AY2369" s="20" t="s">
        <v>177</v>
      </c>
      <c r="BE2369" s="228">
        <f>IF(N2369="základní",J2369,0)</f>
        <v>0</v>
      </c>
      <c r="BF2369" s="228">
        <f>IF(N2369="snížená",J2369,0)</f>
        <v>0</v>
      </c>
      <c r="BG2369" s="228">
        <f>IF(N2369="zákl. přenesená",J2369,0)</f>
        <v>0</v>
      </c>
      <c r="BH2369" s="228">
        <f>IF(N2369="sníž. přenesená",J2369,0)</f>
        <v>0</v>
      </c>
      <c r="BI2369" s="228">
        <f>IF(N2369="nulová",J2369,0)</f>
        <v>0</v>
      </c>
      <c r="BJ2369" s="20" t="s">
        <v>84</v>
      </c>
      <c r="BK2369" s="228">
        <f>ROUND(I2369*H2369,2)</f>
        <v>0</v>
      </c>
      <c r="BL2369" s="20" t="s">
        <v>291</v>
      </c>
      <c r="BM2369" s="227" t="s">
        <v>3862</v>
      </c>
    </row>
    <row r="2370" s="2" customFormat="1">
      <c r="A2370" s="41"/>
      <c r="B2370" s="42"/>
      <c r="C2370" s="43"/>
      <c r="D2370" s="229" t="s">
        <v>185</v>
      </c>
      <c r="E2370" s="43"/>
      <c r="F2370" s="230" t="s">
        <v>3861</v>
      </c>
      <c r="G2370" s="43"/>
      <c r="H2370" s="43"/>
      <c r="I2370" s="231"/>
      <c r="J2370" s="43"/>
      <c r="K2370" s="43"/>
      <c r="L2370" s="47"/>
      <c r="M2370" s="232"/>
      <c r="N2370" s="233"/>
      <c r="O2370" s="87"/>
      <c r="P2370" s="87"/>
      <c r="Q2370" s="87"/>
      <c r="R2370" s="87"/>
      <c r="S2370" s="87"/>
      <c r="T2370" s="88"/>
      <c r="U2370" s="41"/>
      <c r="V2370" s="41"/>
      <c r="W2370" s="41"/>
      <c r="X2370" s="41"/>
      <c r="Y2370" s="41"/>
      <c r="Z2370" s="41"/>
      <c r="AA2370" s="41"/>
      <c r="AB2370" s="41"/>
      <c r="AC2370" s="41"/>
      <c r="AD2370" s="41"/>
      <c r="AE2370" s="41"/>
      <c r="AT2370" s="20" t="s">
        <v>185</v>
      </c>
      <c r="AU2370" s="20" t="s">
        <v>86</v>
      </c>
    </row>
    <row r="2371" s="13" customFormat="1">
      <c r="A2371" s="13"/>
      <c r="B2371" s="234"/>
      <c r="C2371" s="235"/>
      <c r="D2371" s="229" t="s">
        <v>187</v>
      </c>
      <c r="E2371" s="235"/>
      <c r="F2371" s="237" t="s">
        <v>3863</v>
      </c>
      <c r="G2371" s="235"/>
      <c r="H2371" s="238">
        <v>2.754</v>
      </c>
      <c r="I2371" s="239"/>
      <c r="J2371" s="235"/>
      <c r="K2371" s="235"/>
      <c r="L2371" s="240"/>
      <c r="M2371" s="241"/>
      <c r="N2371" s="242"/>
      <c r="O2371" s="242"/>
      <c r="P2371" s="242"/>
      <c r="Q2371" s="242"/>
      <c r="R2371" s="242"/>
      <c r="S2371" s="242"/>
      <c r="T2371" s="24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4" t="s">
        <v>187</v>
      </c>
      <c r="AU2371" s="244" t="s">
        <v>86</v>
      </c>
      <c r="AV2371" s="13" t="s">
        <v>86</v>
      </c>
      <c r="AW2371" s="13" t="s">
        <v>4</v>
      </c>
      <c r="AX2371" s="13" t="s">
        <v>84</v>
      </c>
      <c r="AY2371" s="244" t="s">
        <v>177</v>
      </c>
    </row>
    <row r="2372" s="2" customFormat="1" ht="16.5" customHeight="1">
      <c r="A2372" s="41"/>
      <c r="B2372" s="42"/>
      <c r="C2372" s="216" t="s">
        <v>3864</v>
      </c>
      <c r="D2372" s="216" t="s">
        <v>179</v>
      </c>
      <c r="E2372" s="217" t="s">
        <v>3865</v>
      </c>
      <c r="F2372" s="218" t="s">
        <v>3866</v>
      </c>
      <c r="G2372" s="219" t="s">
        <v>251</v>
      </c>
      <c r="H2372" s="220">
        <v>84.989999999999995</v>
      </c>
      <c r="I2372" s="221"/>
      <c r="J2372" s="222">
        <f>ROUND(I2372*H2372,2)</f>
        <v>0</v>
      </c>
      <c r="K2372" s="218" t="s">
        <v>244</v>
      </c>
      <c r="L2372" s="47"/>
      <c r="M2372" s="223" t="s">
        <v>19</v>
      </c>
      <c r="N2372" s="224" t="s">
        <v>48</v>
      </c>
      <c r="O2372" s="87"/>
      <c r="P2372" s="225">
        <f>O2372*H2372</f>
        <v>0</v>
      </c>
      <c r="Q2372" s="225">
        <v>0</v>
      </c>
      <c r="R2372" s="225">
        <f>Q2372*H2372</f>
        <v>0</v>
      </c>
      <c r="S2372" s="225">
        <v>0</v>
      </c>
      <c r="T2372" s="226">
        <f>S2372*H2372</f>
        <v>0</v>
      </c>
      <c r="U2372" s="41"/>
      <c r="V2372" s="41"/>
      <c r="W2372" s="41"/>
      <c r="X2372" s="41"/>
      <c r="Y2372" s="41"/>
      <c r="Z2372" s="41"/>
      <c r="AA2372" s="41"/>
      <c r="AB2372" s="41"/>
      <c r="AC2372" s="41"/>
      <c r="AD2372" s="41"/>
      <c r="AE2372" s="41"/>
      <c r="AR2372" s="227" t="s">
        <v>291</v>
      </c>
      <c r="AT2372" s="227" t="s">
        <v>179</v>
      </c>
      <c r="AU2372" s="227" t="s">
        <v>86</v>
      </c>
      <c r="AY2372" s="20" t="s">
        <v>177</v>
      </c>
      <c r="BE2372" s="228">
        <f>IF(N2372="základní",J2372,0)</f>
        <v>0</v>
      </c>
      <c r="BF2372" s="228">
        <f>IF(N2372="snížená",J2372,0)</f>
        <v>0</v>
      </c>
      <c r="BG2372" s="228">
        <f>IF(N2372="zákl. přenesená",J2372,0)</f>
        <v>0</v>
      </c>
      <c r="BH2372" s="228">
        <f>IF(N2372="sníž. přenesená",J2372,0)</f>
        <v>0</v>
      </c>
      <c r="BI2372" s="228">
        <f>IF(N2372="nulová",J2372,0)</f>
        <v>0</v>
      </c>
      <c r="BJ2372" s="20" t="s">
        <v>84</v>
      </c>
      <c r="BK2372" s="228">
        <f>ROUND(I2372*H2372,2)</f>
        <v>0</v>
      </c>
      <c r="BL2372" s="20" t="s">
        <v>291</v>
      </c>
      <c r="BM2372" s="227" t="s">
        <v>3867</v>
      </c>
    </row>
    <row r="2373" s="2" customFormat="1">
      <c r="A2373" s="41"/>
      <c r="B2373" s="42"/>
      <c r="C2373" s="43"/>
      <c r="D2373" s="229" t="s">
        <v>185</v>
      </c>
      <c r="E2373" s="43"/>
      <c r="F2373" s="230" t="s">
        <v>3868</v>
      </c>
      <c r="G2373" s="43"/>
      <c r="H2373" s="43"/>
      <c r="I2373" s="231"/>
      <c r="J2373" s="43"/>
      <c r="K2373" s="43"/>
      <c r="L2373" s="47"/>
      <c r="M2373" s="232"/>
      <c r="N2373" s="233"/>
      <c r="O2373" s="87"/>
      <c r="P2373" s="87"/>
      <c r="Q2373" s="87"/>
      <c r="R2373" s="87"/>
      <c r="S2373" s="87"/>
      <c r="T2373" s="88"/>
      <c r="U2373" s="41"/>
      <c r="V2373" s="41"/>
      <c r="W2373" s="41"/>
      <c r="X2373" s="41"/>
      <c r="Y2373" s="41"/>
      <c r="Z2373" s="41"/>
      <c r="AA2373" s="41"/>
      <c r="AB2373" s="41"/>
      <c r="AC2373" s="41"/>
      <c r="AD2373" s="41"/>
      <c r="AE2373" s="41"/>
      <c r="AT2373" s="20" t="s">
        <v>185</v>
      </c>
      <c r="AU2373" s="20" t="s">
        <v>86</v>
      </c>
    </row>
    <row r="2374" s="2" customFormat="1" ht="16.5" customHeight="1">
      <c r="A2374" s="41"/>
      <c r="B2374" s="42"/>
      <c r="C2374" s="216" t="s">
        <v>3869</v>
      </c>
      <c r="D2374" s="216" t="s">
        <v>179</v>
      </c>
      <c r="E2374" s="217" t="s">
        <v>3870</v>
      </c>
      <c r="F2374" s="218" t="s">
        <v>3871</v>
      </c>
      <c r="G2374" s="219" t="s">
        <v>287</v>
      </c>
      <c r="H2374" s="220">
        <v>0.69199999999999995</v>
      </c>
      <c r="I2374" s="221"/>
      <c r="J2374" s="222">
        <f>ROUND(I2374*H2374,2)</f>
        <v>0</v>
      </c>
      <c r="K2374" s="218" t="s">
        <v>244</v>
      </c>
      <c r="L2374" s="47"/>
      <c r="M2374" s="223" t="s">
        <v>19</v>
      </c>
      <c r="N2374" s="224" t="s">
        <v>48</v>
      </c>
      <c r="O2374" s="87"/>
      <c r="P2374" s="225">
        <f>O2374*H2374</f>
        <v>0</v>
      </c>
      <c r="Q2374" s="225">
        <v>0</v>
      </c>
      <c r="R2374" s="225">
        <f>Q2374*H2374</f>
        <v>0</v>
      </c>
      <c r="S2374" s="225">
        <v>0</v>
      </c>
      <c r="T2374" s="226">
        <f>S2374*H2374</f>
        <v>0</v>
      </c>
      <c r="U2374" s="41"/>
      <c r="V2374" s="41"/>
      <c r="W2374" s="41"/>
      <c r="X2374" s="41"/>
      <c r="Y2374" s="41"/>
      <c r="Z2374" s="41"/>
      <c r="AA2374" s="41"/>
      <c r="AB2374" s="41"/>
      <c r="AC2374" s="41"/>
      <c r="AD2374" s="41"/>
      <c r="AE2374" s="41"/>
      <c r="AR2374" s="227" t="s">
        <v>291</v>
      </c>
      <c r="AT2374" s="227" t="s">
        <v>179</v>
      </c>
      <c r="AU2374" s="227" t="s">
        <v>86</v>
      </c>
      <c r="AY2374" s="20" t="s">
        <v>177</v>
      </c>
      <c r="BE2374" s="228">
        <f>IF(N2374="základní",J2374,0)</f>
        <v>0</v>
      </c>
      <c r="BF2374" s="228">
        <f>IF(N2374="snížená",J2374,0)</f>
        <v>0</v>
      </c>
      <c r="BG2374" s="228">
        <f>IF(N2374="zákl. přenesená",J2374,0)</f>
        <v>0</v>
      </c>
      <c r="BH2374" s="228">
        <f>IF(N2374="sníž. přenesená",J2374,0)</f>
        <v>0</v>
      </c>
      <c r="BI2374" s="228">
        <f>IF(N2374="nulová",J2374,0)</f>
        <v>0</v>
      </c>
      <c r="BJ2374" s="20" t="s">
        <v>84</v>
      </c>
      <c r="BK2374" s="228">
        <f>ROUND(I2374*H2374,2)</f>
        <v>0</v>
      </c>
      <c r="BL2374" s="20" t="s">
        <v>291</v>
      </c>
      <c r="BM2374" s="227" t="s">
        <v>3872</v>
      </c>
    </row>
    <row r="2375" s="2" customFormat="1">
      <c r="A2375" s="41"/>
      <c r="B2375" s="42"/>
      <c r="C2375" s="43"/>
      <c r="D2375" s="229" t="s">
        <v>185</v>
      </c>
      <c r="E2375" s="43"/>
      <c r="F2375" s="230" t="s">
        <v>3873</v>
      </c>
      <c r="G2375" s="43"/>
      <c r="H2375" s="43"/>
      <c r="I2375" s="231"/>
      <c r="J2375" s="43"/>
      <c r="K2375" s="43"/>
      <c r="L2375" s="47"/>
      <c r="M2375" s="232"/>
      <c r="N2375" s="233"/>
      <c r="O2375" s="87"/>
      <c r="P2375" s="87"/>
      <c r="Q2375" s="87"/>
      <c r="R2375" s="87"/>
      <c r="S2375" s="87"/>
      <c r="T2375" s="88"/>
      <c r="U2375" s="41"/>
      <c r="V2375" s="41"/>
      <c r="W2375" s="41"/>
      <c r="X2375" s="41"/>
      <c r="Y2375" s="41"/>
      <c r="Z2375" s="41"/>
      <c r="AA2375" s="41"/>
      <c r="AB2375" s="41"/>
      <c r="AC2375" s="41"/>
      <c r="AD2375" s="41"/>
      <c r="AE2375" s="41"/>
      <c r="AT2375" s="20" t="s">
        <v>185</v>
      </c>
      <c r="AU2375" s="20" t="s">
        <v>86</v>
      </c>
    </row>
    <row r="2376" s="12" customFormat="1" ht="22.8" customHeight="1">
      <c r="A2376" s="12"/>
      <c r="B2376" s="200"/>
      <c r="C2376" s="201"/>
      <c r="D2376" s="202" t="s">
        <v>76</v>
      </c>
      <c r="E2376" s="214" t="s">
        <v>3874</v>
      </c>
      <c r="F2376" s="214" t="s">
        <v>3875</v>
      </c>
      <c r="G2376" s="201"/>
      <c r="H2376" s="201"/>
      <c r="I2376" s="204"/>
      <c r="J2376" s="215">
        <f>BK2376</f>
        <v>0</v>
      </c>
      <c r="K2376" s="201"/>
      <c r="L2376" s="206"/>
      <c r="M2376" s="207"/>
      <c r="N2376" s="208"/>
      <c r="O2376" s="208"/>
      <c r="P2376" s="209">
        <f>SUM(P2377:P2485)</f>
        <v>0</v>
      </c>
      <c r="Q2376" s="208"/>
      <c r="R2376" s="209">
        <f>SUM(R2377:R2485)</f>
        <v>5.1152014499999998</v>
      </c>
      <c r="S2376" s="208"/>
      <c r="T2376" s="210">
        <f>SUM(T2377:T2485)</f>
        <v>0</v>
      </c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R2376" s="211" t="s">
        <v>86</v>
      </c>
      <c r="AT2376" s="212" t="s">
        <v>76</v>
      </c>
      <c r="AU2376" s="212" t="s">
        <v>84</v>
      </c>
      <c r="AY2376" s="211" t="s">
        <v>177</v>
      </c>
      <c r="BK2376" s="213">
        <f>SUM(BK2377:BK2485)</f>
        <v>0</v>
      </c>
    </row>
    <row r="2377" s="2" customFormat="1" ht="16.5" customHeight="1">
      <c r="A2377" s="41"/>
      <c r="B2377" s="42"/>
      <c r="C2377" s="216" t="s">
        <v>3876</v>
      </c>
      <c r="D2377" s="216" t="s">
        <v>179</v>
      </c>
      <c r="E2377" s="217" t="s">
        <v>3877</v>
      </c>
      <c r="F2377" s="218" t="s">
        <v>3878</v>
      </c>
      <c r="G2377" s="219" t="s">
        <v>251</v>
      </c>
      <c r="H2377" s="220">
        <v>189.554</v>
      </c>
      <c r="I2377" s="221"/>
      <c r="J2377" s="222">
        <f>ROUND(I2377*H2377,2)</f>
        <v>0</v>
      </c>
      <c r="K2377" s="218" t="s">
        <v>244</v>
      </c>
      <c r="L2377" s="47"/>
      <c r="M2377" s="223" t="s">
        <v>19</v>
      </c>
      <c r="N2377" s="224" t="s">
        <v>48</v>
      </c>
      <c r="O2377" s="87"/>
      <c r="P2377" s="225">
        <f>O2377*H2377</f>
        <v>0</v>
      </c>
      <c r="Q2377" s="225">
        <v>0.0060000000000000001</v>
      </c>
      <c r="R2377" s="225">
        <f>Q2377*H2377</f>
        <v>1.137324</v>
      </c>
      <c r="S2377" s="225">
        <v>0</v>
      </c>
      <c r="T2377" s="226">
        <f>S2377*H2377</f>
        <v>0</v>
      </c>
      <c r="U2377" s="41"/>
      <c r="V2377" s="41"/>
      <c r="W2377" s="41"/>
      <c r="X2377" s="41"/>
      <c r="Y2377" s="41"/>
      <c r="Z2377" s="41"/>
      <c r="AA2377" s="41"/>
      <c r="AB2377" s="41"/>
      <c r="AC2377" s="41"/>
      <c r="AD2377" s="41"/>
      <c r="AE2377" s="41"/>
      <c r="AR2377" s="227" t="s">
        <v>291</v>
      </c>
      <c r="AT2377" s="227" t="s">
        <v>179</v>
      </c>
      <c r="AU2377" s="227" t="s">
        <v>86</v>
      </c>
      <c r="AY2377" s="20" t="s">
        <v>177</v>
      </c>
      <c r="BE2377" s="228">
        <f>IF(N2377="základní",J2377,0)</f>
        <v>0</v>
      </c>
      <c r="BF2377" s="228">
        <f>IF(N2377="snížená",J2377,0)</f>
        <v>0</v>
      </c>
      <c r="BG2377" s="228">
        <f>IF(N2377="zákl. přenesená",J2377,0)</f>
        <v>0</v>
      </c>
      <c r="BH2377" s="228">
        <f>IF(N2377="sníž. přenesená",J2377,0)</f>
        <v>0</v>
      </c>
      <c r="BI2377" s="228">
        <f>IF(N2377="nulová",J2377,0)</f>
        <v>0</v>
      </c>
      <c r="BJ2377" s="20" t="s">
        <v>84</v>
      </c>
      <c r="BK2377" s="228">
        <f>ROUND(I2377*H2377,2)</f>
        <v>0</v>
      </c>
      <c r="BL2377" s="20" t="s">
        <v>291</v>
      </c>
      <c r="BM2377" s="227" t="s">
        <v>3879</v>
      </c>
    </row>
    <row r="2378" s="2" customFormat="1">
      <c r="A2378" s="41"/>
      <c r="B2378" s="42"/>
      <c r="C2378" s="43"/>
      <c r="D2378" s="229" t="s">
        <v>185</v>
      </c>
      <c r="E2378" s="43"/>
      <c r="F2378" s="230" t="s">
        <v>3880</v>
      </c>
      <c r="G2378" s="43"/>
      <c r="H2378" s="43"/>
      <c r="I2378" s="231"/>
      <c r="J2378" s="43"/>
      <c r="K2378" s="43"/>
      <c r="L2378" s="47"/>
      <c r="M2378" s="232"/>
      <c r="N2378" s="233"/>
      <c r="O2378" s="87"/>
      <c r="P2378" s="87"/>
      <c r="Q2378" s="87"/>
      <c r="R2378" s="87"/>
      <c r="S2378" s="87"/>
      <c r="T2378" s="88"/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T2378" s="20" t="s">
        <v>185</v>
      </c>
      <c r="AU2378" s="20" t="s">
        <v>86</v>
      </c>
    </row>
    <row r="2379" s="14" customFormat="1">
      <c r="A2379" s="14"/>
      <c r="B2379" s="245"/>
      <c r="C2379" s="246"/>
      <c r="D2379" s="229" t="s">
        <v>187</v>
      </c>
      <c r="E2379" s="247" t="s">
        <v>19</v>
      </c>
      <c r="F2379" s="248" t="s">
        <v>3881</v>
      </c>
      <c r="G2379" s="246"/>
      <c r="H2379" s="247" t="s">
        <v>19</v>
      </c>
      <c r="I2379" s="249"/>
      <c r="J2379" s="246"/>
      <c r="K2379" s="246"/>
      <c r="L2379" s="250"/>
      <c r="M2379" s="251"/>
      <c r="N2379" s="252"/>
      <c r="O2379" s="252"/>
      <c r="P2379" s="252"/>
      <c r="Q2379" s="252"/>
      <c r="R2379" s="252"/>
      <c r="S2379" s="252"/>
      <c r="T2379" s="253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4" t="s">
        <v>187</v>
      </c>
      <c r="AU2379" s="254" t="s">
        <v>86</v>
      </c>
      <c r="AV2379" s="14" t="s">
        <v>84</v>
      </c>
      <c r="AW2379" s="14" t="s">
        <v>37</v>
      </c>
      <c r="AX2379" s="14" t="s">
        <v>77</v>
      </c>
      <c r="AY2379" s="254" t="s">
        <v>177</v>
      </c>
    </row>
    <row r="2380" s="14" customFormat="1">
      <c r="A2380" s="14"/>
      <c r="B2380" s="245"/>
      <c r="C2380" s="246"/>
      <c r="D2380" s="229" t="s">
        <v>187</v>
      </c>
      <c r="E2380" s="247" t="s">
        <v>19</v>
      </c>
      <c r="F2380" s="248" t="s">
        <v>753</v>
      </c>
      <c r="G2380" s="246"/>
      <c r="H2380" s="247" t="s">
        <v>19</v>
      </c>
      <c r="I2380" s="249"/>
      <c r="J2380" s="246"/>
      <c r="K2380" s="246"/>
      <c r="L2380" s="250"/>
      <c r="M2380" s="251"/>
      <c r="N2380" s="252"/>
      <c r="O2380" s="252"/>
      <c r="P2380" s="252"/>
      <c r="Q2380" s="252"/>
      <c r="R2380" s="252"/>
      <c r="S2380" s="252"/>
      <c r="T2380" s="253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4" t="s">
        <v>187</v>
      </c>
      <c r="AU2380" s="254" t="s">
        <v>86</v>
      </c>
      <c r="AV2380" s="14" t="s">
        <v>84</v>
      </c>
      <c r="AW2380" s="14" t="s">
        <v>37</v>
      </c>
      <c r="AX2380" s="14" t="s">
        <v>77</v>
      </c>
      <c r="AY2380" s="254" t="s">
        <v>177</v>
      </c>
    </row>
    <row r="2381" s="13" customFormat="1">
      <c r="A2381" s="13"/>
      <c r="B2381" s="234"/>
      <c r="C2381" s="235"/>
      <c r="D2381" s="229" t="s">
        <v>187</v>
      </c>
      <c r="E2381" s="236" t="s">
        <v>19</v>
      </c>
      <c r="F2381" s="237" t="s">
        <v>1165</v>
      </c>
      <c r="G2381" s="235"/>
      <c r="H2381" s="238">
        <v>20.957000000000001</v>
      </c>
      <c r="I2381" s="239"/>
      <c r="J2381" s="235"/>
      <c r="K2381" s="235"/>
      <c r="L2381" s="240"/>
      <c r="M2381" s="241"/>
      <c r="N2381" s="242"/>
      <c r="O2381" s="242"/>
      <c r="P2381" s="242"/>
      <c r="Q2381" s="242"/>
      <c r="R2381" s="242"/>
      <c r="S2381" s="242"/>
      <c r="T2381" s="243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44" t="s">
        <v>187</v>
      </c>
      <c r="AU2381" s="244" t="s">
        <v>86</v>
      </c>
      <c r="AV2381" s="13" t="s">
        <v>86</v>
      </c>
      <c r="AW2381" s="13" t="s">
        <v>37</v>
      </c>
      <c r="AX2381" s="13" t="s">
        <v>77</v>
      </c>
      <c r="AY2381" s="244" t="s">
        <v>177</v>
      </c>
    </row>
    <row r="2382" s="13" customFormat="1">
      <c r="A2382" s="13"/>
      <c r="B2382" s="234"/>
      <c r="C2382" s="235"/>
      <c r="D2382" s="229" t="s">
        <v>187</v>
      </c>
      <c r="E2382" s="236" t="s">
        <v>19</v>
      </c>
      <c r="F2382" s="237" t="s">
        <v>1166</v>
      </c>
      <c r="G2382" s="235"/>
      <c r="H2382" s="238">
        <v>12.672000000000001</v>
      </c>
      <c r="I2382" s="239"/>
      <c r="J2382" s="235"/>
      <c r="K2382" s="235"/>
      <c r="L2382" s="240"/>
      <c r="M2382" s="241"/>
      <c r="N2382" s="242"/>
      <c r="O2382" s="242"/>
      <c r="P2382" s="242"/>
      <c r="Q2382" s="242"/>
      <c r="R2382" s="242"/>
      <c r="S2382" s="242"/>
      <c r="T2382" s="243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44" t="s">
        <v>187</v>
      </c>
      <c r="AU2382" s="244" t="s">
        <v>86</v>
      </c>
      <c r="AV2382" s="13" t="s">
        <v>86</v>
      </c>
      <c r="AW2382" s="13" t="s">
        <v>37</v>
      </c>
      <c r="AX2382" s="13" t="s">
        <v>77</v>
      </c>
      <c r="AY2382" s="244" t="s">
        <v>177</v>
      </c>
    </row>
    <row r="2383" s="13" customFormat="1">
      <c r="A2383" s="13"/>
      <c r="B2383" s="234"/>
      <c r="C2383" s="235"/>
      <c r="D2383" s="229" t="s">
        <v>187</v>
      </c>
      <c r="E2383" s="236" t="s">
        <v>19</v>
      </c>
      <c r="F2383" s="237" t="s">
        <v>1168</v>
      </c>
      <c r="G2383" s="235"/>
      <c r="H2383" s="238">
        <v>27.827000000000002</v>
      </c>
      <c r="I2383" s="239"/>
      <c r="J2383" s="235"/>
      <c r="K2383" s="235"/>
      <c r="L2383" s="240"/>
      <c r="M2383" s="241"/>
      <c r="N2383" s="242"/>
      <c r="O2383" s="242"/>
      <c r="P2383" s="242"/>
      <c r="Q2383" s="242"/>
      <c r="R2383" s="242"/>
      <c r="S2383" s="242"/>
      <c r="T2383" s="243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44" t="s">
        <v>187</v>
      </c>
      <c r="AU2383" s="244" t="s">
        <v>86</v>
      </c>
      <c r="AV2383" s="13" t="s">
        <v>86</v>
      </c>
      <c r="AW2383" s="13" t="s">
        <v>37</v>
      </c>
      <c r="AX2383" s="13" t="s">
        <v>77</v>
      </c>
      <c r="AY2383" s="244" t="s">
        <v>177</v>
      </c>
    </row>
    <row r="2384" s="13" customFormat="1">
      <c r="A2384" s="13"/>
      <c r="B2384" s="234"/>
      <c r="C2384" s="235"/>
      <c r="D2384" s="229" t="s">
        <v>187</v>
      </c>
      <c r="E2384" s="236" t="s">
        <v>19</v>
      </c>
      <c r="F2384" s="237" t="s">
        <v>1169</v>
      </c>
      <c r="G2384" s="235"/>
      <c r="H2384" s="238">
        <v>8.4600000000000009</v>
      </c>
      <c r="I2384" s="239"/>
      <c r="J2384" s="235"/>
      <c r="K2384" s="235"/>
      <c r="L2384" s="240"/>
      <c r="M2384" s="241"/>
      <c r="N2384" s="242"/>
      <c r="O2384" s="242"/>
      <c r="P2384" s="242"/>
      <c r="Q2384" s="242"/>
      <c r="R2384" s="242"/>
      <c r="S2384" s="242"/>
      <c r="T2384" s="243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44" t="s">
        <v>187</v>
      </c>
      <c r="AU2384" s="244" t="s">
        <v>86</v>
      </c>
      <c r="AV2384" s="13" t="s">
        <v>86</v>
      </c>
      <c r="AW2384" s="13" t="s">
        <v>37</v>
      </c>
      <c r="AX2384" s="13" t="s">
        <v>77</v>
      </c>
      <c r="AY2384" s="244" t="s">
        <v>177</v>
      </c>
    </row>
    <row r="2385" s="13" customFormat="1">
      <c r="A2385" s="13"/>
      <c r="B2385" s="234"/>
      <c r="C2385" s="235"/>
      <c r="D2385" s="229" t="s">
        <v>187</v>
      </c>
      <c r="E2385" s="236" t="s">
        <v>19</v>
      </c>
      <c r="F2385" s="237" t="s">
        <v>1170</v>
      </c>
      <c r="G2385" s="235"/>
      <c r="H2385" s="238">
        <v>8.0640000000000001</v>
      </c>
      <c r="I2385" s="239"/>
      <c r="J2385" s="235"/>
      <c r="K2385" s="235"/>
      <c r="L2385" s="240"/>
      <c r="M2385" s="241"/>
      <c r="N2385" s="242"/>
      <c r="O2385" s="242"/>
      <c r="P2385" s="242"/>
      <c r="Q2385" s="242"/>
      <c r="R2385" s="242"/>
      <c r="S2385" s="242"/>
      <c r="T2385" s="243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44" t="s">
        <v>187</v>
      </c>
      <c r="AU2385" s="244" t="s">
        <v>86</v>
      </c>
      <c r="AV2385" s="13" t="s">
        <v>86</v>
      </c>
      <c r="AW2385" s="13" t="s">
        <v>37</v>
      </c>
      <c r="AX2385" s="13" t="s">
        <v>77</v>
      </c>
      <c r="AY2385" s="244" t="s">
        <v>177</v>
      </c>
    </row>
    <row r="2386" s="13" customFormat="1">
      <c r="A2386" s="13"/>
      <c r="B2386" s="234"/>
      <c r="C2386" s="235"/>
      <c r="D2386" s="229" t="s">
        <v>187</v>
      </c>
      <c r="E2386" s="236" t="s">
        <v>19</v>
      </c>
      <c r="F2386" s="237" t="s">
        <v>1171</v>
      </c>
      <c r="G2386" s="235"/>
      <c r="H2386" s="238">
        <v>9.9529999999999994</v>
      </c>
      <c r="I2386" s="239"/>
      <c r="J2386" s="235"/>
      <c r="K2386" s="235"/>
      <c r="L2386" s="240"/>
      <c r="M2386" s="241"/>
      <c r="N2386" s="242"/>
      <c r="O2386" s="242"/>
      <c r="P2386" s="242"/>
      <c r="Q2386" s="242"/>
      <c r="R2386" s="242"/>
      <c r="S2386" s="242"/>
      <c r="T2386" s="243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44" t="s">
        <v>187</v>
      </c>
      <c r="AU2386" s="244" t="s">
        <v>86</v>
      </c>
      <c r="AV2386" s="13" t="s">
        <v>86</v>
      </c>
      <c r="AW2386" s="13" t="s">
        <v>37</v>
      </c>
      <c r="AX2386" s="13" t="s">
        <v>77</v>
      </c>
      <c r="AY2386" s="244" t="s">
        <v>177</v>
      </c>
    </row>
    <row r="2387" s="16" customFormat="1">
      <c r="A2387" s="16"/>
      <c r="B2387" s="266"/>
      <c r="C2387" s="267"/>
      <c r="D2387" s="229" t="s">
        <v>187</v>
      </c>
      <c r="E2387" s="268" t="s">
        <v>19</v>
      </c>
      <c r="F2387" s="269" t="s">
        <v>1139</v>
      </c>
      <c r="G2387" s="267"/>
      <c r="H2387" s="270">
        <v>87.933000000000007</v>
      </c>
      <c r="I2387" s="271"/>
      <c r="J2387" s="267"/>
      <c r="K2387" s="267"/>
      <c r="L2387" s="272"/>
      <c r="M2387" s="273"/>
      <c r="N2387" s="274"/>
      <c r="O2387" s="274"/>
      <c r="P2387" s="274"/>
      <c r="Q2387" s="274"/>
      <c r="R2387" s="274"/>
      <c r="S2387" s="274"/>
      <c r="T2387" s="275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T2387" s="276" t="s">
        <v>187</v>
      </c>
      <c r="AU2387" s="276" t="s">
        <v>86</v>
      </c>
      <c r="AV2387" s="16" t="s">
        <v>92</v>
      </c>
      <c r="AW2387" s="16" t="s">
        <v>37</v>
      </c>
      <c r="AX2387" s="16" t="s">
        <v>77</v>
      </c>
      <c r="AY2387" s="276" t="s">
        <v>177</v>
      </c>
    </row>
    <row r="2388" s="14" customFormat="1">
      <c r="A2388" s="14"/>
      <c r="B2388" s="245"/>
      <c r="C2388" s="246"/>
      <c r="D2388" s="229" t="s">
        <v>187</v>
      </c>
      <c r="E2388" s="247" t="s">
        <v>19</v>
      </c>
      <c r="F2388" s="248" t="s">
        <v>755</v>
      </c>
      <c r="G2388" s="246"/>
      <c r="H2388" s="247" t="s">
        <v>19</v>
      </c>
      <c r="I2388" s="249"/>
      <c r="J2388" s="246"/>
      <c r="K2388" s="246"/>
      <c r="L2388" s="250"/>
      <c r="M2388" s="251"/>
      <c r="N2388" s="252"/>
      <c r="O2388" s="252"/>
      <c r="P2388" s="252"/>
      <c r="Q2388" s="252"/>
      <c r="R2388" s="252"/>
      <c r="S2388" s="252"/>
      <c r="T2388" s="253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4" t="s">
        <v>187</v>
      </c>
      <c r="AU2388" s="254" t="s">
        <v>86</v>
      </c>
      <c r="AV2388" s="14" t="s">
        <v>84</v>
      </c>
      <c r="AW2388" s="14" t="s">
        <v>37</v>
      </c>
      <c r="AX2388" s="14" t="s">
        <v>77</v>
      </c>
      <c r="AY2388" s="254" t="s">
        <v>177</v>
      </c>
    </row>
    <row r="2389" s="13" customFormat="1">
      <c r="A2389" s="13"/>
      <c r="B2389" s="234"/>
      <c r="C2389" s="235"/>
      <c r="D2389" s="229" t="s">
        <v>187</v>
      </c>
      <c r="E2389" s="236" t="s">
        <v>19</v>
      </c>
      <c r="F2389" s="237" t="s">
        <v>1175</v>
      </c>
      <c r="G2389" s="235"/>
      <c r="H2389" s="238">
        <v>6.9119999999999999</v>
      </c>
      <c r="I2389" s="239"/>
      <c r="J2389" s="235"/>
      <c r="K2389" s="235"/>
      <c r="L2389" s="240"/>
      <c r="M2389" s="241"/>
      <c r="N2389" s="242"/>
      <c r="O2389" s="242"/>
      <c r="P2389" s="242"/>
      <c r="Q2389" s="242"/>
      <c r="R2389" s="242"/>
      <c r="S2389" s="242"/>
      <c r="T2389" s="243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44" t="s">
        <v>187</v>
      </c>
      <c r="AU2389" s="244" t="s">
        <v>86</v>
      </c>
      <c r="AV2389" s="13" t="s">
        <v>86</v>
      </c>
      <c r="AW2389" s="13" t="s">
        <v>37</v>
      </c>
      <c r="AX2389" s="13" t="s">
        <v>77</v>
      </c>
      <c r="AY2389" s="244" t="s">
        <v>177</v>
      </c>
    </row>
    <row r="2390" s="13" customFormat="1">
      <c r="A2390" s="13"/>
      <c r="B2390" s="234"/>
      <c r="C2390" s="235"/>
      <c r="D2390" s="229" t="s">
        <v>187</v>
      </c>
      <c r="E2390" s="236" t="s">
        <v>19</v>
      </c>
      <c r="F2390" s="237" t="s">
        <v>1176</v>
      </c>
      <c r="G2390" s="235"/>
      <c r="H2390" s="238">
        <v>7.9199999999999999</v>
      </c>
      <c r="I2390" s="239"/>
      <c r="J2390" s="235"/>
      <c r="K2390" s="235"/>
      <c r="L2390" s="240"/>
      <c r="M2390" s="241"/>
      <c r="N2390" s="242"/>
      <c r="O2390" s="242"/>
      <c r="P2390" s="242"/>
      <c r="Q2390" s="242"/>
      <c r="R2390" s="242"/>
      <c r="S2390" s="242"/>
      <c r="T2390" s="24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44" t="s">
        <v>187</v>
      </c>
      <c r="AU2390" s="244" t="s">
        <v>86</v>
      </c>
      <c r="AV2390" s="13" t="s">
        <v>86</v>
      </c>
      <c r="AW2390" s="13" t="s">
        <v>37</v>
      </c>
      <c r="AX2390" s="13" t="s">
        <v>77</v>
      </c>
      <c r="AY2390" s="244" t="s">
        <v>177</v>
      </c>
    </row>
    <row r="2391" s="13" customFormat="1">
      <c r="A2391" s="13"/>
      <c r="B2391" s="234"/>
      <c r="C2391" s="235"/>
      <c r="D2391" s="229" t="s">
        <v>187</v>
      </c>
      <c r="E2391" s="236" t="s">
        <v>19</v>
      </c>
      <c r="F2391" s="237" t="s">
        <v>1177</v>
      </c>
      <c r="G2391" s="235"/>
      <c r="H2391" s="238">
        <v>8.9629999999999992</v>
      </c>
      <c r="I2391" s="239"/>
      <c r="J2391" s="235"/>
      <c r="K2391" s="235"/>
      <c r="L2391" s="240"/>
      <c r="M2391" s="241"/>
      <c r="N2391" s="242"/>
      <c r="O2391" s="242"/>
      <c r="P2391" s="242"/>
      <c r="Q2391" s="242"/>
      <c r="R2391" s="242"/>
      <c r="S2391" s="242"/>
      <c r="T2391" s="243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44" t="s">
        <v>187</v>
      </c>
      <c r="AU2391" s="244" t="s">
        <v>86</v>
      </c>
      <c r="AV2391" s="13" t="s">
        <v>86</v>
      </c>
      <c r="AW2391" s="13" t="s">
        <v>37</v>
      </c>
      <c r="AX2391" s="13" t="s">
        <v>77</v>
      </c>
      <c r="AY2391" s="244" t="s">
        <v>177</v>
      </c>
    </row>
    <row r="2392" s="13" customFormat="1">
      <c r="A2392" s="13"/>
      <c r="B2392" s="234"/>
      <c r="C2392" s="235"/>
      <c r="D2392" s="229" t="s">
        <v>187</v>
      </c>
      <c r="E2392" s="236" t="s">
        <v>19</v>
      </c>
      <c r="F2392" s="237" t="s">
        <v>1178</v>
      </c>
      <c r="G2392" s="235"/>
      <c r="H2392" s="238">
        <v>10.997999999999999</v>
      </c>
      <c r="I2392" s="239"/>
      <c r="J2392" s="235"/>
      <c r="K2392" s="235"/>
      <c r="L2392" s="240"/>
      <c r="M2392" s="241"/>
      <c r="N2392" s="242"/>
      <c r="O2392" s="242"/>
      <c r="P2392" s="242"/>
      <c r="Q2392" s="242"/>
      <c r="R2392" s="242"/>
      <c r="S2392" s="242"/>
      <c r="T2392" s="24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44" t="s">
        <v>187</v>
      </c>
      <c r="AU2392" s="244" t="s">
        <v>86</v>
      </c>
      <c r="AV2392" s="13" t="s">
        <v>86</v>
      </c>
      <c r="AW2392" s="13" t="s">
        <v>37</v>
      </c>
      <c r="AX2392" s="13" t="s">
        <v>77</v>
      </c>
      <c r="AY2392" s="244" t="s">
        <v>177</v>
      </c>
    </row>
    <row r="2393" s="13" customFormat="1">
      <c r="A2393" s="13"/>
      <c r="B2393" s="234"/>
      <c r="C2393" s="235"/>
      <c r="D2393" s="229" t="s">
        <v>187</v>
      </c>
      <c r="E2393" s="236" t="s">
        <v>19</v>
      </c>
      <c r="F2393" s="237" t="s">
        <v>1179</v>
      </c>
      <c r="G2393" s="235"/>
      <c r="H2393" s="238">
        <v>14.247</v>
      </c>
      <c r="I2393" s="239"/>
      <c r="J2393" s="235"/>
      <c r="K2393" s="235"/>
      <c r="L2393" s="240"/>
      <c r="M2393" s="241"/>
      <c r="N2393" s="242"/>
      <c r="O2393" s="242"/>
      <c r="P2393" s="242"/>
      <c r="Q2393" s="242"/>
      <c r="R2393" s="242"/>
      <c r="S2393" s="242"/>
      <c r="T2393" s="243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44" t="s">
        <v>187</v>
      </c>
      <c r="AU2393" s="244" t="s">
        <v>86</v>
      </c>
      <c r="AV2393" s="13" t="s">
        <v>86</v>
      </c>
      <c r="AW2393" s="13" t="s">
        <v>37</v>
      </c>
      <c r="AX2393" s="13" t="s">
        <v>77</v>
      </c>
      <c r="AY2393" s="244" t="s">
        <v>177</v>
      </c>
    </row>
    <row r="2394" s="13" customFormat="1">
      <c r="A2394" s="13"/>
      <c r="B2394" s="234"/>
      <c r="C2394" s="235"/>
      <c r="D2394" s="229" t="s">
        <v>187</v>
      </c>
      <c r="E2394" s="236" t="s">
        <v>19</v>
      </c>
      <c r="F2394" s="237" t="s">
        <v>1180</v>
      </c>
      <c r="G2394" s="235"/>
      <c r="H2394" s="238">
        <v>15.997999999999999</v>
      </c>
      <c r="I2394" s="239"/>
      <c r="J2394" s="235"/>
      <c r="K2394" s="235"/>
      <c r="L2394" s="240"/>
      <c r="M2394" s="241"/>
      <c r="N2394" s="242"/>
      <c r="O2394" s="242"/>
      <c r="P2394" s="242"/>
      <c r="Q2394" s="242"/>
      <c r="R2394" s="242"/>
      <c r="S2394" s="242"/>
      <c r="T2394" s="24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4" t="s">
        <v>187</v>
      </c>
      <c r="AU2394" s="244" t="s">
        <v>86</v>
      </c>
      <c r="AV2394" s="13" t="s">
        <v>86</v>
      </c>
      <c r="AW2394" s="13" t="s">
        <v>37</v>
      </c>
      <c r="AX2394" s="13" t="s">
        <v>77</v>
      </c>
      <c r="AY2394" s="244" t="s">
        <v>177</v>
      </c>
    </row>
    <row r="2395" s="13" customFormat="1">
      <c r="A2395" s="13"/>
      <c r="B2395" s="234"/>
      <c r="C2395" s="235"/>
      <c r="D2395" s="229" t="s">
        <v>187</v>
      </c>
      <c r="E2395" s="236" t="s">
        <v>19</v>
      </c>
      <c r="F2395" s="237" t="s">
        <v>1181</v>
      </c>
      <c r="G2395" s="235"/>
      <c r="H2395" s="238">
        <v>13.058999999999999</v>
      </c>
      <c r="I2395" s="239"/>
      <c r="J2395" s="235"/>
      <c r="K2395" s="235"/>
      <c r="L2395" s="240"/>
      <c r="M2395" s="241"/>
      <c r="N2395" s="242"/>
      <c r="O2395" s="242"/>
      <c r="P2395" s="242"/>
      <c r="Q2395" s="242"/>
      <c r="R2395" s="242"/>
      <c r="S2395" s="242"/>
      <c r="T2395" s="243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44" t="s">
        <v>187</v>
      </c>
      <c r="AU2395" s="244" t="s">
        <v>86</v>
      </c>
      <c r="AV2395" s="13" t="s">
        <v>86</v>
      </c>
      <c r="AW2395" s="13" t="s">
        <v>37</v>
      </c>
      <c r="AX2395" s="13" t="s">
        <v>77</v>
      </c>
      <c r="AY2395" s="244" t="s">
        <v>177</v>
      </c>
    </row>
    <row r="2396" s="13" customFormat="1">
      <c r="A2396" s="13"/>
      <c r="B2396" s="234"/>
      <c r="C2396" s="235"/>
      <c r="D2396" s="229" t="s">
        <v>187</v>
      </c>
      <c r="E2396" s="236" t="s">
        <v>19</v>
      </c>
      <c r="F2396" s="237" t="s">
        <v>1182</v>
      </c>
      <c r="G2396" s="235"/>
      <c r="H2396" s="238">
        <v>10.676</v>
      </c>
      <c r="I2396" s="239"/>
      <c r="J2396" s="235"/>
      <c r="K2396" s="235"/>
      <c r="L2396" s="240"/>
      <c r="M2396" s="241"/>
      <c r="N2396" s="242"/>
      <c r="O2396" s="242"/>
      <c r="P2396" s="242"/>
      <c r="Q2396" s="242"/>
      <c r="R2396" s="242"/>
      <c r="S2396" s="242"/>
      <c r="T2396" s="24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4" t="s">
        <v>187</v>
      </c>
      <c r="AU2396" s="244" t="s">
        <v>86</v>
      </c>
      <c r="AV2396" s="13" t="s">
        <v>86</v>
      </c>
      <c r="AW2396" s="13" t="s">
        <v>37</v>
      </c>
      <c r="AX2396" s="13" t="s">
        <v>77</v>
      </c>
      <c r="AY2396" s="244" t="s">
        <v>177</v>
      </c>
    </row>
    <row r="2397" s="13" customFormat="1">
      <c r="A2397" s="13"/>
      <c r="B2397" s="234"/>
      <c r="C2397" s="235"/>
      <c r="D2397" s="229" t="s">
        <v>187</v>
      </c>
      <c r="E2397" s="236" t="s">
        <v>19</v>
      </c>
      <c r="F2397" s="237" t="s">
        <v>1183</v>
      </c>
      <c r="G2397" s="235"/>
      <c r="H2397" s="238">
        <v>8.3480000000000008</v>
      </c>
      <c r="I2397" s="239"/>
      <c r="J2397" s="235"/>
      <c r="K2397" s="235"/>
      <c r="L2397" s="240"/>
      <c r="M2397" s="241"/>
      <c r="N2397" s="242"/>
      <c r="O2397" s="242"/>
      <c r="P2397" s="242"/>
      <c r="Q2397" s="242"/>
      <c r="R2397" s="242"/>
      <c r="S2397" s="242"/>
      <c r="T2397" s="243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44" t="s">
        <v>187</v>
      </c>
      <c r="AU2397" s="244" t="s">
        <v>86</v>
      </c>
      <c r="AV2397" s="13" t="s">
        <v>86</v>
      </c>
      <c r="AW2397" s="13" t="s">
        <v>37</v>
      </c>
      <c r="AX2397" s="13" t="s">
        <v>77</v>
      </c>
      <c r="AY2397" s="244" t="s">
        <v>177</v>
      </c>
    </row>
    <row r="2398" s="13" customFormat="1">
      <c r="A2398" s="13"/>
      <c r="B2398" s="234"/>
      <c r="C2398" s="235"/>
      <c r="D2398" s="229" t="s">
        <v>187</v>
      </c>
      <c r="E2398" s="236" t="s">
        <v>19</v>
      </c>
      <c r="F2398" s="237" t="s">
        <v>1184</v>
      </c>
      <c r="G2398" s="235"/>
      <c r="H2398" s="238">
        <v>2.25</v>
      </c>
      <c r="I2398" s="239"/>
      <c r="J2398" s="235"/>
      <c r="K2398" s="235"/>
      <c r="L2398" s="240"/>
      <c r="M2398" s="241"/>
      <c r="N2398" s="242"/>
      <c r="O2398" s="242"/>
      <c r="P2398" s="242"/>
      <c r="Q2398" s="242"/>
      <c r="R2398" s="242"/>
      <c r="S2398" s="242"/>
      <c r="T2398" s="24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4" t="s">
        <v>187</v>
      </c>
      <c r="AU2398" s="244" t="s">
        <v>86</v>
      </c>
      <c r="AV2398" s="13" t="s">
        <v>86</v>
      </c>
      <c r="AW2398" s="13" t="s">
        <v>37</v>
      </c>
      <c r="AX2398" s="13" t="s">
        <v>77</v>
      </c>
      <c r="AY2398" s="244" t="s">
        <v>177</v>
      </c>
    </row>
    <row r="2399" s="13" customFormat="1">
      <c r="A2399" s="13"/>
      <c r="B2399" s="234"/>
      <c r="C2399" s="235"/>
      <c r="D2399" s="229" t="s">
        <v>187</v>
      </c>
      <c r="E2399" s="236" t="s">
        <v>19</v>
      </c>
      <c r="F2399" s="237" t="s">
        <v>1185</v>
      </c>
      <c r="G2399" s="235"/>
      <c r="H2399" s="238">
        <v>2.25</v>
      </c>
      <c r="I2399" s="239"/>
      <c r="J2399" s="235"/>
      <c r="K2399" s="235"/>
      <c r="L2399" s="240"/>
      <c r="M2399" s="241"/>
      <c r="N2399" s="242"/>
      <c r="O2399" s="242"/>
      <c r="P2399" s="242"/>
      <c r="Q2399" s="242"/>
      <c r="R2399" s="242"/>
      <c r="S2399" s="242"/>
      <c r="T2399" s="243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44" t="s">
        <v>187</v>
      </c>
      <c r="AU2399" s="244" t="s">
        <v>86</v>
      </c>
      <c r="AV2399" s="13" t="s">
        <v>86</v>
      </c>
      <c r="AW2399" s="13" t="s">
        <v>37</v>
      </c>
      <c r="AX2399" s="13" t="s">
        <v>77</v>
      </c>
      <c r="AY2399" s="244" t="s">
        <v>177</v>
      </c>
    </row>
    <row r="2400" s="16" customFormat="1">
      <c r="A2400" s="16"/>
      <c r="B2400" s="266"/>
      <c r="C2400" s="267"/>
      <c r="D2400" s="229" t="s">
        <v>187</v>
      </c>
      <c r="E2400" s="268" t="s">
        <v>19</v>
      </c>
      <c r="F2400" s="269" t="s">
        <v>1155</v>
      </c>
      <c r="G2400" s="267"/>
      <c r="H2400" s="270">
        <v>101.621</v>
      </c>
      <c r="I2400" s="271"/>
      <c r="J2400" s="267"/>
      <c r="K2400" s="267"/>
      <c r="L2400" s="272"/>
      <c r="M2400" s="273"/>
      <c r="N2400" s="274"/>
      <c r="O2400" s="274"/>
      <c r="P2400" s="274"/>
      <c r="Q2400" s="274"/>
      <c r="R2400" s="274"/>
      <c r="S2400" s="274"/>
      <c r="T2400" s="275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T2400" s="276" t="s">
        <v>187</v>
      </c>
      <c r="AU2400" s="276" t="s">
        <v>86</v>
      </c>
      <c r="AV2400" s="16" t="s">
        <v>92</v>
      </c>
      <c r="AW2400" s="16" t="s">
        <v>37</v>
      </c>
      <c r="AX2400" s="16" t="s">
        <v>77</v>
      </c>
      <c r="AY2400" s="276" t="s">
        <v>177</v>
      </c>
    </row>
    <row r="2401" s="15" customFormat="1">
      <c r="A2401" s="15"/>
      <c r="B2401" s="255"/>
      <c r="C2401" s="256"/>
      <c r="D2401" s="229" t="s">
        <v>187</v>
      </c>
      <c r="E2401" s="257" t="s">
        <v>19</v>
      </c>
      <c r="F2401" s="258" t="s">
        <v>222</v>
      </c>
      <c r="G2401" s="256"/>
      <c r="H2401" s="259">
        <v>189.554</v>
      </c>
      <c r="I2401" s="260"/>
      <c r="J2401" s="256"/>
      <c r="K2401" s="256"/>
      <c r="L2401" s="261"/>
      <c r="M2401" s="262"/>
      <c r="N2401" s="263"/>
      <c r="O2401" s="263"/>
      <c r="P2401" s="263"/>
      <c r="Q2401" s="263"/>
      <c r="R2401" s="263"/>
      <c r="S2401" s="263"/>
      <c r="T2401" s="264"/>
      <c r="U2401" s="15"/>
      <c r="V2401" s="15"/>
      <c r="W2401" s="15"/>
      <c r="X2401" s="15"/>
      <c r="Y2401" s="15"/>
      <c r="Z2401" s="15"/>
      <c r="AA2401" s="15"/>
      <c r="AB2401" s="15"/>
      <c r="AC2401" s="15"/>
      <c r="AD2401" s="15"/>
      <c r="AE2401" s="15"/>
      <c r="AT2401" s="265" t="s">
        <v>187</v>
      </c>
      <c r="AU2401" s="265" t="s">
        <v>86</v>
      </c>
      <c r="AV2401" s="15" t="s">
        <v>99</v>
      </c>
      <c r="AW2401" s="15" t="s">
        <v>37</v>
      </c>
      <c r="AX2401" s="15" t="s">
        <v>84</v>
      </c>
      <c r="AY2401" s="265" t="s">
        <v>177</v>
      </c>
    </row>
    <row r="2402" s="2" customFormat="1" ht="16.5" customHeight="1">
      <c r="A2402" s="41"/>
      <c r="B2402" s="42"/>
      <c r="C2402" s="277" t="s">
        <v>3882</v>
      </c>
      <c r="D2402" s="277" t="s">
        <v>314</v>
      </c>
      <c r="E2402" s="278" t="s">
        <v>3733</v>
      </c>
      <c r="F2402" s="279" t="s">
        <v>3734</v>
      </c>
      <c r="G2402" s="280" t="s">
        <v>251</v>
      </c>
      <c r="H2402" s="281">
        <v>208.50899999999999</v>
      </c>
      <c r="I2402" s="282"/>
      <c r="J2402" s="283">
        <f>ROUND(I2402*H2402,2)</f>
        <v>0</v>
      </c>
      <c r="K2402" s="279" t="s">
        <v>183</v>
      </c>
      <c r="L2402" s="284"/>
      <c r="M2402" s="285" t="s">
        <v>19</v>
      </c>
      <c r="N2402" s="286" t="s">
        <v>48</v>
      </c>
      <c r="O2402" s="87"/>
      <c r="P2402" s="225">
        <f>O2402*H2402</f>
        <v>0</v>
      </c>
      <c r="Q2402" s="225">
        <v>0.018200000000000001</v>
      </c>
      <c r="R2402" s="225">
        <f>Q2402*H2402</f>
        <v>3.7948637999999999</v>
      </c>
      <c r="S2402" s="225">
        <v>0</v>
      </c>
      <c r="T2402" s="226">
        <f>S2402*H2402</f>
        <v>0</v>
      </c>
      <c r="U2402" s="41"/>
      <c r="V2402" s="41"/>
      <c r="W2402" s="41"/>
      <c r="X2402" s="41"/>
      <c r="Y2402" s="41"/>
      <c r="Z2402" s="41"/>
      <c r="AA2402" s="41"/>
      <c r="AB2402" s="41"/>
      <c r="AC2402" s="41"/>
      <c r="AD2402" s="41"/>
      <c r="AE2402" s="41"/>
      <c r="AR2402" s="227" t="s">
        <v>427</v>
      </c>
      <c r="AT2402" s="227" t="s">
        <v>314</v>
      </c>
      <c r="AU2402" s="227" t="s">
        <v>86</v>
      </c>
      <c r="AY2402" s="20" t="s">
        <v>177</v>
      </c>
      <c r="BE2402" s="228">
        <f>IF(N2402="základní",J2402,0)</f>
        <v>0</v>
      </c>
      <c r="BF2402" s="228">
        <f>IF(N2402="snížená",J2402,0)</f>
        <v>0</v>
      </c>
      <c r="BG2402" s="228">
        <f>IF(N2402="zákl. přenesená",J2402,0)</f>
        <v>0</v>
      </c>
      <c r="BH2402" s="228">
        <f>IF(N2402="sníž. přenesená",J2402,0)</f>
        <v>0</v>
      </c>
      <c r="BI2402" s="228">
        <f>IF(N2402="nulová",J2402,0)</f>
        <v>0</v>
      </c>
      <c r="BJ2402" s="20" t="s">
        <v>84</v>
      </c>
      <c r="BK2402" s="228">
        <f>ROUND(I2402*H2402,2)</f>
        <v>0</v>
      </c>
      <c r="BL2402" s="20" t="s">
        <v>291</v>
      </c>
      <c r="BM2402" s="227" t="s">
        <v>3883</v>
      </c>
    </row>
    <row r="2403" s="2" customFormat="1">
      <c r="A2403" s="41"/>
      <c r="B2403" s="42"/>
      <c r="C2403" s="43"/>
      <c r="D2403" s="229" t="s">
        <v>185</v>
      </c>
      <c r="E2403" s="43"/>
      <c r="F2403" s="230" t="s">
        <v>3734</v>
      </c>
      <c r="G2403" s="43"/>
      <c r="H2403" s="43"/>
      <c r="I2403" s="231"/>
      <c r="J2403" s="43"/>
      <c r="K2403" s="43"/>
      <c r="L2403" s="47"/>
      <c r="M2403" s="232"/>
      <c r="N2403" s="233"/>
      <c r="O2403" s="87"/>
      <c r="P2403" s="87"/>
      <c r="Q2403" s="87"/>
      <c r="R2403" s="87"/>
      <c r="S2403" s="87"/>
      <c r="T2403" s="88"/>
      <c r="U2403" s="41"/>
      <c r="V2403" s="41"/>
      <c r="W2403" s="41"/>
      <c r="X2403" s="41"/>
      <c r="Y2403" s="41"/>
      <c r="Z2403" s="41"/>
      <c r="AA2403" s="41"/>
      <c r="AB2403" s="41"/>
      <c r="AC2403" s="41"/>
      <c r="AD2403" s="41"/>
      <c r="AE2403" s="41"/>
      <c r="AT2403" s="20" t="s">
        <v>185</v>
      </c>
      <c r="AU2403" s="20" t="s">
        <v>86</v>
      </c>
    </row>
    <row r="2404" s="13" customFormat="1">
      <c r="A2404" s="13"/>
      <c r="B2404" s="234"/>
      <c r="C2404" s="235"/>
      <c r="D2404" s="229" t="s">
        <v>187</v>
      </c>
      <c r="E2404" s="235"/>
      <c r="F2404" s="237" t="s">
        <v>3884</v>
      </c>
      <c r="G2404" s="235"/>
      <c r="H2404" s="238">
        <v>208.50899999999999</v>
      </c>
      <c r="I2404" s="239"/>
      <c r="J2404" s="235"/>
      <c r="K2404" s="235"/>
      <c r="L2404" s="240"/>
      <c r="M2404" s="241"/>
      <c r="N2404" s="242"/>
      <c r="O2404" s="242"/>
      <c r="P2404" s="242"/>
      <c r="Q2404" s="242"/>
      <c r="R2404" s="242"/>
      <c r="S2404" s="242"/>
      <c r="T2404" s="24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4" t="s">
        <v>187</v>
      </c>
      <c r="AU2404" s="244" t="s">
        <v>86</v>
      </c>
      <c r="AV2404" s="13" t="s">
        <v>86</v>
      </c>
      <c r="AW2404" s="13" t="s">
        <v>4</v>
      </c>
      <c r="AX2404" s="13" t="s">
        <v>84</v>
      </c>
      <c r="AY2404" s="244" t="s">
        <v>177</v>
      </c>
    </row>
    <row r="2405" s="2" customFormat="1" ht="16.5" customHeight="1">
      <c r="A2405" s="41"/>
      <c r="B2405" s="42"/>
      <c r="C2405" s="216" t="s">
        <v>3885</v>
      </c>
      <c r="D2405" s="216" t="s">
        <v>179</v>
      </c>
      <c r="E2405" s="217" t="s">
        <v>3886</v>
      </c>
      <c r="F2405" s="218" t="s">
        <v>3887</v>
      </c>
      <c r="G2405" s="219" t="s">
        <v>251</v>
      </c>
      <c r="H2405" s="220">
        <v>117.249</v>
      </c>
      <c r="I2405" s="221"/>
      <c r="J2405" s="222">
        <f>ROUND(I2405*H2405,2)</f>
        <v>0</v>
      </c>
      <c r="K2405" s="218" t="s">
        <v>244</v>
      </c>
      <c r="L2405" s="47"/>
      <c r="M2405" s="223" t="s">
        <v>19</v>
      </c>
      <c r="N2405" s="224" t="s">
        <v>48</v>
      </c>
      <c r="O2405" s="87"/>
      <c r="P2405" s="225">
        <f>O2405*H2405</f>
        <v>0</v>
      </c>
      <c r="Q2405" s="225">
        <v>0</v>
      </c>
      <c r="R2405" s="225">
        <f>Q2405*H2405</f>
        <v>0</v>
      </c>
      <c r="S2405" s="225">
        <v>0</v>
      </c>
      <c r="T2405" s="226">
        <f>S2405*H2405</f>
        <v>0</v>
      </c>
      <c r="U2405" s="41"/>
      <c r="V2405" s="41"/>
      <c r="W2405" s="41"/>
      <c r="X2405" s="41"/>
      <c r="Y2405" s="41"/>
      <c r="Z2405" s="41"/>
      <c r="AA2405" s="41"/>
      <c r="AB2405" s="41"/>
      <c r="AC2405" s="41"/>
      <c r="AD2405" s="41"/>
      <c r="AE2405" s="41"/>
      <c r="AR2405" s="227" t="s">
        <v>291</v>
      </c>
      <c r="AT2405" s="227" t="s">
        <v>179</v>
      </c>
      <c r="AU2405" s="227" t="s">
        <v>86</v>
      </c>
      <c r="AY2405" s="20" t="s">
        <v>177</v>
      </c>
      <c r="BE2405" s="228">
        <f>IF(N2405="základní",J2405,0)</f>
        <v>0</v>
      </c>
      <c r="BF2405" s="228">
        <f>IF(N2405="snížená",J2405,0)</f>
        <v>0</v>
      </c>
      <c r="BG2405" s="228">
        <f>IF(N2405="zákl. přenesená",J2405,0)</f>
        <v>0</v>
      </c>
      <c r="BH2405" s="228">
        <f>IF(N2405="sníž. přenesená",J2405,0)</f>
        <v>0</v>
      </c>
      <c r="BI2405" s="228">
        <f>IF(N2405="nulová",J2405,0)</f>
        <v>0</v>
      </c>
      <c r="BJ2405" s="20" t="s">
        <v>84</v>
      </c>
      <c r="BK2405" s="228">
        <f>ROUND(I2405*H2405,2)</f>
        <v>0</v>
      </c>
      <c r="BL2405" s="20" t="s">
        <v>291</v>
      </c>
      <c r="BM2405" s="227" t="s">
        <v>3888</v>
      </c>
    </row>
    <row r="2406" s="2" customFormat="1">
      <c r="A2406" s="41"/>
      <c r="B2406" s="42"/>
      <c r="C2406" s="43"/>
      <c r="D2406" s="229" t="s">
        <v>185</v>
      </c>
      <c r="E2406" s="43"/>
      <c r="F2406" s="230" t="s">
        <v>3889</v>
      </c>
      <c r="G2406" s="43"/>
      <c r="H2406" s="43"/>
      <c r="I2406" s="231"/>
      <c r="J2406" s="43"/>
      <c r="K2406" s="43"/>
      <c r="L2406" s="47"/>
      <c r="M2406" s="232"/>
      <c r="N2406" s="233"/>
      <c r="O2406" s="87"/>
      <c r="P2406" s="87"/>
      <c r="Q2406" s="87"/>
      <c r="R2406" s="87"/>
      <c r="S2406" s="87"/>
      <c r="T2406" s="88"/>
      <c r="U2406" s="41"/>
      <c r="V2406" s="41"/>
      <c r="W2406" s="41"/>
      <c r="X2406" s="41"/>
      <c r="Y2406" s="41"/>
      <c r="Z2406" s="41"/>
      <c r="AA2406" s="41"/>
      <c r="AB2406" s="41"/>
      <c r="AC2406" s="41"/>
      <c r="AD2406" s="41"/>
      <c r="AE2406" s="41"/>
      <c r="AT2406" s="20" t="s">
        <v>185</v>
      </c>
      <c r="AU2406" s="20" t="s">
        <v>86</v>
      </c>
    </row>
    <row r="2407" s="14" customFormat="1">
      <c r="A2407" s="14"/>
      <c r="B2407" s="245"/>
      <c r="C2407" s="246"/>
      <c r="D2407" s="229" t="s">
        <v>187</v>
      </c>
      <c r="E2407" s="247" t="s">
        <v>19</v>
      </c>
      <c r="F2407" s="248" t="s">
        <v>3881</v>
      </c>
      <c r="G2407" s="246"/>
      <c r="H2407" s="247" t="s">
        <v>19</v>
      </c>
      <c r="I2407" s="249"/>
      <c r="J2407" s="246"/>
      <c r="K2407" s="246"/>
      <c r="L2407" s="250"/>
      <c r="M2407" s="251"/>
      <c r="N2407" s="252"/>
      <c r="O2407" s="252"/>
      <c r="P2407" s="252"/>
      <c r="Q2407" s="252"/>
      <c r="R2407" s="252"/>
      <c r="S2407" s="252"/>
      <c r="T2407" s="253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4" t="s">
        <v>187</v>
      </c>
      <c r="AU2407" s="254" t="s">
        <v>86</v>
      </c>
      <c r="AV2407" s="14" t="s">
        <v>84</v>
      </c>
      <c r="AW2407" s="14" t="s">
        <v>37</v>
      </c>
      <c r="AX2407" s="14" t="s">
        <v>77</v>
      </c>
      <c r="AY2407" s="254" t="s">
        <v>177</v>
      </c>
    </row>
    <row r="2408" s="14" customFormat="1">
      <c r="A2408" s="14"/>
      <c r="B2408" s="245"/>
      <c r="C2408" s="246"/>
      <c r="D2408" s="229" t="s">
        <v>187</v>
      </c>
      <c r="E2408" s="247" t="s">
        <v>19</v>
      </c>
      <c r="F2408" s="248" t="s">
        <v>753</v>
      </c>
      <c r="G2408" s="246"/>
      <c r="H2408" s="247" t="s">
        <v>19</v>
      </c>
      <c r="I2408" s="249"/>
      <c r="J2408" s="246"/>
      <c r="K2408" s="246"/>
      <c r="L2408" s="250"/>
      <c r="M2408" s="251"/>
      <c r="N2408" s="252"/>
      <c r="O2408" s="252"/>
      <c r="P2408" s="252"/>
      <c r="Q2408" s="252"/>
      <c r="R2408" s="252"/>
      <c r="S2408" s="252"/>
      <c r="T2408" s="253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4" t="s">
        <v>187</v>
      </c>
      <c r="AU2408" s="254" t="s">
        <v>86</v>
      </c>
      <c r="AV2408" s="14" t="s">
        <v>84</v>
      </c>
      <c r="AW2408" s="14" t="s">
        <v>37</v>
      </c>
      <c r="AX2408" s="14" t="s">
        <v>77</v>
      </c>
      <c r="AY2408" s="254" t="s">
        <v>177</v>
      </c>
    </row>
    <row r="2409" s="13" customFormat="1">
      <c r="A2409" s="13"/>
      <c r="B2409" s="234"/>
      <c r="C2409" s="235"/>
      <c r="D2409" s="229" t="s">
        <v>187</v>
      </c>
      <c r="E2409" s="236" t="s">
        <v>19</v>
      </c>
      <c r="F2409" s="237" t="s">
        <v>1165</v>
      </c>
      <c r="G2409" s="235"/>
      <c r="H2409" s="238">
        <v>20.957000000000001</v>
      </c>
      <c r="I2409" s="239"/>
      <c r="J2409" s="235"/>
      <c r="K2409" s="235"/>
      <c r="L2409" s="240"/>
      <c r="M2409" s="241"/>
      <c r="N2409" s="242"/>
      <c r="O2409" s="242"/>
      <c r="P2409" s="242"/>
      <c r="Q2409" s="242"/>
      <c r="R2409" s="242"/>
      <c r="S2409" s="242"/>
      <c r="T2409" s="243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44" t="s">
        <v>187</v>
      </c>
      <c r="AU2409" s="244" t="s">
        <v>86</v>
      </c>
      <c r="AV2409" s="13" t="s">
        <v>86</v>
      </c>
      <c r="AW2409" s="13" t="s">
        <v>37</v>
      </c>
      <c r="AX2409" s="13" t="s">
        <v>77</v>
      </c>
      <c r="AY2409" s="244" t="s">
        <v>177</v>
      </c>
    </row>
    <row r="2410" s="13" customFormat="1">
      <c r="A2410" s="13"/>
      <c r="B2410" s="234"/>
      <c r="C2410" s="235"/>
      <c r="D2410" s="229" t="s">
        <v>187</v>
      </c>
      <c r="E2410" s="236" t="s">
        <v>19</v>
      </c>
      <c r="F2410" s="237" t="s">
        <v>1169</v>
      </c>
      <c r="G2410" s="235"/>
      <c r="H2410" s="238">
        <v>8.4600000000000009</v>
      </c>
      <c r="I2410" s="239"/>
      <c r="J2410" s="235"/>
      <c r="K2410" s="235"/>
      <c r="L2410" s="240"/>
      <c r="M2410" s="241"/>
      <c r="N2410" s="242"/>
      <c r="O2410" s="242"/>
      <c r="P2410" s="242"/>
      <c r="Q2410" s="242"/>
      <c r="R2410" s="242"/>
      <c r="S2410" s="242"/>
      <c r="T2410" s="24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4" t="s">
        <v>187</v>
      </c>
      <c r="AU2410" s="244" t="s">
        <v>86</v>
      </c>
      <c r="AV2410" s="13" t="s">
        <v>86</v>
      </c>
      <c r="AW2410" s="13" t="s">
        <v>37</v>
      </c>
      <c r="AX2410" s="13" t="s">
        <v>77</v>
      </c>
      <c r="AY2410" s="244" t="s">
        <v>177</v>
      </c>
    </row>
    <row r="2411" s="13" customFormat="1">
      <c r="A2411" s="13"/>
      <c r="B2411" s="234"/>
      <c r="C2411" s="235"/>
      <c r="D2411" s="229" t="s">
        <v>187</v>
      </c>
      <c r="E2411" s="236" t="s">
        <v>19</v>
      </c>
      <c r="F2411" s="237" t="s">
        <v>1170</v>
      </c>
      <c r="G2411" s="235"/>
      <c r="H2411" s="238">
        <v>8.0640000000000001</v>
      </c>
      <c r="I2411" s="239"/>
      <c r="J2411" s="235"/>
      <c r="K2411" s="235"/>
      <c r="L2411" s="240"/>
      <c r="M2411" s="241"/>
      <c r="N2411" s="242"/>
      <c r="O2411" s="242"/>
      <c r="P2411" s="242"/>
      <c r="Q2411" s="242"/>
      <c r="R2411" s="242"/>
      <c r="S2411" s="242"/>
      <c r="T2411" s="243"/>
      <c r="U2411" s="13"/>
      <c r="V2411" s="13"/>
      <c r="W2411" s="13"/>
      <c r="X2411" s="13"/>
      <c r="Y2411" s="13"/>
      <c r="Z2411" s="13"/>
      <c r="AA2411" s="13"/>
      <c r="AB2411" s="13"/>
      <c r="AC2411" s="13"/>
      <c r="AD2411" s="13"/>
      <c r="AE2411" s="13"/>
      <c r="AT2411" s="244" t="s">
        <v>187</v>
      </c>
      <c r="AU2411" s="244" t="s">
        <v>86</v>
      </c>
      <c r="AV2411" s="13" t="s">
        <v>86</v>
      </c>
      <c r="AW2411" s="13" t="s">
        <v>37</v>
      </c>
      <c r="AX2411" s="13" t="s">
        <v>77</v>
      </c>
      <c r="AY2411" s="244" t="s">
        <v>177</v>
      </c>
    </row>
    <row r="2412" s="13" customFormat="1">
      <c r="A2412" s="13"/>
      <c r="B2412" s="234"/>
      <c r="C2412" s="235"/>
      <c r="D2412" s="229" t="s">
        <v>187</v>
      </c>
      <c r="E2412" s="236" t="s">
        <v>19</v>
      </c>
      <c r="F2412" s="237" t="s">
        <v>1171</v>
      </c>
      <c r="G2412" s="235"/>
      <c r="H2412" s="238">
        <v>9.9529999999999994</v>
      </c>
      <c r="I2412" s="239"/>
      <c r="J2412" s="235"/>
      <c r="K2412" s="235"/>
      <c r="L2412" s="240"/>
      <c r="M2412" s="241"/>
      <c r="N2412" s="242"/>
      <c r="O2412" s="242"/>
      <c r="P2412" s="242"/>
      <c r="Q2412" s="242"/>
      <c r="R2412" s="242"/>
      <c r="S2412" s="242"/>
      <c r="T2412" s="24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44" t="s">
        <v>187</v>
      </c>
      <c r="AU2412" s="244" t="s">
        <v>86</v>
      </c>
      <c r="AV2412" s="13" t="s">
        <v>86</v>
      </c>
      <c r="AW2412" s="13" t="s">
        <v>37</v>
      </c>
      <c r="AX2412" s="13" t="s">
        <v>77</v>
      </c>
      <c r="AY2412" s="244" t="s">
        <v>177</v>
      </c>
    </row>
    <row r="2413" s="16" customFormat="1">
      <c r="A2413" s="16"/>
      <c r="B2413" s="266"/>
      <c r="C2413" s="267"/>
      <c r="D2413" s="229" t="s">
        <v>187</v>
      </c>
      <c r="E2413" s="268" t="s">
        <v>19</v>
      </c>
      <c r="F2413" s="269" t="s">
        <v>1139</v>
      </c>
      <c r="G2413" s="267"/>
      <c r="H2413" s="270">
        <v>47.433999999999998</v>
      </c>
      <c r="I2413" s="271"/>
      <c r="J2413" s="267"/>
      <c r="K2413" s="267"/>
      <c r="L2413" s="272"/>
      <c r="M2413" s="273"/>
      <c r="N2413" s="274"/>
      <c r="O2413" s="274"/>
      <c r="P2413" s="274"/>
      <c r="Q2413" s="274"/>
      <c r="R2413" s="274"/>
      <c r="S2413" s="274"/>
      <c r="T2413" s="275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T2413" s="276" t="s">
        <v>187</v>
      </c>
      <c r="AU2413" s="276" t="s">
        <v>86</v>
      </c>
      <c r="AV2413" s="16" t="s">
        <v>92</v>
      </c>
      <c r="AW2413" s="16" t="s">
        <v>37</v>
      </c>
      <c r="AX2413" s="16" t="s">
        <v>77</v>
      </c>
      <c r="AY2413" s="276" t="s">
        <v>177</v>
      </c>
    </row>
    <row r="2414" s="14" customFormat="1">
      <c r="A2414" s="14"/>
      <c r="B2414" s="245"/>
      <c r="C2414" s="246"/>
      <c r="D2414" s="229" t="s">
        <v>187</v>
      </c>
      <c r="E2414" s="247" t="s">
        <v>19</v>
      </c>
      <c r="F2414" s="248" t="s">
        <v>755</v>
      </c>
      <c r="G2414" s="246"/>
      <c r="H2414" s="247" t="s">
        <v>19</v>
      </c>
      <c r="I2414" s="249"/>
      <c r="J2414" s="246"/>
      <c r="K2414" s="246"/>
      <c r="L2414" s="250"/>
      <c r="M2414" s="251"/>
      <c r="N2414" s="252"/>
      <c r="O2414" s="252"/>
      <c r="P2414" s="252"/>
      <c r="Q2414" s="252"/>
      <c r="R2414" s="252"/>
      <c r="S2414" s="252"/>
      <c r="T2414" s="253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4" t="s">
        <v>187</v>
      </c>
      <c r="AU2414" s="254" t="s">
        <v>86</v>
      </c>
      <c r="AV2414" s="14" t="s">
        <v>84</v>
      </c>
      <c r="AW2414" s="14" t="s">
        <v>37</v>
      </c>
      <c r="AX2414" s="14" t="s">
        <v>77</v>
      </c>
      <c r="AY2414" s="254" t="s">
        <v>177</v>
      </c>
    </row>
    <row r="2415" s="13" customFormat="1">
      <c r="A2415" s="13"/>
      <c r="B2415" s="234"/>
      <c r="C2415" s="235"/>
      <c r="D2415" s="229" t="s">
        <v>187</v>
      </c>
      <c r="E2415" s="236" t="s">
        <v>19</v>
      </c>
      <c r="F2415" s="237" t="s">
        <v>1175</v>
      </c>
      <c r="G2415" s="235"/>
      <c r="H2415" s="238">
        <v>6.9119999999999999</v>
      </c>
      <c r="I2415" s="239"/>
      <c r="J2415" s="235"/>
      <c r="K2415" s="235"/>
      <c r="L2415" s="240"/>
      <c r="M2415" s="241"/>
      <c r="N2415" s="242"/>
      <c r="O2415" s="242"/>
      <c r="P2415" s="242"/>
      <c r="Q2415" s="242"/>
      <c r="R2415" s="242"/>
      <c r="S2415" s="242"/>
      <c r="T2415" s="243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44" t="s">
        <v>187</v>
      </c>
      <c r="AU2415" s="244" t="s">
        <v>86</v>
      </c>
      <c r="AV2415" s="13" t="s">
        <v>86</v>
      </c>
      <c r="AW2415" s="13" t="s">
        <v>37</v>
      </c>
      <c r="AX2415" s="13" t="s">
        <v>77</v>
      </c>
      <c r="AY2415" s="244" t="s">
        <v>177</v>
      </c>
    </row>
    <row r="2416" s="13" customFormat="1">
      <c r="A2416" s="13"/>
      <c r="B2416" s="234"/>
      <c r="C2416" s="235"/>
      <c r="D2416" s="229" t="s">
        <v>187</v>
      </c>
      <c r="E2416" s="236" t="s">
        <v>19</v>
      </c>
      <c r="F2416" s="237" t="s">
        <v>1176</v>
      </c>
      <c r="G2416" s="235"/>
      <c r="H2416" s="238">
        <v>7.9199999999999999</v>
      </c>
      <c r="I2416" s="239"/>
      <c r="J2416" s="235"/>
      <c r="K2416" s="235"/>
      <c r="L2416" s="240"/>
      <c r="M2416" s="241"/>
      <c r="N2416" s="242"/>
      <c r="O2416" s="242"/>
      <c r="P2416" s="242"/>
      <c r="Q2416" s="242"/>
      <c r="R2416" s="242"/>
      <c r="S2416" s="242"/>
      <c r="T2416" s="24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4" t="s">
        <v>187</v>
      </c>
      <c r="AU2416" s="244" t="s">
        <v>86</v>
      </c>
      <c r="AV2416" s="13" t="s">
        <v>86</v>
      </c>
      <c r="AW2416" s="13" t="s">
        <v>37</v>
      </c>
      <c r="AX2416" s="13" t="s">
        <v>77</v>
      </c>
      <c r="AY2416" s="244" t="s">
        <v>177</v>
      </c>
    </row>
    <row r="2417" s="13" customFormat="1">
      <c r="A2417" s="13"/>
      <c r="B2417" s="234"/>
      <c r="C2417" s="235"/>
      <c r="D2417" s="229" t="s">
        <v>187</v>
      </c>
      <c r="E2417" s="236" t="s">
        <v>19</v>
      </c>
      <c r="F2417" s="237" t="s">
        <v>1177</v>
      </c>
      <c r="G2417" s="235"/>
      <c r="H2417" s="238">
        <v>8.9629999999999992</v>
      </c>
      <c r="I2417" s="239"/>
      <c r="J2417" s="235"/>
      <c r="K2417" s="235"/>
      <c r="L2417" s="240"/>
      <c r="M2417" s="241"/>
      <c r="N2417" s="242"/>
      <c r="O2417" s="242"/>
      <c r="P2417" s="242"/>
      <c r="Q2417" s="242"/>
      <c r="R2417" s="242"/>
      <c r="S2417" s="242"/>
      <c r="T2417" s="243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44" t="s">
        <v>187</v>
      </c>
      <c r="AU2417" s="244" t="s">
        <v>86</v>
      </c>
      <c r="AV2417" s="13" t="s">
        <v>86</v>
      </c>
      <c r="AW2417" s="13" t="s">
        <v>37</v>
      </c>
      <c r="AX2417" s="13" t="s">
        <v>77</v>
      </c>
      <c r="AY2417" s="244" t="s">
        <v>177</v>
      </c>
    </row>
    <row r="2418" s="13" customFormat="1">
      <c r="A2418" s="13"/>
      <c r="B2418" s="234"/>
      <c r="C2418" s="235"/>
      <c r="D2418" s="229" t="s">
        <v>187</v>
      </c>
      <c r="E2418" s="236" t="s">
        <v>19</v>
      </c>
      <c r="F2418" s="237" t="s">
        <v>1178</v>
      </c>
      <c r="G2418" s="235"/>
      <c r="H2418" s="238">
        <v>10.997999999999999</v>
      </c>
      <c r="I2418" s="239"/>
      <c r="J2418" s="235"/>
      <c r="K2418" s="235"/>
      <c r="L2418" s="240"/>
      <c r="M2418" s="241"/>
      <c r="N2418" s="242"/>
      <c r="O2418" s="242"/>
      <c r="P2418" s="242"/>
      <c r="Q2418" s="242"/>
      <c r="R2418" s="242"/>
      <c r="S2418" s="242"/>
      <c r="T2418" s="24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4" t="s">
        <v>187</v>
      </c>
      <c r="AU2418" s="244" t="s">
        <v>86</v>
      </c>
      <c r="AV2418" s="13" t="s">
        <v>86</v>
      </c>
      <c r="AW2418" s="13" t="s">
        <v>37</v>
      </c>
      <c r="AX2418" s="13" t="s">
        <v>77</v>
      </c>
      <c r="AY2418" s="244" t="s">
        <v>177</v>
      </c>
    </row>
    <row r="2419" s="13" customFormat="1">
      <c r="A2419" s="13"/>
      <c r="B2419" s="234"/>
      <c r="C2419" s="235"/>
      <c r="D2419" s="229" t="s">
        <v>187</v>
      </c>
      <c r="E2419" s="236" t="s">
        <v>19</v>
      </c>
      <c r="F2419" s="237" t="s">
        <v>1180</v>
      </c>
      <c r="G2419" s="235"/>
      <c r="H2419" s="238">
        <v>15.997999999999999</v>
      </c>
      <c r="I2419" s="239"/>
      <c r="J2419" s="235"/>
      <c r="K2419" s="235"/>
      <c r="L2419" s="240"/>
      <c r="M2419" s="241"/>
      <c r="N2419" s="242"/>
      <c r="O2419" s="242"/>
      <c r="P2419" s="242"/>
      <c r="Q2419" s="242"/>
      <c r="R2419" s="242"/>
      <c r="S2419" s="242"/>
      <c r="T2419" s="243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44" t="s">
        <v>187</v>
      </c>
      <c r="AU2419" s="244" t="s">
        <v>86</v>
      </c>
      <c r="AV2419" s="13" t="s">
        <v>86</v>
      </c>
      <c r="AW2419" s="13" t="s">
        <v>37</v>
      </c>
      <c r="AX2419" s="13" t="s">
        <v>77</v>
      </c>
      <c r="AY2419" s="244" t="s">
        <v>177</v>
      </c>
    </row>
    <row r="2420" s="13" customFormat="1">
      <c r="A2420" s="13"/>
      <c r="B2420" s="234"/>
      <c r="C2420" s="235"/>
      <c r="D2420" s="229" t="s">
        <v>187</v>
      </c>
      <c r="E2420" s="236" t="s">
        <v>19</v>
      </c>
      <c r="F2420" s="237" t="s">
        <v>1182</v>
      </c>
      <c r="G2420" s="235"/>
      <c r="H2420" s="238">
        <v>10.676</v>
      </c>
      <c r="I2420" s="239"/>
      <c r="J2420" s="235"/>
      <c r="K2420" s="235"/>
      <c r="L2420" s="240"/>
      <c r="M2420" s="241"/>
      <c r="N2420" s="242"/>
      <c r="O2420" s="242"/>
      <c r="P2420" s="242"/>
      <c r="Q2420" s="242"/>
      <c r="R2420" s="242"/>
      <c r="S2420" s="242"/>
      <c r="T2420" s="24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4" t="s">
        <v>187</v>
      </c>
      <c r="AU2420" s="244" t="s">
        <v>86</v>
      </c>
      <c r="AV2420" s="13" t="s">
        <v>86</v>
      </c>
      <c r="AW2420" s="13" t="s">
        <v>37</v>
      </c>
      <c r="AX2420" s="13" t="s">
        <v>77</v>
      </c>
      <c r="AY2420" s="244" t="s">
        <v>177</v>
      </c>
    </row>
    <row r="2421" s="13" customFormat="1">
      <c r="A2421" s="13"/>
      <c r="B2421" s="234"/>
      <c r="C2421" s="235"/>
      <c r="D2421" s="229" t="s">
        <v>187</v>
      </c>
      <c r="E2421" s="236" t="s">
        <v>19</v>
      </c>
      <c r="F2421" s="237" t="s">
        <v>1183</v>
      </c>
      <c r="G2421" s="235"/>
      <c r="H2421" s="238">
        <v>8.3480000000000008</v>
      </c>
      <c r="I2421" s="239"/>
      <c r="J2421" s="235"/>
      <c r="K2421" s="235"/>
      <c r="L2421" s="240"/>
      <c r="M2421" s="241"/>
      <c r="N2421" s="242"/>
      <c r="O2421" s="242"/>
      <c r="P2421" s="242"/>
      <c r="Q2421" s="242"/>
      <c r="R2421" s="242"/>
      <c r="S2421" s="242"/>
      <c r="T2421" s="243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44" t="s">
        <v>187</v>
      </c>
      <c r="AU2421" s="244" t="s">
        <v>86</v>
      </c>
      <c r="AV2421" s="13" t="s">
        <v>86</v>
      </c>
      <c r="AW2421" s="13" t="s">
        <v>37</v>
      </c>
      <c r="AX2421" s="13" t="s">
        <v>77</v>
      </c>
      <c r="AY2421" s="244" t="s">
        <v>177</v>
      </c>
    </row>
    <row r="2422" s="16" customFormat="1">
      <c r="A2422" s="16"/>
      <c r="B2422" s="266"/>
      <c r="C2422" s="267"/>
      <c r="D2422" s="229" t="s">
        <v>187</v>
      </c>
      <c r="E2422" s="268" t="s">
        <v>19</v>
      </c>
      <c r="F2422" s="269" t="s">
        <v>1155</v>
      </c>
      <c r="G2422" s="267"/>
      <c r="H2422" s="270">
        <v>69.814999999999998</v>
      </c>
      <c r="I2422" s="271"/>
      <c r="J2422" s="267"/>
      <c r="K2422" s="267"/>
      <c r="L2422" s="272"/>
      <c r="M2422" s="273"/>
      <c r="N2422" s="274"/>
      <c r="O2422" s="274"/>
      <c r="P2422" s="274"/>
      <c r="Q2422" s="274"/>
      <c r="R2422" s="274"/>
      <c r="S2422" s="274"/>
      <c r="T2422" s="275"/>
      <c r="U2422" s="16"/>
      <c r="V2422" s="16"/>
      <c r="W2422" s="16"/>
      <c r="X2422" s="16"/>
      <c r="Y2422" s="16"/>
      <c r="Z2422" s="16"/>
      <c r="AA2422" s="16"/>
      <c r="AB2422" s="16"/>
      <c r="AC2422" s="16"/>
      <c r="AD2422" s="16"/>
      <c r="AE2422" s="16"/>
      <c r="AT2422" s="276" t="s">
        <v>187</v>
      </c>
      <c r="AU2422" s="276" t="s">
        <v>86</v>
      </c>
      <c r="AV2422" s="16" t="s">
        <v>92</v>
      </c>
      <c r="AW2422" s="16" t="s">
        <v>37</v>
      </c>
      <c r="AX2422" s="16" t="s">
        <v>77</v>
      </c>
      <c r="AY2422" s="276" t="s">
        <v>177</v>
      </c>
    </row>
    <row r="2423" s="15" customFormat="1">
      <c r="A2423" s="15"/>
      <c r="B2423" s="255"/>
      <c r="C2423" s="256"/>
      <c r="D2423" s="229" t="s">
        <v>187</v>
      </c>
      <c r="E2423" s="257" t="s">
        <v>19</v>
      </c>
      <c r="F2423" s="258" t="s">
        <v>222</v>
      </c>
      <c r="G2423" s="256"/>
      <c r="H2423" s="259">
        <v>117.249</v>
      </c>
      <c r="I2423" s="260"/>
      <c r="J2423" s="256"/>
      <c r="K2423" s="256"/>
      <c r="L2423" s="261"/>
      <c r="M2423" s="262"/>
      <c r="N2423" s="263"/>
      <c r="O2423" s="263"/>
      <c r="P2423" s="263"/>
      <c r="Q2423" s="263"/>
      <c r="R2423" s="263"/>
      <c r="S2423" s="263"/>
      <c r="T2423" s="264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/>
      <c r="AT2423" s="265" t="s">
        <v>187</v>
      </c>
      <c r="AU2423" s="265" t="s">
        <v>86</v>
      </c>
      <c r="AV2423" s="15" t="s">
        <v>99</v>
      </c>
      <c r="AW2423" s="15" t="s">
        <v>37</v>
      </c>
      <c r="AX2423" s="15" t="s">
        <v>84</v>
      </c>
      <c r="AY2423" s="265" t="s">
        <v>177</v>
      </c>
    </row>
    <row r="2424" s="2" customFormat="1" ht="16.5" customHeight="1">
      <c r="A2424" s="41"/>
      <c r="B2424" s="42"/>
      <c r="C2424" s="216" t="s">
        <v>3890</v>
      </c>
      <c r="D2424" s="216" t="s">
        <v>179</v>
      </c>
      <c r="E2424" s="217" t="s">
        <v>3891</v>
      </c>
      <c r="F2424" s="218" t="s">
        <v>3892</v>
      </c>
      <c r="G2424" s="219" t="s">
        <v>251</v>
      </c>
      <c r="H2424" s="220">
        <v>189.554</v>
      </c>
      <c r="I2424" s="221"/>
      <c r="J2424" s="222">
        <f>ROUND(I2424*H2424,2)</f>
        <v>0</v>
      </c>
      <c r="K2424" s="218" t="s">
        <v>244</v>
      </c>
      <c r="L2424" s="47"/>
      <c r="M2424" s="223" t="s">
        <v>19</v>
      </c>
      <c r="N2424" s="224" t="s">
        <v>48</v>
      </c>
      <c r="O2424" s="87"/>
      <c r="P2424" s="225">
        <f>O2424*H2424</f>
        <v>0</v>
      </c>
      <c r="Q2424" s="225">
        <v>0</v>
      </c>
      <c r="R2424" s="225">
        <f>Q2424*H2424</f>
        <v>0</v>
      </c>
      <c r="S2424" s="225">
        <v>0</v>
      </c>
      <c r="T2424" s="226">
        <f>S2424*H2424</f>
        <v>0</v>
      </c>
      <c r="U2424" s="41"/>
      <c r="V2424" s="41"/>
      <c r="W2424" s="41"/>
      <c r="X2424" s="41"/>
      <c r="Y2424" s="41"/>
      <c r="Z2424" s="41"/>
      <c r="AA2424" s="41"/>
      <c r="AB2424" s="41"/>
      <c r="AC2424" s="41"/>
      <c r="AD2424" s="41"/>
      <c r="AE2424" s="41"/>
      <c r="AR2424" s="227" t="s">
        <v>291</v>
      </c>
      <c r="AT2424" s="227" t="s">
        <v>179</v>
      </c>
      <c r="AU2424" s="227" t="s">
        <v>86</v>
      </c>
      <c r="AY2424" s="20" t="s">
        <v>177</v>
      </c>
      <c r="BE2424" s="228">
        <f>IF(N2424="základní",J2424,0)</f>
        <v>0</v>
      </c>
      <c r="BF2424" s="228">
        <f>IF(N2424="snížená",J2424,0)</f>
        <v>0</v>
      </c>
      <c r="BG2424" s="228">
        <f>IF(N2424="zákl. přenesená",J2424,0)</f>
        <v>0</v>
      </c>
      <c r="BH2424" s="228">
        <f>IF(N2424="sníž. přenesená",J2424,0)</f>
        <v>0</v>
      </c>
      <c r="BI2424" s="228">
        <f>IF(N2424="nulová",J2424,0)</f>
        <v>0</v>
      </c>
      <c r="BJ2424" s="20" t="s">
        <v>84</v>
      </c>
      <c r="BK2424" s="228">
        <f>ROUND(I2424*H2424,2)</f>
        <v>0</v>
      </c>
      <c r="BL2424" s="20" t="s">
        <v>291</v>
      </c>
      <c r="BM2424" s="227" t="s">
        <v>3893</v>
      </c>
    </row>
    <row r="2425" s="2" customFormat="1">
      <c r="A2425" s="41"/>
      <c r="B2425" s="42"/>
      <c r="C2425" s="43"/>
      <c r="D2425" s="229" t="s">
        <v>185</v>
      </c>
      <c r="E2425" s="43"/>
      <c r="F2425" s="230" t="s">
        <v>3894</v>
      </c>
      <c r="G2425" s="43"/>
      <c r="H2425" s="43"/>
      <c r="I2425" s="231"/>
      <c r="J2425" s="43"/>
      <c r="K2425" s="43"/>
      <c r="L2425" s="47"/>
      <c r="M2425" s="232"/>
      <c r="N2425" s="233"/>
      <c r="O2425" s="87"/>
      <c r="P2425" s="87"/>
      <c r="Q2425" s="87"/>
      <c r="R2425" s="87"/>
      <c r="S2425" s="87"/>
      <c r="T2425" s="88"/>
      <c r="U2425" s="41"/>
      <c r="V2425" s="41"/>
      <c r="W2425" s="41"/>
      <c r="X2425" s="41"/>
      <c r="Y2425" s="41"/>
      <c r="Z2425" s="41"/>
      <c r="AA2425" s="41"/>
      <c r="AB2425" s="41"/>
      <c r="AC2425" s="41"/>
      <c r="AD2425" s="41"/>
      <c r="AE2425" s="41"/>
      <c r="AT2425" s="20" t="s">
        <v>185</v>
      </c>
      <c r="AU2425" s="20" t="s">
        <v>86</v>
      </c>
    </row>
    <row r="2426" s="2" customFormat="1" ht="16.5" customHeight="1">
      <c r="A2426" s="41"/>
      <c r="B2426" s="42"/>
      <c r="C2426" s="216" t="s">
        <v>3895</v>
      </c>
      <c r="D2426" s="216" t="s">
        <v>179</v>
      </c>
      <c r="E2426" s="217" t="s">
        <v>3896</v>
      </c>
      <c r="F2426" s="218" t="s">
        <v>3897</v>
      </c>
      <c r="G2426" s="219" t="s">
        <v>251</v>
      </c>
      <c r="H2426" s="220">
        <v>189.554</v>
      </c>
      <c r="I2426" s="221"/>
      <c r="J2426" s="222">
        <f>ROUND(I2426*H2426,2)</f>
        <v>0</v>
      </c>
      <c r="K2426" s="218" t="s">
        <v>244</v>
      </c>
      <c r="L2426" s="47"/>
      <c r="M2426" s="223" t="s">
        <v>19</v>
      </c>
      <c r="N2426" s="224" t="s">
        <v>48</v>
      </c>
      <c r="O2426" s="87"/>
      <c r="P2426" s="225">
        <f>O2426*H2426</f>
        <v>0</v>
      </c>
      <c r="Q2426" s="225">
        <v>0</v>
      </c>
      <c r="R2426" s="225">
        <f>Q2426*H2426</f>
        <v>0</v>
      </c>
      <c r="S2426" s="225">
        <v>0</v>
      </c>
      <c r="T2426" s="226">
        <f>S2426*H2426</f>
        <v>0</v>
      </c>
      <c r="U2426" s="41"/>
      <c r="V2426" s="41"/>
      <c r="W2426" s="41"/>
      <c r="X2426" s="41"/>
      <c r="Y2426" s="41"/>
      <c r="Z2426" s="41"/>
      <c r="AA2426" s="41"/>
      <c r="AB2426" s="41"/>
      <c r="AC2426" s="41"/>
      <c r="AD2426" s="41"/>
      <c r="AE2426" s="41"/>
      <c r="AR2426" s="227" t="s">
        <v>291</v>
      </c>
      <c r="AT2426" s="227" t="s">
        <v>179</v>
      </c>
      <c r="AU2426" s="227" t="s">
        <v>86</v>
      </c>
      <c r="AY2426" s="20" t="s">
        <v>177</v>
      </c>
      <c r="BE2426" s="228">
        <f>IF(N2426="základní",J2426,0)</f>
        <v>0</v>
      </c>
      <c r="BF2426" s="228">
        <f>IF(N2426="snížená",J2426,0)</f>
        <v>0</v>
      </c>
      <c r="BG2426" s="228">
        <f>IF(N2426="zákl. přenesená",J2426,0)</f>
        <v>0</v>
      </c>
      <c r="BH2426" s="228">
        <f>IF(N2426="sníž. přenesená",J2426,0)</f>
        <v>0</v>
      </c>
      <c r="BI2426" s="228">
        <f>IF(N2426="nulová",J2426,0)</f>
        <v>0</v>
      </c>
      <c r="BJ2426" s="20" t="s">
        <v>84</v>
      </c>
      <c r="BK2426" s="228">
        <f>ROUND(I2426*H2426,2)</f>
        <v>0</v>
      </c>
      <c r="BL2426" s="20" t="s">
        <v>291</v>
      </c>
      <c r="BM2426" s="227" t="s">
        <v>3898</v>
      </c>
    </row>
    <row r="2427" s="2" customFormat="1">
      <c r="A2427" s="41"/>
      <c r="B2427" s="42"/>
      <c r="C2427" s="43"/>
      <c r="D2427" s="229" t="s">
        <v>185</v>
      </c>
      <c r="E2427" s="43"/>
      <c r="F2427" s="230" t="s">
        <v>3899</v>
      </c>
      <c r="G2427" s="43"/>
      <c r="H2427" s="43"/>
      <c r="I2427" s="231"/>
      <c r="J2427" s="43"/>
      <c r="K2427" s="43"/>
      <c r="L2427" s="47"/>
      <c r="M2427" s="232"/>
      <c r="N2427" s="233"/>
      <c r="O2427" s="87"/>
      <c r="P2427" s="87"/>
      <c r="Q2427" s="87"/>
      <c r="R2427" s="87"/>
      <c r="S2427" s="87"/>
      <c r="T2427" s="88"/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T2427" s="20" t="s">
        <v>185</v>
      </c>
      <c r="AU2427" s="20" t="s">
        <v>86</v>
      </c>
    </row>
    <row r="2428" s="2" customFormat="1" ht="16.5" customHeight="1">
      <c r="A2428" s="41"/>
      <c r="B2428" s="42"/>
      <c r="C2428" s="216" t="s">
        <v>3900</v>
      </c>
      <c r="D2428" s="216" t="s">
        <v>179</v>
      </c>
      <c r="E2428" s="217" t="s">
        <v>3901</v>
      </c>
      <c r="F2428" s="218" t="s">
        <v>3902</v>
      </c>
      <c r="G2428" s="219" t="s">
        <v>465</v>
      </c>
      <c r="H2428" s="220">
        <v>26.734999999999999</v>
      </c>
      <c r="I2428" s="221"/>
      <c r="J2428" s="222">
        <f>ROUND(I2428*H2428,2)</f>
        <v>0</v>
      </c>
      <c r="K2428" s="218" t="s">
        <v>317</v>
      </c>
      <c r="L2428" s="47"/>
      <c r="M2428" s="223" t="s">
        <v>19</v>
      </c>
      <c r="N2428" s="224" t="s">
        <v>48</v>
      </c>
      <c r="O2428" s="87"/>
      <c r="P2428" s="225">
        <f>O2428*H2428</f>
        <v>0</v>
      </c>
      <c r="Q2428" s="225">
        <v>0.00031</v>
      </c>
      <c r="R2428" s="225">
        <f>Q2428*H2428</f>
        <v>0.0082878499999999994</v>
      </c>
      <c r="S2428" s="225">
        <v>0</v>
      </c>
      <c r="T2428" s="226">
        <f>S2428*H2428</f>
        <v>0</v>
      </c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R2428" s="227" t="s">
        <v>291</v>
      </c>
      <c r="AT2428" s="227" t="s">
        <v>179</v>
      </c>
      <c r="AU2428" s="227" t="s">
        <v>86</v>
      </c>
      <c r="AY2428" s="20" t="s">
        <v>177</v>
      </c>
      <c r="BE2428" s="228">
        <f>IF(N2428="základní",J2428,0)</f>
        <v>0</v>
      </c>
      <c r="BF2428" s="228">
        <f>IF(N2428="snížená",J2428,0)</f>
        <v>0</v>
      </c>
      <c r="BG2428" s="228">
        <f>IF(N2428="zákl. přenesená",J2428,0)</f>
        <v>0</v>
      </c>
      <c r="BH2428" s="228">
        <f>IF(N2428="sníž. přenesená",J2428,0)</f>
        <v>0</v>
      </c>
      <c r="BI2428" s="228">
        <f>IF(N2428="nulová",J2428,0)</f>
        <v>0</v>
      </c>
      <c r="BJ2428" s="20" t="s">
        <v>84</v>
      </c>
      <c r="BK2428" s="228">
        <f>ROUND(I2428*H2428,2)</f>
        <v>0</v>
      </c>
      <c r="BL2428" s="20" t="s">
        <v>291</v>
      </c>
      <c r="BM2428" s="227" t="s">
        <v>3903</v>
      </c>
    </row>
    <row r="2429" s="2" customFormat="1">
      <c r="A2429" s="41"/>
      <c r="B2429" s="42"/>
      <c r="C2429" s="43"/>
      <c r="D2429" s="229" t="s">
        <v>185</v>
      </c>
      <c r="E2429" s="43"/>
      <c r="F2429" s="230" t="s">
        <v>3904</v>
      </c>
      <c r="G2429" s="43"/>
      <c r="H2429" s="43"/>
      <c r="I2429" s="231"/>
      <c r="J2429" s="43"/>
      <c r="K2429" s="43"/>
      <c r="L2429" s="47"/>
      <c r="M2429" s="232"/>
      <c r="N2429" s="233"/>
      <c r="O2429" s="87"/>
      <c r="P2429" s="87"/>
      <c r="Q2429" s="87"/>
      <c r="R2429" s="87"/>
      <c r="S2429" s="87"/>
      <c r="T2429" s="88"/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T2429" s="20" t="s">
        <v>185</v>
      </c>
      <c r="AU2429" s="20" t="s">
        <v>86</v>
      </c>
    </row>
    <row r="2430" s="13" customFormat="1">
      <c r="A2430" s="13"/>
      <c r="B2430" s="234"/>
      <c r="C2430" s="235"/>
      <c r="D2430" s="229" t="s">
        <v>187</v>
      </c>
      <c r="E2430" s="236" t="s">
        <v>19</v>
      </c>
      <c r="F2430" s="237" t="s">
        <v>3905</v>
      </c>
      <c r="G2430" s="235"/>
      <c r="H2430" s="238">
        <v>26.734999999999999</v>
      </c>
      <c r="I2430" s="239"/>
      <c r="J2430" s="235"/>
      <c r="K2430" s="235"/>
      <c r="L2430" s="240"/>
      <c r="M2430" s="241"/>
      <c r="N2430" s="242"/>
      <c r="O2430" s="242"/>
      <c r="P2430" s="242"/>
      <c r="Q2430" s="242"/>
      <c r="R2430" s="242"/>
      <c r="S2430" s="242"/>
      <c r="T2430" s="24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44" t="s">
        <v>187</v>
      </c>
      <c r="AU2430" s="244" t="s">
        <v>86</v>
      </c>
      <c r="AV2430" s="13" t="s">
        <v>86</v>
      </c>
      <c r="AW2430" s="13" t="s">
        <v>37</v>
      </c>
      <c r="AX2430" s="13" t="s">
        <v>84</v>
      </c>
      <c r="AY2430" s="244" t="s">
        <v>177</v>
      </c>
    </row>
    <row r="2431" s="2" customFormat="1" ht="16.5" customHeight="1">
      <c r="A2431" s="41"/>
      <c r="B2431" s="42"/>
      <c r="C2431" s="216" t="s">
        <v>3906</v>
      </c>
      <c r="D2431" s="216" t="s">
        <v>179</v>
      </c>
      <c r="E2431" s="217" t="s">
        <v>3907</v>
      </c>
      <c r="F2431" s="218" t="s">
        <v>3908</v>
      </c>
      <c r="G2431" s="219" t="s">
        <v>465</v>
      </c>
      <c r="H2431" s="220">
        <v>295.16000000000003</v>
      </c>
      <c r="I2431" s="221"/>
      <c r="J2431" s="222">
        <f>ROUND(I2431*H2431,2)</f>
        <v>0</v>
      </c>
      <c r="K2431" s="218" t="s">
        <v>317</v>
      </c>
      <c r="L2431" s="47"/>
      <c r="M2431" s="223" t="s">
        <v>19</v>
      </c>
      <c r="N2431" s="224" t="s">
        <v>48</v>
      </c>
      <c r="O2431" s="87"/>
      <c r="P2431" s="225">
        <f>O2431*H2431</f>
        <v>0</v>
      </c>
      <c r="Q2431" s="225">
        <v>0.00025999999999999998</v>
      </c>
      <c r="R2431" s="225">
        <f>Q2431*H2431</f>
        <v>0.076741599999999993</v>
      </c>
      <c r="S2431" s="225">
        <v>0</v>
      </c>
      <c r="T2431" s="226">
        <f>S2431*H2431</f>
        <v>0</v>
      </c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R2431" s="227" t="s">
        <v>291</v>
      </c>
      <c r="AT2431" s="227" t="s">
        <v>179</v>
      </c>
      <c r="AU2431" s="227" t="s">
        <v>86</v>
      </c>
      <c r="AY2431" s="20" t="s">
        <v>177</v>
      </c>
      <c r="BE2431" s="228">
        <f>IF(N2431="základní",J2431,0)</f>
        <v>0</v>
      </c>
      <c r="BF2431" s="228">
        <f>IF(N2431="snížená",J2431,0)</f>
        <v>0</v>
      </c>
      <c r="BG2431" s="228">
        <f>IF(N2431="zákl. přenesená",J2431,0)</f>
        <v>0</v>
      </c>
      <c r="BH2431" s="228">
        <f>IF(N2431="sníž. přenesená",J2431,0)</f>
        <v>0</v>
      </c>
      <c r="BI2431" s="228">
        <f>IF(N2431="nulová",J2431,0)</f>
        <v>0</v>
      </c>
      <c r="BJ2431" s="20" t="s">
        <v>84</v>
      </c>
      <c r="BK2431" s="228">
        <f>ROUND(I2431*H2431,2)</f>
        <v>0</v>
      </c>
      <c r="BL2431" s="20" t="s">
        <v>291</v>
      </c>
      <c r="BM2431" s="227" t="s">
        <v>3909</v>
      </c>
    </row>
    <row r="2432" s="2" customFormat="1">
      <c r="A2432" s="41"/>
      <c r="B2432" s="42"/>
      <c r="C2432" s="43"/>
      <c r="D2432" s="229" t="s">
        <v>185</v>
      </c>
      <c r="E2432" s="43"/>
      <c r="F2432" s="230" t="s">
        <v>3910</v>
      </c>
      <c r="G2432" s="43"/>
      <c r="H2432" s="43"/>
      <c r="I2432" s="231"/>
      <c r="J2432" s="43"/>
      <c r="K2432" s="43"/>
      <c r="L2432" s="47"/>
      <c r="M2432" s="232"/>
      <c r="N2432" s="233"/>
      <c r="O2432" s="87"/>
      <c r="P2432" s="87"/>
      <c r="Q2432" s="87"/>
      <c r="R2432" s="87"/>
      <c r="S2432" s="87"/>
      <c r="T2432" s="88"/>
      <c r="U2432" s="41"/>
      <c r="V2432" s="41"/>
      <c r="W2432" s="41"/>
      <c r="X2432" s="41"/>
      <c r="Y2432" s="41"/>
      <c r="Z2432" s="41"/>
      <c r="AA2432" s="41"/>
      <c r="AB2432" s="41"/>
      <c r="AC2432" s="41"/>
      <c r="AD2432" s="41"/>
      <c r="AE2432" s="41"/>
      <c r="AT2432" s="20" t="s">
        <v>185</v>
      </c>
      <c r="AU2432" s="20" t="s">
        <v>86</v>
      </c>
    </row>
    <row r="2433" s="14" customFormat="1">
      <c r="A2433" s="14"/>
      <c r="B2433" s="245"/>
      <c r="C2433" s="246"/>
      <c r="D2433" s="229" t="s">
        <v>187</v>
      </c>
      <c r="E2433" s="247" t="s">
        <v>19</v>
      </c>
      <c r="F2433" s="248" t="s">
        <v>3881</v>
      </c>
      <c r="G2433" s="246"/>
      <c r="H2433" s="247" t="s">
        <v>19</v>
      </c>
      <c r="I2433" s="249"/>
      <c r="J2433" s="246"/>
      <c r="K2433" s="246"/>
      <c r="L2433" s="250"/>
      <c r="M2433" s="251"/>
      <c r="N2433" s="252"/>
      <c r="O2433" s="252"/>
      <c r="P2433" s="252"/>
      <c r="Q2433" s="252"/>
      <c r="R2433" s="252"/>
      <c r="S2433" s="252"/>
      <c r="T2433" s="253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54" t="s">
        <v>187</v>
      </c>
      <c r="AU2433" s="254" t="s">
        <v>86</v>
      </c>
      <c r="AV2433" s="14" t="s">
        <v>84</v>
      </c>
      <c r="AW2433" s="14" t="s">
        <v>37</v>
      </c>
      <c r="AX2433" s="14" t="s">
        <v>77</v>
      </c>
      <c r="AY2433" s="254" t="s">
        <v>177</v>
      </c>
    </row>
    <row r="2434" s="14" customFormat="1">
      <c r="A2434" s="14"/>
      <c r="B2434" s="245"/>
      <c r="C2434" s="246"/>
      <c r="D2434" s="229" t="s">
        <v>187</v>
      </c>
      <c r="E2434" s="247" t="s">
        <v>19</v>
      </c>
      <c r="F2434" s="248" t="s">
        <v>753</v>
      </c>
      <c r="G2434" s="246"/>
      <c r="H2434" s="247" t="s">
        <v>19</v>
      </c>
      <c r="I2434" s="249"/>
      <c r="J2434" s="246"/>
      <c r="K2434" s="246"/>
      <c r="L2434" s="250"/>
      <c r="M2434" s="251"/>
      <c r="N2434" s="252"/>
      <c r="O2434" s="252"/>
      <c r="P2434" s="252"/>
      <c r="Q2434" s="252"/>
      <c r="R2434" s="252"/>
      <c r="S2434" s="252"/>
      <c r="T2434" s="253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4" t="s">
        <v>187</v>
      </c>
      <c r="AU2434" s="254" t="s">
        <v>86</v>
      </c>
      <c r="AV2434" s="14" t="s">
        <v>84</v>
      </c>
      <c r="AW2434" s="14" t="s">
        <v>37</v>
      </c>
      <c r="AX2434" s="14" t="s">
        <v>77</v>
      </c>
      <c r="AY2434" s="254" t="s">
        <v>177</v>
      </c>
    </row>
    <row r="2435" s="13" customFormat="1">
      <c r="A2435" s="13"/>
      <c r="B2435" s="234"/>
      <c r="C2435" s="235"/>
      <c r="D2435" s="229" t="s">
        <v>187</v>
      </c>
      <c r="E2435" s="236" t="s">
        <v>19</v>
      </c>
      <c r="F2435" s="237" t="s">
        <v>3911</v>
      </c>
      <c r="G2435" s="235"/>
      <c r="H2435" s="238">
        <v>9.1300000000000008</v>
      </c>
      <c r="I2435" s="239"/>
      <c r="J2435" s="235"/>
      <c r="K2435" s="235"/>
      <c r="L2435" s="240"/>
      <c r="M2435" s="241"/>
      <c r="N2435" s="242"/>
      <c r="O2435" s="242"/>
      <c r="P2435" s="242"/>
      <c r="Q2435" s="242"/>
      <c r="R2435" s="242"/>
      <c r="S2435" s="242"/>
      <c r="T2435" s="243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4" t="s">
        <v>187</v>
      </c>
      <c r="AU2435" s="244" t="s">
        <v>86</v>
      </c>
      <c r="AV2435" s="13" t="s">
        <v>86</v>
      </c>
      <c r="AW2435" s="13" t="s">
        <v>37</v>
      </c>
      <c r="AX2435" s="13" t="s">
        <v>77</v>
      </c>
      <c r="AY2435" s="244" t="s">
        <v>177</v>
      </c>
    </row>
    <row r="2436" s="13" customFormat="1">
      <c r="A2436" s="13"/>
      <c r="B2436" s="234"/>
      <c r="C2436" s="235"/>
      <c r="D2436" s="229" t="s">
        <v>187</v>
      </c>
      <c r="E2436" s="236" t="s">
        <v>19</v>
      </c>
      <c r="F2436" s="237" t="s">
        <v>3912</v>
      </c>
      <c r="G2436" s="235"/>
      <c r="H2436" s="238">
        <v>17.460000000000001</v>
      </c>
      <c r="I2436" s="239"/>
      <c r="J2436" s="235"/>
      <c r="K2436" s="235"/>
      <c r="L2436" s="240"/>
      <c r="M2436" s="241"/>
      <c r="N2436" s="242"/>
      <c r="O2436" s="242"/>
      <c r="P2436" s="242"/>
      <c r="Q2436" s="242"/>
      <c r="R2436" s="242"/>
      <c r="S2436" s="242"/>
      <c r="T2436" s="24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4" t="s">
        <v>187</v>
      </c>
      <c r="AU2436" s="244" t="s">
        <v>86</v>
      </c>
      <c r="AV2436" s="13" t="s">
        <v>86</v>
      </c>
      <c r="AW2436" s="13" t="s">
        <v>37</v>
      </c>
      <c r="AX2436" s="13" t="s">
        <v>77</v>
      </c>
      <c r="AY2436" s="244" t="s">
        <v>177</v>
      </c>
    </row>
    <row r="2437" s="13" customFormat="1">
      <c r="A2437" s="13"/>
      <c r="B2437" s="234"/>
      <c r="C2437" s="235"/>
      <c r="D2437" s="229" t="s">
        <v>187</v>
      </c>
      <c r="E2437" s="236" t="s">
        <v>19</v>
      </c>
      <c r="F2437" s="237" t="s">
        <v>3913</v>
      </c>
      <c r="G2437" s="235"/>
      <c r="H2437" s="238">
        <v>11.73</v>
      </c>
      <c r="I2437" s="239"/>
      <c r="J2437" s="235"/>
      <c r="K2437" s="235"/>
      <c r="L2437" s="240"/>
      <c r="M2437" s="241"/>
      <c r="N2437" s="242"/>
      <c r="O2437" s="242"/>
      <c r="P2437" s="242"/>
      <c r="Q2437" s="242"/>
      <c r="R2437" s="242"/>
      <c r="S2437" s="242"/>
      <c r="T2437" s="243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44" t="s">
        <v>187</v>
      </c>
      <c r="AU2437" s="244" t="s">
        <v>86</v>
      </c>
      <c r="AV2437" s="13" t="s">
        <v>86</v>
      </c>
      <c r="AW2437" s="13" t="s">
        <v>37</v>
      </c>
      <c r="AX2437" s="13" t="s">
        <v>77</v>
      </c>
      <c r="AY2437" s="244" t="s">
        <v>177</v>
      </c>
    </row>
    <row r="2438" s="13" customFormat="1">
      <c r="A2438" s="13"/>
      <c r="B2438" s="234"/>
      <c r="C2438" s="235"/>
      <c r="D2438" s="229" t="s">
        <v>187</v>
      </c>
      <c r="E2438" s="236" t="s">
        <v>19</v>
      </c>
      <c r="F2438" s="237" t="s">
        <v>3914</v>
      </c>
      <c r="G2438" s="235"/>
      <c r="H2438" s="238">
        <v>14.039999999999999</v>
      </c>
      <c r="I2438" s="239"/>
      <c r="J2438" s="235"/>
      <c r="K2438" s="235"/>
      <c r="L2438" s="240"/>
      <c r="M2438" s="241"/>
      <c r="N2438" s="242"/>
      <c r="O2438" s="242"/>
      <c r="P2438" s="242"/>
      <c r="Q2438" s="242"/>
      <c r="R2438" s="242"/>
      <c r="S2438" s="242"/>
      <c r="T2438" s="24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44" t="s">
        <v>187</v>
      </c>
      <c r="AU2438" s="244" t="s">
        <v>86</v>
      </c>
      <c r="AV2438" s="13" t="s">
        <v>86</v>
      </c>
      <c r="AW2438" s="13" t="s">
        <v>37</v>
      </c>
      <c r="AX2438" s="13" t="s">
        <v>77</v>
      </c>
      <c r="AY2438" s="244" t="s">
        <v>177</v>
      </c>
    </row>
    <row r="2439" s="13" customFormat="1">
      <c r="A2439" s="13"/>
      <c r="B2439" s="234"/>
      <c r="C2439" s="235"/>
      <c r="D2439" s="229" t="s">
        <v>187</v>
      </c>
      <c r="E2439" s="236" t="s">
        <v>19</v>
      </c>
      <c r="F2439" s="237" t="s">
        <v>3915</v>
      </c>
      <c r="G2439" s="235"/>
      <c r="H2439" s="238">
        <v>10.640000000000001</v>
      </c>
      <c r="I2439" s="239"/>
      <c r="J2439" s="235"/>
      <c r="K2439" s="235"/>
      <c r="L2439" s="240"/>
      <c r="M2439" s="241"/>
      <c r="N2439" s="242"/>
      <c r="O2439" s="242"/>
      <c r="P2439" s="242"/>
      <c r="Q2439" s="242"/>
      <c r="R2439" s="242"/>
      <c r="S2439" s="242"/>
      <c r="T2439" s="243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4" t="s">
        <v>187</v>
      </c>
      <c r="AU2439" s="244" t="s">
        <v>86</v>
      </c>
      <c r="AV2439" s="13" t="s">
        <v>86</v>
      </c>
      <c r="AW2439" s="13" t="s">
        <v>37</v>
      </c>
      <c r="AX2439" s="13" t="s">
        <v>77</v>
      </c>
      <c r="AY2439" s="244" t="s">
        <v>177</v>
      </c>
    </row>
    <row r="2440" s="13" customFormat="1">
      <c r="A2440" s="13"/>
      <c r="B2440" s="234"/>
      <c r="C2440" s="235"/>
      <c r="D2440" s="229" t="s">
        <v>187</v>
      </c>
      <c r="E2440" s="236" t="s">
        <v>19</v>
      </c>
      <c r="F2440" s="237" t="s">
        <v>3916</v>
      </c>
      <c r="G2440" s="235"/>
      <c r="H2440" s="238">
        <v>23.739999999999998</v>
      </c>
      <c r="I2440" s="239"/>
      <c r="J2440" s="235"/>
      <c r="K2440" s="235"/>
      <c r="L2440" s="240"/>
      <c r="M2440" s="241"/>
      <c r="N2440" s="242"/>
      <c r="O2440" s="242"/>
      <c r="P2440" s="242"/>
      <c r="Q2440" s="242"/>
      <c r="R2440" s="242"/>
      <c r="S2440" s="242"/>
      <c r="T2440" s="24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4" t="s">
        <v>187</v>
      </c>
      <c r="AU2440" s="244" t="s">
        <v>86</v>
      </c>
      <c r="AV2440" s="13" t="s">
        <v>86</v>
      </c>
      <c r="AW2440" s="13" t="s">
        <v>37</v>
      </c>
      <c r="AX2440" s="13" t="s">
        <v>77</v>
      </c>
      <c r="AY2440" s="244" t="s">
        <v>177</v>
      </c>
    </row>
    <row r="2441" s="13" customFormat="1">
      <c r="A2441" s="13"/>
      <c r="B2441" s="234"/>
      <c r="C2441" s="235"/>
      <c r="D2441" s="229" t="s">
        <v>187</v>
      </c>
      <c r="E2441" s="236" t="s">
        <v>19</v>
      </c>
      <c r="F2441" s="237" t="s">
        <v>3917</v>
      </c>
      <c r="G2441" s="235"/>
      <c r="H2441" s="238">
        <v>17.34</v>
      </c>
      <c r="I2441" s="239"/>
      <c r="J2441" s="235"/>
      <c r="K2441" s="235"/>
      <c r="L2441" s="240"/>
      <c r="M2441" s="241"/>
      <c r="N2441" s="242"/>
      <c r="O2441" s="242"/>
      <c r="P2441" s="242"/>
      <c r="Q2441" s="242"/>
      <c r="R2441" s="242"/>
      <c r="S2441" s="242"/>
      <c r="T2441" s="243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4" t="s">
        <v>187</v>
      </c>
      <c r="AU2441" s="244" t="s">
        <v>86</v>
      </c>
      <c r="AV2441" s="13" t="s">
        <v>86</v>
      </c>
      <c r="AW2441" s="13" t="s">
        <v>37</v>
      </c>
      <c r="AX2441" s="13" t="s">
        <v>77</v>
      </c>
      <c r="AY2441" s="244" t="s">
        <v>177</v>
      </c>
    </row>
    <row r="2442" s="13" customFormat="1">
      <c r="A2442" s="13"/>
      <c r="B2442" s="234"/>
      <c r="C2442" s="235"/>
      <c r="D2442" s="229" t="s">
        <v>187</v>
      </c>
      <c r="E2442" s="236" t="s">
        <v>19</v>
      </c>
      <c r="F2442" s="237" t="s">
        <v>3918</v>
      </c>
      <c r="G2442" s="235"/>
      <c r="H2442" s="238">
        <v>8.3000000000000007</v>
      </c>
      <c r="I2442" s="239"/>
      <c r="J2442" s="235"/>
      <c r="K2442" s="235"/>
      <c r="L2442" s="240"/>
      <c r="M2442" s="241"/>
      <c r="N2442" s="242"/>
      <c r="O2442" s="242"/>
      <c r="P2442" s="242"/>
      <c r="Q2442" s="242"/>
      <c r="R2442" s="242"/>
      <c r="S2442" s="242"/>
      <c r="T2442" s="24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44" t="s">
        <v>187</v>
      </c>
      <c r="AU2442" s="244" t="s">
        <v>86</v>
      </c>
      <c r="AV2442" s="13" t="s">
        <v>86</v>
      </c>
      <c r="AW2442" s="13" t="s">
        <v>37</v>
      </c>
      <c r="AX2442" s="13" t="s">
        <v>77</v>
      </c>
      <c r="AY2442" s="244" t="s">
        <v>177</v>
      </c>
    </row>
    <row r="2443" s="13" customFormat="1">
      <c r="A2443" s="13"/>
      <c r="B2443" s="234"/>
      <c r="C2443" s="235"/>
      <c r="D2443" s="229" t="s">
        <v>187</v>
      </c>
      <c r="E2443" s="236" t="s">
        <v>19</v>
      </c>
      <c r="F2443" s="237" t="s">
        <v>3919</v>
      </c>
      <c r="G2443" s="235"/>
      <c r="H2443" s="238">
        <v>11.68</v>
      </c>
      <c r="I2443" s="239"/>
      <c r="J2443" s="235"/>
      <c r="K2443" s="235"/>
      <c r="L2443" s="240"/>
      <c r="M2443" s="241"/>
      <c r="N2443" s="242"/>
      <c r="O2443" s="242"/>
      <c r="P2443" s="242"/>
      <c r="Q2443" s="242"/>
      <c r="R2443" s="242"/>
      <c r="S2443" s="242"/>
      <c r="T2443" s="243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4" t="s">
        <v>187</v>
      </c>
      <c r="AU2443" s="244" t="s">
        <v>86</v>
      </c>
      <c r="AV2443" s="13" t="s">
        <v>86</v>
      </c>
      <c r="AW2443" s="13" t="s">
        <v>37</v>
      </c>
      <c r="AX2443" s="13" t="s">
        <v>77</v>
      </c>
      <c r="AY2443" s="244" t="s">
        <v>177</v>
      </c>
    </row>
    <row r="2444" s="13" customFormat="1">
      <c r="A2444" s="13"/>
      <c r="B2444" s="234"/>
      <c r="C2444" s="235"/>
      <c r="D2444" s="229" t="s">
        <v>187</v>
      </c>
      <c r="E2444" s="236" t="s">
        <v>19</v>
      </c>
      <c r="F2444" s="237" t="s">
        <v>3920</v>
      </c>
      <c r="G2444" s="235"/>
      <c r="H2444" s="238">
        <v>9.0999999999999996</v>
      </c>
      <c r="I2444" s="239"/>
      <c r="J2444" s="235"/>
      <c r="K2444" s="235"/>
      <c r="L2444" s="240"/>
      <c r="M2444" s="241"/>
      <c r="N2444" s="242"/>
      <c r="O2444" s="242"/>
      <c r="P2444" s="242"/>
      <c r="Q2444" s="242"/>
      <c r="R2444" s="242"/>
      <c r="S2444" s="242"/>
      <c r="T2444" s="243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44" t="s">
        <v>187</v>
      </c>
      <c r="AU2444" s="244" t="s">
        <v>86</v>
      </c>
      <c r="AV2444" s="13" t="s">
        <v>86</v>
      </c>
      <c r="AW2444" s="13" t="s">
        <v>37</v>
      </c>
      <c r="AX2444" s="13" t="s">
        <v>77</v>
      </c>
      <c r="AY2444" s="244" t="s">
        <v>177</v>
      </c>
    </row>
    <row r="2445" s="13" customFormat="1">
      <c r="A2445" s="13"/>
      <c r="B2445" s="234"/>
      <c r="C2445" s="235"/>
      <c r="D2445" s="229" t="s">
        <v>187</v>
      </c>
      <c r="E2445" s="236" t="s">
        <v>19</v>
      </c>
      <c r="F2445" s="237" t="s">
        <v>3921</v>
      </c>
      <c r="G2445" s="235"/>
      <c r="H2445" s="238">
        <v>8.4199999999999999</v>
      </c>
      <c r="I2445" s="239"/>
      <c r="J2445" s="235"/>
      <c r="K2445" s="235"/>
      <c r="L2445" s="240"/>
      <c r="M2445" s="241"/>
      <c r="N2445" s="242"/>
      <c r="O2445" s="242"/>
      <c r="P2445" s="242"/>
      <c r="Q2445" s="242"/>
      <c r="R2445" s="242"/>
      <c r="S2445" s="242"/>
      <c r="T2445" s="243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4" t="s">
        <v>187</v>
      </c>
      <c r="AU2445" s="244" t="s">
        <v>86</v>
      </c>
      <c r="AV2445" s="13" t="s">
        <v>86</v>
      </c>
      <c r="AW2445" s="13" t="s">
        <v>37</v>
      </c>
      <c r="AX2445" s="13" t="s">
        <v>77</v>
      </c>
      <c r="AY2445" s="244" t="s">
        <v>177</v>
      </c>
    </row>
    <row r="2446" s="16" customFormat="1">
      <c r="A2446" s="16"/>
      <c r="B2446" s="266"/>
      <c r="C2446" s="267"/>
      <c r="D2446" s="229" t="s">
        <v>187</v>
      </c>
      <c r="E2446" s="268" t="s">
        <v>19</v>
      </c>
      <c r="F2446" s="269" t="s">
        <v>1139</v>
      </c>
      <c r="G2446" s="267"/>
      <c r="H2446" s="270">
        <v>141.58000000000001</v>
      </c>
      <c r="I2446" s="271"/>
      <c r="J2446" s="267"/>
      <c r="K2446" s="267"/>
      <c r="L2446" s="272"/>
      <c r="M2446" s="273"/>
      <c r="N2446" s="274"/>
      <c r="O2446" s="274"/>
      <c r="P2446" s="274"/>
      <c r="Q2446" s="274"/>
      <c r="R2446" s="274"/>
      <c r="S2446" s="274"/>
      <c r="T2446" s="275"/>
      <c r="U2446" s="16"/>
      <c r="V2446" s="16"/>
      <c r="W2446" s="16"/>
      <c r="X2446" s="16"/>
      <c r="Y2446" s="16"/>
      <c r="Z2446" s="16"/>
      <c r="AA2446" s="16"/>
      <c r="AB2446" s="16"/>
      <c r="AC2446" s="16"/>
      <c r="AD2446" s="16"/>
      <c r="AE2446" s="16"/>
      <c r="AT2446" s="276" t="s">
        <v>187</v>
      </c>
      <c r="AU2446" s="276" t="s">
        <v>86</v>
      </c>
      <c r="AV2446" s="16" t="s">
        <v>92</v>
      </c>
      <c r="AW2446" s="16" t="s">
        <v>37</v>
      </c>
      <c r="AX2446" s="16" t="s">
        <v>77</v>
      </c>
      <c r="AY2446" s="276" t="s">
        <v>177</v>
      </c>
    </row>
    <row r="2447" s="14" customFormat="1">
      <c r="A2447" s="14"/>
      <c r="B2447" s="245"/>
      <c r="C2447" s="246"/>
      <c r="D2447" s="229" t="s">
        <v>187</v>
      </c>
      <c r="E2447" s="247" t="s">
        <v>19</v>
      </c>
      <c r="F2447" s="248" t="s">
        <v>755</v>
      </c>
      <c r="G2447" s="246"/>
      <c r="H2447" s="247" t="s">
        <v>19</v>
      </c>
      <c r="I2447" s="249"/>
      <c r="J2447" s="246"/>
      <c r="K2447" s="246"/>
      <c r="L2447" s="250"/>
      <c r="M2447" s="251"/>
      <c r="N2447" s="252"/>
      <c r="O2447" s="252"/>
      <c r="P2447" s="252"/>
      <c r="Q2447" s="252"/>
      <c r="R2447" s="252"/>
      <c r="S2447" s="252"/>
      <c r="T2447" s="253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T2447" s="254" t="s">
        <v>187</v>
      </c>
      <c r="AU2447" s="254" t="s">
        <v>86</v>
      </c>
      <c r="AV2447" s="14" t="s">
        <v>84</v>
      </c>
      <c r="AW2447" s="14" t="s">
        <v>37</v>
      </c>
      <c r="AX2447" s="14" t="s">
        <v>77</v>
      </c>
      <c r="AY2447" s="254" t="s">
        <v>177</v>
      </c>
    </row>
    <row r="2448" s="13" customFormat="1">
      <c r="A2448" s="13"/>
      <c r="B2448" s="234"/>
      <c r="C2448" s="235"/>
      <c r="D2448" s="229" t="s">
        <v>187</v>
      </c>
      <c r="E2448" s="236" t="s">
        <v>19</v>
      </c>
      <c r="F2448" s="237" t="s">
        <v>3922</v>
      </c>
      <c r="G2448" s="235"/>
      <c r="H2448" s="238">
        <v>17.800000000000001</v>
      </c>
      <c r="I2448" s="239"/>
      <c r="J2448" s="235"/>
      <c r="K2448" s="235"/>
      <c r="L2448" s="240"/>
      <c r="M2448" s="241"/>
      <c r="N2448" s="242"/>
      <c r="O2448" s="242"/>
      <c r="P2448" s="242"/>
      <c r="Q2448" s="242"/>
      <c r="R2448" s="242"/>
      <c r="S2448" s="242"/>
      <c r="T2448" s="243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44" t="s">
        <v>187</v>
      </c>
      <c r="AU2448" s="244" t="s">
        <v>86</v>
      </c>
      <c r="AV2448" s="13" t="s">
        <v>86</v>
      </c>
      <c r="AW2448" s="13" t="s">
        <v>37</v>
      </c>
      <c r="AX2448" s="13" t="s">
        <v>77</v>
      </c>
      <c r="AY2448" s="244" t="s">
        <v>177</v>
      </c>
    </row>
    <row r="2449" s="13" customFormat="1">
      <c r="A2449" s="13"/>
      <c r="B2449" s="234"/>
      <c r="C2449" s="235"/>
      <c r="D2449" s="229" t="s">
        <v>187</v>
      </c>
      <c r="E2449" s="236" t="s">
        <v>19</v>
      </c>
      <c r="F2449" s="237" t="s">
        <v>3923</v>
      </c>
      <c r="G2449" s="235"/>
      <c r="H2449" s="238">
        <v>15.140000000000001</v>
      </c>
      <c r="I2449" s="239"/>
      <c r="J2449" s="235"/>
      <c r="K2449" s="235"/>
      <c r="L2449" s="240"/>
      <c r="M2449" s="241"/>
      <c r="N2449" s="242"/>
      <c r="O2449" s="242"/>
      <c r="P2449" s="242"/>
      <c r="Q2449" s="242"/>
      <c r="R2449" s="242"/>
      <c r="S2449" s="242"/>
      <c r="T2449" s="243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4" t="s">
        <v>187</v>
      </c>
      <c r="AU2449" s="244" t="s">
        <v>86</v>
      </c>
      <c r="AV2449" s="13" t="s">
        <v>86</v>
      </c>
      <c r="AW2449" s="13" t="s">
        <v>37</v>
      </c>
      <c r="AX2449" s="13" t="s">
        <v>77</v>
      </c>
      <c r="AY2449" s="244" t="s">
        <v>177</v>
      </c>
    </row>
    <row r="2450" s="13" customFormat="1">
      <c r="A2450" s="13"/>
      <c r="B2450" s="234"/>
      <c r="C2450" s="235"/>
      <c r="D2450" s="229" t="s">
        <v>187</v>
      </c>
      <c r="E2450" s="236" t="s">
        <v>19</v>
      </c>
      <c r="F2450" s="237" t="s">
        <v>3924</v>
      </c>
      <c r="G2450" s="235"/>
      <c r="H2450" s="238">
        <v>11.039999999999999</v>
      </c>
      <c r="I2450" s="239"/>
      <c r="J2450" s="235"/>
      <c r="K2450" s="235"/>
      <c r="L2450" s="240"/>
      <c r="M2450" s="241"/>
      <c r="N2450" s="242"/>
      <c r="O2450" s="242"/>
      <c r="P2450" s="242"/>
      <c r="Q2450" s="242"/>
      <c r="R2450" s="242"/>
      <c r="S2450" s="242"/>
      <c r="T2450" s="243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4" t="s">
        <v>187</v>
      </c>
      <c r="AU2450" s="244" t="s">
        <v>86</v>
      </c>
      <c r="AV2450" s="13" t="s">
        <v>86</v>
      </c>
      <c r="AW2450" s="13" t="s">
        <v>37</v>
      </c>
      <c r="AX2450" s="13" t="s">
        <v>77</v>
      </c>
      <c r="AY2450" s="244" t="s">
        <v>177</v>
      </c>
    </row>
    <row r="2451" s="13" customFormat="1">
      <c r="A2451" s="13"/>
      <c r="B2451" s="234"/>
      <c r="C2451" s="235"/>
      <c r="D2451" s="229" t="s">
        <v>187</v>
      </c>
      <c r="E2451" s="236" t="s">
        <v>19</v>
      </c>
      <c r="F2451" s="237" t="s">
        <v>3925</v>
      </c>
      <c r="G2451" s="235"/>
      <c r="H2451" s="238">
        <v>8</v>
      </c>
      <c r="I2451" s="239"/>
      <c r="J2451" s="235"/>
      <c r="K2451" s="235"/>
      <c r="L2451" s="240"/>
      <c r="M2451" s="241"/>
      <c r="N2451" s="242"/>
      <c r="O2451" s="242"/>
      <c r="P2451" s="242"/>
      <c r="Q2451" s="242"/>
      <c r="R2451" s="242"/>
      <c r="S2451" s="242"/>
      <c r="T2451" s="243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44" t="s">
        <v>187</v>
      </c>
      <c r="AU2451" s="244" t="s">
        <v>86</v>
      </c>
      <c r="AV2451" s="13" t="s">
        <v>86</v>
      </c>
      <c r="AW2451" s="13" t="s">
        <v>37</v>
      </c>
      <c r="AX2451" s="13" t="s">
        <v>77</v>
      </c>
      <c r="AY2451" s="244" t="s">
        <v>177</v>
      </c>
    </row>
    <row r="2452" s="13" customFormat="1">
      <c r="A2452" s="13"/>
      <c r="B2452" s="234"/>
      <c r="C2452" s="235"/>
      <c r="D2452" s="229" t="s">
        <v>187</v>
      </c>
      <c r="E2452" s="236" t="s">
        <v>19</v>
      </c>
      <c r="F2452" s="237" t="s">
        <v>3926</v>
      </c>
      <c r="G2452" s="235"/>
      <c r="H2452" s="238">
        <v>8.5</v>
      </c>
      <c r="I2452" s="239"/>
      <c r="J2452" s="235"/>
      <c r="K2452" s="235"/>
      <c r="L2452" s="240"/>
      <c r="M2452" s="241"/>
      <c r="N2452" s="242"/>
      <c r="O2452" s="242"/>
      <c r="P2452" s="242"/>
      <c r="Q2452" s="242"/>
      <c r="R2452" s="242"/>
      <c r="S2452" s="242"/>
      <c r="T2452" s="243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4" t="s">
        <v>187</v>
      </c>
      <c r="AU2452" s="244" t="s">
        <v>86</v>
      </c>
      <c r="AV2452" s="13" t="s">
        <v>86</v>
      </c>
      <c r="AW2452" s="13" t="s">
        <v>37</v>
      </c>
      <c r="AX2452" s="13" t="s">
        <v>77</v>
      </c>
      <c r="AY2452" s="244" t="s">
        <v>177</v>
      </c>
    </row>
    <row r="2453" s="13" customFormat="1">
      <c r="A2453" s="13"/>
      <c r="B2453" s="234"/>
      <c r="C2453" s="235"/>
      <c r="D2453" s="229" t="s">
        <v>187</v>
      </c>
      <c r="E2453" s="236" t="s">
        <v>19</v>
      </c>
      <c r="F2453" s="237" t="s">
        <v>3927</v>
      </c>
      <c r="G2453" s="235"/>
      <c r="H2453" s="238">
        <v>13.310000000000001</v>
      </c>
      <c r="I2453" s="239"/>
      <c r="J2453" s="235"/>
      <c r="K2453" s="235"/>
      <c r="L2453" s="240"/>
      <c r="M2453" s="241"/>
      <c r="N2453" s="242"/>
      <c r="O2453" s="242"/>
      <c r="P2453" s="242"/>
      <c r="Q2453" s="242"/>
      <c r="R2453" s="242"/>
      <c r="S2453" s="242"/>
      <c r="T2453" s="243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44" t="s">
        <v>187</v>
      </c>
      <c r="AU2453" s="244" t="s">
        <v>86</v>
      </c>
      <c r="AV2453" s="13" t="s">
        <v>86</v>
      </c>
      <c r="AW2453" s="13" t="s">
        <v>37</v>
      </c>
      <c r="AX2453" s="13" t="s">
        <v>77</v>
      </c>
      <c r="AY2453" s="244" t="s">
        <v>177</v>
      </c>
    </row>
    <row r="2454" s="13" customFormat="1">
      <c r="A2454" s="13"/>
      <c r="B2454" s="234"/>
      <c r="C2454" s="235"/>
      <c r="D2454" s="229" t="s">
        <v>187</v>
      </c>
      <c r="E2454" s="236" t="s">
        <v>19</v>
      </c>
      <c r="F2454" s="237" t="s">
        <v>3928</v>
      </c>
      <c r="G2454" s="235"/>
      <c r="H2454" s="238">
        <v>18.84</v>
      </c>
      <c r="I2454" s="239"/>
      <c r="J2454" s="235"/>
      <c r="K2454" s="235"/>
      <c r="L2454" s="240"/>
      <c r="M2454" s="241"/>
      <c r="N2454" s="242"/>
      <c r="O2454" s="242"/>
      <c r="P2454" s="242"/>
      <c r="Q2454" s="242"/>
      <c r="R2454" s="242"/>
      <c r="S2454" s="242"/>
      <c r="T2454" s="243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4" t="s">
        <v>187</v>
      </c>
      <c r="AU2454" s="244" t="s">
        <v>86</v>
      </c>
      <c r="AV2454" s="13" t="s">
        <v>86</v>
      </c>
      <c r="AW2454" s="13" t="s">
        <v>37</v>
      </c>
      <c r="AX2454" s="13" t="s">
        <v>77</v>
      </c>
      <c r="AY2454" s="244" t="s">
        <v>177</v>
      </c>
    </row>
    <row r="2455" s="13" customFormat="1">
      <c r="A2455" s="13"/>
      <c r="B2455" s="234"/>
      <c r="C2455" s="235"/>
      <c r="D2455" s="229" t="s">
        <v>187</v>
      </c>
      <c r="E2455" s="236" t="s">
        <v>19</v>
      </c>
      <c r="F2455" s="237" t="s">
        <v>3929</v>
      </c>
      <c r="G2455" s="235"/>
      <c r="H2455" s="238">
        <v>16</v>
      </c>
      <c r="I2455" s="239"/>
      <c r="J2455" s="235"/>
      <c r="K2455" s="235"/>
      <c r="L2455" s="240"/>
      <c r="M2455" s="241"/>
      <c r="N2455" s="242"/>
      <c r="O2455" s="242"/>
      <c r="P2455" s="242"/>
      <c r="Q2455" s="242"/>
      <c r="R2455" s="242"/>
      <c r="S2455" s="242"/>
      <c r="T2455" s="243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44" t="s">
        <v>187</v>
      </c>
      <c r="AU2455" s="244" t="s">
        <v>86</v>
      </c>
      <c r="AV2455" s="13" t="s">
        <v>86</v>
      </c>
      <c r="AW2455" s="13" t="s">
        <v>37</v>
      </c>
      <c r="AX2455" s="13" t="s">
        <v>77</v>
      </c>
      <c r="AY2455" s="244" t="s">
        <v>177</v>
      </c>
    </row>
    <row r="2456" s="13" customFormat="1">
      <c r="A2456" s="13"/>
      <c r="B2456" s="234"/>
      <c r="C2456" s="235"/>
      <c r="D2456" s="229" t="s">
        <v>187</v>
      </c>
      <c r="E2456" s="236" t="s">
        <v>19</v>
      </c>
      <c r="F2456" s="237" t="s">
        <v>3930</v>
      </c>
      <c r="G2456" s="235"/>
      <c r="H2456" s="238">
        <v>18.18</v>
      </c>
      <c r="I2456" s="239"/>
      <c r="J2456" s="235"/>
      <c r="K2456" s="235"/>
      <c r="L2456" s="240"/>
      <c r="M2456" s="241"/>
      <c r="N2456" s="242"/>
      <c r="O2456" s="242"/>
      <c r="P2456" s="242"/>
      <c r="Q2456" s="242"/>
      <c r="R2456" s="242"/>
      <c r="S2456" s="242"/>
      <c r="T2456" s="243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4" t="s">
        <v>187</v>
      </c>
      <c r="AU2456" s="244" t="s">
        <v>86</v>
      </c>
      <c r="AV2456" s="13" t="s">
        <v>86</v>
      </c>
      <c r="AW2456" s="13" t="s">
        <v>37</v>
      </c>
      <c r="AX2456" s="13" t="s">
        <v>77</v>
      </c>
      <c r="AY2456" s="244" t="s">
        <v>177</v>
      </c>
    </row>
    <row r="2457" s="13" customFormat="1">
      <c r="A2457" s="13"/>
      <c r="B2457" s="234"/>
      <c r="C2457" s="235"/>
      <c r="D2457" s="229" t="s">
        <v>187</v>
      </c>
      <c r="E2457" s="236" t="s">
        <v>19</v>
      </c>
      <c r="F2457" s="237" t="s">
        <v>3931</v>
      </c>
      <c r="G2457" s="235"/>
      <c r="H2457" s="238">
        <v>9.4700000000000006</v>
      </c>
      <c r="I2457" s="239"/>
      <c r="J2457" s="235"/>
      <c r="K2457" s="235"/>
      <c r="L2457" s="240"/>
      <c r="M2457" s="241"/>
      <c r="N2457" s="242"/>
      <c r="O2457" s="242"/>
      <c r="P2457" s="242"/>
      <c r="Q2457" s="242"/>
      <c r="R2457" s="242"/>
      <c r="S2457" s="242"/>
      <c r="T2457" s="243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44" t="s">
        <v>187</v>
      </c>
      <c r="AU2457" s="244" t="s">
        <v>86</v>
      </c>
      <c r="AV2457" s="13" t="s">
        <v>86</v>
      </c>
      <c r="AW2457" s="13" t="s">
        <v>37</v>
      </c>
      <c r="AX2457" s="13" t="s">
        <v>77</v>
      </c>
      <c r="AY2457" s="244" t="s">
        <v>177</v>
      </c>
    </row>
    <row r="2458" s="13" customFormat="1">
      <c r="A2458" s="13"/>
      <c r="B2458" s="234"/>
      <c r="C2458" s="235"/>
      <c r="D2458" s="229" t="s">
        <v>187</v>
      </c>
      <c r="E2458" s="236" t="s">
        <v>19</v>
      </c>
      <c r="F2458" s="237" t="s">
        <v>3932</v>
      </c>
      <c r="G2458" s="235"/>
      <c r="H2458" s="238">
        <v>8.3000000000000007</v>
      </c>
      <c r="I2458" s="239"/>
      <c r="J2458" s="235"/>
      <c r="K2458" s="235"/>
      <c r="L2458" s="240"/>
      <c r="M2458" s="241"/>
      <c r="N2458" s="242"/>
      <c r="O2458" s="242"/>
      <c r="P2458" s="242"/>
      <c r="Q2458" s="242"/>
      <c r="R2458" s="242"/>
      <c r="S2458" s="242"/>
      <c r="T2458" s="243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4" t="s">
        <v>187</v>
      </c>
      <c r="AU2458" s="244" t="s">
        <v>86</v>
      </c>
      <c r="AV2458" s="13" t="s">
        <v>86</v>
      </c>
      <c r="AW2458" s="13" t="s">
        <v>37</v>
      </c>
      <c r="AX2458" s="13" t="s">
        <v>77</v>
      </c>
      <c r="AY2458" s="244" t="s">
        <v>177</v>
      </c>
    </row>
    <row r="2459" s="13" customFormat="1">
      <c r="A2459" s="13"/>
      <c r="B2459" s="234"/>
      <c r="C2459" s="235"/>
      <c r="D2459" s="229" t="s">
        <v>187</v>
      </c>
      <c r="E2459" s="236" t="s">
        <v>19</v>
      </c>
      <c r="F2459" s="237" t="s">
        <v>3933</v>
      </c>
      <c r="G2459" s="235"/>
      <c r="H2459" s="238">
        <v>4.5</v>
      </c>
      <c r="I2459" s="239"/>
      <c r="J2459" s="235"/>
      <c r="K2459" s="235"/>
      <c r="L2459" s="240"/>
      <c r="M2459" s="241"/>
      <c r="N2459" s="242"/>
      <c r="O2459" s="242"/>
      <c r="P2459" s="242"/>
      <c r="Q2459" s="242"/>
      <c r="R2459" s="242"/>
      <c r="S2459" s="242"/>
      <c r="T2459" s="243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44" t="s">
        <v>187</v>
      </c>
      <c r="AU2459" s="244" t="s">
        <v>86</v>
      </c>
      <c r="AV2459" s="13" t="s">
        <v>86</v>
      </c>
      <c r="AW2459" s="13" t="s">
        <v>37</v>
      </c>
      <c r="AX2459" s="13" t="s">
        <v>77</v>
      </c>
      <c r="AY2459" s="244" t="s">
        <v>177</v>
      </c>
    </row>
    <row r="2460" s="13" customFormat="1">
      <c r="A2460" s="13"/>
      <c r="B2460" s="234"/>
      <c r="C2460" s="235"/>
      <c r="D2460" s="229" t="s">
        <v>187</v>
      </c>
      <c r="E2460" s="236" t="s">
        <v>19</v>
      </c>
      <c r="F2460" s="237" t="s">
        <v>3934</v>
      </c>
      <c r="G2460" s="235"/>
      <c r="H2460" s="238">
        <v>4.5</v>
      </c>
      <c r="I2460" s="239"/>
      <c r="J2460" s="235"/>
      <c r="K2460" s="235"/>
      <c r="L2460" s="240"/>
      <c r="M2460" s="241"/>
      <c r="N2460" s="242"/>
      <c r="O2460" s="242"/>
      <c r="P2460" s="242"/>
      <c r="Q2460" s="242"/>
      <c r="R2460" s="242"/>
      <c r="S2460" s="242"/>
      <c r="T2460" s="243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4" t="s">
        <v>187</v>
      </c>
      <c r="AU2460" s="244" t="s">
        <v>86</v>
      </c>
      <c r="AV2460" s="13" t="s">
        <v>86</v>
      </c>
      <c r="AW2460" s="13" t="s">
        <v>37</v>
      </c>
      <c r="AX2460" s="13" t="s">
        <v>77</v>
      </c>
      <c r="AY2460" s="244" t="s">
        <v>177</v>
      </c>
    </row>
    <row r="2461" s="16" customFormat="1">
      <c r="A2461" s="16"/>
      <c r="B2461" s="266"/>
      <c r="C2461" s="267"/>
      <c r="D2461" s="229" t="s">
        <v>187</v>
      </c>
      <c r="E2461" s="268" t="s">
        <v>19</v>
      </c>
      <c r="F2461" s="269" t="s">
        <v>1155</v>
      </c>
      <c r="G2461" s="267"/>
      <c r="H2461" s="270">
        <v>153.58000000000001</v>
      </c>
      <c r="I2461" s="271"/>
      <c r="J2461" s="267"/>
      <c r="K2461" s="267"/>
      <c r="L2461" s="272"/>
      <c r="M2461" s="273"/>
      <c r="N2461" s="274"/>
      <c r="O2461" s="274"/>
      <c r="P2461" s="274"/>
      <c r="Q2461" s="274"/>
      <c r="R2461" s="274"/>
      <c r="S2461" s="274"/>
      <c r="T2461" s="275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T2461" s="276" t="s">
        <v>187</v>
      </c>
      <c r="AU2461" s="276" t="s">
        <v>86</v>
      </c>
      <c r="AV2461" s="16" t="s">
        <v>92</v>
      </c>
      <c r="AW2461" s="16" t="s">
        <v>37</v>
      </c>
      <c r="AX2461" s="16" t="s">
        <v>77</v>
      </c>
      <c r="AY2461" s="276" t="s">
        <v>177</v>
      </c>
    </row>
    <row r="2462" s="15" customFormat="1">
      <c r="A2462" s="15"/>
      <c r="B2462" s="255"/>
      <c r="C2462" s="256"/>
      <c r="D2462" s="229" t="s">
        <v>187</v>
      </c>
      <c r="E2462" s="257" t="s">
        <v>19</v>
      </c>
      <c r="F2462" s="258" t="s">
        <v>222</v>
      </c>
      <c r="G2462" s="256"/>
      <c r="H2462" s="259">
        <v>295.16000000000003</v>
      </c>
      <c r="I2462" s="260"/>
      <c r="J2462" s="256"/>
      <c r="K2462" s="256"/>
      <c r="L2462" s="261"/>
      <c r="M2462" s="262"/>
      <c r="N2462" s="263"/>
      <c r="O2462" s="263"/>
      <c r="P2462" s="263"/>
      <c r="Q2462" s="263"/>
      <c r="R2462" s="263"/>
      <c r="S2462" s="263"/>
      <c r="T2462" s="264"/>
      <c r="U2462" s="15"/>
      <c r="V2462" s="15"/>
      <c r="W2462" s="15"/>
      <c r="X2462" s="15"/>
      <c r="Y2462" s="15"/>
      <c r="Z2462" s="15"/>
      <c r="AA2462" s="15"/>
      <c r="AB2462" s="15"/>
      <c r="AC2462" s="15"/>
      <c r="AD2462" s="15"/>
      <c r="AE2462" s="15"/>
      <c r="AT2462" s="265" t="s">
        <v>187</v>
      </c>
      <c r="AU2462" s="265" t="s">
        <v>86</v>
      </c>
      <c r="AV2462" s="15" t="s">
        <v>99</v>
      </c>
      <c r="AW2462" s="15" t="s">
        <v>37</v>
      </c>
      <c r="AX2462" s="15" t="s">
        <v>84</v>
      </c>
      <c r="AY2462" s="265" t="s">
        <v>177</v>
      </c>
    </row>
    <row r="2463" s="2" customFormat="1" ht="16.5" customHeight="1">
      <c r="A2463" s="41"/>
      <c r="B2463" s="42"/>
      <c r="C2463" s="216" t="s">
        <v>3935</v>
      </c>
      <c r="D2463" s="216" t="s">
        <v>179</v>
      </c>
      <c r="E2463" s="217" t="s">
        <v>3936</v>
      </c>
      <c r="F2463" s="218" t="s">
        <v>3937</v>
      </c>
      <c r="G2463" s="219" t="s">
        <v>251</v>
      </c>
      <c r="H2463" s="220">
        <v>189.554</v>
      </c>
      <c r="I2463" s="221"/>
      <c r="J2463" s="222">
        <f>ROUND(I2463*H2463,2)</f>
        <v>0</v>
      </c>
      <c r="K2463" s="218" t="s">
        <v>244</v>
      </c>
      <c r="L2463" s="47"/>
      <c r="M2463" s="223" t="s">
        <v>19</v>
      </c>
      <c r="N2463" s="224" t="s">
        <v>48</v>
      </c>
      <c r="O2463" s="87"/>
      <c r="P2463" s="225">
        <f>O2463*H2463</f>
        <v>0</v>
      </c>
      <c r="Q2463" s="225">
        <v>0.00029999999999999997</v>
      </c>
      <c r="R2463" s="225">
        <f>Q2463*H2463</f>
        <v>0.056866199999999999</v>
      </c>
      <c r="S2463" s="225">
        <v>0</v>
      </c>
      <c r="T2463" s="226">
        <f>S2463*H2463</f>
        <v>0</v>
      </c>
      <c r="U2463" s="41"/>
      <c r="V2463" s="41"/>
      <c r="W2463" s="41"/>
      <c r="X2463" s="41"/>
      <c r="Y2463" s="41"/>
      <c r="Z2463" s="41"/>
      <c r="AA2463" s="41"/>
      <c r="AB2463" s="41"/>
      <c r="AC2463" s="41"/>
      <c r="AD2463" s="41"/>
      <c r="AE2463" s="41"/>
      <c r="AR2463" s="227" t="s">
        <v>291</v>
      </c>
      <c r="AT2463" s="227" t="s">
        <v>179</v>
      </c>
      <c r="AU2463" s="227" t="s">
        <v>86</v>
      </c>
      <c r="AY2463" s="20" t="s">
        <v>177</v>
      </c>
      <c r="BE2463" s="228">
        <f>IF(N2463="základní",J2463,0)</f>
        <v>0</v>
      </c>
      <c r="BF2463" s="228">
        <f>IF(N2463="snížená",J2463,0)</f>
        <v>0</v>
      </c>
      <c r="BG2463" s="228">
        <f>IF(N2463="zákl. přenesená",J2463,0)</f>
        <v>0</v>
      </c>
      <c r="BH2463" s="228">
        <f>IF(N2463="sníž. přenesená",J2463,0)</f>
        <v>0</v>
      </c>
      <c r="BI2463" s="228">
        <f>IF(N2463="nulová",J2463,0)</f>
        <v>0</v>
      </c>
      <c r="BJ2463" s="20" t="s">
        <v>84</v>
      </c>
      <c r="BK2463" s="228">
        <f>ROUND(I2463*H2463,2)</f>
        <v>0</v>
      </c>
      <c r="BL2463" s="20" t="s">
        <v>291</v>
      </c>
      <c r="BM2463" s="227" t="s">
        <v>3938</v>
      </c>
    </row>
    <row r="2464" s="2" customFormat="1">
      <c r="A2464" s="41"/>
      <c r="B2464" s="42"/>
      <c r="C2464" s="43"/>
      <c r="D2464" s="229" t="s">
        <v>185</v>
      </c>
      <c r="E2464" s="43"/>
      <c r="F2464" s="230" t="s">
        <v>3939</v>
      </c>
      <c r="G2464" s="43"/>
      <c r="H2464" s="43"/>
      <c r="I2464" s="231"/>
      <c r="J2464" s="43"/>
      <c r="K2464" s="43"/>
      <c r="L2464" s="47"/>
      <c r="M2464" s="232"/>
      <c r="N2464" s="233"/>
      <c r="O2464" s="87"/>
      <c r="P2464" s="87"/>
      <c r="Q2464" s="87"/>
      <c r="R2464" s="87"/>
      <c r="S2464" s="87"/>
      <c r="T2464" s="88"/>
      <c r="U2464" s="41"/>
      <c r="V2464" s="41"/>
      <c r="W2464" s="41"/>
      <c r="X2464" s="41"/>
      <c r="Y2464" s="41"/>
      <c r="Z2464" s="41"/>
      <c r="AA2464" s="41"/>
      <c r="AB2464" s="41"/>
      <c r="AC2464" s="41"/>
      <c r="AD2464" s="41"/>
      <c r="AE2464" s="41"/>
      <c r="AT2464" s="20" t="s">
        <v>185</v>
      </c>
      <c r="AU2464" s="20" t="s">
        <v>86</v>
      </c>
    </row>
    <row r="2465" s="2" customFormat="1" ht="16.5" customHeight="1">
      <c r="A2465" s="41"/>
      <c r="B2465" s="42"/>
      <c r="C2465" s="216" t="s">
        <v>3940</v>
      </c>
      <c r="D2465" s="216" t="s">
        <v>179</v>
      </c>
      <c r="E2465" s="217" t="s">
        <v>3941</v>
      </c>
      <c r="F2465" s="218" t="s">
        <v>3942</v>
      </c>
      <c r="G2465" s="219" t="s">
        <v>344</v>
      </c>
      <c r="H2465" s="220">
        <v>1</v>
      </c>
      <c r="I2465" s="221"/>
      <c r="J2465" s="222">
        <f>ROUND(I2465*H2465,2)</f>
        <v>0</v>
      </c>
      <c r="K2465" s="218" t="s">
        <v>317</v>
      </c>
      <c r="L2465" s="47"/>
      <c r="M2465" s="223" t="s">
        <v>19</v>
      </c>
      <c r="N2465" s="224" t="s">
        <v>48</v>
      </c>
      <c r="O2465" s="87"/>
      <c r="P2465" s="225">
        <f>O2465*H2465</f>
        <v>0</v>
      </c>
      <c r="Q2465" s="225">
        <v>0</v>
      </c>
      <c r="R2465" s="225">
        <f>Q2465*H2465</f>
        <v>0</v>
      </c>
      <c r="S2465" s="225">
        <v>0</v>
      </c>
      <c r="T2465" s="226">
        <f>S2465*H2465</f>
        <v>0</v>
      </c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R2465" s="227" t="s">
        <v>291</v>
      </c>
      <c r="AT2465" s="227" t="s">
        <v>179</v>
      </c>
      <c r="AU2465" s="227" t="s">
        <v>86</v>
      </c>
      <c r="AY2465" s="20" t="s">
        <v>177</v>
      </c>
      <c r="BE2465" s="228">
        <f>IF(N2465="základní",J2465,0)</f>
        <v>0</v>
      </c>
      <c r="BF2465" s="228">
        <f>IF(N2465="snížená",J2465,0)</f>
        <v>0</v>
      </c>
      <c r="BG2465" s="228">
        <f>IF(N2465="zákl. přenesená",J2465,0)</f>
        <v>0</v>
      </c>
      <c r="BH2465" s="228">
        <f>IF(N2465="sníž. přenesená",J2465,0)</f>
        <v>0</v>
      </c>
      <c r="BI2465" s="228">
        <f>IF(N2465="nulová",J2465,0)</f>
        <v>0</v>
      </c>
      <c r="BJ2465" s="20" t="s">
        <v>84</v>
      </c>
      <c r="BK2465" s="228">
        <f>ROUND(I2465*H2465,2)</f>
        <v>0</v>
      </c>
      <c r="BL2465" s="20" t="s">
        <v>291</v>
      </c>
      <c r="BM2465" s="227" t="s">
        <v>3943</v>
      </c>
    </row>
    <row r="2466" s="2" customFormat="1">
      <c r="A2466" s="41"/>
      <c r="B2466" s="42"/>
      <c r="C2466" s="43"/>
      <c r="D2466" s="229" t="s">
        <v>185</v>
      </c>
      <c r="E2466" s="43"/>
      <c r="F2466" s="230" t="s">
        <v>3942</v>
      </c>
      <c r="G2466" s="43"/>
      <c r="H2466" s="43"/>
      <c r="I2466" s="231"/>
      <c r="J2466" s="43"/>
      <c r="K2466" s="43"/>
      <c r="L2466" s="47"/>
      <c r="M2466" s="232"/>
      <c r="N2466" s="233"/>
      <c r="O2466" s="87"/>
      <c r="P2466" s="87"/>
      <c r="Q2466" s="87"/>
      <c r="R2466" s="87"/>
      <c r="S2466" s="87"/>
      <c r="T2466" s="88"/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T2466" s="20" t="s">
        <v>185</v>
      </c>
      <c r="AU2466" s="20" t="s">
        <v>86</v>
      </c>
    </row>
    <row r="2467" s="2" customFormat="1" ht="16.5" customHeight="1">
      <c r="A2467" s="41"/>
      <c r="B2467" s="42"/>
      <c r="C2467" s="216" t="s">
        <v>3944</v>
      </c>
      <c r="D2467" s="216" t="s">
        <v>179</v>
      </c>
      <c r="E2467" s="217" t="s">
        <v>3945</v>
      </c>
      <c r="F2467" s="218" t="s">
        <v>3946</v>
      </c>
      <c r="G2467" s="219" t="s">
        <v>465</v>
      </c>
      <c r="H2467" s="220">
        <v>8.25</v>
      </c>
      <c r="I2467" s="221"/>
      <c r="J2467" s="222">
        <f>ROUND(I2467*H2467,2)</f>
        <v>0</v>
      </c>
      <c r="K2467" s="218" t="s">
        <v>244</v>
      </c>
      <c r="L2467" s="47"/>
      <c r="M2467" s="223" t="s">
        <v>19</v>
      </c>
      <c r="N2467" s="224" t="s">
        <v>48</v>
      </c>
      <c r="O2467" s="87"/>
      <c r="P2467" s="225">
        <f>O2467*H2467</f>
        <v>0</v>
      </c>
      <c r="Q2467" s="225">
        <v>0.00097999999999999997</v>
      </c>
      <c r="R2467" s="225">
        <f>Q2467*H2467</f>
        <v>0.0080850000000000002</v>
      </c>
      <c r="S2467" s="225">
        <v>0</v>
      </c>
      <c r="T2467" s="226">
        <f>S2467*H2467</f>
        <v>0</v>
      </c>
      <c r="U2467" s="41"/>
      <c r="V2467" s="41"/>
      <c r="W2467" s="41"/>
      <c r="X2467" s="41"/>
      <c r="Y2467" s="41"/>
      <c r="Z2467" s="41"/>
      <c r="AA2467" s="41"/>
      <c r="AB2467" s="41"/>
      <c r="AC2467" s="41"/>
      <c r="AD2467" s="41"/>
      <c r="AE2467" s="41"/>
      <c r="AR2467" s="227" t="s">
        <v>291</v>
      </c>
      <c r="AT2467" s="227" t="s">
        <v>179</v>
      </c>
      <c r="AU2467" s="227" t="s">
        <v>86</v>
      </c>
      <c r="AY2467" s="20" t="s">
        <v>177</v>
      </c>
      <c r="BE2467" s="228">
        <f>IF(N2467="základní",J2467,0)</f>
        <v>0</v>
      </c>
      <c r="BF2467" s="228">
        <f>IF(N2467="snížená",J2467,0)</f>
        <v>0</v>
      </c>
      <c r="BG2467" s="228">
        <f>IF(N2467="zákl. přenesená",J2467,0)</f>
        <v>0</v>
      </c>
      <c r="BH2467" s="228">
        <f>IF(N2467="sníž. přenesená",J2467,0)</f>
        <v>0</v>
      </c>
      <c r="BI2467" s="228">
        <f>IF(N2467="nulová",J2467,0)</f>
        <v>0</v>
      </c>
      <c r="BJ2467" s="20" t="s">
        <v>84</v>
      </c>
      <c r="BK2467" s="228">
        <f>ROUND(I2467*H2467,2)</f>
        <v>0</v>
      </c>
      <c r="BL2467" s="20" t="s">
        <v>291</v>
      </c>
      <c r="BM2467" s="227" t="s">
        <v>3947</v>
      </c>
    </row>
    <row r="2468" s="2" customFormat="1">
      <c r="A2468" s="41"/>
      <c r="B2468" s="42"/>
      <c r="C2468" s="43"/>
      <c r="D2468" s="229" t="s">
        <v>185</v>
      </c>
      <c r="E2468" s="43"/>
      <c r="F2468" s="230" t="s">
        <v>3948</v>
      </c>
      <c r="G2468" s="43"/>
      <c r="H2468" s="43"/>
      <c r="I2468" s="231"/>
      <c r="J2468" s="43"/>
      <c r="K2468" s="43"/>
      <c r="L2468" s="47"/>
      <c r="M2468" s="232"/>
      <c r="N2468" s="233"/>
      <c r="O2468" s="87"/>
      <c r="P2468" s="87"/>
      <c r="Q2468" s="87"/>
      <c r="R2468" s="87"/>
      <c r="S2468" s="87"/>
      <c r="T2468" s="88"/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T2468" s="20" t="s">
        <v>185</v>
      </c>
      <c r="AU2468" s="20" t="s">
        <v>86</v>
      </c>
    </row>
    <row r="2469" s="14" customFormat="1">
      <c r="A2469" s="14"/>
      <c r="B2469" s="245"/>
      <c r="C2469" s="246"/>
      <c r="D2469" s="229" t="s">
        <v>187</v>
      </c>
      <c r="E2469" s="247" t="s">
        <v>19</v>
      </c>
      <c r="F2469" s="248" t="s">
        <v>753</v>
      </c>
      <c r="G2469" s="246"/>
      <c r="H2469" s="247" t="s">
        <v>19</v>
      </c>
      <c r="I2469" s="249"/>
      <c r="J2469" s="246"/>
      <c r="K2469" s="246"/>
      <c r="L2469" s="250"/>
      <c r="M2469" s="251"/>
      <c r="N2469" s="252"/>
      <c r="O2469" s="252"/>
      <c r="P2469" s="252"/>
      <c r="Q2469" s="252"/>
      <c r="R2469" s="252"/>
      <c r="S2469" s="252"/>
      <c r="T2469" s="253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4" t="s">
        <v>187</v>
      </c>
      <c r="AU2469" s="254" t="s">
        <v>86</v>
      </c>
      <c r="AV2469" s="14" t="s">
        <v>84</v>
      </c>
      <c r="AW2469" s="14" t="s">
        <v>37</v>
      </c>
      <c r="AX2469" s="14" t="s">
        <v>77</v>
      </c>
      <c r="AY2469" s="254" t="s">
        <v>177</v>
      </c>
    </row>
    <row r="2470" s="13" customFormat="1">
      <c r="A2470" s="13"/>
      <c r="B2470" s="234"/>
      <c r="C2470" s="235"/>
      <c r="D2470" s="229" t="s">
        <v>187</v>
      </c>
      <c r="E2470" s="236" t="s">
        <v>19</v>
      </c>
      <c r="F2470" s="237" t="s">
        <v>3949</v>
      </c>
      <c r="G2470" s="235"/>
      <c r="H2470" s="238">
        <v>0.75</v>
      </c>
      <c r="I2470" s="239"/>
      <c r="J2470" s="235"/>
      <c r="K2470" s="235"/>
      <c r="L2470" s="240"/>
      <c r="M2470" s="241"/>
      <c r="N2470" s="242"/>
      <c r="O2470" s="242"/>
      <c r="P2470" s="242"/>
      <c r="Q2470" s="242"/>
      <c r="R2470" s="242"/>
      <c r="S2470" s="242"/>
      <c r="T2470" s="243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4" t="s">
        <v>187</v>
      </c>
      <c r="AU2470" s="244" t="s">
        <v>86</v>
      </c>
      <c r="AV2470" s="13" t="s">
        <v>86</v>
      </c>
      <c r="AW2470" s="13" t="s">
        <v>37</v>
      </c>
      <c r="AX2470" s="13" t="s">
        <v>77</v>
      </c>
      <c r="AY2470" s="244" t="s">
        <v>177</v>
      </c>
    </row>
    <row r="2471" s="13" customFormat="1">
      <c r="A2471" s="13"/>
      <c r="B2471" s="234"/>
      <c r="C2471" s="235"/>
      <c r="D2471" s="229" t="s">
        <v>187</v>
      </c>
      <c r="E2471" s="236" t="s">
        <v>19</v>
      </c>
      <c r="F2471" s="237" t="s">
        <v>3950</v>
      </c>
      <c r="G2471" s="235"/>
      <c r="H2471" s="238">
        <v>1.5</v>
      </c>
      <c r="I2471" s="239"/>
      <c r="J2471" s="235"/>
      <c r="K2471" s="235"/>
      <c r="L2471" s="240"/>
      <c r="M2471" s="241"/>
      <c r="N2471" s="242"/>
      <c r="O2471" s="242"/>
      <c r="P2471" s="242"/>
      <c r="Q2471" s="242"/>
      <c r="R2471" s="242"/>
      <c r="S2471" s="242"/>
      <c r="T2471" s="243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44" t="s">
        <v>187</v>
      </c>
      <c r="AU2471" s="244" t="s">
        <v>86</v>
      </c>
      <c r="AV2471" s="13" t="s">
        <v>86</v>
      </c>
      <c r="AW2471" s="13" t="s">
        <v>37</v>
      </c>
      <c r="AX2471" s="13" t="s">
        <v>77</v>
      </c>
      <c r="AY2471" s="244" t="s">
        <v>177</v>
      </c>
    </row>
    <row r="2472" s="13" customFormat="1">
      <c r="A2472" s="13"/>
      <c r="B2472" s="234"/>
      <c r="C2472" s="235"/>
      <c r="D2472" s="229" t="s">
        <v>187</v>
      </c>
      <c r="E2472" s="236" t="s">
        <v>19</v>
      </c>
      <c r="F2472" s="237" t="s">
        <v>3951</v>
      </c>
      <c r="G2472" s="235"/>
      <c r="H2472" s="238">
        <v>0.75</v>
      </c>
      <c r="I2472" s="239"/>
      <c r="J2472" s="235"/>
      <c r="K2472" s="235"/>
      <c r="L2472" s="240"/>
      <c r="M2472" s="241"/>
      <c r="N2472" s="242"/>
      <c r="O2472" s="242"/>
      <c r="P2472" s="242"/>
      <c r="Q2472" s="242"/>
      <c r="R2472" s="242"/>
      <c r="S2472" s="242"/>
      <c r="T2472" s="243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4" t="s">
        <v>187</v>
      </c>
      <c r="AU2472" s="244" t="s">
        <v>86</v>
      </c>
      <c r="AV2472" s="13" t="s">
        <v>86</v>
      </c>
      <c r="AW2472" s="13" t="s">
        <v>37</v>
      </c>
      <c r="AX2472" s="13" t="s">
        <v>77</v>
      </c>
      <c r="AY2472" s="244" t="s">
        <v>177</v>
      </c>
    </row>
    <row r="2473" s="14" customFormat="1">
      <c r="A2473" s="14"/>
      <c r="B2473" s="245"/>
      <c r="C2473" s="246"/>
      <c r="D2473" s="229" t="s">
        <v>187</v>
      </c>
      <c r="E2473" s="247" t="s">
        <v>19</v>
      </c>
      <c r="F2473" s="248" t="s">
        <v>755</v>
      </c>
      <c r="G2473" s="246"/>
      <c r="H2473" s="247" t="s">
        <v>19</v>
      </c>
      <c r="I2473" s="249"/>
      <c r="J2473" s="246"/>
      <c r="K2473" s="246"/>
      <c r="L2473" s="250"/>
      <c r="M2473" s="251"/>
      <c r="N2473" s="252"/>
      <c r="O2473" s="252"/>
      <c r="P2473" s="252"/>
      <c r="Q2473" s="252"/>
      <c r="R2473" s="252"/>
      <c r="S2473" s="252"/>
      <c r="T2473" s="253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4" t="s">
        <v>187</v>
      </c>
      <c r="AU2473" s="254" t="s">
        <v>86</v>
      </c>
      <c r="AV2473" s="14" t="s">
        <v>84</v>
      </c>
      <c r="AW2473" s="14" t="s">
        <v>37</v>
      </c>
      <c r="AX2473" s="14" t="s">
        <v>77</v>
      </c>
      <c r="AY2473" s="254" t="s">
        <v>177</v>
      </c>
    </row>
    <row r="2474" s="13" customFormat="1">
      <c r="A2474" s="13"/>
      <c r="B2474" s="234"/>
      <c r="C2474" s="235"/>
      <c r="D2474" s="229" t="s">
        <v>187</v>
      </c>
      <c r="E2474" s="236" t="s">
        <v>19</v>
      </c>
      <c r="F2474" s="237" t="s">
        <v>3952</v>
      </c>
      <c r="G2474" s="235"/>
      <c r="H2474" s="238">
        <v>1.5</v>
      </c>
      <c r="I2474" s="239"/>
      <c r="J2474" s="235"/>
      <c r="K2474" s="235"/>
      <c r="L2474" s="240"/>
      <c r="M2474" s="241"/>
      <c r="N2474" s="242"/>
      <c r="O2474" s="242"/>
      <c r="P2474" s="242"/>
      <c r="Q2474" s="242"/>
      <c r="R2474" s="242"/>
      <c r="S2474" s="242"/>
      <c r="T2474" s="243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4" t="s">
        <v>187</v>
      </c>
      <c r="AU2474" s="244" t="s">
        <v>86</v>
      </c>
      <c r="AV2474" s="13" t="s">
        <v>86</v>
      </c>
      <c r="AW2474" s="13" t="s">
        <v>37</v>
      </c>
      <c r="AX2474" s="13" t="s">
        <v>77</v>
      </c>
      <c r="AY2474" s="244" t="s">
        <v>177</v>
      </c>
    </row>
    <row r="2475" s="13" customFormat="1">
      <c r="A2475" s="13"/>
      <c r="B2475" s="234"/>
      <c r="C2475" s="235"/>
      <c r="D2475" s="229" t="s">
        <v>187</v>
      </c>
      <c r="E2475" s="236" t="s">
        <v>19</v>
      </c>
      <c r="F2475" s="237" t="s">
        <v>3953</v>
      </c>
      <c r="G2475" s="235"/>
      <c r="H2475" s="238">
        <v>0.75</v>
      </c>
      <c r="I2475" s="239"/>
      <c r="J2475" s="235"/>
      <c r="K2475" s="235"/>
      <c r="L2475" s="240"/>
      <c r="M2475" s="241"/>
      <c r="N2475" s="242"/>
      <c r="O2475" s="242"/>
      <c r="P2475" s="242"/>
      <c r="Q2475" s="242"/>
      <c r="R2475" s="242"/>
      <c r="S2475" s="242"/>
      <c r="T2475" s="243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44" t="s">
        <v>187</v>
      </c>
      <c r="AU2475" s="244" t="s">
        <v>86</v>
      </c>
      <c r="AV2475" s="13" t="s">
        <v>86</v>
      </c>
      <c r="AW2475" s="13" t="s">
        <v>37</v>
      </c>
      <c r="AX2475" s="13" t="s">
        <v>77</v>
      </c>
      <c r="AY2475" s="244" t="s">
        <v>177</v>
      </c>
    </row>
    <row r="2476" s="13" customFormat="1">
      <c r="A2476" s="13"/>
      <c r="B2476" s="234"/>
      <c r="C2476" s="235"/>
      <c r="D2476" s="229" t="s">
        <v>187</v>
      </c>
      <c r="E2476" s="236" t="s">
        <v>19</v>
      </c>
      <c r="F2476" s="237" t="s">
        <v>3954</v>
      </c>
      <c r="G2476" s="235"/>
      <c r="H2476" s="238">
        <v>1.5</v>
      </c>
      <c r="I2476" s="239"/>
      <c r="J2476" s="235"/>
      <c r="K2476" s="235"/>
      <c r="L2476" s="240"/>
      <c r="M2476" s="241"/>
      <c r="N2476" s="242"/>
      <c r="O2476" s="242"/>
      <c r="P2476" s="242"/>
      <c r="Q2476" s="242"/>
      <c r="R2476" s="242"/>
      <c r="S2476" s="242"/>
      <c r="T2476" s="24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4" t="s">
        <v>187</v>
      </c>
      <c r="AU2476" s="244" t="s">
        <v>86</v>
      </c>
      <c r="AV2476" s="13" t="s">
        <v>86</v>
      </c>
      <c r="AW2476" s="13" t="s">
        <v>37</v>
      </c>
      <c r="AX2476" s="13" t="s">
        <v>77</v>
      </c>
      <c r="AY2476" s="244" t="s">
        <v>177</v>
      </c>
    </row>
    <row r="2477" s="13" customFormat="1">
      <c r="A2477" s="13"/>
      <c r="B2477" s="234"/>
      <c r="C2477" s="235"/>
      <c r="D2477" s="229" t="s">
        <v>187</v>
      </c>
      <c r="E2477" s="236" t="s">
        <v>19</v>
      </c>
      <c r="F2477" s="237" t="s">
        <v>3955</v>
      </c>
      <c r="G2477" s="235"/>
      <c r="H2477" s="238">
        <v>0.75</v>
      </c>
      <c r="I2477" s="239"/>
      <c r="J2477" s="235"/>
      <c r="K2477" s="235"/>
      <c r="L2477" s="240"/>
      <c r="M2477" s="241"/>
      <c r="N2477" s="242"/>
      <c r="O2477" s="242"/>
      <c r="P2477" s="242"/>
      <c r="Q2477" s="242"/>
      <c r="R2477" s="242"/>
      <c r="S2477" s="242"/>
      <c r="T2477" s="243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44" t="s">
        <v>187</v>
      </c>
      <c r="AU2477" s="244" t="s">
        <v>86</v>
      </c>
      <c r="AV2477" s="13" t="s">
        <v>86</v>
      </c>
      <c r="AW2477" s="13" t="s">
        <v>37</v>
      </c>
      <c r="AX2477" s="13" t="s">
        <v>77</v>
      </c>
      <c r="AY2477" s="244" t="s">
        <v>177</v>
      </c>
    </row>
    <row r="2478" s="13" customFormat="1">
      <c r="A2478" s="13"/>
      <c r="B2478" s="234"/>
      <c r="C2478" s="235"/>
      <c r="D2478" s="229" t="s">
        <v>187</v>
      </c>
      <c r="E2478" s="236" t="s">
        <v>19</v>
      </c>
      <c r="F2478" s="237" t="s">
        <v>3956</v>
      </c>
      <c r="G2478" s="235"/>
      <c r="H2478" s="238">
        <v>0.75</v>
      </c>
      <c r="I2478" s="239"/>
      <c r="J2478" s="235"/>
      <c r="K2478" s="235"/>
      <c r="L2478" s="240"/>
      <c r="M2478" s="241"/>
      <c r="N2478" s="242"/>
      <c r="O2478" s="242"/>
      <c r="P2478" s="242"/>
      <c r="Q2478" s="242"/>
      <c r="R2478" s="242"/>
      <c r="S2478" s="242"/>
      <c r="T2478" s="24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4" t="s">
        <v>187</v>
      </c>
      <c r="AU2478" s="244" t="s">
        <v>86</v>
      </c>
      <c r="AV2478" s="13" t="s">
        <v>86</v>
      </c>
      <c r="AW2478" s="13" t="s">
        <v>37</v>
      </c>
      <c r="AX2478" s="13" t="s">
        <v>77</v>
      </c>
      <c r="AY2478" s="244" t="s">
        <v>177</v>
      </c>
    </row>
    <row r="2479" s="15" customFormat="1">
      <c r="A2479" s="15"/>
      <c r="B2479" s="255"/>
      <c r="C2479" s="256"/>
      <c r="D2479" s="229" t="s">
        <v>187</v>
      </c>
      <c r="E2479" s="257" t="s">
        <v>19</v>
      </c>
      <c r="F2479" s="258" t="s">
        <v>222</v>
      </c>
      <c r="G2479" s="256"/>
      <c r="H2479" s="259">
        <v>8.25</v>
      </c>
      <c r="I2479" s="260"/>
      <c r="J2479" s="256"/>
      <c r="K2479" s="256"/>
      <c r="L2479" s="261"/>
      <c r="M2479" s="262"/>
      <c r="N2479" s="263"/>
      <c r="O2479" s="263"/>
      <c r="P2479" s="263"/>
      <c r="Q2479" s="263"/>
      <c r="R2479" s="263"/>
      <c r="S2479" s="263"/>
      <c r="T2479" s="264"/>
      <c r="U2479" s="15"/>
      <c r="V2479" s="15"/>
      <c r="W2479" s="15"/>
      <c r="X2479" s="15"/>
      <c r="Y2479" s="15"/>
      <c r="Z2479" s="15"/>
      <c r="AA2479" s="15"/>
      <c r="AB2479" s="15"/>
      <c r="AC2479" s="15"/>
      <c r="AD2479" s="15"/>
      <c r="AE2479" s="15"/>
      <c r="AT2479" s="265" t="s">
        <v>187</v>
      </c>
      <c r="AU2479" s="265" t="s">
        <v>86</v>
      </c>
      <c r="AV2479" s="15" t="s">
        <v>99</v>
      </c>
      <c r="AW2479" s="15" t="s">
        <v>37</v>
      </c>
      <c r="AX2479" s="15" t="s">
        <v>84</v>
      </c>
      <c r="AY2479" s="265" t="s">
        <v>177</v>
      </c>
    </row>
    <row r="2480" s="2" customFormat="1" ht="16.5" customHeight="1">
      <c r="A2480" s="41"/>
      <c r="B2480" s="42"/>
      <c r="C2480" s="277" t="s">
        <v>3957</v>
      </c>
      <c r="D2480" s="277" t="s">
        <v>314</v>
      </c>
      <c r="E2480" s="278" t="s">
        <v>3733</v>
      </c>
      <c r="F2480" s="279" t="s">
        <v>3734</v>
      </c>
      <c r="G2480" s="280" t="s">
        <v>251</v>
      </c>
      <c r="H2480" s="281">
        <v>1.815</v>
      </c>
      <c r="I2480" s="282"/>
      <c r="J2480" s="283">
        <f>ROUND(I2480*H2480,2)</f>
        <v>0</v>
      </c>
      <c r="K2480" s="279" t="s">
        <v>183</v>
      </c>
      <c r="L2480" s="284"/>
      <c r="M2480" s="285" t="s">
        <v>19</v>
      </c>
      <c r="N2480" s="286" t="s">
        <v>48</v>
      </c>
      <c r="O2480" s="87"/>
      <c r="P2480" s="225">
        <f>O2480*H2480</f>
        <v>0</v>
      </c>
      <c r="Q2480" s="225">
        <v>0.018200000000000001</v>
      </c>
      <c r="R2480" s="225">
        <f>Q2480*H2480</f>
        <v>0.033033</v>
      </c>
      <c r="S2480" s="225">
        <v>0</v>
      </c>
      <c r="T2480" s="226">
        <f>S2480*H2480</f>
        <v>0</v>
      </c>
      <c r="U2480" s="41"/>
      <c r="V2480" s="41"/>
      <c r="W2480" s="41"/>
      <c r="X2480" s="41"/>
      <c r="Y2480" s="41"/>
      <c r="Z2480" s="41"/>
      <c r="AA2480" s="41"/>
      <c r="AB2480" s="41"/>
      <c r="AC2480" s="41"/>
      <c r="AD2480" s="41"/>
      <c r="AE2480" s="41"/>
      <c r="AR2480" s="227" t="s">
        <v>427</v>
      </c>
      <c r="AT2480" s="227" t="s">
        <v>314</v>
      </c>
      <c r="AU2480" s="227" t="s">
        <v>86</v>
      </c>
      <c r="AY2480" s="20" t="s">
        <v>177</v>
      </c>
      <c r="BE2480" s="228">
        <f>IF(N2480="základní",J2480,0)</f>
        <v>0</v>
      </c>
      <c r="BF2480" s="228">
        <f>IF(N2480="snížená",J2480,0)</f>
        <v>0</v>
      </c>
      <c r="BG2480" s="228">
        <f>IF(N2480="zákl. přenesená",J2480,0)</f>
        <v>0</v>
      </c>
      <c r="BH2480" s="228">
        <f>IF(N2480="sníž. přenesená",J2480,0)</f>
        <v>0</v>
      </c>
      <c r="BI2480" s="228">
        <f>IF(N2480="nulová",J2480,0)</f>
        <v>0</v>
      </c>
      <c r="BJ2480" s="20" t="s">
        <v>84</v>
      </c>
      <c r="BK2480" s="228">
        <f>ROUND(I2480*H2480,2)</f>
        <v>0</v>
      </c>
      <c r="BL2480" s="20" t="s">
        <v>291</v>
      </c>
      <c r="BM2480" s="227" t="s">
        <v>3958</v>
      </c>
    </row>
    <row r="2481" s="2" customFormat="1">
      <c r="A2481" s="41"/>
      <c r="B2481" s="42"/>
      <c r="C2481" s="43"/>
      <c r="D2481" s="229" t="s">
        <v>185</v>
      </c>
      <c r="E2481" s="43"/>
      <c r="F2481" s="230" t="s">
        <v>3734</v>
      </c>
      <c r="G2481" s="43"/>
      <c r="H2481" s="43"/>
      <c r="I2481" s="231"/>
      <c r="J2481" s="43"/>
      <c r="K2481" s="43"/>
      <c r="L2481" s="47"/>
      <c r="M2481" s="232"/>
      <c r="N2481" s="233"/>
      <c r="O2481" s="87"/>
      <c r="P2481" s="87"/>
      <c r="Q2481" s="87"/>
      <c r="R2481" s="87"/>
      <c r="S2481" s="87"/>
      <c r="T2481" s="88"/>
      <c r="U2481" s="41"/>
      <c r="V2481" s="41"/>
      <c r="W2481" s="41"/>
      <c r="X2481" s="41"/>
      <c r="Y2481" s="41"/>
      <c r="Z2481" s="41"/>
      <c r="AA2481" s="41"/>
      <c r="AB2481" s="41"/>
      <c r="AC2481" s="41"/>
      <c r="AD2481" s="41"/>
      <c r="AE2481" s="41"/>
      <c r="AT2481" s="20" t="s">
        <v>185</v>
      </c>
      <c r="AU2481" s="20" t="s">
        <v>86</v>
      </c>
    </row>
    <row r="2482" s="13" customFormat="1">
      <c r="A2482" s="13"/>
      <c r="B2482" s="234"/>
      <c r="C2482" s="235"/>
      <c r="D2482" s="229" t="s">
        <v>187</v>
      </c>
      <c r="E2482" s="236" t="s">
        <v>19</v>
      </c>
      <c r="F2482" s="237" t="s">
        <v>3959</v>
      </c>
      <c r="G2482" s="235"/>
      <c r="H2482" s="238">
        <v>1.6499999999999999</v>
      </c>
      <c r="I2482" s="239"/>
      <c r="J2482" s="235"/>
      <c r="K2482" s="235"/>
      <c r="L2482" s="240"/>
      <c r="M2482" s="241"/>
      <c r="N2482" s="242"/>
      <c r="O2482" s="242"/>
      <c r="P2482" s="242"/>
      <c r="Q2482" s="242"/>
      <c r="R2482" s="242"/>
      <c r="S2482" s="242"/>
      <c r="T2482" s="243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4" t="s">
        <v>187</v>
      </c>
      <c r="AU2482" s="244" t="s">
        <v>86</v>
      </c>
      <c r="AV2482" s="13" t="s">
        <v>86</v>
      </c>
      <c r="AW2482" s="13" t="s">
        <v>37</v>
      </c>
      <c r="AX2482" s="13" t="s">
        <v>84</v>
      </c>
      <c r="AY2482" s="244" t="s">
        <v>177</v>
      </c>
    </row>
    <row r="2483" s="13" customFormat="1">
      <c r="A2483" s="13"/>
      <c r="B2483" s="234"/>
      <c r="C2483" s="235"/>
      <c r="D2483" s="229" t="s">
        <v>187</v>
      </c>
      <c r="E2483" s="235"/>
      <c r="F2483" s="237" t="s">
        <v>3960</v>
      </c>
      <c r="G2483" s="235"/>
      <c r="H2483" s="238">
        <v>1.815</v>
      </c>
      <c r="I2483" s="239"/>
      <c r="J2483" s="235"/>
      <c r="K2483" s="235"/>
      <c r="L2483" s="240"/>
      <c r="M2483" s="241"/>
      <c r="N2483" s="242"/>
      <c r="O2483" s="242"/>
      <c r="P2483" s="242"/>
      <c r="Q2483" s="242"/>
      <c r="R2483" s="242"/>
      <c r="S2483" s="242"/>
      <c r="T2483" s="243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44" t="s">
        <v>187</v>
      </c>
      <c r="AU2483" s="244" t="s">
        <v>86</v>
      </c>
      <c r="AV2483" s="13" t="s">
        <v>86</v>
      </c>
      <c r="AW2483" s="13" t="s">
        <v>4</v>
      </c>
      <c r="AX2483" s="13" t="s">
        <v>84</v>
      </c>
      <c r="AY2483" s="244" t="s">
        <v>177</v>
      </c>
    </row>
    <row r="2484" s="2" customFormat="1" ht="16.5" customHeight="1">
      <c r="A2484" s="41"/>
      <c r="B2484" s="42"/>
      <c r="C2484" s="216" t="s">
        <v>3961</v>
      </c>
      <c r="D2484" s="216" t="s">
        <v>179</v>
      </c>
      <c r="E2484" s="217" t="s">
        <v>3962</v>
      </c>
      <c r="F2484" s="218" t="s">
        <v>3963</v>
      </c>
      <c r="G2484" s="219" t="s">
        <v>287</v>
      </c>
      <c r="H2484" s="220">
        <v>5.1150000000000002</v>
      </c>
      <c r="I2484" s="221"/>
      <c r="J2484" s="222">
        <f>ROUND(I2484*H2484,2)</f>
        <v>0</v>
      </c>
      <c r="K2484" s="218" t="s">
        <v>244</v>
      </c>
      <c r="L2484" s="47"/>
      <c r="M2484" s="223" t="s">
        <v>19</v>
      </c>
      <c r="N2484" s="224" t="s">
        <v>48</v>
      </c>
      <c r="O2484" s="87"/>
      <c r="P2484" s="225">
        <f>O2484*H2484</f>
        <v>0</v>
      </c>
      <c r="Q2484" s="225">
        <v>0</v>
      </c>
      <c r="R2484" s="225">
        <f>Q2484*H2484</f>
        <v>0</v>
      </c>
      <c r="S2484" s="225">
        <v>0</v>
      </c>
      <c r="T2484" s="226">
        <f>S2484*H2484</f>
        <v>0</v>
      </c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R2484" s="227" t="s">
        <v>291</v>
      </c>
      <c r="AT2484" s="227" t="s">
        <v>179</v>
      </c>
      <c r="AU2484" s="227" t="s">
        <v>86</v>
      </c>
      <c r="AY2484" s="20" t="s">
        <v>177</v>
      </c>
      <c r="BE2484" s="228">
        <f>IF(N2484="základní",J2484,0)</f>
        <v>0</v>
      </c>
      <c r="BF2484" s="228">
        <f>IF(N2484="snížená",J2484,0)</f>
        <v>0</v>
      </c>
      <c r="BG2484" s="228">
        <f>IF(N2484="zákl. přenesená",J2484,0)</f>
        <v>0</v>
      </c>
      <c r="BH2484" s="228">
        <f>IF(N2484="sníž. přenesená",J2484,0)</f>
        <v>0</v>
      </c>
      <c r="BI2484" s="228">
        <f>IF(N2484="nulová",J2484,0)</f>
        <v>0</v>
      </c>
      <c r="BJ2484" s="20" t="s">
        <v>84</v>
      </c>
      <c r="BK2484" s="228">
        <f>ROUND(I2484*H2484,2)</f>
        <v>0</v>
      </c>
      <c r="BL2484" s="20" t="s">
        <v>291</v>
      </c>
      <c r="BM2484" s="227" t="s">
        <v>3964</v>
      </c>
    </row>
    <row r="2485" s="2" customFormat="1">
      <c r="A2485" s="41"/>
      <c r="B2485" s="42"/>
      <c r="C2485" s="43"/>
      <c r="D2485" s="229" t="s">
        <v>185</v>
      </c>
      <c r="E2485" s="43"/>
      <c r="F2485" s="230" t="s">
        <v>3965</v>
      </c>
      <c r="G2485" s="43"/>
      <c r="H2485" s="43"/>
      <c r="I2485" s="231"/>
      <c r="J2485" s="43"/>
      <c r="K2485" s="43"/>
      <c r="L2485" s="47"/>
      <c r="M2485" s="232"/>
      <c r="N2485" s="233"/>
      <c r="O2485" s="87"/>
      <c r="P2485" s="87"/>
      <c r="Q2485" s="87"/>
      <c r="R2485" s="87"/>
      <c r="S2485" s="87"/>
      <c r="T2485" s="88"/>
      <c r="U2485" s="41"/>
      <c r="V2485" s="41"/>
      <c r="W2485" s="41"/>
      <c r="X2485" s="41"/>
      <c r="Y2485" s="41"/>
      <c r="Z2485" s="41"/>
      <c r="AA2485" s="41"/>
      <c r="AB2485" s="41"/>
      <c r="AC2485" s="41"/>
      <c r="AD2485" s="41"/>
      <c r="AE2485" s="41"/>
      <c r="AT2485" s="20" t="s">
        <v>185</v>
      </c>
      <c r="AU2485" s="20" t="s">
        <v>86</v>
      </c>
    </row>
    <row r="2486" s="12" customFormat="1" ht="22.8" customHeight="1">
      <c r="A2486" s="12"/>
      <c r="B2486" s="200"/>
      <c r="C2486" s="201"/>
      <c r="D2486" s="202" t="s">
        <v>76</v>
      </c>
      <c r="E2486" s="214" t="s">
        <v>3966</v>
      </c>
      <c r="F2486" s="214" t="s">
        <v>3967</v>
      </c>
      <c r="G2486" s="201"/>
      <c r="H2486" s="201"/>
      <c r="I2486" s="204"/>
      <c r="J2486" s="215">
        <f>BK2486</f>
        <v>0</v>
      </c>
      <c r="K2486" s="201"/>
      <c r="L2486" s="206"/>
      <c r="M2486" s="207"/>
      <c r="N2486" s="208"/>
      <c r="O2486" s="208"/>
      <c r="P2486" s="209">
        <f>SUM(P2487:P2536)</f>
        <v>0</v>
      </c>
      <c r="Q2486" s="208"/>
      <c r="R2486" s="209">
        <f>SUM(R2487:R2536)</f>
        <v>0.080452839999999998</v>
      </c>
      <c r="S2486" s="208"/>
      <c r="T2486" s="210">
        <f>SUM(T2487:T2536)</f>
        <v>0</v>
      </c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R2486" s="211" t="s">
        <v>86</v>
      </c>
      <c r="AT2486" s="212" t="s">
        <v>76</v>
      </c>
      <c r="AU2486" s="212" t="s">
        <v>84</v>
      </c>
      <c r="AY2486" s="211" t="s">
        <v>177</v>
      </c>
      <c r="BK2486" s="213">
        <f>SUM(BK2487:BK2536)</f>
        <v>0</v>
      </c>
    </row>
    <row r="2487" s="2" customFormat="1" ht="16.5" customHeight="1">
      <c r="A2487" s="41"/>
      <c r="B2487" s="42"/>
      <c r="C2487" s="216" t="s">
        <v>3968</v>
      </c>
      <c r="D2487" s="216" t="s">
        <v>179</v>
      </c>
      <c r="E2487" s="217" t="s">
        <v>3969</v>
      </c>
      <c r="F2487" s="218" t="s">
        <v>3970</v>
      </c>
      <c r="G2487" s="219" t="s">
        <v>251</v>
      </c>
      <c r="H2487" s="220">
        <v>121.44</v>
      </c>
      <c r="I2487" s="221"/>
      <c r="J2487" s="222">
        <f>ROUND(I2487*H2487,2)</f>
        <v>0</v>
      </c>
      <c r="K2487" s="218" t="s">
        <v>244</v>
      </c>
      <c r="L2487" s="47"/>
      <c r="M2487" s="223" t="s">
        <v>19</v>
      </c>
      <c r="N2487" s="224" t="s">
        <v>48</v>
      </c>
      <c r="O2487" s="87"/>
      <c r="P2487" s="225">
        <f>O2487*H2487</f>
        <v>0</v>
      </c>
      <c r="Q2487" s="225">
        <v>0.00012999999999999999</v>
      </c>
      <c r="R2487" s="225">
        <f>Q2487*H2487</f>
        <v>0.015787199999999998</v>
      </c>
      <c r="S2487" s="225">
        <v>0</v>
      </c>
      <c r="T2487" s="226">
        <f>S2487*H2487</f>
        <v>0</v>
      </c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R2487" s="227" t="s">
        <v>291</v>
      </c>
      <c r="AT2487" s="227" t="s">
        <v>179</v>
      </c>
      <c r="AU2487" s="227" t="s">
        <v>86</v>
      </c>
      <c r="AY2487" s="20" t="s">
        <v>177</v>
      </c>
      <c r="BE2487" s="228">
        <f>IF(N2487="základní",J2487,0)</f>
        <v>0</v>
      </c>
      <c r="BF2487" s="228">
        <f>IF(N2487="snížená",J2487,0)</f>
        <v>0</v>
      </c>
      <c r="BG2487" s="228">
        <f>IF(N2487="zákl. přenesená",J2487,0)</f>
        <v>0</v>
      </c>
      <c r="BH2487" s="228">
        <f>IF(N2487="sníž. přenesená",J2487,0)</f>
        <v>0</v>
      </c>
      <c r="BI2487" s="228">
        <f>IF(N2487="nulová",J2487,0)</f>
        <v>0</v>
      </c>
      <c r="BJ2487" s="20" t="s">
        <v>84</v>
      </c>
      <c r="BK2487" s="228">
        <f>ROUND(I2487*H2487,2)</f>
        <v>0</v>
      </c>
      <c r="BL2487" s="20" t="s">
        <v>291</v>
      </c>
      <c r="BM2487" s="227" t="s">
        <v>3971</v>
      </c>
    </row>
    <row r="2488" s="2" customFormat="1">
      <c r="A2488" s="41"/>
      <c r="B2488" s="42"/>
      <c r="C2488" s="43"/>
      <c r="D2488" s="229" t="s">
        <v>185</v>
      </c>
      <c r="E2488" s="43"/>
      <c r="F2488" s="230" t="s">
        <v>3972</v>
      </c>
      <c r="G2488" s="43"/>
      <c r="H2488" s="43"/>
      <c r="I2488" s="231"/>
      <c r="J2488" s="43"/>
      <c r="K2488" s="43"/>
      <c r="L2488" s="47"/>
      <c r="M2488" s="232"/>
      <c r="N2488" s="233"/>
      <c r="O2488" s="87"/>
      <c r="P2488" s="87"/>
      <c r="Q2488" s="87"/>
      <c r="R2488" s="87"/>
      <c r="S2488" s="87"/>
      <c r="T2488" s="88"/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T2488" s="20" t="s">
        <v>185</v>
      </c>
      <c r="AU2488" s="20" t="s">
        <v>86</v>
      </c>
    </row>
    <row r="2489" s="13" customFormat="1">
      <c r="A2489" s="13"/>
      <c r="B2489" s="234"/>
      <c r="C2489" s="235"/>
      <c r="D2489" s="229" t="s">
        <v>187</v>
      </c>
      <c r="E2489" s="236" t="s">
        <v>19</v>
      </c>
      <c r="F2489" s="237" t="s">
        <v>3973</v>
      </c>
      <c r="G2489" s="235"/>
      <c r="H2489" s="238">
        <v>121.44</v>
      </c>
      <c r="I2489" s="239"/>
      <c r="J2489" s="235"/>
      <c r="K2489" s="235"/>
      <c r="L2489" s="240"/>
      <c r="M2489" s="241"/>
      <c r="N2489" s="242"/>
      <c r="O2489" s="242"/>
      <c r="P2489" s="242"/>
      <c r="Q2489" s="242"/>
      <c r="R2489" s="242"/>
      <c r="S2489" s="242"/>
      <c r="T2489" s="243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4" t="s">
        <v>187</v>
      </c>
      <c r="AU2489" s="244" t="s">
        <v>86</v>
      </c>
      <c r="AV2489" s="13" t="s">
        <v>86</v>
      </c>
      <c r="AW2489" s="13" t="s">
        <v>37</v>
      </c>
      <c r="AX2489" s="13" t="s">
        <v>84</v>
      </c>
      <c r="AY2489" s="244" t="s">
        <v>177</v>
      </c>
    </row>
    <row r="2490" s="2" customFormat="1" ht="16.5" customHeight="1">
      <c r="A2490" s="41"/>
      <c r="B2490" s="42"/>
      <c r="C2490" s="216" t="s">
        <v>3974</v>
      </c>
      <c r="D2490" s="216" t="s">
        <v>179</v>
      </c>
      <c r="E2490" s="217" t="s">
        <v>3975</v>
      </c>
      <c r="F2490" s="218" t="s">
        <v>3976</v>
      </c>
      <c r="G2490" s="219" t="s">
        <v>251</v>
      </c>
      <c r="H2490" s="220">
        <v>121.44</v>
      </c>
      <c r="I2490" s="221"/>
      <c r="J2490" s="222">
        <f>ROUND(I2490*H2490,2)</f>
        <v>0</v>
      </c>
      <c r="K2490" s="218" t="s">
        <v>244</v>
      </c>
      <c r="L2490" s="47"/>
      <c r="M2490" s="223" t="s">
        <v>19</v>
      </c>
      <c r="N2490" s="224" t="s">
        <v>48</v>
      </c>
      <c r="O2490" s="87"/>
      <c r="P2490" s="225">
        <f>O2490*H2490</f>
        <v>0</v>
      </c>
      <c r="Q2490" s="225">
        <v>0.00012</v>
      </c>
      <c r="R2490" s="225">
        <f>Q2490*H2490</f>
        <v>0.0145728</v>
      </c>
      <c r="S2490" s="225">
        <v>0</v>
      </c>
      <c r="T2490" s="226">
        <f>S2490*H2490</f>
        <v>0</v>
      </c>
      <c r="U2490" s="41"/>
      <c r="V2490" s="41"/>
      <c r="W2490" s="41"/>
      <c r="X2490" s="41"/>
      <c r="Y2490" s="41"/>
      <c r="Z2490" s="41"/>
      <c r="AA2490" s="41"/>
      <c r="AB2490" s="41"/>
      <c r="AC2490" s="41"/>
      <c r="AD2490" s="41"/>
      <c r="AE2490" s="41"/>
      <c r="AR2490" s="227" t="s">
        <v>291</v>
      </c>
      <c r="AT2490" s="227" t="s">
        <v>179</v>
      </c>
      <c r="AU2490" s="227" t="s">
        <v>86</v>
      </c>
      <c r="AY2490" s="20" t="s">
        <v>177</v>
      </c>
      <c r="BE2490" s="228">
        <f>IF(N2490="základní",J2490,0)</f>
        <v>0</v>
      </c>
      <c r="BF2490" s="228">
        <f>IF(N2490="snížená",J2490,0)</f>
        <v>0</v>
      </c>
      <c r="BG2490" s="228">
        <f>IF(N2490="zákl. přenesená",J2490,0)</f>
        <v>0</v>
      </c>
      <c r="BH2490" s="228">
        <f>IF(N2490="sníž. přenesená",J2490,0)</f>
        <v>0</v>
      </c>
      <c r="BI2490" s="228">
        <f>IF(N2490="nulová",J2490,0)</f>
        <v>0</v>
      </c>
      <c r="BJ2490" s="20" t="s">
        <v>84</v>
      </c>
      <c r="BK2490" s="228">
        <f>ROUND(I2490*H2490,2)</f>
        <v>0</v>
      </c>
      <c r="BL2490" s="20" t="s">
        <v>291</v>
      </c>
      <c r="BM2490" s="227" t="s">
        <v>3977</v>
      </c>
    </row>
    <row r="2491" s="2" customFormat="1">
      <c r="A2491" s="41"/>
      <c r="B2491" s="42"/>
      <c r="C2491" s="43"/>
      <c r="D2491" s="229" t="s">
        <v>185</v>
      </c>
      <c r="E2491" s="43"/>
      <c r="F2491" s="230" t="s">
        <v>3978</v>
      </c>
      <c r="G2491" s="43"/>
      <c r="H2491" s="43"/>
      <c r="I2491" s="231"/>
      <c r="J2491" s="43"/>
      <c r="K2491" s="43"/>
      <c r="L2491" s="47"/>
      <c r="M2491" s="232"/>
      <c r="N2491" s="233"/>
      <c r="O2491" s="87"/>
      <c r="P2491" s="87"/>
      <c r="Q2491" s="87"/>
      <c r="R2491" s="87"/>
      <c r="S2491" s="87"/>
      <c r="T2491" s="88"/>
      <c r="U2491" s="41"/>
      <c r="V2491" s="41"/>
      <c r="W2491" s="41"/>
      <c r="X2491" s="41"/>
      <c r="Y2491" s="41"/>
      <c r="Z2491" s="41"/>
      <c r="AA2491" s="41"/>
      <c r="AB2491" s="41"/>
      <c r="AC2491" s="41"/>
      <c r="AD2491" s="41"/>
      <c r="AE2491" s="41"/>
      <c r="AT2491" s="20" t="s">
        <v>185</v>
      </c>
      <c r="AU2491" s="20" t="s">
        <v>86</v>
      </c>
    </row>
    <row r="2492" s="2" customFormat="1" ht="16.5" customHeight="1">
      <c r="A2492" s="41"/>
      <c r="B2492" s="42"/>
      <c r="C2492" s="216" t="s">
        <v>3979</v>
      </c>
      <c r="D2492" s="216" t="s">
        <v>179</v>
      </c>
      <c r="E2492" s="217" t="s">
        <v>3980</v>
      </c>
      <c r="F2492" s="218" t="s">
        <v>3981</v>
      </c>
      <c r="G2492" s="219" t="s">
        <v>251</v>
      </c>
      <c r="H2492" s="220">
        <v>58.319000000000003</v>
      </c>
      <c r="I2492" s="221"/>
      <c r="J2492" s="222">
        <f>ROUND(I2492*H2492,2)</f>
        <v>0</v>
      </c>
      <c r="K2492" s="218" t="s">
        <v>244</v>
      </c>
      <c r="L2492" s="47"/>
      <c r="M2492" s="223" t="s">
        <v>19</v>
      </c>
      <c r="N2492" s="224" t="s">
        <v>48</v>
      </c>
      <c r="O2492" s="87"/>
      <c r="P2492" s="225">
        <f>O2492*H2492</f>
        <v>0</v>
      </c>
      <c r="Q2492" s="225">
        <v>6.9999999999999994E-05</v>
      </c>
      <c r="R2492" s="225">
        <f>Q2492*H2492</f>
        <v>0.0040823299999999995</v>
      </c>
      <c r="S2492" s="225">
        <v>0</v>
      </c>
      <c r="T2492" s="226">
        <f>S2492*H2492</f>
        <v>0</v>
      </c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R2492" s="227" t="s">
        <v>291</v>
      </c>
      <c r="AT2492" s="227" t="s">
        <v>179</v>
      </c>
      <c r="AU2492" s="227" t="s">
        <v>86</v>
      </c>
      <c r="AY2492" s="20" t="s">
        <v>177</v>
      </c>
      <c r="BE2492" s="228">
        <f>IF(N2492="základní",J2492,0)</f>
        <v>0</v>
      </c>
      <c r="BF2492" s="228">
        <f>IF(N2492="snížená",J2492,0)</f>
        <v>0</v>
      </c>
      <c r="BG2492" s="228">
        <f>IF(N2492="zákl. přenesená",J2492,0)</f>
        <v>0</v>
      </c>
      <c r="BH2492" s="228">
        <f>IF(N2492="sníž. přenesená",J2492,0)</f>
        <v>0</v>
      </c>
      <c r="BI2492" s="228">
        <f>IF(N2492="nulová",J2492,0)</f>
        <v>0</v>
      </c>
      <c r="BJ2492" s="20" t="s">
        <v>84</v>
      </c>
      <c r="BK2492" s="228">
        <f>ROUND(I2492*H2492,2)</f>
        <v>0</v>
      </c>
      <c r="BL2492" s="20" t="s">
        <v>291</v>
      </c>
      <c r="BM2492" s="227" t="s">
        <v>3982</v>
      </c>
    </row>
    <row r="2493" s="2" customFormat="1">
      <c r="A2493" s="41"/>
      <c r="B2493" s="42"/>
      <c r="C2493" s="43"/>
      <c r="D2493" s="229" t="s">
        <v>185</v>
      </c>
      <c r="E2493" s="43"/>
      <c r="F2493" s="230" t="s">
        <v>3983</v>
      </c>
      <c r="G2493" s="43"/>
      <c r="H2493" s="43"/>
      <c r="I2493" s="231"/>
      <c r="J2493" s="43"/>
      <c r="K2493" s="43"/>
      <c r="L2493" s="47"/>
      <c r="M2493" s="232"/>
      <c r="N2493" s="233"/>
      <c r="O2493" s="87"/>
      <c r="P2493" s="87"/>
      <c r="Q2493" s="87"/>
      <c r="R2493" s="87"/>
      <c r="S2493" s="87"/>
      <c r="T2493" s="88"/>
      <c r="U2493" s="41"/>
      <c r="V2493" s="41"/>
      <c r="W2493" s="41"/>
      <c r="X2493" s="41"/>
      <c r="Y2493" s="41"/>
      <c r="Z2493" s="41"/>
      <c r="AA2493" s="41"/>
      <c r="AB2493" s="41"/>
      <c r="AC2493" s="41"/>
      <c r="AD2493" s="41"/>
      <c r="AE2493" s="41"/>
      <c r="AT2493" s="20" t="s">
        <v>185</v>
      </c>
      <c r="AU2493" s="20" t="s">
        <v>86</v>
      </c>
    </row>
    <row r="2494" s="14" customFormat="1">
      <c r="A2494" s="14"/>
      <c r="B2494" s="245"/>
      <c r="C2494" s="246"/>
      <c r="D2494" s="229" t="s">
        <v>187</v>
      </c>
      <c r="E2494" s="247" t="s">
        <v>19</v>
      </c>
      <c r="F2494" s="248" t="s">
        <v>566</v>
      </c>
      <c r="G2494" s="246"/>
      <c r="H2494" s="247" t="s">
        <v>19</v>
      </c>
      <c r="I2494" s="249"/>
      <c r="J2494" s="246"/>
      <c r="K2494" s="246"/>
      <c r="L2494" s="250"/>
      <c r="M2494" s="251"/>
      <c r="N2494" s="252"/>
      <c r="O2494" s="252"/>
      <c r="P2494" s="252"/>
      <c r="Q2494" s="252"/>
      <c r="R2494" s="252"/>
      <c r="S2494" s="252"/>
      <c r="T2494" s="253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4" t="s">
        <v>187</v>
      </c>
      <c r="AU2494" s="254" t="s">
        <v>86</v>
      </c>
      <c r="AV2494" s="14" t="s">
        <v>84</v>
      </c>
      <c r="AW2494" s="14" t="s">
        <v>37</v>
      </c>
      <c r="AX2494" s="14" t="s">
        <v>77</v>
      </c>
      <c r="AY2494" s="254" t="s">
        <v>177</v>
      </c>
    </row>
    <row r="2495" s="13" customFormat="1">
      <c r="A2495" s="13"/>
      <c r="B2495" s="234"/>
      <c r="C2495" s="235"/>
      <c r="D2495" s="229" t="s">
        <v>187</v>
      </c>
      <c r="E2495" s="236" t="s">
        <v>19</v>
      </c>
      <c r="F2495" s="237" t="s">
        <v>3984</v>
      </c>
      <c r="G2495" s="235"/>
      <c r="H2495" s="238">
        <v>5.6420000000000003</v>
      </c>
      <c r="I2495" s="239"/>
      <c r="J2495" s="235"/>
      <c r="K2495" s="235"/>
      <c r="L2495" s="240"/>
      <c r="M2495" s="241"/>
      <c r="N2495" s="242"/>
      <c r="O2495" s="242"/>
      <c r="P2495" s="242"/>
      <c r="Q2495" s="242"/>
      <c r="R2495" s="242"/>
      <c r="S2495" s="242"/>
      <c r="T2495" s="243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4" t="s">
        <v>187</v>
      </c>
      <c r="AU2495" s="244" t="s">
        <v>86</v>
      </c>
      <c r="AV2495" s="13" t="s">
        <v>86</v>
      </c>
      <c r="AW2495" s="13" t="s">
        <v>37</v>
      </c>
      <c r="AX2495" s="13" t="s">
        <v>77</v>
      </c>
      <c r="AY2495" s="244" t="s">
        <v>177</v>
      </c>
    </row>
    <row r="2496" s="13" customFormat="1">
      <c r="A2496" s="13"/>
      <c r="B2496" s="234"/>
      <c r="C2496" s="235"/>
      <c r="D2496" s="229" t="s">
        <v>187</v>
      </c>
      <c r="E2496" s="236" t="s">
        <v>19</v>
      </c>
      <c r="F2496" s="237" t="s">
        <v>3985</v>
      </c>
      <c r="G2496" s="235"/>
      <c r="H2496" s="238">
        <v>2.6080000000000001</v>
      </c>
      <c r="I2496" s="239"/>
      <c r="J2496" s="235"/>
      <c r="K2496" s="235"/>
      <c r="L2496" s="240"/>
      <c r="M2496" s="241"/>
      <c r="N2496" s="242"/>
      <c r="O2496" s="242"/>
      <c r="P2496" s="242"/>
      <c r="Q2496" s="242"/>
      <c r="R2496" s="242"/>
      <c r="S2496" s="242"/>
      <c r="T2496" s="243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4" t="s">
        <v>187</v>
      </c>
      <c r="AU2496" s="244" t="s">
        <v>86</v>
      </c>
      <c r="AV2496" s="13" t="s">
        <v>86</v>
      </c>
      <c r="AW2496" s="13" t="s">
        <v>37</v>
      </c>
      <c r="AX2496" s="13" t="s">
        <v>77</v>
      </c>
      <c r="AY2496" s="244" t="s">
        <v>177</v>
      </c>
    </row>
    <row r="2497" s="13" customFormat="1">
      <c r="A2497" s="13"/>
      <c r="B2497" s="234"/>
      <c r="C2497" s="235"/>
      <c r="D2497" s="229" t="s">
        <v>187</v>
      </c>
      <c r="E2497" s="236" t="s">
        <v>19</v>
      </c>
      <c r="F2497" s="237" t="s">
        <v>3986</v>
      </c>
      <c r="G2497" s="235"/>
      <c r="H2497" s="238">
        <v>2.8199999999999998</v>
      </c>
      <c r="I2497" s="239"/>
      <c r="J2497" s="235"/>
      <c r="K2497" s="235"/>
      <c r="L2497" s="240"/>
      <c r="M2497" s="241"/>
      <c r="N2497" s="242"/>
      <c r="O2497" s="242"/>
      <c r="P2497" s="242"/>
      <c r="Q2497" s="242"/>
      <c r="R2497" s="242"/>
      <c r="S2497" s="242"/>
      <c r="T2497" s="24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4" t="s">
        <v>187</v>
      </c>
      <c r="AU2497" s="244" t="s">
        <v>86</v>
      </c>
      <c r="AV2497" s="13" t="s">
        <v>86</v>
      </c>
      <c r="AW2497" s="13" t="s">
        <v>37</v>
      </c>
      <c r="AX2497" s="13" t="s">
        <v>77</v>
      </c>
      <c r="AY2497" s="244" t="s">
        <v>177</v>
      </c>
    </row>
    <row r="2498" s="13" customFormat="1">
      <c r="A2498" s="13"/>
      <c r="B2498" s="234"/>
      <c r="C2498" s="235"/>
      <c r="D2498" s="229" t="s">
        <v>187</v>
      </c>
      <c r="E2498" s="236" t="s">
        <v>19</v>
      </c>
      <c r="F2498" s="237" t="s">
        <v>3987</v>
      </c>
      <c r="G2498" s="235"/>
      <c r="H2498" s="238">
        <v>1.1120000000000001</v>
      </c>
      <c r="I2498" s="239"/>
      <c r="J2498" s="235"/>
      <c r="K2498" s="235"/>
      <c r="L2498" s="240"/>
      <c r="M2498" s="241"/>
      <c r="N2498" s="242"/>
      <c r="O2498" s="242"/>
      <c r="P2498" s="242"/>
      <c r="Q2498" s="242"/>
      <c r="R2498" s="242"/>
      <c r="S2498" s="242"/>
      <c r="T2498" s="243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44" t="s">
        <v>187</v>
      </c>
      <c r="AU2498" s="244" t="s">
        <v>86</v>
      </c>
      <c r="AV2498" s="13" t="s">
        <v>86</v>
      </c>
      <c r="AW2498" s="13" t="s">
        <v>37</v>
      </c>
      <c r="AX2498" s="13" t="s">
        <v>77</v>
      </c>
      <c r="AY2498" s="244" t="s">
        <v>177</v>
      </c>
    </row>
    <row r="2499" s="13" customFormat="1">
      <c r="A2499" s="13"/>
      <c r="B2499" s="234"/>
      <c r="C2499" s="235"/>
      <c r="D2499" s="229" t="s">
        <v>187</v>
      </c>
      <c r="E2499" s="236" t="s">
        <v>19</v>
      </c>
      <c r="F2499" s="237" t="s">
        <v>3988</v>
      </c>
      <c r="G2499" s="235"/>
      <c r="H2499" s="238">
        <v>1.357</v>
      </c>
      <c r="I2499" s="239"/>
      <c r="J2499" s="235"/>
      <c r="K2499" s="235"/>
      <c r="L2499" s="240"/>
      <c r="M2499" s="241"/>
      <c r="N2499" s="242"/>
      <c r="O2499" s="242"/>
      <c r="P2499" s="242"/>
      <c r="Q2499" s="242"/>
      <c r="R2499" s="242"/>
      <c r="S2499" s="242"/>
      <c r="T2499" s="24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44" t="s">
        <v>187</v>
      </c>
      <c r="AU2499" s="244" t="s">
        <v>86</v>
      </c>
      <c r="AV2499" s="13" t="s">
        <v>86</v>
      </c>
      <c r="AW2499" s="13" t="s">
        <v>37</v>
      </c>
      <c r="AX2499" s="13" t="s">
        <v>77</v>
      </c>
      <c r="AY2499" s="244" t="s">
        <v>177</v>
      </c>
    </row>
    <row r="2500" s="13" customFormat="1">
      <c r="A2500" s="13"/>
      <c r="B2500" s="234"/>
      <c r="C2500" s="235"/>
      <c r="D2500" s="229" t="s">
        <v>187</v>
      </c>
      <c r="E2500" s="236" t="s">
        <v>19</v>
      </c>
      <c r="F2500" s="237" t="s">
        <v>3989</v>
      </c>
      <c r="G2500" s="235"/>
      <c r="H2500" s="238">
        <v>0.27000000000000002</v>
      </c>
      <c r="I2500" s="239"/>
      <c r="J2500" s="235"/>
      <c r="K2500" s="235"/>
      <c r="L2500" s="240"/>
      <c r="M2500" s="241"/>
      <c r="N2500" s="242"/>
      <c r="O2500" s="242"/>
      <c r="P2500" s="242"/>
      <c r="Q2500" s="242"/>
      <c r="R2500" s="242"/>
      <c r="S2500" s="242"/>
      <c r="T2500" s="243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4" t="s">
        <v>187</v>
      </c>
      <c r="AU2500" s="244" t="s">
        <v>86</v>
      </c>
      <c r="AV2500" s="13" t="s">
        <v>86</v>
      </c>
      <c r="AW2500" s="13" t="s">
        <v>37</v>
      </c>
      <c r="AX2500" s="13" t="s">
        <v>77</v>
      </c>
      <c r="AY2500" s="244" t="s">
        <v>177</v>
      </c>
    </row>
    <row r="2501" s="16" customFormat="1">
      <c r="A2501" s="16"/>
      <c r="B2501" s="266"/>
      <c r="C2501" s="267"/>
      <c r="D2501" s="229" t="s">
        <v>187</v>
      </c>
      <c r="E2501" s="268" t="s">
        <v>19</v>
      </c>
      <c r="F2501" s="269" t="s">
        <v>229</v>
      </c>
      <c r="G2501" s="267"/>
      <c r="H2501" s="270">
        <v>13.808999999999999</v>
      </c>
      <c r="I2501" s="271"/>
      <c r="J2501" s="267"/>
      <c r="K2501" s="267"/>
      <c r="L2501" s="272"/>
      <c r="M2501" s="273"/>
      <c r="N2501" s="274"/>
      <c r="O2501" s="274"/>
      <c r="P2501" s="274"/>
      <c r="Q2501" s="274"/>
      <c r="R2501" s="274"/>
      <c r="S2501" s="274"/>
      <c r="T2501" s="275"/>
      <c r="U2501" s="16"/>
      <c r="V2501" s="16"/>
      <c r="W2501" s="16"/>
      <c r="X2501" s="16"/>
      <c r="Y2501" s="16"/>
      <c r="Z2501" s="16"/>
      <c r="AA2501" s="16"/>
      <c r="AB2501" s="16"/>
      <c r="AC2501" s="16"/>
      <c r="AD2501" s="16"/>
      <c r="AE2501" s="16"/>
      <c r="AT2501" s="276" t="s">
        <v>187</v>
      </c>
      <c r="AU2501" s="276" t="s">
        <v>86</v>
      </c>
      <c r="AV2501" s="16" t="s">
        <v>92</v>
      </c>
      <c r="AW2501" s="16" t="s">
        <v>37</v>
      </c>
      <c r="AX2501" s="16" t="s">
        <v>77</v>
      </c>
      <c r="AY2501" s="276" t="s">
        <v>177</v>
      </c>
    </row>
    <row r="2502" s="14" customFormat="1">
      <c r="A2502" s="14"/>
      <c r="B2502" s="245"/>
      <c r="C2502" s="246"/>
      <c r="D2502" s="229" t="s">
        <v>187</v>
      </c>
      <c r="E2502" s="247" t="s">
        <v>19</v>
      </c>
      <c r="F2502" s="248" t="s">
        <v>1640</v>
      </c>
      <c r="G2502" s="246"/>
      <c r="H2502" s="247" t="s">
        <v>19</v>
      </c>
      <c r="I2502" s="249"/>
      <c r="J2502" s="246"/>
      <c r="K2502" s="246"/>
      <c r="L2502" s="250"/>
      <c r="M2502" s="251"/>
      <c r="N2502" s="252"/>
      <c r="O2502" s="252"/>
      <c r="P2502" s="252"/>
      <c r="Q2502" s="252"/>
      <c r="R2502" s="252"/>
      <c r="S2502" s="252"/>
      <c r="T2502" s="253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54" t="s">
        <v>187</v>
      </c>
      <c r="AU2502" s="254" t="s">
        <v>86</v>
      </c>
      <c r="AV2502" s="14" t="s">
        <v>84</v>
      </c>
      <c r="AW2502" s="14" t="s">
        <v>37</v>
      </c>
      <c r="AX2502" s="14" t="s">
        <v>77</v>
      </c>
      <c r="AY2502" s="254" t="s">
        <v>177</v>
      </c>
    </row>
    <row r="2503" s="13" customFormat="1">
      <c r="A2503" s="13"/>
      <c r="B2503" s="234"/>
      <c r="C2503" s="235"/>
      <c r="D2503" s="229" t="s">
        <v>187</v>
      </c>
      <c r="E2503" s="236" t="s">
        <v>19</v>
      </c>
      <c r="F2503" s="237" t="s">
        <v>3990</v>
      </c>
      <c r="G2503" s="235"/>
      <c r="H2503" s="238">
        <v>2.379</v>
      </c>
      <c r="I2503" s="239"/>
      <c r="J2503" s="235"/>
      <c r="K2503" s="235"/>
      <c r="L2503" s="240"/>
      <c r="M2503" s="241"/>
      <c r="N2503" s="242"/>
      <c r="O2503" s="242"/>
      <c r="P2503" s="242"/>
      <c r="Q2503" s="242"/>
      <c r="R2503" s="242"/>
      <c r="S2503" s="242"/>
      <c r="T2503" s="24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4" t="s">
        <v>187</v>
      </c>
      <c r="AU2503" s="244" t="s">
        <v>86</v>
      </c>
      <c r="AV2503" s="13" t="s">
        <v>86</v>
      </c>
      <c r="AW2503" s="13" t="s">
        <v>37</v>
      </c>
      <c r="AX2503" s="13" t="s">
        <v>77</v>
      </c>
      <c r="AY2503" s="244" t="s">
        <v>177</v>
      </c>
    </row>
    <row r="2504" s="13" customFormat="1">
      <c r="A2504" s="13"/>
      <c r="B2504" s="234"/>
      <c r="C2504" s="235"/>
      <c r="D2504" s="229" t="s">
        <v>187</v>
      </c>
      <c r="E2504" s="236" t="s">
        <v>19</v>
      </c>
      <c r="F2504" s="237" t="s">
        <v>3991</v>
      </c>
      <c r="G2504" s="235"/>
      <c r="H2504" s="238">
        <v>2.145</v>
      </c>
      <c r="I2504" s="239"/>
      <c r="J2504" s="235"/>
      <c r="K2504" s="235"/>
      <c r="L2504" s="240"/>
      <c r="M2504" s="241"/>
      <c r="N2504" s="242"/>
      <c r="O2504" s="242"/>
      <c r="P2504" s="242"/>
      <c r="Q2504" s="242"/>
      <c r="R2504" s="242"/>
      <c r="S2504" s="242"/>
      <c r="T2504" s="243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4" t="s">
        <v>187</v>
      </c>
      <c r="AU2504" s="244" t="s">
        <v>86</v>
      </c>
      <c r="AV2504" s="13" t="s">
        <v>86</v>
      </c>
      <c r="AW2504" s="13" t="s">
        <v>37</v>
      </c>
      <c r="AX2504" s="13" t="s">
        <v>77</v>
      </c>
      <c r="AY2504" s="244" t="s">
        <v>177</v>
      </c>
    </row>
    <row r="2505" s="13" customFormat="1">
      <c r="A2505" s="13"/>
      <c r="B2505" s="234"/>
      <c r="C2505" s="235"/>
      <c r="D2505" s="229" t="s">
        <v>187</v>
      </c>
      <c r="E2505" s="236" t="s">
        <v>19</v>
      </c>
      <c r="F2505" s="237" t="s">
        <v>3992</v>
      </c>
      <c r="G2505" s="235"/>
      <c r="H2505" s="238">
        <v>0.26000000000000001</v>
      </c>
      <c r="I2505" s="239"/>
      <c r="J2505" s="235"/>
      <c r="K2505" s="235"/>
      <c r="L2505" s="240"/>
      <c r="M2505" s="241"/>
      <c r="N2505" s="242"/>
      <c r="O2505" s="242"/>
      <c r="P2505" s="242"/>
      <c r="Q2505" s="242"/>
      <c r="R2505" s="242"/>
      <c r="S2505" s="242"/>
      <c r="T2505" s="24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44" t="s">
        <v>187</v>
      </c>
      <c r="AU2505" s="244" t="s">
        <v>86</v>
      </c>
      <c r="AV2505" s="13" t="s">
        <v>86</v>
      </c>
      <c r="AW2505" s="13" t="s">
        <v>37</v>
      </c>
      <c r="AX2505" s="13" t="s">
        <v>77</v>
      </c>
      <c r="AY2505" s="244" t="s">
        <v>177</v>
      </c>
    </row>
    <row r="2506" s="16" customFormat="1">
      <c r="A2506" s="16"/>
      <c r="B2506" s="266"/>
      <c r="C2506" s="267"/>
      <c r="D2506" s="229" t="s">
        <v>187</v>
      </c>
      <c r="E2506" s="268" t="s">
        <v>19</v>
      </c>
      <c r="F2506" s="269" t="s">
        <v>229</v>
      </c>
      <c r="G2506" s="267"/>
      <c r="H2506" s="270">
        <v>4.7839999999999998</v>
      </c>
      <c r="I2506" s="271"/>
      <c r="J2506" s="267"/>
      <c r="K2506" s="267"/>
      <c r="L2506" s="272"/>
      <c r="M2506" s="273"/>
      <c r="N2506" s="274"/>
      <c r="O2506" s="274"/>
      <c r="P2506" s="274"/>
      <c r="Q2506" s="274"/>
      <c r="R2506" s="274"/>
      <c r="S2506" s="274"/>
      <c r="T2506" s="275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/>
      <c r="AE2506" s="16"/>
      <c r="AT2506" s="276" t="s">
        <v>187</v>
      </c>
      <c r="AU2506" s="276" t="s">
        <v>86</v>
      </c>
      <c r="AV2506" s="16" t="s">
        <v>92</v>
      </c>
      <c r="AW2506" s="16" t="s">
        <v>37</v>
      </c>
      <c r="AX2506" s="16" t="s">
        <v>77</v>
      </c>
      <c r="AY2506" s="276" t="s">
        <v>177</v>
      </c>
    </row>
    <row r="2507" s="14" customFormat="1">
      <c r="A2507" s="14"/>
      <c r="B2507" s="245"/>
      <c r="C2507" s="246"/>
      <c r="D2507" s="229" t="s">
        <v>187</v>
      </c>
      <c r="E2507" s="247" t="s">
        <v>19</v>
      </c>
      <c r="F2507" s="248" t="s">
        <v>3993</v>
      </c>
      <c r="G2507" s="246"/>
      <c r="H2507" s="247" t="s">
        <v>19</v>
      </c>
      <c r="I2507" s="249"/>
      <c r="J2507" s="246"/>
      <c r="K2507" s="246"/>
      <c r="L2507" s="250"/>
      <c r="M2507" s="251"/>
      <c r="N2507" s="252"/>
      <c r="O2507" s="252"/>
      <c r="P2507" s="252"/>
      <c r="Q2507" s="252"/>
      <c r="R2507" s="252"/>
      <c r="S2507" s="252"/>
      <c r="T2507" s="253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4" t="s">
        <v>187</v>
      </c>
      <c r="AU2507" s="254" t="s">
        <v>86</v>
      </c>
      <c r="AV2507" s="14" t="s">
        <v>84</v>
      </c>
      <c r="AW2507" s="14" t="s">
        <v>37</v>
      </c>
      <c r="AX2507" s="14" t="s">
        <v>77</v>
      </c>
      <c r="AY2507" s="254" t="s">
        <v>177</v>
      </c>
    </row>
    <row r="2508" s="13" customFormat="1">
      <c r="A2508" s="13"/>
      <c r="B2508" s="234"/>
      <c r="C2508" s="235"/>
      <c r="D2508" s="229" t="s">
        <v>187</v>
      </c>
      <c r="E2508" s="236" t="s">
        <v>19</v>
      </c>
      <c r="F2508" s="237" t="s">
        <v>3994</v>
      </c>
      <c r="G2508" s="235"/>
      <c r="H2508" s="238">
        <v>30.829999999999998</v>
      </c>
      <c r="I2508" s="239"/>
      <c r="J2508" s="235"/>
      <c r="K2508" s="235"/>
      <c r="L2508" s="240"/>
      <c r="M2508" s="241"/>
      <c r="N2508" s="242"/>
      <c r="O2508" s="242"/>
      <c r="P2508" s="242"/>
      <c r="Q2508" s="242"/>
      <c r="R2508" s="242"/>
      <c r="S2508" s="242"/>
      <c r="T2508" s="243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4" t="s">
        <v>187</v>
      </c>
      <c r="AU2508" s="244" t="s">
        <v>86</v>
      </c>
      <c r="AV2508" s="13" t="s">
        <v>86</v>
      </c>
      <c r="AW2508" s="13" t="s">
        <v>37</v>
      </c>
      <c r="AX2508" s="13" t="s">
        <v>77</v>
      </c>
      <c r="AY2508" s="244" t="s">
        <v>177</v>
      </c>
    </row>
    <row r="2509" s="13" customFormat="1">
      <c r="A2509" s="13"/>
      <c r="B2509" s="234"/>
      <c r="C2509" s="235"/>
      <c r="D2509" s="229" t="s">
        <v>187</v>
      </c>
      <c r="E2509" s="236" t="s">
        <v>19</v>
      </c>
      <c r="F2509" s="237" t="s">
        <v>3995</v>
      </c>
      <c r="G2509" s="235"/>
      <c r="H2509" s="238">
        <v>2.8220000000000001</v>
      </c>
      <c r="I2509" s="239"/>
      <c r="J2509" s="235"/>
      <c r="K2509" s="235"/>
      <c r="L2509" s="240"/>
      <c r="M2509" s="241"/>
      <c r="N2509" s="242"/>
      <c r="O2509" s="242"/>
      <c r="P2509" s="242"/>
      <c r="Q2509" s="242"/>
      <c r="R2509" s="242"/>
      <c r="S2509" s="242"/>
      <c r="T2509" s="243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44" t="s">
        <v>187</v>
      </c>
      <c r="AU2509" s="244" t="s">
        <v>86</v>
      </c>
      <c r="AV2509" s="13" t="s">
        <v>86</v>
      </c>
      <c r="AW2509" s="13" t="s">
        <v>37</v>
      </c>
      <c r="AX2509" s="13" t="s">
        <v>77</v>
      </c>
      <c r="AY2509" s="244" t="s">
        <v>177</v>
      </c>
    </row>
    <row r="2510" s="16" customFormat="1">
      <c r="A2510" s="16"/>
      <c r="B2510" s="266"/>
      <c r="C2510" s="267"/>
      <c r="D2510" s="229" t="s">
        <v>187</v>
      </c>
      <c r="E2510" s="268" t="s">
        <v>19</v>
      </c>
      <c r="F2510" s="269" t="s">
        <v>229</v>
      </c>
      <c r="G2510" s="267"/>
      <c r="H2510" s="270">
        <v>33.652000000000001</v>
      </c>
      <c r="I2510" s="271"/>
      <c r="J2510" s="267"/>
      <c r="K2510" s="267"/>
      <c r="L2510" s="272"/>
      <c r="M2510" s="273"/>
      <c r="N2510" s="274"/>
      <c r="O2510" s="274"/>
      <c r="P2510" s="274"/>
      <c r="Q2510" s="274"/>
      <c r="R2510" s="274"/>
      <c r="S2510" s="274"/>
      <c r="T2510" s="275"/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T2510" s="276" t="s">
        <v>187</v>
      </c>
      <c r="AU2510" s="276" t="s">
        <v>86</v>
      </c>
      <c r="AV2510" s="16" t="s">
        <v>92</v>
      </c>
      <c r="AW2510" s="16" t="s">
        <v>37</v>
      </c>
      <c r="AX2510" s="16" t="s">
        <v>77</v>
      </c>
      <c r="AY2510" s="276" t="s">
        <v>177</v>
      </c>
    </row>
    <row r="2511" s="14" customFormat="1">
      <c r="A2511" s="14"/>
      <c r="B2511" s="245"/>
      <c r="C2511" s="246"/>
      <c r="D2511" s="229" t="s">
        <v>187</v>
      </c>
      <c r="E2511" s="247" t="s">
        <v>19</v>
      </c>
      <c r="F2511" s="248" t="s">
        <v>3996</v>
      </c>
      <c r="G2511" s="246"/>
      <c r="H2511" s="247" t="s">
        <v>19</v>
      </c>
      <c r="I2511" s="249"/>
      <c r="J2511" s="246"/>
      <c r="K2511" s="246"/>
      <c r="L2511" s="250"/>
      <c r="M2511" s="251"/>
      <c r="N2511" s="252"/>
      <c r="O2511" s="252"/>
      <c r="P2511" s="252"/>
      <c r="Q2511" s="252"/>
      <c r="R2511" s="252"/>
      <c r="S2511" s="252"/>
      <c r="T2511" s="253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4" t="s">
        <v>187</v>
      </c>
      <c r="AU2511" s="254" t="s">
        <v>86</v>
      </c>
      <c r="AV2511" s="14" t="s">
        <v>84</v>
      </c>
      <c r="AW2511" s="14" t="s">
        <v>37</v>
      </c>
      <c r="AX2511" s="14" t="s">
        <v>77</v>
      </c>
      <c r="AY2511" s="254" t="s">
        <v>177</v>
      </c>
    </row>
    <row r="2512" s="13" customFormat="1">
      <c r="A2512" s="13"/>
      <c r="B2512" s="234"/>
      <c r="C2512" s="235"/>
      <c r="D2512" s="229" t="s">
        <v>187</v>
      </c>
      <c r="E2512" s="236" t="s">
        <v>19</v>
      </c>
      <c r="F2512" s="237" t="s">
        <v>3997</v>
      </c>
      <c r="G2512" s="235"/>
      <c r="H2512" s="238">
        <v>6.0739999999999998</v>
      </c>
      <c r="I2512" s="239"/>
      <c r="J2512" s="235"/>
      <c r="K2512" s="235"/>
      <c r="L2512" s="240"/>
      <c r="M2512" s="241"/>
      <c r="N2512" s="242"/>
      <c r="O2512" s="242"/>
      <c r="P2512" s="242"/>
      <c r="Q2512" s="242"/>
      <c r="R2512" s="242"/>
      <c r="S2512" s="242"/>
      <c r="T2512" s="243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4" t="s">
        <v>187</v>
      </c>
      <c r="AU2512" s="244" t="s">
        <v>86</v>
      </c>
      <c r="AV2512" s="13" t="s">
        <v>86</v>
      </c>
      <c r="AW2512" s="13" t="s">
        <v>37</v>
      </c>
      <c r="AX2512" s="13" t="s">
        <v>77</v>
      </c>
      <c r="AY2512" s="244" t="s">
        <v>177</v>
      </c>
    </row>
    <row r="2513" s="16" customFormat="1">
      <c r="A2513" s="16"/>
      <c r="B2513" s="266"/>
      <c r="C2513" s="267"/>
      <c r="D2513" s="229" t="s">
        <v>187</v>
      </c>
      <c r="E2513" s="268" t="s">
        <v>19</v>
      </c>
      <c r="F2513" s="269" t="s">
        <v>229</v>
      </c>
      <c r="G2513" s="267"/>
      <c r="H2513" s="270">
        <v>6.0739999999999998</v>
      </c>
      <c r="I2513" s="271"/>
      <c r="J2513" s="267"/>
      <c r="K2513" s="267"/>
      <c r="L2513" s="272"/>
      <c r="M2513" s="273"/>
      <c r="N2513" s="274"/>
      <c r="O2513" s="274"/>
      <c r="P2513" s="274"/>
      <c r="Q2513" s="274"/>
      <c r="R2513" s="274"/>
      <c r="S2513" s="274"/>
      <c r="T2513" s="275"/>
      <c r="U2513" s="16"/>
      <c r="V2513" s="16"/>
      <c r="W2513" s="16"/>
      <c r="X2513" s="16"/>
      <c r="Y2513" s="16"/>
      <c r="Z2513" s="16"/>
      <c r="AA2513" s="16"/>
      <c r="AB2513" s="16"/>
      <c r="AC2513" s="16"/>
      <c r="AD2513" s="16"/>
      <c r="AE2513" s="16"/>
      <c r="AT2513" s="276" t="s">
        <v>187</v>
      </c>
      <c r="AU2513" s="276" t="s">
        <v>86</v>
      </c>
      <c r="AV2513" s="16" t="s">
        <v>92</v>
      </c>
      <c r="AW2513" s="16" t="s">
        <v>37</v>
      </c>
      <c r="AX2513" s="16" t="s">
        <v>77</v>
      </c>
      <c r="AY2513" s="276" t="s">
        <v>177</v>
      </c>
    </row>
    <row r="2514" s="15" customFormat="1">
      <c r="A2514" s="15"/>
      <c r="B2514" s="255"/>
      <c r="C2514" s="256"/>
      <c r="D2514" s="229" t="s">
        <v>187</v>
      </c>
      <c r="E2514" s="257" t="s">
        <v>19</v>
      </c>
      <c r="F2514" s="258" t="s">
        <v>222</v>
      </c>
      <c r="G2514" s="256"/>
      <c r="H2514" s="259">
        <v>58.319000000000003</v>
      </c>
      <c r="I2514" s="260"/>
      <c r="J2514" s="256"/>
      <c r="K2514" s="256"/>
      <c r="L2514" s="261"/>
      <c r="M2514" s="262"/>
      <c r="N2514" s="263"/>
      <c r="O2514" s="263"/>
      <c r="P2514" s="263"/>
      <c r="Q2514" s="263"/>
      <c r="R2514" s="263"/>
      <c r="S2514" s="263"/>
      <c r="T2514" s="264"/>
      <c r="U2514" s="15"/>
      <c r="V2514" s="15"/>
      <c r="W2514" s="15"/>
      <c r="X2514" s="15"/>
      <c r="Y2514" s="15"/>
      <c r="Z2514" s="15"/>
      <c r="AA2514" s="15"/>
      <c r="AB2514" s="15"/>
      <c r="AC2514" s="15"/>
      <c r="AD2514" s="15"/>
      <c r="AE2514" s="15"/>
      <c r="AT2514" s="265" t="s">
        <v>187</v>
      </c>
      <c r="AU2514" s="265" t="s">
        <v>86</v>
      </c>
      <c r="AV2514" s="15" t="s">
        <v>99</v>
      </c>
      <c r="AW2514" s="15" t="s">
        <v>37</v>
      </c>
      <c r="AX2514" s="15" t="s">
        <v>84</v>
      </c>
      <c r="AY2514" s="265" t="s">
        <v>177</v>
      </c>
    </row>
    <row r="2515" s="2" customFormat="1" ht="16.5" customHeight="1">
      <c r="A2515" s="41"/>
      <c r="B2515" s="42"/>
      <c r="C2515" s="216" t="s">
        <v>3998</v>
      </c>
      <c r="D2515" s="216" t="s">
        <v>179</v>
      </c>
      <c r="E2515" s="217" t="s">
        <v>3999</v>
      </c>
      <c r="F2515" s="218" t="s">
        <v>4000</v>
      </c>
      <c r="G2515" s="219" t="s">
        <v>251</v>
      </c>
      <c r="H2515" s="220">
        <v>93.899000000000001</v>
      </c>
      <c r="I2515" s="221"/>
      <c r="J2515" s="222">
        <f>ROUND(I2515*H2515,2)</f>
        <v>0</v>
      </c>
      <c r="K2515" s="218" t="s">
        <v>244</v>
      </c>
      <c r="L2515" s="47"/>
      <c r="M2515" s="223" t="s">
        <v>19</v>
      </c>
      <c r="N2515" s="224" t="s">
        <v>48</v>
      </c>
      <c r="O2515" s="87"/>
      <c r="P2515" s="225">
        <f>O2515*H2515</f>
        <v>0</v>
      </c>
      <c r="Q2515" s="225">
        <v>8.0000000000000007E-05</v>
      </c>
      <c r="R2515" s="225">
        <f>Q2515*H2515</f>
        <v>0.0075119200000000009</v>
      </c>
      <c r="S2515" s="225">
        <v>0</v>
      </c>
      <c r="T2515" s="226">
        <f>S2515*H2515</f>
        <v>0</v>
      </c>
      <c r="U2515" s="41"/>
      <c r="V2515" s="41"/>
      <c r="W2515" s="41"/>
      <c r="X2515" s="41"/>
      <c r="Y2515" s="41"/>
      <c r="Z2515" s="41"/>
      <c r="AA2515" s="41"/>
      <c r="AB2515" s="41"/>
      <c r="AC2515" s="41"/>
      <c r="AD2515" s="41"/>
      <c r="AE2515" s="41"/>
      <c r="AR2515" s="227" t="s">
        <v>291</v>
      </c>
      <c r="AT2515" s="227" t="s">
        <v>179</v>
      </c>
      <c r="AU2515" s="227" t="s">
        <v>86</v>
      </c>
      <c r="AY2515" s="20" t="s">
        <v>177</v>
      </c>
      <c r="BE2515" s="228">
        <f>IF(N2515="základní",J2515,0)</f>
        <v>0</v>
      </c>
      <c r="BF2515" s="228">
        <f>IF(N2515="snížená",J2515,0)</f>
        <v>0</v>
      </c>
      <c r="BG2515" s="228">
        <f>IF(N2515="zákl. přenesená",J2515,0)</f>
        <v>0</v>
      </c>
      <c r="BH2515" s="228">
        <f>IF(N2515="sníž. přenesená",J2515,0)</f>
        <v>0</v>
      </c>
      <c r="BI2515" s="228">
        <f>IF(N2515="nulová",J2515,0)</f>
        <v>0</v>
      </c>
      <c r="BJ2515" s="20" t="s">
        <v>84</v>
      </c>
      <c r="BK2515" s="228">
        <f>ROUND(I2515*H2515,2)</f>
        <v>0</v>
      </c>
      <c r="BL2515" s="20" t="s">
        <v>291</v>
      </c>
      <c r="BM2515" s="227" t="s">
        <v>4001</v>
      </c>
    </row>
    <row r="2516" s="2" customFormat="1">
      <c r="A2516" s="41"/>
      <c r="B2516" s="42"/>
      <c r="C2516" s="43"/>
      <c r="D2516" s="229" t="s">
        <v>185</v>
      </c>
      <c r="E2516" s="43"/>
      <c r="F2516" s="230" t="s">
        <v>4002</v>
      </c>
      <c r="G2516" s="43"/>
      <c r="H2516" s="43"/>
      <c r="I2516" s="231"/>
      <c r="J2516" s="43"/>
      <c r="K2516" s="43"/>
      <c r="L2516" s="47"/>
      <c r="M2516" s="232"/>
      <c r="N2516" s="233"/>
      <c r="O2516" s="87"/>
      <c r="P2516" s="87"/>
      <c r="Q2516" s="87"/>
      <c r="R2516" s="87"/>
      <c r="S2516" s="87"/>
      <c r="T2516" s="88"/>
      <c r="U2516" s="41"/>
      <c r="V2516" s="41"/>
      <c r="W2516" s="41"/>
      <c r="X2516" s="41"/>
      <c r="Y2516" s="41"/>
      <c r="Z2516" s="41"/>
      <c r="AA2516" s="41"/>
      <c r="AB2516" s="41"/>
      <c r="AC2516" s="41"/>
      <c r="AD2516" s="41"/>
      <c r="AE2516" s="41"/>
      <c r="AT2516" s="20" t="s">
        <v>185</v>
      </c>
      <c r="AU2516" s="20" t="s">
        <v>86</v>
      </c>
    </row>
    <row r="2517" s="2" customFormat="1" ht="16.5" customHeight="1">
      <c r="A2517" s="41"/>
      <c r="B2517" s="42"/>
      <c r="C2517" s="216" t="s">
        <v>4003</v>
      </c>
      <c r="D2517" s="216" t="s">
        <v>179</v>
      </c>
      <c r="E2517" s="217" t="s">
        <v>4004</v>
      </c>
      <c r="F2517" s="218" t="s">
        <v>4005</v>
      </c>
      <c r="G2517" s="219" t="s">
        <v>251</v>
      </c>
      <c r="H2517" s="220">
        <v>93.899000000000001</v>
      </c>
      <c r="I2517" s="221"/>
      <c r="J2517" s="222">
        <f>ROUND(I2517*H2517,2)</f>
        <v>0</v>
      </c>
      <c r="K2517" s="218" t="s">
        <v>244</v>
      </c>
      <c r="L2517" s="47"/>
      <c r="M2517" s="223" t="s">
        <v>19</v>
      </c>
      <c r="N2517" s="224" t="s">
        <v>48</v>
      </c>
      <c r="O2517" s="87"/>
      <c r="P2517" s="225">
        <f>O2517*H2517</f>
        <v>0</v>
      </c>
      <c r="Q2517" s="225">
        <v>0.00017000000000000001</v>
      </c>
      <c r="R2517" s="225">
        <f>Q2517*H2517</f>
        <v>0.015962830000000001</v>
      </c>
      <c r="S2517" s="225">
        <v>0</v>
      </c>
      <c r="T2517" s="226">
        <f>S2517*H2517</f>
        <v>0</v>
      </c>
      <c r="U2517" s="41"/>
      <c r="V2517" s="41"/>
      <c r="W2517" s="41"/>
      <c r="X2517" s="41"/>
      <c r="Y2517" s="41"/>
      <c r="Z2517" s="41"/>
      <c r="AA2517" s="41"/>
      <c r="AB2517" s="41"/>
      <c r="AC2517" s="41"/>
      <c r="AD2517" s="41"/>
      <c r="AE2517" s="41"/>
      <c r="AR2517" s="227" t="s">
        <v>291</v>
      </c>
      <c r="AT2517" s="227" t="s">
        <v>179</v>
      </c>
      <c r="AU2517" s="227" t="s">
        <v>86</v>
      </c>
      <c r="AY2517" s="20" t="s">
        <v>177</v>
      </c>
      <c r="BE2517" s="228">
        <f>IF(N2517="základní",J2517,0)</f>
        <v>0</v>
      </c>
      <c r="BF2517" s="228">
        <f>IF(N2517="snížená",J2517,0)</f>
        <v>0</v>
      </c>
      <c r="BG2517" s="228">
        <f>IF(N2517="zákl. přenesená",J2517,0)</f>
        <v>0</v>
      </c>
      <c r="BH2517" s="228">
        <f>IF(N2517="sníž. přenesená",J2517,0)</f>
        <v>0</v>
      </c>
      <c r="BI2517" s="228">
        <f>IF(N2517="nulová",J2517,0)</f>
        <v>0</v>
      </c>
      <c r="BJ2517" s="20" t="s">
        <v>84</v>
      </c>
      <c r="BK2517" s="228">
        <f>ROUND(I2517*H2517,2)</f>
        <v>0</v>
      </c>
      <c r="BL2517" s="20" t="s">
        <v>291</v>
      </c>
      <c r="BM2517" s="227" t="s">
        <v>4006</v>
      </c>
    </row>
    <row r="2518" s="2" customFormat="1">
      <c r="A2518" s="41"/>
      <c r="B2518" s="42"/>
      <c r="C2518" s="43"/>
      <c r="D2518" s="229" t="s">
        <v>185</v>
      </c>
      <c r="E2518" s="43"/>
      <c r="F2518" s="230" t="s">
        <v>4007</v>
      </c>
      <c r="G2518" s="43"/>
      <c r="H2518" s="43"/>
      <c r="I2518" s="231"/>
      <c r="J2518" s="43"/>
      <c r="K2518" s="43"/>
      <c r="L2518" s="47"/>
      <c r="M2518" s="232"/>
      <c r="N2518" s="233"/>
      <c r="O2518" s="87"/>
      <c r="P2518" s="87"/>
      <c r="Q2518" s="87"/>
      <c r="R2518" s="87"/>
      <c r="S2518" s="87"/>
      <c r="T2518" s="88"/>
      <c r="U2518" s="41"/>
      <c r="V2518" s="41"/>
      <c r="W2518" s="41"/>
      <c r="X2518" s="41"/>
      <c r="Y2518" s="41"/>
      <c r="Z2518" s="41"/>
      <c r="AA2518" s="41"/>
      <c r="AB2518" s="41"/>
      <c r="AC2518" s="41"/>
      <c r="AD2518" s="41"/>
      <c r="AE2518" s="41"/>
      <c r="AT2518" s="20" t="s">
        <v>185</v>
      </c>
      <c r="AU2518" s="20" t="s">
        <v>86</v>
      </c>
    </row>
    <row r="2519" s="14" customFormat="1">
      <c r="A2519" s="14"/>
      <c r="B2519" s="245"/>
      <c r="C2519" s="246"/>
      <c r="D2519" s="229" t="s">
        <v>187</v>
      </c>
      <c r="E2519" s="247" t="s">
        <v>19</v>
      </c>
      <c r="F2519" s="248" t="s">
        <v>4008</v>
      </c>
      <c r="G2519" s="246"/>
      <c r="H2519" s="247" t="s">
        <v>19</v>
      </c>
      <c r="I2519" s="249"/>
      <c r="J2519" s="246"/>
      <c r="K2519" s="246"/>
      <c r="L2519" s="250"/>
      <c r="M2519" s="251"/>
      <c r="N2519" s="252"/>
      <c r="O2519" s="252"/>
      <c r="P2519" s="252"/>
      <c r="Q2519" s="252"/>
      <c r="R2519" s="252"/>
      <c r="S2519" s="252"/>
      <c r="T2519" s="253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4" t="s">
        <v>187</v>
      </c>
      <c r="AU2519" s="254" t="s">
        <v>86</v>
      </c>
      <c r="AV2519" s="14" t="s">
        <v>84</v>
      </c>
      <c r="AW2519" s="14" t="s">
        <v>37</v>
      </c>
      <c r="AX2519" s="14" t="s">
        <v>77</v>
      </c>
      <c r="AY2519" s="254" t="s">
        <v>177</v>
      </c>
    </row>
    <row r="2520" s="13" customFormat="1">
      <c r="A2520" s="13"/>
      <c r="B2520" s="234"/>
      <c r="C2520" s="235"/>
      <c r="D2520" s="229" t="s">
        <v>187</v>
      </c>
      <c r="E2520" s="236" t="s">
        <v>19</v>
      </c>
      <c r="F2520" s="237" t="s">
        <v>4009</v>
      </c>
      <c r="G2520" s="235"/>
      <c r="H2520" s="238">
        <v>35.579999999999998</v>
      </c>
      <c r="I2520" s="239"/>
      <c r="J2520" s="235"/>
      <c r="K2520" s="235"/>
      <c r="L2520" s="240"/>
      <c r="M2520" s="241"/>
      <c r="N2520" s="242"/>
      <c r="O2520" s="242"/>
      <c r="P2520" s="242"/>
      <c r="Q2520" s="242"/>
      <c r="R2520" s="242"/>
      <c r="S2520" s="242"/>
      <c r="T2520" s="243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44" t="s">
        <v>187</v>
      </c>
      <c r="AU2520" s="244" t="s">
        <v>86</v>
      </c>
      <c r="AV2520" s="13" t="s">
        <v>86</v>
      </c>
      <c r="AW2520" s="13" t="s">
        <v>37</v>
      </c>
      <c r="AX2520" s="13" t="s">
        <v>77</v>
      </c>
      <c r="AY2520" s="244" t="s">
        <v>177</v>
      </c>
    </row>
    <row r="2521" s="14" customFormat="1">
      <c r="A2521" s="14"/>
      <c r="B2521" s="245"/>
      <c r="C2521" s="246"/>
      <c r="D2521" s="229" t="s">
        <v>187</v>
      </c>
      <c r="E2521" s="247" t="s">
        <v>19</v>
      </c>
      <c r="F2521" s="248" t="s">
        <v>4010</v>
      </c>
      <c r="G2521" s="246"/>
      <c r="H2521" s="247" t="s">
        <v>19</v>
      </c>
      <c r="I2521" s="249"/>
      <c r="J2521" s="246"/>
      <c r="K2521" s="246"/>
      <c r="L2521" s="250"/>
      <c r="M2521" s="251"/>
      <c r="N2521" s="252"/>
      <c r="O2521" s="252"/>
      <c r="P2521" s="252"/>
      <c r="Q2521" s="252"/>
      <c r="R2521" s="252"/>
      <c r="S2521" s="252"/>
      <c r="T2521" s="253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4" t="s">
        <v>187</v>
      </c>
      <c r="AU2521" s="254" t="s">
        <v>86</v>
      </c>
      <c r="AV2521" s="14" t="s">
        <v>84</v>
      </c>
      <c r="AW2521" s="14" t="s">
        <v>37</v>
      </c>
      <c r="AX2521" s="14" t="s">
        <v>77</v>
      </c>
      <c r="AY2521" s="254" t="s">
        <v>177</v>
      </c>
    </row>
    <row r="2522" s="13" customFormat="1">
      <c r="A2522" s="13"/>
      <c r="B2522" s="234"/>
      <c r="C2522" s="235"/>
      <c r="D2522" s="229" t="s">
        <v>187</v>
      </c>
      <c r="E2522" s="236" t="s">
        <v>19</v>
      </c>
      <c r="F2522" s="237" t="s">
        <v>4011</v>
      </c>
      <c r="G2522" s="235"/>
      <c r="H2522" s="238">
        <v>58.319000000000003</v>
      </c>
      <c r="I2522" s="239"/>
      <c r="J2522" s="235"/>
      <c r="K2522" s="235"/>
      <c r="L2522" s="240"/>
      <c r="M2522" s="241"/>
      <c r="N2522" s="242"/>
      <c r="O2522" s="242"/>
      <c r="P2522" s="242"/>
      <c r="Q2522" s="242"/>
      <c r="R2522" s="242"/>
      <c r="S2522" s="242"/>
      <c r="T2522" s="243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44" t="s">
        <v>187</v>
      </c>
      <c r="AU2522" s="244" t="s">
        <v>86</v>
      </c>
      <c r="AV2522" s="13" t="s">
        <v>86</v>
      </c>
      <c r="AW2522" s="13" t="s">
        <v>37</v>
      </c>
      <c r="AX2522" s="13" t="s">
        <v>77</v>
      </c>
      <c r="AY2522" s="244" t="s">
        <v>177</v>
      </c>
    </row>
    <row r="2523" s="15" customFormat="1">
      <c r="A2523" s="15"/>
      <c r="B2523" s="255"/>
      <c r="C2523" s="256"/>
      <c r="D2523" s="229" t="s">
        <v>187</v>
      </c>
      <c r="E2523" s="257" t="s">
        <v>19</v>
      </c>
      <c r="F2523" s="258" t="s">
        <v>222</v>
      </c>
      <c r="G2523" s="256"/>
      <c r="H2523" s="259">
        <v>93.899000000000001</v>
      </c>
      <c r="I2523" s="260"/>
      <c r="J2523" s="256"/>
      <c r="K2523" s="256"/>
      <c r="L2523" s="261"/>
      <c r="M2523" s="262"/>
      <c r="N2523" s="263"/>
      <c r="O2523" s="263"/>
      <c r="P2523" s="263"/>
      <c r="Q2523" s="263"/>
      <c r="R2523" s="263"/>
      <c r="S2523" s="263"/>
      <c r="T2523" s="264"/>
      <c r="U2523" s="15"/>
      <c r="V2523" s="15"/>
      <c r="W2523" s="15"/>
      <c r="X2523" s="15"/>
      <c r="Y2523" s="15"/>
      <c r="Z2523" s="15"/>
      <c r="AA2523" s="15"/>
      <c r="AB2523" s="15"/>
      <c r="AC2523" s="15"/>
      <c r="AD2523" s="15"/>
      <c r="AE2523" s="15"/>
      <c r="AT2523" s="265" t="s">
        <v>187</v>
      </c>
      <c r="AU2523" s="265" t="s">
        <v>86</v>
      </c>
      <c r="AV2523" s="15" t="s">
        <v>99</v>
      </c>
      <c r="AW2523" s="15" t="s">
        <v>37</v>
      </c>
      <c r="AX2523" s="15" t="s">
        <v>84</v>
      </c>
      <c r="AY2523" s="265" t="s">
        <v>177</v>
      </c>
    </row>
    <row r="2524" s="2" customFormat="1" ht="16.5" customHeight="1">
      <c r="A2524" s="41"/>
      <c r="B2524" s="42"/>
      <c r="C2524" s="216" t="s">
        <v>4012</v>
      </c>
      <c r="D2524" s="216" t="s">
        <v>179</v>
      </c>
      <c r="E2524" s="217" t="s">
        <v>4013</v>
      </c>
      <c r="F2524" s="218" t="s">
        <v>4014</v>
      </c>
      <c r="G2524" s="219" t="s">
        <v>251</v>
      </c>
      <c r="H2524" s="220">
        <v>93.899000000000001</v>
      </c>
      <c r="I2524" s="221"/>
      <c r="J2524" s="222">
        <f>ROUND(I2524*H2524,2)</f>
        <v>0</v>
      </c>
      <c r="K2524" s="218" t="s">
        <v>244</v>
      </c>
      <c r="L2524" s="47"/>
      <c r="M2524" s="223" t="s">
        <v>19</v>
      </c>
      <c r="N2524" s="224" t="s">
        <v>48</v>
      </c>
      <c r="O2524" s="87"/>
      <c r="P2524" s="225">
        <f>O2524*H2524</f>
        <v>0</v>
      </c>
      <c r="Q2524" s="225">
        <v>0.00012</v>
      </c>
      <c r="R2524" s="225">
        <f>Q2524*H2524</f>
        <v>0.011267880000000001</v>
      </c>
      <c r="S2524" s="225">
        <v>0</v>
      </c>
      <c r="T2524" s="226">
        <f>S2524*H2524</f>
        <v>0</v>
      </c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R2524" s="227" t="s">
        <v>291</v>
      </c>
      <c r="AT2524" s="227" t="s">
        <v>179</v>
      </c>
      <c r="AU2524" s="227" t="s">
        <v>86</v>
      </c>
      <c r="AY2524" s="20" t="s">
        <v>177</v>
      </c>
      <c r="BE2524" s="228">
        <f>IF(N2524="základní",J2524,0)</f>
        <v>0</v>
      </c>
      <c r="BF2524" s="228">
        <f>IF(N2524="snížená",J2524,0)</f>
        <v>0</v>
      </c>
      <c r="BG2524" s="228">
        <f>IF(N2524="zákl. přenesená",J2524,0)</f>
        <v>0</v>
      </c>
      <c r="BH2524" s="228">
        <f>IF(N2524="sníž. přenesená",J2524,0)</f>
        <v>0</v>
      </c>
      <c r="BI2524" s="228">
        <f>IF(N2524="nulová",J2524,0)</f>
        <v>0</v>
      </c>
      <c r="BJ2524" s="20" t="s">
        <v>84</v>
      </c>
      <c r="BK2524" s="228">
        <f>ROUND(I2524*H2524,2)</f>
        <v>0</v>
      </c>
      <c r="BL2524" s="20" t="s">
        <v>291</v>
      </c>
      <c r="BM2524" s="227" t="s">
        <v>4015</v>
      </c>
    </row>
    <row r="2525" s="2" customFormat="1">
      <c r="A2525" s="41"/>
      <c r="B2525" s="42"/>
      <c r="C2525" s="43"/>
      <c r="D2525" s="229" t="s">
        <v>185</v>
      </c>
      <c r="E2525" s="43"/>
      <c r="F2525" s="230" t="s">
        <v>4016</v>
      </c>
      <c r="G2525" s="43"/>
      <c r="H2525" s="43"/>
      <c r="I2525" s="231"/>
      <c r="J2525" s="43"/>
      <c r="K2525" s="43"/>
      <c r="L2525" s="47"/>
      <c r="M2525" s="232"/>
      <c r="N2525" s="233"/>
      <c r="O2525" s="87"/>
      <c r="P2525" s="87"/>
      <c r="Q2525" s="87"/>
      <c r="R2525" s="87"/>
      <c r="S2525" s="87"/>
      <c r="T2525" s="88"/>
      <c r="U2525" s="41"/>
      <c r="V2525" s="41"/>
      <c r="W2525" s="41"/>
      <c r="X2525" s="41"/>
      <c r="Y2525" s="41"/>
      <c r="Z2525" s="41"/>
      <c r="AA2525" s="41"/>
      <c r="AB2525" s="41"/>
      <c r="AC2525" s="41"/>
      <c r="AD2525" s="41"/>
      <c r="AE2525" s="41"/>
      <c r="AT2525" s="20" t="s">
        <v>185</v>
      </c>
      <c r="AU2525" s="20" t="s">
        <v>86</v>
      </c>
    </row>
    <row r="2526" s="2" customFormat="1" ht="16.5" customHeight="1">
      <c r="A2526" s="41"/>
      <c r="B2526" s="42"/>
      <c r="C2526" s="216" t="s">
        <v>4017</v>
      </c>
      <c r="D2526" s="216" t="s">
        <v>179</v>
      </c>
      <c r="E2526" s="217" t="s">
        <v>4018</v>
      </c>
      <c r="F2526" s="218" t="s">
        <v>4019</v>
      </c>
      <c r="G2526" s="219" t="s">
        <v>251</v>
      </c>
      <c r="H2526" s="220">
        <v>93.899000000000001</v>
      </c>
      <c r="I2526" s="221"/>
      <c r="J2526" s="222">
        <f>ROUND(I2526*H2526,2)</f>
        <v>0</v>
      </c>
      <c r="K2526" s="218" t="s">
        <v>244</v>
      </c>
      <c r="L2526" s="47"/>
      <c r="M2526" s="223" t="s">
        <v>19</v>
      </c>
      <c r="N2526" s="224" t="s">
        <v>48</v>
      </c>
      <c r="O2526" s="87"/>
      <c r="P2526" s="225">
        <f>O2526*H2526</f>
        <v>0</v>
      </c>
      <c r="Q2526" s="225">
        <v>0.00012</v>
      </c>
      <c r="R2526" s="225">
        <f>Q2526*H2526</f>
        <v>0.011267880000000001</v>
      </c>
      <c r="S2526" s="225">
        <v>0</v>
      </c>
      <c r="T2526" s="226">
        <f>S2526*H2526</f>
        <v>0</v>
      </c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R2526" s="227" t="s">
        <v>291</v>
      </c>
      <c r="AT2526" s="227" t="s">
        <v>179</v>
      </c>
      <c r="AU2526" s="227" t="s">
        <v>86</v>
      </c>
      <c r="AY2526" s="20" t="s">
        <v>177</v>
      </c>
      <c r="BE2526" s="228">
        <f>IF(N2526="základní",J2526,0)</f>
        <v>0</v>
      </c>
      <c r="BF2526" s="228">
        <f>IF(N2526="snížená",J2526,0)</f>
        <v>0</v>
      </c>
      <c r="BG2526" s="228">
        <f>IF(N2526="zákl. přenesená",J2526,0)</f>
        <v>0</v>
      </c>
      <c r="BH2526" s="228">
        <f>IF(N2526="sníž. přenesená",J2526,0)</f>
        <v>0</v>
      </c>
      <c r="BI2526" s="228">
        <f>IF(N2526="nulová",J2526,0)</f>
        <v>0</v>
      </c>
      <c r="BJ2526" s="20" t="s">
        <v>84</v>
      </c>
      <c r="BK2526" s="228">
        <f>ROUND(I2526*H2526,2)</f>
        <v>0</v>
      </c>
      <c r="BL2526" s="20" t="s">
        <v>291</v>
      </c>
      <c r="BM2526" s="227" t="s">
        <v>4020</v>
      </c>
    </row>
    <row r="2527" s="2" customFormat="1">
      <c r="A2527" s="41"/>
      <c r="B2527" s="42"/>
      <c r="C2527" s="43"/>
      <c r="D2527" s="229" t="s">
        <v>185</v>
      </c>
      <c r="E2527" s="43"/>
      <c r="F2527" s="230" t="s">
        <v>4021</v>
      </c>
      <c r="G2527" s="43"/>
      <c r="H2527" s="43"/>
      <c r="I2527" s="231"/>
      <c r="J2527" s="43"/>
      <c r="K2527" s="43"/>
      <c r="L2527" s="47"/>
      <c r="M2527" s="232"/>
      <c r="N2527" s="233"/>
      <c r="O2527" s="87"/>
      <c r="P2527" s="87"/>
      <c r="Q2527" s="87"/>
      <c r="R2527" s="87"/>
      <c r="S2527" s="87"/>
      <c r="T2527" s="88"/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T2527" s="20" t="s">
        <v>185</v>
      </c>
      <c r="AU2527" s="20" t="s">
        <v>86</v>
      </c>
    </row>
    <row r="2528" s="2" customFormat="1">
      <c r="A2528" s="41"/>
      <c r="B2528" s="42"/>
      <c r="C2528" s="216" t="s">
        <v>4022</v>
      </c>
      <c r="D2528" s="216" t="s">
        <v>179</v>
      </c>
      <c r="E2528" s="217" t="s">
        <v>4023</v>
      </c>
      <c r="F2528" s="218" t="s">
        <v>4024</v>
      </c>
      <c r="G2528" s="219" t="s">
        <v>251</v>
      </c>
      <c r="H2528" s="220">
        <v>1487.104</v>
      </c>
      <c r="I2528" s="221"/>
      <c r="J2528" s="222">
        <f>ROUND(I2528*H2528,2)</f>
        <v>0</v>
      </c>
      <c r="K2528" s="218" t="s">
        <v>317</v>
      </c>
      <c r="L2528" s="47"/>
      <c r="M2528" s="223" t="s">
        <v>19</v>
      </c>
      <c r="N2528" s="224" t="s">
        <v>48</v>
      </c>
      <c r="O2528" s="87"/>
      <c r="P2528" s="225">
        <f>O2528*H2528</f>
        <v>0</v>
      </c>
      <c r="Q2528" s="225">
        <v>0</v>
      </c>
      <c r="R2528" s="225">
        <f>Q2528*H2528</f>
        <v>0</v>
      </c>
      <c r="S2528" s="225">
        <v>0</v>
      </c>
      <c r="T2528" s="226">
        <f>S2528*H2528</f>
        <v>0</v>
      </c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R2528" s="227" t="s">
        <v>291</v>
      </c>
      <c r="AT2528" s="227" t="s">
        <v>179</v>
      </c>
      <c r="AU2528" s="227" t="s">
        <v>86</v>
      </c>
      <c r="AY2528" s="20" t="s">
        <v>177</v>
      </c>
      <c r="BE2528" s="228">
        <f>IF(N2528="základní",J2528,0)</f>
        <v>0</v>
      </c>
      <c r="BF2528" s="228">
        <f>IF(N2528="snížená",J2528,0)</f>
        <v>0</v>
      </c>
      <c r="BG2528" s="228">
        <f>IF(N2528="zákl. přenesená",J2528,0)</f>
        <v>0</v>
      </c>
      <c r="BH2528" s="228">
        <f>IF(N2528="sníž. přenesená",J2528,0)</f>
        <v>0</v>
      </c>
      <c r="BI2528" s="228">
        <f>IF(N2528="nulová",J2528,0)</f>
        <v>0</v>
      </c>
      <c r="BJ2528" s="20" t="s">
        <v>84</v>
      </c>
      <c r="BK2528" s="228">
        <f>ROUND(I2528*H2528,2)</f>
        <v>0</v>
      </c>
      <c r="BL2528" s="20" t="s">
        <v>291</v>
      </c>
      <c r="BM2528" s="227" t="s">
        <v>4025</v>
      </c>
    </row>
    <row r="2529" s="2" customFormat="1">
      <c r="A2529" s="41"/>
      <c r="B2529" s="42"/>
      <c r="C2529" s="43"/>
      <c r="D2529" s="229" t="s">
        <v>185</v>
      </c>
      <c r="E2529" s="43"/>
      <c r="F2529" s="230" t="s">
        <v>4026</v>
      </c>
      <c r="G2529" s="43"/>
      <c r="H2529" s="43"/>
      <c r="I2529" s="231"/>
      <c r="J2529" s="43"/>
      <c r="K2529" s="43"/>
      <c r="L2529" s="47"/>
      <c r="M2529" s="232"/>
      <c r="N2529" s="233"/>
      <c r="O2529" s="87"/>
      <c r="P2529" s="87"/>
      <c r="Q2529" s="87"/>
      <c r="R2529" s="87"/>
      <c r="S2529" s="87"/>
      <c r="T2529" s="88"/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T2529" s="20" t="s">
        <v>185</v>
      </c>
      <c r="AU2529" s="20" t="s">
        <v>86</v>
      </c>
    </row>
    <row r="2530" s="14" customFormat="1">
      <c r="A2530" s="14"/>
      <c r="B2530" s="245"/>
      <c r="C2530" s="246"/>
      <c r="D2530" s="229" t="s">
        <v>187</v>
      </c>
      <c r="E2530" s="247" t="s">
        <v>19</v>
      </c>
      <c r="F2530" s="248" t="s">
        <v>4027</v>
      </c>
      <c r="G2530" s="246"/>
      <c r="H2530" s="247" t="s">
        <v>19</v>
      </c>
      <c r="I2530" s="249"/>
      <c r="J2530" s="246"/>
      <c r="K2530" s="246"/>
      <c r="L2530" s="250"/>
      <c r="M2530" s="251"/>
      <c r="N2530" s="252"/>
      <c r="O2530" s="252"/>
      <c r="P2530" s="252"/>
      <c r="Q2530" s="252"/>
      <c r="R2530" s="252"/>
      <c r="S2530" s="252"/>
      <c r="T2530" s="253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4" t="s">
        <v>187</v>
      </c>
      <c r="AU2530" s="254" t="s">
        <v>86</v>
      </c>
      <c r="AV2530" s="14" t="s">
        <v>84</v>
      </c>
      <c r="AW2530" s="14" t="s">
        <v>37</v>
      </c>
      <c r="AX2530" s="14" t="s">
        <v>77</v>
      </c>
      <c r="AY2530" s="254" t="s">
        <v>177</v>
      </c>
    </row>
    <row r="2531" s="14" customFormat="1">
      <c r="A2531" s="14"/>
      <c r="B2531" s="245"/>
      <c r="C2531" s="246"/>
      <c r="D2531" s="229" t="s">
        <v>187</v>
      </c>
      <c r="E2531" s="247" t="s">
        <v>19</v>
      </c>
      <c r="F2531" s="248" t="s">
        <v>4028</v>
      </c>
      <c r="G2531" s="246"/>
      <c r="H2531" s="247" t="s">
        <v>19</v>
      </c>
      <c r="I2531" s="249"/>
      <c r="J2531" s="246"/>
      <c r="K2531" s="246"/>
      <c r="L2531" s="250"/>
      <c r="M2531" s="251"/>
      <c r="N2531" s="252"/>
      <c r="O2531" s="252"/>
      <c r="P2531" s="252"/>
      <c r="Q2531" s="252"/>
      <c r="R2531" s="252"/>
      <c r="S2531" s="252"/>
      <c r="T2531" s="253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54" t="s">
        <v>187</v>
      </c>
      <c r="AU2531" s="254" t="s">
        <v>86</v>
      </c>
      <c r="AV2531" s="14" t="s">
        <v>84</v>
      </c>
      <c r="AW2531" s="14" t="s">
        <v>37</v>
      </c>
      <c r="AX2531" s="14" t="s">
        <v>77</v>
      </c>
      <c r="AY2531" s="254" t="s">
        <v>177</v>
      </c>
    </row>
    <row r="2532" s="13" customFormat="1">
      <c r="A2532" s="13"/>
      <c r="B2532" s="234"/>
      <c r="C2532" s="235"/>
      <c r="D2532" s="229" t="s">
        <v>187</v>
      </c>
      <c r="E2532" s="236" t="s">
        <v>19</v>
      </c>
      <c r="F2532" s="237" t="s">
        <v>4029</v>
      </c>
      <c r="G2532" s="235"/>
      <c r="H2532" s="238">
        <v>1070.4960000000001</v>
      </c>
      <c r="I2532" s="239"/>
      <c r="J2532" s="235"/>
      <c r="K2532" s="235"/>
      <c r="L2532" s="240"/>
      <c r="M2532" s="241"/>
      <c r="N2532" s="242"/>
      <c r="O2532" s="242"/>
      <c r="P2532" s="242"/>
      <c r="Q2532" s="242"/>
      <c r="R2532" s="242"/>
      <c r="S2532" s="242"/>
      <c r="T2532" s="243"/>
      <c r="U2532" s="13"/>
      <c r="V2532" s="13"/>
      <c r="W2532" s="13"/>
      <c r="X2532" s="13"/>
      <c r="Y2532" s="13"/>
      <c r="Z2532" s="13"/>
      <c r="AA2532" s="13"/>
      <c r="AB2532" s="13"/>
      <c r="AC2532" s="13"/>
      <c r="AD2532" s="13"/>
      <c r="AE2532" s="13"/>
      <c r="AT2532" s="244" t="s">
        <v>187</v>
      </c>
      <c r="AU2532" s="244" t="s">
        <v>86</v>
      </c>
      <c r="AV2532" s="13" t="s">
        <v>86</v>
      </c>
      <c r="AW2532" s="13" t="s">
        <v>37</v>
      </c>
      <c r="AX2532" s="13" t="s">
        <v>77</v>
      </c>
      <c r="AY2532" s="244" t="s">
        <v>177</v>
      </c>
    </row>
    <row r="2533" s="13" customFormat="1">
      <c r="A2533" s="13"/>
      <c r="B2533" s="234"/>
      <c r="C2533" s="235"/>
      <c r="D2533" s="229" t="s">
        <v>187</v>
      </c>
      <c r="E2533" s="236" t="s">
        <v>19</v>
      </c>
      <c r="F2533" s="237" t="s">
        <v>4030</v>
      </c>
      <c r="G2533" s="235"/>
      <c r="H2533" s="238">
        <v>81.652000000000001</v>
      </c>
      <c r="I2533" s="239"/>
      <c r="J2533" s="235"/>
      <c r="K2533" s="235"/>
      <c r="L2533" s="240"/>
      <c r="M2533" s="241"/>
      <c r="N2533" s="242"/>
      <c r="O2533" s="242"/>
      <c r="P2533" s="242"/>
      <c r="Q2533" s="242"/>
      <c r="R2533" s="242"/>
      <c r="S2533" s="242"/>
      <c r="T2533" s="243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4" t="s">
        <v>187</v>
      </c>
      <c r="AU2533" s="244" t="s">
        <v>86</v>
      </c>
      <c r="AV2533" s="13" t="s">
        <v>86</v>
      </c>
      <c r="AW2533" s="13" t="s">
        <v>37</v>
      </c>
      <c r="AX2533" s="13" t="s">
        <v>77</v>
      </c>
      <c r="AY2533" s="244" t="s">
        <v>177</v>
      </c>
    </row>
    <row r="2534" s="13" customFormat="1">
      <c r="A2534" s="13"/>
      <c r="B2534" s="234"/>
      <c r="C2534" s="235"/>
      <c r="D2534" s="229" t="s">
        <v>187</v>
      </c>
      <c r="E2534" s="236" t="s">
        <v>19</v>
      </c>
      <c r="F2534" s="237" t="s">
        <v>4031</v>
      </c>
      <c r="G2534" s="235"/>
      <c r="H2534" s="238">
        <v>222.06</v>
      </c>
      <c r="I2534" s="239"/>
      <c r="J2534" s="235"/>
      <c r="K2534" s="235"/>
      <c r="L2534" s="240"/>
      <c r="M2534" s="241"/>
      <c r="N2534" s="242"/>
      <c r="O2534" s="242"/>
      <c r="P2534" s="242"/>
      <c r="Q2534" s="242"/>
      <c r="R2534" s="242"/>
      <c r="S2534" s="242"/>
      <c r="T2534" s="243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44" t="s">
        <v>187</v>
      </c>
      <c r="AU2534" s="244" t="s">
        <v>86</v>
      </c>
      <c r="AV2534" s="13" t="s">
        <v>86</v>
      </c>
      <c r="AW2534" s="13" t="s">
        <v>37</v>
      </c>
      <c r="AX2534" s="13" t="s">
        <v>77</v>
      </c>
      <c r="AY2534" s="244" t="s">
        <v>177</v>
      </c>
    </row>
    <row r="2535" s="13" customFormat="1">
      <c r="A2535" s="13"/>
      <c r="B2535" s="234"/>
      <c r="C2535" s="235"/>
      <c r="D2535" s="229" t="s">
        <v>187</v>
      </c>
      <c r="E2535" s="236" t="s">
        <v>19</v>
      </c>
      <c r="F2535" s="237" t="s">
        <v>4032</v>
      </c>
      <c r="G2535" s="235"/>
      <c r="H2535" s="238">
        <v>112.896</v>
      </c>
      <c r="I2535" s="239"/>
      <c r="J2535" s="235"/>
      <c r="K2535" s="235"/>
      <c r="L2535" s="240"/>
      <c r="M2535" s="241"/>
      <c r="N2535" s="242"/>
      <c r="O2535" s="242"/>
      <c r="P2535" s="242"/>
      <c r="Q2535" s="242"/>
      <c r="R2535" s="242"/>
      <c r="S2535" s="242"/>
      <c r="T2535" s="243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4" t="s">
        <v>187</v>
      </c>
      <c r="AU2535" s="244" t="s">
        <v>86</v>
      </c>
      <c r="AV2535" s="13" t="s">
        <v>86</v>
      </c>
      <c r="AW2535" s="13" t="s">
        <v>37</v>
      </c>
      <c r="AX2535" s="13" t="s">
        <v>77</v>
      </c>
      <c r="AY2535" s="244" t="s">
        <v>177</v>
      </c>
    </row>
    <row r="2536" s="15" customFormat="1">
      <c r="A2536" s="15"/>
      <c r="B2536" s="255"/>
      <c r="C2536" s="256"/>
      <c r="D2536" s="229" t="s">
        <v>187</v>
      </c>
      <c r="E2536" s="257" t="s">
        <v>19</v>
      </c>
      <c r="F2536" s="258" t="s">
        <v>222</v>
      </c>
      <c r="G2536" s="256"/>
      <c r="H2536" s="259">
        <v>1487.104</v>
      </c>
      <c r="I2536" s="260"/>
      <c r="J2536" s="256"/>
      <c r="K2536" s="256"/>
      <c r="L2536" s="261"/>
      <c r="M2536" s="262"/>
      <c r="N2536" s="263"/>
      <c r="O2536" s="263"/>
      <c r="P2536" s="263"/>
      <c r="Q2536" s="263"/>
      <c r="R2536" s="263"/>
      <c r="S2536" s="263"/>
      <c r="T2536" s="264"/>
      <c r="U2536" s="15"/>
      <c r="V2536" s="15"/>
      <c r="W2536" s="15"/>
      <c r="X2536" s="15"/>
      <c r="Y2536" s="15"/>
      <c r="Z2536" s="15"/>
      <c r="AA2536" s="15"/>
      <c r="AB2536" s="15"/>
      <c r="AC2536" s="15"/>
      <c r="AD2536" s="15"/>
      <c r="AE2536" s="15"/>
      <c r="AT2536" s="265" t="s">
        <v>187</v>
      </c>
      <c r="AU2536" s="265" t="s">
        <v>86</v>
      </c>
      <c r="AV2536" s="15" t="s">
        <v>99</v>
      </c>
      <c r="AW2536" s="15" t="s">
        <v>37</v>
      </c>
      <c r="AX2536" s="15" t="s">
        <v>84</v>
      </c>
      <c r="AY2536" s="265" t="s">
        <v>177</v>
      </c>
    </row>
    <row r="2537" s="12" customFormat="1" ht="22.8" customHeight="1">
      <c r="A2537" s="12"/>
      <c r="B2537" s="200"/>
      <c r="C2537" s="201"/>
      <c r="D2537" s="202" t="s">
        <v>76</v>
      </c>
      <c r="E2537" s="214" t="s">
        <v>4033</v>
      </c>
      <c r="F2537" s="214" t="s">
        <v>4034</v>
      </c>
      <c r="G2537" s="201"/>
      <c r="H2537" s="201"/>
      <c r="I2537" s="204"/>
      <c r="J2537" s="215">
        <f>BK2537</f>
        <v>0</v>
      </c>
      <c r="K2537" s="201"/>
      <c r="L2537" s="206"/>
      <c r="M2537" s="207"/>
      <c r="N2537" s="208"/>
      <c r="O2537" s="208"/>
      <c r="P2537" s="209">
        <f>SUM(P2538:P2552)</f>
        <v>0</v>
      </c>
      <c r="Q2537" s="208"/>
      <c r="R2537" s="209">
        <f>SUM(R2538:R2552)</f>
        <v>0.63119398999999998</v>
      </c>
      <c r="S2537" s="208"/>
      <c r="T2537" s="210">
        <f>SUM(T2538:T2552)</f>
        <v>0</v>
      </c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R2537" s="211" t="s">
        <v>86</v>
      </c>
      <c r="AT2537" s="212" t="s">
        <v>76</v>
      </c>
      <c r="AU2537" s="212" t="s">
        <v>84</v>
      </c>
      <c r="AY2537" s="211" t="s">
        <v>177</v>
      </c>
      <c r="BK2537" s="213">
        <f>SUM(BK2538:BK2552)</f>
        <v>0</v>
      </c>
    </row>
    <row r="2538" s="2" customFormat="1" ht="16.5" customHeight="1">
      <c r="A2538" s="41"/>
      <c r="B2538" s="42"/>
      <c r="C2538" s="216" t="s">
        <v>4035</v>
      </c>
      <c r="D2538" s="216" t="s">
        <v>179</v>
      </c>
      <c r="E2538" s="217" t="s">
        <v>4036</v>
      </c>
      <c r="F2538" s="218" t="s">
        <v>4037</v>
      </c>
      <c r="G2538" s="219" t="s">
        <v>251</v>
      </c>
      <c r="H2538" s="220">
        <v>1227.684</v>
      </c>
      <c r="I2538" s="221"/>
      <c r="J2538" s="222">
        <f>ROUND(I2538*H2538,2)</f>
        <v>0</v>
      </c>
      <c r="K2538" s="218" t="s">
        <v>244</v>
      </c>
      <c r="L2538" s="47"/>
      <c r="M2538" s="223" t="s">
        <v>19</v>
      </c>
      <c r="N2538" s="224" t="s">
        <v>48</v>
      </c>
      <c r="O2538" s="87"/>
      <c r="P2538" s="225">
        <f>O2538*H2538</f>
        <v>0</v>
      </c>
      <c r="Q2538" s="225">
        <v>0</v>
      </c>
      <c r="R2538" s="225">
        <f>Q2538*H2538</f>
        <v>0</v>
      </c>
      <c r="S2538" s="225">
        <v>0</v>
      </c>
      <c r="T2538" s="226">
        <f>S2538*H2538</f>
        <v>0</v>
      </c>
      <c r="U2538" s="41"/>
      <c r="V2538" s="41"/>
      <c r="W2538" s="41"/>
      <c r="X2538" s="41"/>
      <c r="Y2538" s="41"/>
      <c r="Z2538" s="41"/>
      <c r="AA2538" s="41"/>
      <c r="AB2538" s="41"/>
      <c r="AC2538" s="41"/>
      <c r="AD2538" s="41"/>
      <c r="AE2538" s="41"/>
      <c r="AR2538" s="227" t="s">
        <v>291</v>
      </c>
      <c r="AT2538" s="227" t="s">
        <v>179</v>
      </c>
      <c r="AU2538" s="227" t="s">
        <v>86</v>
      </c>
      <c r="AY2538" s="20" t="s">
        <v>177</v>
      </c>
      <c r="BE2538" s="228">
        <f>IF(N2538="základní",J2538,0)</f>
        <v>0</v>
      </c>
      <c r="BF2538" s="228">
        <f>IF(N2538="snížená",J2538,0)</f>
        <v>0</v>
      </c>
      <c r="BG2538" s="228">
        <f>IF(N2538="zákl. přenesená",J2538,0)</f>
        <v>0</v>
      </c>
      <c r="BH2538" s="228">
        <f>IF(N2538="sníž. přenesená",J2538,0)</f>
        <v>0</v>
      </c>
      <c r="BI2538" s="228">
        <f>IF(N2538="nulová",J2538,0)</f>
        <v>0</v>
      </c>
      <c r="BJ2538" s="20" t="s">
        <v>84</v>
      </c>
      <c r="BK2538" s="228">
        <f>ROUND(I2538*H2538,2)</f>
        <v>0</v>
      </c>
      <c r="BL2538" s="20" t="s">
        <v>291</v>
      </c>
      <c r="BM2538" s="227" t="s">
        <v>4038</v>
      </c>
    </row>
    <row r="2539" s="2" customFormat="1">
      <c r="A2539" s="41"/>
      <c r="B2539" s="42"/>
      <c r="C2539" s="43"/>
      <c r="D2539" s="229" t="s">
        <v>185</v>
      </c>
      <c r="E2539" s="43"/>
      <c r="F2539" s="230" t="s">
        <v>4039</v>
      </c>
      <c r="G2539" s="43"/>
      <c r="H2539" s="43"/>
      <c r="I2539" s="231"/>
      <c r="J2539" s="43"/>
      <c r="K2539" s="43"/>
      <c r="L2539" s="47"/>
      <c r="M2539" s="232"/>
      <c r="N2539" s="233"/>
      <c r="O2539" s="87"/>
      <c r="P2539" s="87"/>
      <c r="Q2539" s="87"/>
      <c r="R2539" s="87"/>
      <c r="S2539" s="87"/>
      <c r="T2539" s="88"/>
      <c r="U2539" s="41"/>
      <c r="V2539" s="41"/>
      <c r="W2539" s="41"/>
      <c r="X2539" s="41"/>
      <c r="Y2539" s="41"/>
      <c r="Z2539" s="41"/>
      <c r="AA2539" s="41"/>
      <c r="AB2539" s="41"/>
      <c r="AC2539" s="41"/>
      <c r="AD2539" s="41"/>
      <c r="AE2539" s="41"/>
      <c r="AT2539" s="20" t="s">
        <v>185</v>
      </c>
      <c r="AU2539" s="20" t="s">
        <v>86</v>
      </c>
    </row>
    <row r="2540" s="13" customFormat="1">
      <c r="A2540" s="13"/>
      <c r="B2540" s="234"/>
      <c r="C2540" s="235"/>
      <c r="D2540" s="229" t="s">
        <v>187</v>
      </c>
      <c r="E2540" s="236" t="s">
        <v>19</v>
      </c>
      <c r="F2540" s="237" t="s">
        <v>4040</v>
      </c>
      <c r="G2540" s="235"/>
      <c r="H2540" s="238">
        <v>1227.684</v>
      </c>
      <c r="I2540" s="239"/>
      <c r="J2540" s="235"/>
      <c r="K2540" s="235"/>
      <c r="L2540" s="240"/>
      <c r="M2540" s="241"/>
      <c r="N2540" s="242"/>
      <c r="O2540" s="242"/>
      <c r="P2540" s="242"/>
      <c r="Q2540" s="242"/>
      <c r="R2540" s="242"/>
      <c r="S2540" s="242"/>
      <c r="T2540" s="243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4" t="s">
        <v>187</v>
      </c>
      <c r="AU2540" s="244" t="s">
        <v>86</v>
      </c>
      <c r="AV2540" s="13" t="s">
        <v>86</v>
      </c>
      <c r="AW2540" s="13" t="s">
        <v>37</v>
      </c>
      <c r="AX2540" s="13" t="s">
        <v>84</v>
      </c>
      <c r="AY2540" s="244" t="s">
        <v>177</v>
      </c>
    </row>
    <row r="2541" s="2" customFormat="1" ht="16.5" customHeight="1">
      <c r="A2541" s="41"/>
      <c r="B2541" s="42"/>
      <c r="C2541" s="216" t="s">
        <v>4041</v>
      </c>
      <c r="D2541" s="216" t="s">
        <v>179</v>
      </c>
      <c r="E2541" s="217" t="s">
        <v>4042</v>
      </c>
      <c r="F2541" s="218" t="s">
        <v>4043</v>
      </c>
      <c r="G2541" s="219" t="s">
        <v>251</v>
      </c>
      <c r="H2541" s="220">
        <v>60.466999999999999</v>
      </c>
      <c r="I2541" s="221"/>
      <c r="J2541" s="222">
        <f>ROUND(I2541*H2541,2)</f>
        <v>0</v>
      </c>
      <c r="K2541" s="218" t="s">
        <v>244</v>
      </c>
      <c r="L2541" s="47"/>
      <c r="M2541" s="223" t="s">
        <v>19</v>
      </c>
      <c r="N2541" s="224" t="s">
        <v>48</v>
      </c>
      <c r="O2541" s="87"/>
      <c r="P2541" s="225">
        <f>O2541*H2541</f>
        <v>0</v>
      </c>
      <c r="Q2541" s="225">
        <v>0</v>
      </c>
      <c r="R2541" s="225">
        <f>Q2541*H2541</f>
        <v>0</v>
      </c>
      <c r="S2541" s="225">
        <v>0</v>
      </c>
      <c r="T2541" s="226">
        <f>S2541*H2541</f>
        <v>0</v>
      </c>
      <c r="U2541" s="41"/>
      <c r="V2541" s="41"/>
      <c r="W2541" s="41"/>
      <c r="X2541" s="41"/>
      <c r="Y2541" s="41"/>
      <c r="Z2541" s="41"/>
      <c r="AA2541" s="41"/>
      <c r="AB2541" s="41"/>
      <c r="AC2541" s="41"/>
      <c r="AD2541" s="41"/>
      <c r="AE2541" s="41"/>
      <c r="AR2541" s="227" t="s">
        <v>291</v>
      </c>
      <c r="AT2541" s="227" t="s">
        <v>179</v>
      </c>
      <c r="AU2541" s="227" t="s">
        <v>86</v>
      </c>
      <c r="AY2541" s="20" t="s">
        <v>177</v>
      </c>
      <c r="BE2541" s="228">
        <f>IF(N2541="základní",J2541,0)</f>
        <v>0</v>
      </c>
      <c r="BF2541" s="228">
        <f>IF(N2541="snížená",J2541,0)</f>
        <v>0</v>
      </c>
      <c r="BG2541" s="228">
        <f>IF(N2541="zákl. přenesená",J2541,0)</f>
        <v>0</v>
      </c>
      <c r="BH2541" s="228">
        <f>IF(N2541="sníž. přenesená",J2541,0)</f>
        <v>0</v>
      </c>
      <c r="BI2541" s="228">
        <f>IF(N2541="nulová",J2541,0)</f>
        <v>0</v>
      </c>
      <c r="BJ2541" s="20" t="s">
        <v>84</v>
      </c>
      <c r="BK2541" s="228">
        <f>ROUND(I2541*H2541,2)</f>
        <v>0</v>
      </c>
      <c r="BL2541" s="20" t="s">
        <v>291</v>
      </c>
      <c r="BM2541" s="227" t="s">
        <v>4044</v>
      </c>
    </row>
    <row r="2542" s="2" customFormat="1">
      <c r="A2542" s="41"/>
      <c r="B2542" s="42"/>
      <c r="C2542" s="43"/>
      <c r="D2542" s="229" t="s">
        <v>185</v>
      </c>
      <c r="E2542" s="43"/>
      <c r="F2542" s="230" t="s">
        <v>4045</v>
      </c>
      <c r="G2542" s="43"/>
      <c r="H2542" s="43"/>
      <c r="I2542" s="231"/>
      <c r="J2542" s="43"/>
      <c r="K2542" s="43"/>
      <c r="L2542" s="47"/>
      <c r="M2542" s="232"/>
      <c r="N2542" s="233"/>
      <c r="O2542" s="87"/>
      <c r="P2542" s="87"/>
      <c r="Q2542" s="87"/>
      <c r="R2542" s="87"/>
      <c r="S2542" s="87"/>
      <c r="T2542" s="88"/>
      <c r="U2542" s="41"/>
      <c r="V2542" s="41"/>
      <c r="W2542" s="41"/>
      <c r="X2542" s="41"/>
      <c r="Y2542" s="41"/>
      <c r="Z2542" s="41"/>
      <c r="AA2542" s="41"/>
      <c r="AB2542" s="41"/>
      <c r="AC2542" s="41"/>
      <c r="AD2542" s="41"/>
      <c r="AE2542" s="41"/>
      <c r="AT2542" s="20" t="s">
        <v>185</v>
      </c>
      <c r="AU2542" s="20" t="s">
        <v>86</v>
      </c>
    </row>
    <row r="2543" s="2" customFormat="1" ht="16.5" customHeight="1">
      <c r="A2543" s="41"/>
      <c r="B2543" s="42"/>
      <c r="C2543" s="216" t="s">
        <v>4046</v>
      </c>
      <c r="D2543" s="216" t="s">
        <v>179</v>
      </c>
      <c r="E2543" s="217" t="s">
        <v>4047</v>
      </c>
      <c r="F2543" s="218" t="s">
        <v>4048</v>
      </c>
      <c r="G2543" s="219" t="s">
        <v>251</v>
      </c>
      <c r="H2543" s="220">
        <v>1227.684</v>
      </c>
      <c r="I2543" s="221"/>
      <c r="J2543" s="222">
        <f>ROUND(I2543*H2543,2)</f>
        <v>0</v>
      </c>
      <c r="K2543" s="218" t="s">
        <v>244</v>
      </c>
      <c r="L2543" s="47"/>
      <c r="M2543" s="223" t="s">
        <v>19</v>
      </c>
      <c r="N2543" s="224" t="s">
        <v>48</v>
      </c>
      <c r="O2543" s="87"/>
      <c r="P2543" s="225">
        <f>O2543*H2543</f>
        <v>0</v>
      </c>
      <c r="Q2543" s="225">
        <v>0.00020000000000000001</v>
      </c>
      <c r="R2543" s="225">
        <f>Q2543*H2543</f>
        <v>0.2455368</v>
      </c>
      <c r="S2543" s="225">
        <v>0</v>
      </c>
      <c r="T2543" s="226">
        <f>S2543*H2543</f>
        <v>0</v>
      </c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R2543" s="227" t="s">
        <v>291</v>
      </c>
      <c r="AT2543" s="227" t="s">
        <v>179</v>
      </c>
      <c r="AU2543" s="227" t="s">
        <v>86</v>
      </c>
      <c r="AY2543" s="20" t="s">
        <v>177</v>
      </c>
      <c r="BE2543" s="228">
        <f>IF(N2543="základní",J2543,0)</f>
        <v>0</v>
      </c>
      <c r="BF2543" s="228">
        <f>IF(N2543="snížená",J2543,0)</f>
        <v>0</v>
      </c>
      <c r="BG2543" s="228">
        <f>IF(N2543="zákl. přenesená",J2543,0)</f>
        <v>0</v>
      </c>
      <c r="BH2543" s="228">
        <f>IF(N2543="sníž. přenesená",J2543,0)</f>
        <v>0</v>
      </c>
      <c r="BI2543" s="228">
        <f>IF(N2543="nulová",J2543,0)</f>
        <v>0</v>
      </c>
      <c r="BJ2543" s="20" t="s">
        <v>84</v>
      </c>
      <c r="BK2543" s="228">
        <f>ROUND(I2543*H2543,2)</f>
        <v>0</v>
      </c>
      <c r="BL2543" s="20" t="s">
        <v>291</v>
      </c>
      <c r="BM2543" s="227" t="s">
        <v>4049</v>
      </c>
    </row>
    <row r="2544" s="2" customFormat="1">
      <c r="A2544" s="41"/>
      <c r="B2544" s="42"/>
      <c r="C2544" s="43"/>
      <c r="D2544" s="229" t="s">
        <v>185</v>
      </c>
      <c r="E2544" s="43"/>
      <c r="F2544" s="230" t="s">
        <v>4050</v>
      </c>
      <c r="G2544" s="43"/>
      <c r="H2544" s="43"/>
      <c r="I2544" s="231"/>
      <c r="J2544" s="43"/>
      <c r="K2544" s="43"/>
      <c r="L2544" s="47"/>
      <c r="M2544" s="232"/>
      <c r="N2544" s="233"/>
      <c r="O2544" s="87"/>
      <c r="P2544" s="87"/>
      <c r="Q2544" s="87"/>
      <c r="R2544" s="87"/>
      <c r="S2544" s="87"/>
      <c r="T2544" s="88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T2544" s="20" t="s">
        <v>185</v>
      </c>
      <c r="AU2544" s="20" t="s">
        <v>86</v>
      </c>
    </row>
    <row r="2545" s="13" customFormat="1">
      <c r="A2545" s="13"/>
      <c r="B2545" s="234"/>
      <c r="C2545" s="235"/>
      <c r="D2545" s="229" t="s">
        <v>187</v>
      </c>
      <c r="E2545" s="236" t="s">
        <v>19</v>
      </c>
      <c r="F2545" s="237" t="s">
        <v>4040</v>
      </c>
      <c r="G2545" s="235"/>
      <c r="H2545" s="238">
        <v>1227.684</v>
      </c>
      <c r="I2545" s="239"/>
      <c r="J2545" s="235"/>
      <c r="K2545" s="235"/>
      <c r="L2545" s="240"/>
      <c r="M2545" s="241"/>
      <c r="N2545" s="242"/>
      <c r="O2545" s="242"/>
      <c r="P2545" s="242"/>
      <c r="Q2545" s="242"/>
      <c r="R2545" s="242"/>
      <c r="S2545" s="242"/>
      <c r="T2545" s="243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4" t="s">
        <v>187</v>
      </c>
      <c r="AU2545" s="244" t="s">
        <v>86</v>
      </c>
      <c r="AV2545" s="13" t="s">
        <v>86</v>
      </c>
      <c r="AW2545" s="13" t="s">
        <v>37</v>
      </c>
      <c r="AX2545" s="13" t="s">
        <v>84</v>
      </c>
      <c r="AY2545" s="244" t="s">
        <v>177</v>
      </c>
    </row>
    <row r="2546" s="2" customFormat="1" ht="16.5" customHeight="1">
      <c r="A2546" s="41"/>
      <c r="B2546" s="42"/>
      <c r="C2546" s="216" t="s">
        <v>4051</v>
      </c>
      <c r="D2546" s="216" t="s">
        <v>179</v>
      </c>
      <c r="E2546" s="217" t="s">
        <v>4052</v>
      </c>
      <c r="F2546" s="218" t="s">
        <v>4053</v>
      </c>
      <c r="G2546" s="219" t="s">
        <v>251</v>
      </c>
      <c r="H2546" s="220">
        <v>60.466999999999999</v>
      </c>
      <c r="I2546" s="221"/>
      <c r="J2546" s="222">
        <f>ROUND(I2546*H2546,2)</f>
        <v>0</v>
      </c>
      <c r="K2546" s="218" t="s">
        <v>244</v>
      </c>
      <c r="L2546" s="47"/>
      <c r="M2546" s="223" t="s">
        <v>19</v>
      </c>
      <c r="N2546" s="224" t="s">
        <v>48</v>
      </c>
      <c r="O2546" s="87"/>
      <c r="P2546" s="225">
        <f>O2546*H2546</f>
        <v>0</v>
      </c>
      <c r="Q2546" s="225">
        <v>0.00020000000000000001</v>
      </c>
      <c r="R2546" s="225">
        <f>Q2546*H2546</f>
        <v>0.012093400000000001</v>
      </c>
      <c r="S2546" s="225">
        <v>0</v>
      </c>
      <c r="T2546" s="226">
        <f>S2546*H2546</f>
        <v>0</v>
      </c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R2546" s="227" t="s">
        <v>291</v>
      </c>
      <c r="AT2546" s="227" t="s">
        <v>179</v>
      </c>
      <c r="AU2546" s="227" t="s">
        <v>86</v>
      </c>
      <c r="AY2546" s="20" t="s">
        <v>177</v>
      </c>
      <c r="BE2546" s="228">
        <f>IF(N2546="základní",J2546,0)</f>
        <v>0</v>
      </c>
      <c r="BF2546" s="228">
        <f>IF(N2546="snížená",J2546,0)</f>
        <v>0</v>
      </c>
      <c r="BG2546" s="228">
        <f>IF(N2546="zákl. přenesená",J2546,0)</f>
        <v>0</v>
      </c>
      <c r="BH2546" s="228">
        <f>IF(N2546="sníž. přenesená",J2546,0)</f>
        <v>0</v>
      </c>
      <c r="BI2546" s="228">
        <f>IF(N2546="nulová",J2546,0)</f>
        <v>0</v>
      </c>
      <c r="BJ2546" s="20" t="s">
        <v>84</v>
      </c>
      <c r="BK2546" s="228">
        <f>ROUND(I2546*H2546,2)</f>
        <v>0</v>
      </c>
      <c r="BL2546" s="20" t="s">
        <v>291</v>
      </c>
      <c r="BM2546" s="227" t="s">
        <v>4054</v>
      </c>
    </row>
    <row r="2547" s="2" customFormat="1">
      <c r="A2547" s="41"/>
      <c r="B2547" s="42"/>
      <c r="C2547" s="43"/>
      <c r="D2547" s="229" t="s">
        <v>185</v>
      </c>
      <c r="E2547" s="43"/>
      <c r="F2547" s="230" t="s">
        <v>4055</v>
      </c>
      <c r="G2547" s="43"/>
      <c r="H2547" s="43"/>
      <c r="I2547" s="231"/>
      <c r="J2547" s="43"/>
      <c r="K2547" s="43"/>
      <c r="L2547" s="47"/>
      <c r="M2547" s="232"/>
      <c r="N2547" s="233"/>
      <c r="O2547" s="87"/>
      <c r="P2547" s="87"/>
      <c r="Q2547" s="87"/>
      <c r="R2547" s="87"/>
      <c r="S2547" s="87"/>
      <c r="T2547" s="88"/>
      <c r="U2547" s="41"/>
      <c r="V2547" s="41"/>
      <c r="W2547" s="41"/>
      <c r="X2547" s="41"/>
      <c r="Y2547" s="41"/>
      <c r="Z2547" s="41"/>
      <c r="AA2547" s="41"/>
      <c r="AB2547" s="41"/>
      <c r="AC2547" s="41"/>
      <c r="AD2547" s="41"/>
      <c r="AE2547" s="41"/>
      <c r="AT2547" s="20" t="s">
        <v>185</v>
      </c>
      <c r="AU2547" s="20" t="s">
        <v>86</v>
      </c>
    </row>
    <row r="2548" s="2" customFormat="1" ht="16.5" customHeight="1">
      <c r="A2548" s="41"/>
      <c r="B2548" s="42"/>
      <c r="C2548" s="216" t="s">
        <v>4056</v>
      </c>
      <c r="D2548" s="216" t="s">
        <v>179</v>
      </c>
      <c r="E2548" s="217" t="s">
        <v>4057</v>
      </c>
      <c r="F2548" s="218" t="s">
        <v>4058</v>
      </c>
      <c r="G2548" s="219" t="s">
        <v>251</v>
      </c>
      <c r="H2548" s="220">
        <v>1227.684</v>
      </c>
      <c r="I2548" s="221"/>
      <c r="J2548" s="222">
        <f>ROUND(I2548*H2548,2)</f>
        <v>0</v>
      </c>
      <c r="K2548" s="218" t="s">
        <v>244</v>
      </c>
      <c r="L2548" s="47"/>
      <c r="M2548" s="223" t="s">
        <v>19</v>
      </c>
      <c r="N2548" s="224" t="s">
        <v>48</v>
      </c>
      <c r="O2548" s="87"/>
      <c r="P2548" s="225">
        <f>O2548*H2548</f>
        <v>0</v>
      </c>
      <c r="Q2548" s="225">
        <v>0.00029</v>
      </c>
      <c r="R2548" s="225">
        <f>Q2548*H2548</f>
        <v>0.35602835999999999</v>
      </c>
      <c r="S2548" s="225">
        <v>0</v>
      </c>
      <c r="T2548" s="226">
        <f>S2548*H2548</f>
        <v>0</v>
      </c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R2548" s="227" t="s">
        <v>291</v>
      </c>
      <c r="AT2548" s="227" t="s">
        <v>179</v>
      </c>
      <c r="AU2548" s="227" t="s">
        <v>86</v>
      </c>
      <c r="AY2548" s="20" t="s">
        <v>177</v>
      </c>
      <c r="BE2548" s="228">
        <f>IF(N2548="základní",J2548,0)</f>
        <v>0</v>
      </c>
      <c r="BF2548" s="228">
        <f>IF(N2548="snížená",J2548,0)</f>
        <v>0</v>
      </c>
      <c r="BG2548" s="228">
        <f>IF(N2548="zákl. přenesená",J2548,0)</f>
        <v>0</v>
      </c>
      <c r="BH2548" s="228">
        <f>IF(N2548="sníž. přenesená",J2548,0)</f>
        <v>0</v>
      </c>
      <c r="BI2548" s="228">
        <f>IF(N2548="nulová",J2548,0)</f>
        <v>0</v>
      </c>
      <c r="BJ2548" s="20" t="s">
        <v>84</v>
      </c>
      <c r="BK2548" s="228">
        <f>ROUND(I2548*H2548,2)</f>
        <v>0</v>
      </c>
      <c r="BL2548" s="20" t="s">
        <v>291</v>
      </c>
      <c r="BM2548" s="227" t="s">
        <v>4059</v>
      </c>
    </row>
    <row r="2549" s="2" customFormat="1">
      <c r="A2549" s="41"/>
      <c r="B2549" s="42"/>
      <c r="C2549" s="43"/>
      <c r="D2549" s="229" t="s">
        <v>185</v>
      </c>
      <c r="E2549" s="43"/>
      <c r="F2549" s="230" t="s">
        <v>4060</v>
      </c>
      <c r="G2549" s="43"/>
      <c r="H2549" s="43"/>
      <c r="I2549" s="231"/>
      <c r="J2549" s="43"/>
      <c r="K2549" s="43"/>
      <c r="L2549" s="47"/>
      <c r="M2549" s="232"/>
      <c r="N2549" s="233"/>
      <c r="O2549" s="87"/>
      <c r="P2549" s="87"/>
      <c r="Q2549" s="87"/>
      <c r="R2549" s="87"/>
      <c r="S2549" s="87"/>
      <c r="T2549" s="88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T2549" s="20" t="s">
        <v>185</v>
      </c>
      <c r="AU2549" s="20" t="s">
        <v>86</v>
      </c>
    </row>
    <row r="2550" s="13" customFormat="1">
      <c r="A2550" s="13"/>
      <c r="B2550" s="234"/>
      <c r="C2550" s="235"/>
      <c r="D2550" s="229" t="s">
        <v>187</v>
      </c>
      <c r="E2550" s="236" t="s">
        <v>19</v>
      </c>
      <c r="F2550" s="237" t="s">
        <v>4040</v>
      </c>
      <c r="G2550" s="235"/>
      <c r="H2550" s="238">
        <v>1227.684</v>
      </c>
      <c r="I2550" s="239"/>
      <c r="J2550" s="235"/>
      <c r="K2550" s="235"/>
      <c r="L2550" s="240"/>
      <c r="M2550" s="241"/>
      <c r="N2550" s="242"/>
      <c r="O2550" s="242"/>
      <c r="P2550" s="242"/>
      <c r="Q2550" s="242"/>
      <c r="R2550" s="242"/>
      <c r="S2550" s="242"/>
      <c r="T2550" s="243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4" t="s">
        <v>187</v>
      </c>
      <c r="AU2550" s="244" t="s">
        <v>86</v>
      </c>
      <c r="AV2550" s="13" t="s">
        <v>86</v>
      </c>
      <c r="AW2550" s="13" t="s">
        <v>37</v>
      </c>
      <c r="AX2550" s="13" t="s">
        <v>84</v>
      </c>
      <c r="AY2550" s="244" t="s">
        <v>177</v>
      </c>
    </row>
    <row r="2551" s="2" customFormat="1" ht="16.5" customHeight="1">
      <c r="A2551" s="41"/>
      <c r="B2551" s="42"/>
      <c r="C2551" s="216" t="s">
        <v>4061</v>
      </c>
      <c r="D2551" s="216" t="s">
        <v>179</v>
      </c>
      <c r="E2551" s="217" t="s">
        <v>4062</v>
      </c>
      <c r="F2551" s="218" t="s">
        <v>4063</v>
      </c>
      <c r="G2551" s="219" t="s">
        <v>251</v>
      </c>
      <c r="H2551" s="220">
        <v>60.466999999999999</v>
      </c>
      <c r="I2551" s="221"/>
      <c r="J2551" s="222">
        <f>ROUND(I2551*H2551,2)</f>
        <v>0</v>
      </c>
      <c r="K2551" s="218" t="s">
        <v>244</v>
      </c>
      <c r="L2551" s="47"/>
      <c r="M2551" s="223" t="s">
        <v>19</v>
      </c>
      <c r="N2551" s="224" t="s">
        <v>48</v>
      </c>
      <c r="O2551" s="87"/>
      <c r="P2551" s="225">
        <f>O2551*H2551</f>
        <v>0</v>
      </c>
      <c r="Q2551" s="225">
        <v>0.00029</v>
      </c>
      <c r="R2551" s="225">
        <f>Q2551*H2551</f>
        <v>0.017535430000000001</v>
      </c>
      <c r="S2551" s="225">
        <v>0</v>
      </c>
      <c r="T2551" s="226">
        <f>S2551*H2551</f>
        <v>0</v>
      </c>
      <c r="U2551" s="41"/>
      <c r="V2551" s="41"/>
      <c r="W2551" s="41"/>
      <c r="X2551" s="41"/>
      <c r="Y2551" s="41"/>
      <c r="Z2551" s="41"/>
      <c r="AA2551" s="41"/>
      <c r="AB2551" s="41"/>
      <c r="AC2551" s="41"/>
      <c r="AD2551" s="41"/>
      <c r="AE2551" s="41"/>
      <c r="AR2551" s="227" t="s">
        <v>291</v>
      </c>
      <c r="AT2551" s="227" t="s">
        <v>179</v>
      </c>
      <c r="AU2551" s="227" t="s">
        <v>86</v>
      </c>
      <c r="AY2551" s="20" t="s">
        <v>177</v>
      </c>
      <c r="BE2551" s="228">
        <f>IF(N2551="základní",J2551,0)</f>
        <v>0</v>
      </c>
      <c r="BF2551" s="228">
        <f>IF(N2551="snížená",J2551,0)</f>
        <v>0</v>
      </c>
      <c r="BG2551" s="228">
        <f>IF(N2551="zákl. přenesená",J2551,0)</f>
        <v>0</v>
      </c>
      <c r="BH2551" s="228">
        <f>IF(N2551="sníž. přenesená",J2551,0)</f>
        <v>0</v>
      </c>
      <c r="BI2551" s="228">
        <f>IF(N2551="nulová",J2551,0)</f>
        <v>0</v>
      </c>
      <c r="BJ2551" s="20" t="s">
        <v>84</v>
      </c>
      <c r="BK2551" s="228">
        <f>ROUND(I2551*H2551,2)</f>
        <v>0</v>
      </c>
      <c r="BL2551" s="20" t="s">
        <v>291</v>
      </c>
      <c r="BM2551" s="227" t="s">
        <v>4064</v>
      </c>
    </row>
    <row r="2552" s="2" customFormat="1">
      <c r="A2552" s="41"/>
      <c r="B2552" s="42"/>
      <c r="C2552" s="43"/>
      <c r="D2552" s="229" t="s">
        <v>185</v>
      </c>
      <c r="E2552" s="43"/>
      <c r="F2552" s="230" t="s">
        <v>4065</v>
      </c>
      <c r="G2552" s="43"/>
      <c r="H2552" s="43"/>
      <c r="I2552" s="231"/>
      <c r="J2552" s="43"/>
      <c r="K2552" s="43"/>
      <c r="L2552" s="47"/>
      <c r="M2552" s="232"/>
      <c r="N2552" s="233"/>
      <c r="O2552" s="87"/>
      <c r="P2552" s="87"/>
      <c r="Q2552" s="87"/>
      <c r="R2552" s="87"/>
      <c r="S2552" s="87"/>
      <c r="T2552" s="88"/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T2552" s="20" t="s">
        <v>185</v>
      </c>
      <c r="AU2552" s="20" t="s">
        <v>86</v>
      </c>
    </row>
    <row r="2553" s="12" customFormat="1" ht="25.92" customHeight="1">
      <c r="A2553" s="12"/>
      <c r="B2553" s="200"/>
      <c r="C2553" s="201"/>
      <c r="D2553" s="202" t="s">
        <v>76</v>
      </c>
      <c r="E2553" s="203" t="s">
        <v>4066</v>
      </c>
      <c r="F2553" s="203" t="s">
        <v>4067</v>
      </c>
      <c r="G2553" s="201"/>
      <c r="H2553" s="201"/>
      <c r="I2553" s="204"/>
      <c r="J2553" s="205">
        <f>BK2553</f>
        <v>0</v>
      </c>
      <c r="K2553" s="201"/>
      <c r="L2553" s="206"/>
      <c r="M2553" s="207"/>
      <c r="N2553" s="208"/>
      <c r="O2553" s="208"/>
      <c r="P2553" s="209">
        <f>P2554</f>
        <v>0</v>
      </c>
      <c r="Q2553" s="208"/>
      <c r="R2553" s="209">
        <f>R2554</f>
        <v>0</v>
      </c>
      <c r="S2553" s="208"/>
      <c r="T2553" s="210">
        <f>T2554</f>
        <v>0</v>
      </c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R2553" s="211" t="s">
        <v>99</v>
      </c>
      <c r="AT2553" s="212" t="s">
        <v>76</v>
      </c>
      <c r="AU2553" s="212" t="s">
        <v>77</v>
      </c>
      <c r="AY2553" s="211" t="s">
        <v>177</v>
      </c>
      <c r="BK2553" s="213">
        <f>BK2554</f>
        <v>0</v>
      </c>
    </row>
    <row r="2554" s="12" customFormat="1" ht="22.8" customHeight="1">
      <c r="A2554" s="12"/>
      <c r="B2554" s="200"/>
      <c r="C2554" s="201"/>
      <c r="D2554" s="202" t="s">
        <v>76</v>
      </c>
      <c r="E2554" s="214" t="s">
        <v>4068</v>
      </c>
      <c r="F2554" s="214" t="s">
        <v>4069</v>
      </c>
      <c r="G2554" s="201"/>
      <c r="H2554" s="201"/>
      <c r="I2554" s="204"/>
      <c r="J2554" s="215">
        <f>BK2554</f>
        <v>0</v>
      </c>
      <c r="K2554" s="201"/>
      <c r="L2554" s="206"/>
      <c r="M2554" s="207"/>
      <c r="N2554" s="208"/>
      <c r="O2554" s="208"/>
      <c r="P2554" s="209">
        <f>SUM(P2555:P2560)</f>
        <v>0</v>
      </c>
      <c r="Q2554" s="208"/>
      <c r="R2554" s="209">
        <f>SUM(R2555:R2560)</f>
        <v>0</v>
      </c>
      <c r="S2554" s="208"/>
      <c r="T2554" s="210">
        <f>SUM(T2555:T2560)</f>
        <v>0</v>
      </c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R2554" s="211" t="s">
        <v>99</v>
      </c>
      <c r="AT2554" s="212" t="s">
        <v>76</v>
      </c>
      <c r="AU2554" s="212" t="s">
        <v>84</v>
      </c>
      <c r="AY2554" s="211" t="s">
        <v>177</v>
      </c>
      <c r="BK2554" s="213">
        <f>SUM(BK2555:BK2560)</f>
        <v>0</v>
      </c>
    </row>
    <row r="2555" s="2" customFormat="1" ht="16.5" customHeight="1">
      <c r="A2555" s="41"/>
      <c r="B2555" s="42"/>
      <c r="C2555" s="216" t="s">
        <v>4070</v>
      </c>
      <c r="D2555" s="216" t="s">
        <v>179</v>
      </c>
      <c r="E2555" s="217" t="s">
        <v>4071</v>
      </c>
      <c r="F2555" s="218" t="s">
        <v>4072</v>
      </c>
      <c r="G2555" s="219" t="s">
        <v>344</v>
      </c>
      <c r="H2555" s="220">
        <v>1</v>
      </c>
      <c r="I2555" s="221"/>
      <c r="J2555" s="222">
        <f>ROUND(I2555*H2555,2)</f>
        <v>0</v>
      </c>
      <c r="K2555" s="218" t="s">
        <v>317</v>
      </c>
      <c r="L2555" s="47"/>
      <c r="M2555" s="223" t="s">
        <v>19</v>
      </c>
      <c r="N2555" s="224" t="s">
        <v>48</v>
      </c>
      <c r="O2555" s="87"/>
      <c r="P2555" s="225">
        <f>O2555*H2555</f>
        <v>0</v>
      </c>
      <c r="Q2555" s="225">
        <v>0</v>
      </c>
      <c r="R2555" s="225">
        <f>Q2555*H2555</f>
        <v>0</v>
      </c>
      <c r="S2555" s="225">
        <v>0</v>
      </c>
      <c r="T2555" s="226">
        <f>S2555*H2555</f>
        <v>0</v>
      </c>
      <c r="U2555" s="41"/>
      <c r="V2555" s="41"/>
      <c r="W2555" s="41"/>
      <c r="X2555" s="41"/>
      <c r="Y2555" s="41"/>
      <c r="Z2555" s="41"/>
      <c r="AA2555" s="41"/>
      <c r="AB2555" s="41"/>
      <c r="AC2555" s="41"/>
      <c r="AD2555" s="41"/>
      <c r="AE2555" s="41"/>
      <c r="AR2555" s="227" t="s">
        <v>3310</v>
      </c>
      <c r="AT2555" s="227" t="s">
        <v>179</v>
      </c>
      <c r="AU2555" s="227" t="s">
        <v>86</v>
      </c>
      <c r="AY2555" s="20" t="s">
        <v>177</v>
      </c>
      <c r="BE2555" s="228">
        <f>IF(N2555="základní",J2555,0)</f>
        <v>0</v>
      </c>
      <c r="BF2555" s="228">
        <f>IF(N2555="snížená",J2555,0)</f>
        <v>0</v>
      </c>
      <c r="BG2555" s="228">
        <f>IF(N2555="zákl. přenesená",J2555,0)</f>
        <v>0</v>
      </c>
      <c r="BH2555" s="228">
        <f>IF(N2555="sníž. přenesená",J2555,0)</f>
        <v>0</v>
      </c>
      <c r="BI2555" s="228">
        <f>IF(N2555="nulová",J2555,0)</f>
        <v>0</v>
      </c>
      <c r="BJ2555" s="20" t="s">
        <v>84</v>
      </c>
      <c r="BK2555" s="228">
        <f>ROUND(I2555*H2555,2)</f>
        <v>0</v>
      </c>
      <c r="BL2555" s="20" t="s">
        <v>3310</v>
      </c>
      <c r="BM2555" s="227" t="s">
        <v>4073</v>
      </c>
    </row>
    <row r="2556" s="2" customFormat="1">
      <c r="A2556" s="41"/>
      <c r="B2556" s="42"/>
      <c r="C2556" s="43"/>
      <c r="D2556" s="229" t="s">
        <v>185</v>
      </c>
      <c r="E2556" s="43"/>
      <c r="F2556" s="230" t="s">
        <v>4074</v>
      </c>
      <c r="G2556" s="43"/>
      <c r="H2556" s="43"/>
      <c r="I2556" s="231"/>
      <c r="J2556" s="43"/>
      <c r="K2556" s="43"/>
      <c r="L2556" s="47"/>
      <c r="M2556" s="232"/>
      <c r="N2556" s="233"/>
      <c r="O2556" s="87"/>
      <c r="P2556" s="87"/>
      <c r="Q2556" s="87"/>
      <c r="R2556" s="87"/>
      <c r="S2556" s="87"/>
      <c r="T2556" s="88"/>
      <c r="U2556" s="41"/>
      <c r="V2556" s="41"/>
      <c r="W2556" s="41"/>
      <c r="X2556" s="41"/>
      <c r="Y2556" s="41"/>
      <c r="Z2556" s="41"/>
      <c r="AA2556" s="41"/>
      <c r="AB2556" s="41"/>
      <c r="AC2556" s="41"/>
      <c r="AD2556" s="41"/>
      <c r="AE2556" s="41"/>
      <c r="AT2556" s="20" t="s">
        <v>185</v>
      </c>
      <c r="AU2556" s="20" t="s">
        <v>86</v>
      </c>
    </row>
    <row r="2557" s="2" customFormat="1" ht="16.5" customHeight="1">
      <c r="A2557" s="41"/>
      <c r="B2557" s="42"/>
      <c r="C2557" s="216" t="s">
        <v>4075</v>
      </c>
      <c r="D2557" s="216" t="s">
        <v>179</v>
      </c>
      <c r="E2557" s="217" t="s">
        <v>4076</v>
      </c>
      <c r="F2557" s="218" t="s">
        <v>4074</v>
      </c>
      <c r="G2557" s="219" t="s">
        <v>344</v>
      </c>
      <c r="H2557" s="220">
        <v>4</v>
      </c>
      <c r="I2557" s="221"/>
      <c r="J2557" s="222">
        <f>ROUND(I2557*H2557,2)</f>
        <v>0</v>
      </c>
      <c r="K2557" s="218" t="s">
        <v>317</v>
      </c>
      <c r="L2557" s="47"/>
      <c r="M2557" s="223" t="s">
        <v>19</v>
      </c>
      <c r="N2557" s="224" t="s">
        <v>48</v>
      </c>
      <c r="O2557" s="87"/>
      <c r="P2557" s="225">
        <f>O2557*H2557</f>
        <v>0</v>
      </c>
      <c r="Q2557" s="225">
        <v>0</v>
      </c>
      <c r="R2557" s="225">
        <f>Q2557*H2557</f>
        <v>0</v>
      </c>
      <c r="S2557" s="225">
        <v>0</v>
      </c>
      <c r="T2557" s="226">
        <f>S2557*H2557</f>
        <v>0</v>
      </c>
      <c r="U2557" s="41"/>
      <c r="V2557" s="41"/>
      <c r="W2557" s="41"/>
      <c r="X2557" s="41"/>
      <c r="Y2557" s="41"/>
      <c r="Z2557" s="41"/>
      <c r="AA2557" s="41"/>
      <c r="AB2557" s="41"/>
      <c r="AC2557" s="41"/>
      <c r="AD2557" s="41"/>
      <c r="AE2557" s="41"/>
      <c r="AR2557" s="227" t="s">
        <v>3310</v>
      </c>
      <c r="AT2557" s="227" t="s">
        <v>179</v>
      </c>
      <c r="AU2557" s="227" t="s">
        <v>86</v>
      </c>
      <c r="AY2557" s="20" t="s">
        <v>177</v>
      </c>
      <c r="BE2557" s="228">
        <f>IF(N2557="základní",J2557,0)</f>
        <v>0</v>
      </c>
      <c r="BF2557" s="228">
        <f>IF(N2557="snížená",J2557,0)</f>
        <v>0</v>
      </c>
      <c r="BG2557" s="228">
        <f>IF(N2557="zákl. přenesená",J2557,0)</f>
        <v>0</v>
      </c>
      <c r="BH2557" s="228">
        <f>IF(N2557="sníž. přenesená",J2557,0)</f>
        <v>0</v>
      </c>
      <c r="BI2557" s="228">
        <f>IF(N2557="nulová",J2557,0)</f>
        <v>0</v>
      </c>
      <c r="BJ2557" s="20" t="s">
        <v>84</v>
      </c>
      <c r="BK2557" s="228">
        <f>ROUND(I2557*H2557,2)</f>
        <v>0</v>
      </c>
      <c r="BL2557" s="20" t="s">
        <v>3310</v>
      </c>
      <c r="BM2557" s="227" t="s">
        <v>4077</v>
      </c>
    </row>
    <row r="2558" s="2" customFormat="1">
      <c r="A2558" s="41"/>
      <c r="B2558" s="42"/>
      <c r="C2558" s="43"/>
      <c r="D2558" s="229" t="s">
        <v>185</v>
      </c>
      <c r="E2558" s="43"/>
      <c r="F2558" s="230" t="s">
        <v>4074</v>
      </c>
      <c r="G2558" s="43"/>
      <c r="H2558" s="43"/>
      <c r="I2558" s="231"/>
      <c r="J2558" s="43"/>
      <c r="K2558" s="43"/>
      <c r="L2558" s="47"/>
      <c r="M2558" s="232"/>
      <c r="N2558" s="233"/>
      <c r="O2558" s="87"/>
      <c r="P2558" s="87"/>
      <c r="Q2558" s="87"/>
      <c r="R2558" s="87"/>
      <c r="S2558" s="87"/>
      <c r="T2558" s="88"/>
      <c r="U2558" s="41"/>
      <c r="V2558" s="41"/>
      <c r="W2558" s="41"/>
      <c r="X2558" s="41"/>
      <c r="Y2558" s="41"/>
      <c r="Z2558" s="41"/>
      <c r="AA2558" s="41"/>
      <c r="AB2558" s="41"/>
      <c r="AC2558" s="41"/>
      <c r="AD2558" s="41"/>
      <c r="AE2558" s="41"/>
      <c r="AT2558" s="20" t="s">
        <v>185</v>
      </c>
      <c r="AU2558" s="20" t="s">
        <v>86</v>
      </c>
    </row>
    <row r="2559" s="2" customFormat="1" ht="16.5" customHeight="1">
      <c r="A2559" s="41"/>
      <c r="B2559" s="42"/>
      <c r="C2559" s="216" t="s">
        <v>4078</v>
      </c>
      <c r="D2559" s="216" t="s">
        <v>179</v>
      </c>
      <c r="E2559" s="217" t="s">
        <v>4079</v>
      </c>
      <c r="F2559" s="218" t="s">
        <v>4080</v>
      </c>
      <c r="G2559" s="219" t="s">
        <v>4081</v>
      </c>
      <c r="H2559" s="220">
        <v>1</v>
      </c>
      <c r="I2559" s="221"/>
      <c r="J2559" s="222">
        <f>ROUND(I2559*H2559,2)</f>
        <v>0</v>
      </c>
      <c r="K2559" s="218" t="s">
        <v>317</v>
      </c>
      <c r="L2559" s="47"/>
      <c r="M2559" s="223" t="s">
        <v>19</v>
      </c>
      <c r="N2559" s="224" t="s">
        <v>48</v>
      </c>
      <c r="O2559" s="87"/>
      <c r="P2559" s="225">
        <f>O2559*H2559</f>
        <v>0</v>
      </c>
      <c r="Q2559" s="225">
        <v>0</v>
      </c>
      <c r="R2559" s="225">
        <f>Q2559*H2559</f>
        <v>0</v>
      </c>
      <c r="S2559" s="225">
        <v>0</v>
      </c>
      <c r="T2559" s="226">
        <f>S2559*H2559</f>
        <v>0</v>
      </c>
      <c r="U2559" s="41"/>
      <c r="V2559" s="41"/>
      <c r="W2559" s="41"/>
      <c r="X2559" s="41"/>
      <c r="Y2559" s="41"/>
      <c r="Z2559" s="41"/>
      <c r="AA2559" s="41"/>
      <c r="AB2559" s="41"/>
      <c r="AC2559" s="41"/>
      <c r="AD2559" s="41"/>
      <c r="AE2559" s="41"/>
      <c r="AR2559" s="227" t="s">
        <v>3310</v>
      </c>
      <c r="AT2559" s="227" t="s">
        <v>179</v>
      </c>
      <c r="AU2559" s="227" t="s">
        <v>86</v>
      </c>
      <c r="AY2559" s="20" t="s">
        <v>177</v>
      </c>
      <c r="BE2559" s="228">
        <f>IF(N2559="základní",J2559,0)</f>
        <v>0</v>
      </c>
      <c r="BF2559" s="228">
        <f>IF(N2559="snížená",J2559,0)</f>
        <v>0</v>
      </c>
      <c r="BG2559" s="228">
        <f>IF(N2559="zákl. přenesená",J2559,0)</f>
        <v>0</v>
      </c>
      <c r="BH2559" s="228">
        <f>IF(N2559="sníž. přenesená",J2559,0)</f>
        <v>0</v>
      </c>
      <c r="BI2559" s="228">
        <f>IF(N2559="nulová",J2559,0)</f>
        <v>0</v>
      </c>
      <c r="BJ2559" s="20" t="s">
        <v>84</v>
      </c>
      <c r="BK2559" s="228">
        <f>ROUND(I2559*H2559,2)</f>
        <v>0</v>
      </c>
      <c r="BL2559" s="20" t="s">
        <v>3310</v>
      </c>
      <c r="BM2559" s="227" t="s">
        <v>4082</v>
      </c>
    </row>
    <row r="2560" s="2" customFormat="1">
      <c r="A2560" s="41"/>
      <c r="B2560" s="42"/>
      <c r="C2560" s="43"/>
      <c r="D2560" s="229" t="s">
        <v>185</v>
      </c>
      <c r="E2560" s="43"/>
      <c r="F2560" s="230" t="s">
        <v>4083</v>
      </c>
      <c r="G2560" s="43"/>
      <c r="H2560" s="43"/>
      <c r="I2560" s="231"/>
      <c r="J2560" s="43"/>
      <c r="K2560" s="43"/>
      <c r="L2560" s="47"/>
      <c r="M2560" s="289"/>
      <c r="N2560" s="290"/>
      <c r="O2560" s="291"/>
      <c r="P2560" s="291"/>
      <c r="Q2560" s="291"/>
      <c r="R2560" s="291"/>
      <c r="S2560" s="291"/>
      <c r="T2560" s="292"/>
      <c r="U2560" s="41"/>
      <c r="V2560" s="41"/>
      <c r="W2560" s="41"/>
      <c r="X2560" s="41"/>
      <c r="Y2560" s="41"/>
      <c r="Z2560" s="41"/>
      <c r="AA2560" s="41"/>
      <c r="AB2560" s="41"/>
      <c r="AC2560" s="41"/>
      <c r="AD2560" s="41"/>
      <c r="AE2560" s="41"/>
      <c r="AT2560" s="20" t="s">
        <v>185</v>
      </c>
      <c r="AU2560" s="20" t="s">
        <v>86</v>
      </c>
    </row>
    <row r="2561" s="2" customFormat="1" ht="6.96" customHeight="1">
      <c r="A2561" s="41"/>
      <c r="B2561" s="62"/>
      <c r="C2561" s="63"/>
      <c r="D2561" s="63"/>
      <c r="E2561" s="63"/>
      <c r="F2561" s="63"/>
      <c r="G2561" s="63"/>
      <c r="H2561" s="63"/>
      <c r="I2561" s="63"/>
      <c r="J2561" s="63"/>
      <c r="K2561" s="63"/>
      <c r="L2561" s="47"/>
      <c r="M2561" s="41"/>
      <c r="O2561" s="41"/>
      <c r="P2561" s="41"/>
      <c r="Q2561" s="41"/>
      <c r="R2561" s="41"/>
      <c r="S2561" s="41"/>
      <c r="T2561" s="41"/>
      <c r="U2561" s="41"/>
      <c r="V2561" s="41"/>
      <c r="W2561" s="41"/>
      <c r="X2561" s="41"/>
      <c r="Y2561" s="41"/>
      <c r="Z2561" s="41"/>
      <c r="AA2561" s="41"/>
      <c r="AB2561" s="41"/>
      <c r="AC2561" s="41"/>
      <c r="AD2561" s="41"/>
      <c r="AE2561" s="41"/>
    </row>
  </sheetData>
  <sheetProtection sheet="1" autoFilter="0" formatColumns="0" formatRows="0" objects="1" scenarios="1" spinCount="100000" saltValue="wI30ve8HuS+ktsIPUaRA4qM15DPOkeLYWLPnMrHyW1EtKXKvufBlOjwT4KF3Dr+1XmG9AeygxKWpgt3QY81iQw==" hashValue="q84/NWlqwV+zi366QY/BZUzecRCcAm0YiXqAKD4CC0C4Yre6N2QyigqJmB4oKCUv3QJm5SjqJ9BrA/YM9YxOpw==" algorithmName="SHA-512" password="CC35"/>
  <autoFilter ref="C123:K256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86</v>
      </c>
    </row>
    <row r="4" s="1" customFormat="1" ht="24.96" customHeight="1">
      <c r="B4" s="23"/>
      <c r="D4" s="144" t="s">
        <v>114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SŠ automobilní Ústí nad Orlicí - Vzdělávací a rekvalifikační centrum - revize 1</v>
      </c>
      <c r="F7" s="146"/>
      <c r="G7" s="146"/>
      <c r="H7" s="146"/>
      <c r="L7" s="23"/>
    </row>
    <row r="8" s="1" customFormat="1" ht="12" customHeight="1">
      <c r="B8" s="23"/>
      <c r="D8" s="146" t="s">
        <v>115</v>
      </c>
      <c r="L8" s="23"/>
    </row>
    <row r="9" s="2" customFormat="1" ht="16.5" customHeight="1">
      <c r="A9" s="41"/>
      <c r="B9" s="47"/>
      <c r="C9" s="41"/>
      <c r="D9" s="41"/>
      <c r="E9" s="147" t="s">
        <v>116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117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4084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13. 1. 2021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4085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4086</v>
      </c>
      <c r="F23" s="41"/>
      <c r="G23" s="41"/>
      <c r="H23" s="41"/>
      <c r="I23" s="146" t="s">
        <v>29</v>
      </c>
      <c r="J23" s="136" t="s">
        <v>19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4085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4086</v>
      </c>
      <c r="F26" s="41"/>
      <c r="G26" s="41"/>
      <c r="H26" s="41"/>
      <c r="I26" s="146" t="s">
        <v>29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41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1"/>
      <c r="B29" s="152"/>
      <c r="C29" s="151"/>
      <c r="D29" s="151"/>
      <c r="E29" s="153" t="s">
        <v>42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43</v>
      </c>
      <c r="E32" s="41"/>
      <c r="F32" s="41"/>
      <c r="G32" s="41"/>
      <c r="H32" s="41"/>
      <c r="I32" s="41"/>
      <c r="J32" s="157">
        <f>ROUND(J178,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45</v>
      </c>
      <c r="G34" s="41"/>
      <c r="H34" s="41"/>
      <c r="I34" s="158" t="s">
        <v>44</v>
      </c>
      <c r="J34" s="158" t="s">
        <v>46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47</v>
      </c>
      <c r="E35" s="146" t="s">
        <v>48</v>
      </c>
      <c r="F35" s="160">
        <f>ROUND((SUM(BE178:BE615)),  2)</f>
        <v>0</v>
      </c>
      <c r="G35" s="41"/>
      <c r="H35" s="41"/>
      <c r="I35" s="161">
        <v>0.20999999999999999</v>
      </c>
      <c r="J35" s="160">
        <f>ROUND(((SUM(BE178:BE615))*I35),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49</v>
      </c>
      <c r="F36" s="160">
        <f>ROUND((SUM(BF178:BF615)),  2)</f>
        <v>0</v>
      </c>
      <c r="G36" s="41"/>
      <c r="H36" s="41"/>
      <c r="I36" s="161">
        <v>0.14999999999999999</v>
      </c>
      <c r="J36" s="160">
        <f>ROUND(((SUM(BF178:BF615))*I36),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50</v>
      </c>
      <c r="F37" s="160">
        <f>ROUND((SUM(BG178:BG615)),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51</v>
      </c>
      <c r="F38" s="160">
        <f>ROUND((SUM(BH178:BH615)),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52</v>
      </c>
      <c r="F39" s="160">
        <f>ROUND((SUM(BI178:BI615)),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53</v>
      </c>
      <c r="E41" s="164"/>
      <c r="F41" s="164"/>
      <c r="G41" s="165" t="s">
        <v>54</v>
      </c>
      <c r="H41" s="166" t="s">
        <v>55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119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SŠ automobilní Ústí nad Orlicí - Vzdělávací a rekvalifikační centrum - revize 1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116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117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2 - Vzdělávací a rekvalifikační centrum - elektroinstalace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Ústí nad Orlicí</v>
      </c>
      <c r="G56" s="43"/>
      <c r="H56" s="43"/>
      <c r="I56" s="35" t="s">
        <v>23</v>
      </c>
      <c r="J56" s="75" t="str">
        <f>IF(J14="","",J14)</f>
        <v>13. 1. 2021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25.65" customHeight="1">
      <c r="A58" s="41"/>
      <c r="B58" s="42"/>
      <c r="C58" s="35" t="s">
        <v>25</v>
      </c>
      <c r="D58" s="43"/>
      <c r="E58" s="43"/>
      <c r="F58" s="30" t="str">
        <f>E17</f>
        <v>Pardubický kraj, Komen. nám. 125, 532 11 Pardubice</v>
      </c>
      <c r="G58" s="43"/>
      <c r="H58" s="43"/>
      <c r="I58" s="35" t="s">
        <v>33</v>
      </c>
      <c r="J58" s="39" t="str">
        <f>E23</f>
        <v>Petr Pecháček, Dolní Dobrouč 668, 561 02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5.6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Petr Pecháček, Dolní Dobrouč 668, 561 02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120</v>
      </c>
      <c r="D61" s="175"/>
      <c r="E61" s="175"/>
      <c r="F61" s="175"/>
      <c r="G61" s="175"/>
      <c r="H61" s="175"/>
      <c r="I61" s="175"/>
      <c r="J61" s="176" t="s">
        <v>121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75</v>
      </c>
      <c r="D63" s="43"/>
      <c r="E63" s="43"/>
      <c r="F63" s="43"/>
      <c r="G63" s="43"/>
      <c r="H63" s="43"/>
      <c r="I63" s="43"/>
      <c r="J63" s="105">
        <f>J178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122</v>
      </c>
    </row>
    <row r="64" s="9" customFormat="1" ht="24.96" customHeight="1">
      <c r="A64" s="9"/>
      <c r="B64" s="178"/>
      <c r="C64" s="179"/>
      <c r="D64" s="180" t="s">
        <v>4087</v>
      </c>
      <c r="E64" s="181"/>
      <c r="F64" s="181"/>
      <c r="G64" s="181"/>
      <c r="H64" s="181"/>
      <c r="I64" s="181"/>
      <c r="J64" s="182">
        <f>J179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4088</v>
      </c>
      <c r="E65" s="186"/>
      <c r="F65" s="186"/>
      <c r="G65" s="186"/>
      <c r="H65" s="186"/>
      <c r="I65" s="186"/>
      <c r="J65" s="187">
        <f>J182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28"/>
      <c r="D66" s="185" t="s">
        <v>4089</v>
      </c>
      <c r="E66" s="186"/>
      <c r="F66" s="186"/>
      <c r="G66" s="186"/>
      <c r="H66" s="186"/>
      <c r="I66" s="186"/>
      <c r="J66" s="187">
        <f>J185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28"/>
      <c r="D67" s="185" t="s">
        <v>4090</v>
      </c>
      <c r="E67" s="186"/>
      <c r="F67" s="186"/>
      <c r="G67" s="186"/>
      <c r="H67" s="186"/>
      <c r="I67" s="186"/>
      <c r="J67" s="187">
        <f>J188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28"/>
      <c r="D68" s="185" t="s">
        <v>4091</v>
      </c>
      <c r="E68" s="186"/>
      <c r="F68" s="186"/>
      <c r="G68" s="186"/>
      <c r="H68" s="186"/>
      <c r="I68" s="186"/>
      <c r="J68" s="187">
        <f>J191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4"/>
      <c r="C69" s="128"/>
      <c r="D69" s="185" t="s">
        <v>4092</v>
      </c>
      <c r="E69" s="186"/>
      <c r="F69" s="186"/>
      <c r="G69" s="186"/>
      <c r="H69" s="186"/>
      <c r="I69" s="186"/>
      <c r="J69" s="187">
        <f>J194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28"/>
      <c r="D70" s="185" t="s">
        <v>4093</v>
      </c>
      <c r="E70" s="186"/>
      <c r="F70" s="186"/>
      <c r="G70" s="186"/>
      <c r="H70" s="186"/>
      <c r="I70" s="186"/>
      <c r="J70" s="187">
        <f>J197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28"/>
      <c r="D71" s="185" t="s">
        <v>4094</v>
      </c>
      <c r="E71" s="186"/>
      <c r="F71" s="186"/>
      <c r="G71" s="186"/>
      <c r="H71" s="186"/>
      <c r="I71" s="186"/>
      <c r="J71" s="187">
        <f>J200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84"/>
      <c r="C72" s="128"/>
      <c r="D72" s="185" t="s">
        <v>4095</v>
      </c>
      <c r="E72" s="186"/>
      <c r="F72" s="186"/>
      <c r="G72" s="186"/>
      <c r="H72" s="186"/>
      <c r="I72" s="186"/>
      <c r="J72" s="187">
        <f>J203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28"/>
      <c r="D73" s="185" t="s">
        <v>4096</v>
      </c>
      <c r="E73" s="186"/>
      <c r="F73" s="186"/>
      <c r="G73" s="186"/>
      <c r="H73" s="186"/>
      <c r="I73" s="186"/>
      <c r="J73" s="187">
        <f>J206</f>
        <v>0</v>
      </c>
      <c r="K73" s="128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4"/>
      <c r="C74" s="128"/>
      <c r="D74" s="185" t="s">
        <v>4097</v>
      </c>
      <c r="E74" s="186"/>
      <c r="F74" s="186"/>
      <c r="G74" s="186"/>
      <c r="H74" s="186"/>
      <c r="I74" s="186"/>
      <c r="J74" s="187">
        <f>J221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28"/>
      <c r="D75" s="185" t="s">
        <v>4098</v>
      </c>
      <c r="E75" s="186"/>
      <c r="F75" s="186"/>
      <c r="G75" s="186"/>
      <c r="H75" s="186"/>
      <c r="I75" s="186"/>
      <c r="J75" s="187">
        <f>J224</f>
        <v>0</v>
      </c>
      <c r="K75" s="128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4"/>
      <c r="C76" s="128"/>
      <c r="D76" s="185" t="s">
        <v>4099</v>
      </c>
      <c r="E76" s="186"/>
      <c r="F76" s="186"/>
      <c r="G76" s="186"/>
      <c r="H76" s="186"/>
      <c r="I76" s="186"/>
      <c r="J76" s="187">
        <f>J231</f>
        <v>0</v>
      </c>
      <c r="K76" s="128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4"/>
      <c r="C77" s="128"/>
      <c r="D77" s="185" t="s">
        <v>4100</v>
      </c>
      <c r="E77" s="186"/>
      <c r="F77" s="186"/>
      <c r="G77" s="186"/>
      <c r="H77" s="186"/>
      <c r="I77" s="186"/>
      <c r="J77" s="187">
        <f>J234</f>
        <v>0</v>
      </c>
      <c r="K77" s="128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4"/>
      <c r="C78" s="128"/>
      <c r="D78" s="185" t="s">
        <v>4101</v>
      </c>
      <c r="E78" s="186"/>
      <c r="F78" s="186"/>
      <c r="G78" s="186"/>
      <c r="H78" s="186"/>
      <c r="I78" s="186"/>
      <c r="J78" s="187">
        <f>J237</f>
        <v>0</v>
      </c>
      <c r="K78" s="128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4.88" customHeight="1">
      <c r="A79" s="10"/>
      <c r="B79" s="184"/>
      <c r="C79" s="128"/>
      <c r="D79" s="185" t="s">
        <v>4102</v>
      </c>
      <c r="E79" s="186"/>
      <c r="F79" s="186"/>
      <c r="G79" s="186"/>
      <c r="H79" s="186"/>
      <c r="I79" s="186"/>
      <c r="J79" s="187">
        <f>J242</f>
        <v>0</v>
      </c>
      <c r="K79" s="128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84"/>
      <c r="C80" s="128"/>
      <c r="D80" s="185" t="s">
        <v>4103</v>
      </c>
      <c r="E80" s="186"/>
      <c r="F80" s="186"/>
      <c r="G80" s="186"/>
      <c r="H80" s="186"/>
      <c r="I80" s="186"/>
      <c r="J80" s="187">
        <f>J245</f>
        <v>0</v>
      </c>
      <c r="K80" s="128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4.88" customHeight="1">
      <c r="A81" s="10"/>
      <c r="B81" s="184"/>
      <c r="C81" s="128"/>
      <c r="D81" s="185" t="s">
        <v>4104</v>
      </c>
      <c r="E81" s="186"/>
      <c r="F81" s="186"/>
      <c r="G81" s="186"/>
      <c r="H81" s="186"/>
      <c r="I81" s="186"/>
      <c r="J81" s="187">
        <f>J250</f>
        <v>0</v>
      </c>
      <c r="K81" s="128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4.88" customHeight="1">
      <c r="A82" s="10"/>
      <c r="B82" s="184"/>
      <c r="C82" s="128"/>
      <c r="D82" s="185" t="s">
        <v>4105</v>
      </c>
      <c r="E82" s="186"/>
      <c r="F82" s="186"/>
      <c r="G82" s="186"/>
      <c r="H82" s="186"/>
      <c r="I82" s="186"/>
      <c r="J82" s="187">
        <f>J253</f>
        <v>0</v>
      </c>
      <c r="K82" s="128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4.88" customHeight="1">
      <c r="A83" s="10"/>
      <c r="B83" s="184"/>
      <c r="C83" s="128"/>
      <c r="D83" s="185" t="s">
        <v>4106</v>
      </c>
      <c r="E83" s="186"/>
      <c r="F83" s="186"/>
      <c r="G83" s="186"/>
      <c r="H83" s="186"/>
      <c r="I83" s="186"/>
      <c r="J83" s="187">
        <f>J256</f>
        <v>0</v>
      </c>
      <c r="K83" s="128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4.88" customHeight="1">
      <c r="A84" s="10"/>
      <c r="B84" s="184"/>
      <c r="C84" s="128"/>
      <c r="D84" s="185" t="s">
        <v>4107</v>
      </c>
      <c r="E84" s="186"/>
      <c r="F84" s="186"/>
      <c r="G84" s="186"/>
      <c r="H84" s="186"/>
      <c r="I84" s="186"/>
      <c r="J84" s="187">
        <f>J259</f>
        <v>0</v>
      </c>
      <c r="K84" s="128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4.88" customHeight="1">
      <c r="A85" s="10"/>
      <c r="B85" s="184"/>
      <c r="C85" s="128"/>
      <c r="D85" s="185" t="s">
        <v>4108</v>
      </c>
      <c r="E85" s="186"/>
      <c r="F85" s="186"/>
      <c r="G85" s="186"/>
      <c r="H85" s="186"/>
      <c r="I85" s="186"/>
      <c r="J85" s="187">
        <f>J262</f>
        <v>0</v>
      </c>
      <c r="K85" s="128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4.88" customHeight="1">
      <c r="A86" s="10"/>
      <c r="B86" s="184"/>
      <c r="C86" s="128"/>
      <c r="D86" s="185" t="s">
        <v>4109</v>
      </c>
      <c r="E86" s="186"/>
      <c r="F86" s="186"/>
      <c r="G86" s="186"/>
      <c r="H86" s="186"/>
      <c r="I86" s="186"/>
      <c r="J86" s="187">
        <f>J267</f>
        <v>0</v>
      </c>
      <c r="K86" s="128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21.84" customHeight="1">
      <c r="A87" s="10"/>
      <c r="B87" s="184"/>
      <c r="C87" s="128"/>
      <c r="D87" s="185" t="s">
        <v>4110</v>
      </c>
      <c r="E87" s="186"/>
      <c r="F87" s="186"/>
      <c r="G87" s="186"/>
      <c r="H87" s="186"/>
      <c r="I87" s="186"/>
      <c r="J87" s="187">
        <f>J268</f>
        <v>0</v>
      </c>
      <c r="K87" s="128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4.88" customHeight="1">
      <c r="A88" s="10"/>
      <c r="B88" s="184"/>
      <c r="C88" s="128"/>
      <c r="D88" s="185" t="s">
        <v>4111</v>
      </c>
      <c r="E88" s="186"/>
      <c r="F88" s="186"/>
      <c r="G88" s="186"/>
      <c r="H88" s="186"/>
      <c r="I88" s="186"/>
      <c r="J88" s="187">
        <f>J273</f>
        <v>0</v>
      </c>
      <c r="K88" s="128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84"/>
      <c r="C89" s="128"/>
      <c r="D89" s="185" t="s">
        <v>4112</v>
      </c>
      <c r="E89" s="186"/>
      <c r="F89" s="186"/>
      <c r="G89" s="186"/>
      <c r="H89" s="186"/>
      <c r="I89" s="186"/>
      <c r="J89" s="187">
        <f>J276</f>
        <v>0</v>
      </c>
      <c r="K89" s="128"/>
      <c r="L89" s="18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4.88" customHeight="1">
      <c r="A90" s="10"/>
      <c r="B90" s="184"/>
      <c r="C90" s="128"/>
      <c r="D90" s="185" t="s">
        <v>4113</v>
      </c>
      <c r="E90" s="186"/>
      <c r="F90" s="186"/>
      <c r="G90" s="186"/>
      <c r="H90" s="186"/>
      <c r="I90" s="186"/>
      <c r="J90" s="187">
        <f>J279</f>
        <v>0</v>
      </c>
      <c r="K90" s="128"/>
      <c r="L90" s="18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4"/>
      <c r="C91" s="128"/>
      <c r="D91" s="185" t="s">
        <v>4114</v>
      </c>
      <c r="E91" s="186"/>
      <c r="F91" s="186"/>
      <c r="G91" s="186"/>
      <c r="H91" s="186"/>
      <c r="I91" s="186"/>
      <c r="J91" s="187">
        <f>J282</f>
        <v>0</v>
      </c>
      <c r="K91" s="128"/>
      <c r="L91" s="188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4.88" customHeight="1">
      <c r="A92" s="10"/>
      <c r="B92" s="184"/>
      <c r="C92" s="128"/>
      <c r="D92" s="185" t="s">
        <v>4089</v>
      </c>
      <c r="E92" s="186"/>
      <c r="F92" s="186"/>
      <c r="G92" s="186"/>
      <c r="H92" s="186"/>
      <c r="I92" s="186"/>
      <c r="J92" s="187">
        <f>J283</f>
        <v>0</v>
      </c>
      <c r="K92" s="128"/>
      <c r="L92" s="188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4.88" customHeight="1">
      <c r="A93" s="10"/>
      <c r="B93" s="184"/>
      <c r="C93" s="128"/>
      <c r="D93" s="185" t="s">
        <v>4090</v>
      </c>
      <c r="E93" s="186"/>
      <c r="F93" s="186"/>
      <c r="G93" s="186"/>
      <c r="H93" s="186"/>
      <c r="I93" s="186"/>
      <c r="J93" s="187">
        <f>J286</f>
        <v>0</v>
      </c>
      <c r="K93" s="128"/>
      <c r="L93" s="188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4.88" customHeight="1">
      <c r="A94" s="10"/>
      <c r="B94" s="184"/>
      <c r="C94" s="128"/>
      <c r="D94" s="185" t="s">
        <v>4115</v>
      </c>
      <c r="E94" s="186"/>
      <c r="F94" s="186"/>
      <c r="G94" s="186"/>
      <c r="H94" s="186"/>
      <c r="I94" s="186"/>
      <c r="J94" s="187">
        <f>J289</f>
        <v>0</v>
      </c>
      <c r="K94" s="128"/>
      <c r="L94" s="188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4.88" customHeight="1">
      <c r="A95" s="10"/>
      <c r="B95" s="184"/>
      <c r="C95" s="128"/>
      <c r="D95" s="185" t="s">
        <v>4095</v>
      </c>
      <c r="E95" s="186"/>
      <c r="F95" s="186"/>
      <c r="G95" s="186"/>
      <c r="H95" s="186"/>
      <c r="I95" s="186"/>
      <c r="J95" s="187">
        <f>J292</f>
        <v>0</v>
      </c>
      <c r="K95" s="128"/>
      <c r="L95" s="188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4.88" customHeight="1">
      <c r="A96" s="10"/>
      <c r="B96" s="184"/>
      <c r="C96" s="128"/>
      <c r="D96" s="185" t="s">
        <v>4096</v>
      </c>
      <c r="E96" s="186"/>
      <c r="F96" s="186"/>
      <c r="G96" s="186"/>
      <c r="H96" s="186"/>
      <c r="I96" s="186"/>
      <c r="J96" s="187">
        <f>J297</f>
        <v>0</v>
      </c>
      <c r="K96" s="128"/>
      <c r="L96" s="188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4.88" customHeight="1">
      <c r="A97" s="10"/>
      <c r="B97" s="184"/>
      <c r="C97" s="128"/>
      <c r="D97" s="185" t="s">
        <v>4099</v>
      </c>
      <c r="E97" s="186"/>
      <c r="F97" s="186"/>
      <c r="G97" s="186"/>
      <c r="H97" s="186"/>
      <c r="I97" s="186"/>
      <c r="J97" s="187">
        <f>J300</f>
        <v>0</v>
      </c>
      <c r="K97" s="128"/>
      <c r="L97" s="188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4.88" customHeight="1">
      <c r="A98" s="10"/>
      <c r="B98" s="184"/>
      <c r="C98" s="128"/>
      <c r="D98" s="185" t="s">
        <v>4116</v>
      </c>
      <c r="E98" s="186"/>
      <c r="F98" s="186"/>
      <c r="G98" s="186"/>
      <c r="H98" s="186"/>
      <c r="I98" s="186"/>
      <c r="J98" s="187">
        <f>J303</f>
        <v>0</v>
      </c>
      <c r="K98" s="128"/>
      <c r="L98" s="18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4"/>
      <c r="C99" s="128"/>
      <c r="D99" s="185" t="s">
        <v>4117</v>
      </c>
      <c r="E99" s="186"/>
      <c r="F99" s="186"/>
      <c r="G99" s="186"/>
      <c r="H99" s="186"/>
      <c r="I99" s="186"/>
      <c r="J99" s="187">
        <f>J312</f>
        <v>0</v>
      </c>
      <c r="K99" s="128"/>
      <c r="L99" s="18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4"/>
      <c r="C100" s="128"/>
      <c r="D100" s="185" t="s">
        <v>4101</v>
      </c>
      <c r="E100" s="186"/>
      <c r="F100" s="186"/>
      <c r="G100" s="186"/>
      <c r="H100" s="186"/>
      <c r="I100" s="186"/>
      <c r="J100" s="187">
        <f>J317</f>
        <v>0</v>
      </c>
      <c r="K100" s="128"/>
      <c r="L100" s="18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4"/>
      <c r="C101" s="128"/>
      <c r="D101" s="185" t="s">
        <v>4118</v>
      </c>
      <c r="E101" s="186"/>
      <c r="F101" s="186"/>
      <c r="G101" s="186"/>
      <c r="H101" s="186"/>
      <c r="I101" s="186"/>
      <c r="J101" s="187">
        <f>J320</f>
        <v>0</v>
      </c>
      <c r="K101" s="128"/>
      <c r="L101" s="18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4"/>
      <c r="C102" s="128"/>
      <c r="D102" s="185" t="s">
        <v>4119</v>
      </c>
      <c r="E102" s="186"/>
      <c r="F102" s="186"/>
      <c r="G102" s="186"/>
      <c r="H102" s="186"/>
      <c r="I102" s="186"/>
      <c r="J102" s="187">
        <f>J323</f>
        <v>0</v>
      </c>
      <c r="K102" s="128"/>
      <c r="L102" s="18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4"/>
      <c r="C103" s="128"/>
      <c r="D103" s="185" t="s">
        <v>4120</v>
      </c>
      <c r="E103" s="186"/>
      <c r="F103" s="186"/>
      <c r="G103" s="186"/>
      <c r="H103" s="186"/>
      <c r="I103" s="186"/>
      <c r="J103" s="187">
        <f>J326</f>
        <v>0</v>
      </c>
      <c r="K103" s="128"/>
      <c r="L103" s="188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4"/>
      <c r="C104" s="128"/>
      <c r="D104" s="185" t="s">
        <v>4121</v>
      </c>
      <c r="E104" s="186"/>
      <c r="F104" s="186"/>
      <c r="G104" s="186"/>
      <c r="H104" s="186"/>
      <c r="I104" s="186"/>
      <c r="J104" s="187">
        <f>J353</f>
        <v>0</v>
      </c>
      <c r="K104" s="128"/>
      <c r="L104" s="18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4"/>
      <c r="C105" s="128"/>
      <c r="D105" s="185" t="s">
        <v>4122</v>
      </c>
      <c r="E105" s="186"/>
      <c r="F105" s="186"/>
      <c r="G105" s="186"/>
      <c r="H105" s="186"/>
      <c r="I105" s="186"/>
      <c r="J105" s="187">
        <f>J354</f>
        <v>0</v>
      </c>
      <c r="K105" s="128"/>
      <c r="L105" s="18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4"/>
      <c r="C106" s="128"/>
      <c r="D106" s="185" t="s">
        <v>4123</v>
      </c>
      <c r="E106" s="186"/>
      <c r="F106" s="186"/>
      <c r="G106" s="186"/>
      <c r="H106" s="186"/>
      <c r="I106" s="186"/>
      <c r="J106" s="187">
        <f>J357</f>
        <v>0</v>
      </c>
      <c r="K106" s="128"/>
      <c r="L106" s="18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4"/>
      <c r="C107" s="128"/>
      <c r="D107" s="185" t="s">
        <v>4124</v>
      </c>
      <c r="E107" s="186"/>
      <c r="F107" s="186"/>
      <c r="G107" s="186"/>
      <c r="H107" s="186"/>
      <c r="I107" s="186"/>
      <c r="J107" s="187">
        <f>J362</f>
        <v>0</v>
      </c>
      <c r="K107" s="128"/>
      <c r="L107" s="18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84"/>
      <c r="C108" s="128"/>
      <c r="D108" s="185" t="s">
        <v>4125</v>
      </c>
      <c r="E108" s="186"/>
      <c r="F108" s="186"/>
      <c r="G108" s="186"/>
      <c r="H108" s="186"/>
      <c r="I108" s="186"/>
      <c r="J108" s="187">
        <f>J365</f>
        <v>0</v>
      </c>
      <c r="K108" s="128"/>
      <c r="L108" s="188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184"/>
      <c r="C109" s="128"/>
      <c r="D109" s="185" t="s">
        <v>4126</v>
      </c>
      <c r="E109" s="186"/>
      <c r="F109" s="186"/>
      <c r="G109" s="186"/>
      <c r="H109" s="186"/>
      <c r="I109" s="186"/>
      <c r="J109" s="187">
        <f>J368</f>
        <v>0</v>
      </c>
      <c r="K109" s="128"/>
      <c r="L109" s="188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184"/>
      <c r="C110" s="128"/>
      <c r="D110" s="185" t="s">
        <v>4127</v>
      </c>
      <c r="E110" s="186"/>
      <c r="F110" s="186"/>
      <c r="G110" s="186"/>
      <c r="H110" s="186"/>
      <c r="I110" s="186"/>
      <c r="J110" s="187">
        <f>J371</f>
        <v>0</v>
      </c>
      <c r="K110" s="128"/>
      <c r="L110" s="188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184"/>
      <c r="C111" s="128"/>
      <c r="D111" s="185" t="s">
        <v>4128</v>
      </c>
      <c r="E111" s="186"/>
      <c r="F111" s="186"/>
      <c r="G111" s="186"/>
      <c r="H111" s="186"/>
      <c r="I111" s="186"/>
      <c r="J111" s="187">
        <f>J376</f>
        <v>0</v>
      </c>
      <c r="K111" s="128"/>
      <c r="L111" s="188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21.84" customHeight="1">
      <c r="A112" s="10"/>
      <c r="B112" s="184"/>
      <c r="C112" s="128"/>
      <c r="D112" s="185" t="s">
        <v>4129</v>
      </c>
      <c r="E112" s="186"/>
      <c r="F112" s="186"/>
      <c r="G112" s="186"/>
      <c r="H112" s="186"/>
      <c r="I112" s="186"/>
      <c r="J112" s="187">
        <f>J377</f>
        <v>0</v>
      </c>
      <c r="K112" s="128"/>
      <c r="L112" s="188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184"/>
      <c r="C113" s="128"/>
      <c r="D113" s="185" t="s">
        <v>4130</v>
      </c>
      <c r="E113" s="186"/>
      <c r="F113" s="186"/>
      <c r="G113" s="186"/>
      <c r="H113" s="186"/>
      <c r="I113" s="186"/>
      <c r="J113" s="187">
        <f>J380</f>
        <v>0</v>
      </c>
      <c r="K113" s="128"/>
      <c r="L113" s="188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184"/>
      <c r="C114" s="128"/>
      <c r="D114" s="185" t="s">
        <v>4131</v>
      </c>
      <c r="E114" s="186"/>
      <c r="F114" s="186"/>
      <c r="G114" s="186"/>
      <c r="H114" s="186"/>
      <c r="I114" s="186"/>
      <c r="J114" s="187">
        <f>J385</f>
        <v>0</v>
      </c>
      <c r="K114" s="128"/>
      <c r="L114" s="188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4.88" customHeight="1">
      <c r="A115" s="10"/>
      <c r="B115" s="184"/>
      <c r="C115" s="128"/>
      <c r="D115" s="185" t="s">
        <v>4132</v>
      </c>
      <c r="E115" s="186"/>
      <c r="F115" s="186"/>
      <c r="G115" s="186"/>
      <c r="H115" s="186"/>
      <c r="I115" s="186"/>
      <c r="J115" s="187">
        <f>J396</f>
        <v>0</v>
      </c>
      <c r="K115" s="128"/>
      <c r="L115" s="188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4"/>
      <c r="C116" s="128"/>
      <c r="D116" s="185" t="s">
        <v>4133</v>
      </c>
      <c r="E116" s="186"/>
      <c r="F116" s="186"/>
      <c r="G116" s="186"/>
      <c r="H116" s="186"/>
      <c r="I116" s="186"/>
      <c r="J116" s="187">
        <f>J403</f>
        <v>0</v>
      </c>
      <c r="K116" s="128"/>
      <c r="L116" s="188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84"/>
      <c r="C117" s="128"/>
      <c r="D117" s="185" t="s">
        <v>4134</v>
      </c>
      <c r="E117" s="186"/>
      <c r="F117" s="186"/>
      <c r="G117" s="186"/>
      <c r="H117" s="186"/>
      <c r="I117" s="186"/>
      <c r="J117" s="187">
        <f>J410</f>
        <v>0</v>
      </c>
      <c r="K117" s="128"/>
      <c r="L117" s="188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4.88" customHeight="1">
      <c r="A118" s="10"/>
      <c r="B118" s="184"/>
      <c r="C118" s="128"/>
      <c r="D118" s="185" t="s">
        <v>4089</v>
      </c>
      <c r="E118" s="186"/>
      <c r="F118" s="186"/>
      <c r="G118" s="186"/>
      <c r="H118" s="186"/>
      <c r="I118" s="186"/>
      <c r="J118" s="187">
        <f>J413</f>
        <v>0</v>
      </c>
      <c r="K118" s="128"/>
      <c r="L118" s="188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4.88" customHeight="1">
      <c r="A119" s="10"/>
      <c r="B119" s="184"/>
      <c r="C119" s="128"/>
      <c r="D119" s="185" t="s">
        <v>4135</v>
      </c>
      <c r="E119" s="186"/>
      <c r="F119" s="186"/>
      <c r="G119" s="186"/>
      <c r="H119" s="186"/>
      <c r="I119" s="186"/>
      <c r="J119" s="187">
        <f>J416</f>
        <v>0</v>
      </c>
      <c r="K119" s="128"/>
      <c r="L119" s="188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4.88" customHeight="1">
      <c r="A120" s="10"/>
      <c r="B120" s="184"/>
      <c r="C120" s="128"/>
      <c r="D120" s="185" t="s">
        <v>4136</v>
      </c>
      <c r="E120" s="186"/>
      <c r="F120" s="186"/>
      <c r="G120" s="186"/>
      <c r="H120" s="186"/>
      <c r="I120" s="186"/>
      <c r="J120" s="187">
        <f>J419</f>
        <v>0</v>
      </c>
      <c r="K120" s="128"/>
      <c r="L120" s="188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4.88" customHeight="1">
      <c r="A121" s="10"/>
      <c r="B121" s="184"/>
      <c r="C121" s="128"/>
      <c r="D121" s="185" t="s">
        <v>4137</v>
      </c>
      <c r="E121" s="186"/>
      <c r="F121" s="186"/>
      <c r="G121" s="186"/>
      <c r="H121" s="186"/>
      <c r="I121" s="186"/>
      <c r="J121" s="187">
        <f>J422</f>
        <v>0</v>
      </c>
      <c r="K121" s="128"/>
      <c r="L121" s="188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4.88" customHeight="1">
      <c r="A122" s="10"/>
      <c r="B122" s="184"/>
      <c r="C122" s="128"/>
      <c r="D122" s="185" t="s">
        <v>4101</v>
      </c>
      <c r="E122" s="186"/>
      <c r="F122" s="186"/>
      <c r="G122" s="186"/>
      <c r="H122" s="186"/>
      <c r="I122" s="186"/>
      <c r="J122" s="187">
        <f>J425</f>
        <v>0</v>
      </c>
      <c r="K122" s="128"/>
      <c r="L122" s="188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4.88" customHeight="1">
      <c r="A123" s="10"/>
      <c r="B123" s="184"/>
      <c r="C123" s="128"/>
      <c r="D123" s="185" t="s">
        <v>4138</v>
      </c>
      <c r="E123" s="186"/>
      <c r="F123" s="186"/>
      <c r="G123" s="186"/>
      <c r="H123" s="186"/>
      <c r="I123" s="186"/>
      <c r="J123" s="187">
        <f>J448</f>
        <v>0</v>
      </c>
      <c r="K123" s="128"/>
      <c r="L123" s="188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4"/>
      <c r="C124" s="128"/>
      <c r="D124" s="185" t="s">
        <v>4139</v>
      </c>
      <c r="E124" s="186"/>
      <c r="F124" s="186"/>
      <c r="G124" s="186"/>
      <c r="H124" s="186"/>
      <c r="I124" s="186"/>
      <c r="J124" s="187">
        <f>J457</f>
        <v>0</v>
      </c>
      <c r="K124" s="128"/>
      <c r="L124" s="188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4.88" customHeight="1">
      <c r="A125" s="10"/>
      <c r="B125" s="184"/>
      <c r="C125" s="128"/>
      <c r="D125" s="185" t="s">
        <v>4095</v>
      </c>
      <c r="E125" s="186"/>
      <c r="F125" s="186"/>
      <c r="G125" s="186"/>
      <c r="H125" s="186"/>
      <c r="I125" s="186"/>
      <c r="J125" s="187">
        <f>J458</f>
        <v>0</v>
      </c>
      <c r="K125" s="128"/>
      <c r="L125" s="188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4.88" customHeight="1">
      <c r="A126" s="10"/>
      <c r="B126" s="184"/>
      <c r="C126" s="128"/>
      <c r="D126" s="185" t="s">
        <v>4090</v>
      </c>
      <c r="E126" s="186"/>
      <c r="F126" s="186"/>
      <c r="G126" s="186"/>
      <c r="H126" s="186"/>
      <c r="I126" s="186"/>
      <c r="J126" s="187">
        <f>J461</f>
        <v>0</v>
      </c>
      <c r="K126" s="128"/>
      <c r="L126" s="188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4.88" customHeight="1">
      <c r="A127" s="10"/>
      <c r="B127" s="184"/>
      <c r="C127" s="128"/>
      <c r="D127" s="185" t="s">
        <v>4140</v>
      </c>
      <c r="E127" s="186"/>
      <c r="F127" s="186"/>
      <c r="G127" s="186"/>
      <c r="H127" s="186"/>
      <c r="I127" s="186"/>
      <c r="J127" s="187">
        <f>J464</f>
        <v>0</v>
      </c>
      <c r="K127" s="128"/>
      <c r="L127" s="188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4.88" customHeight="1">
      <c r="A128" s="10"/>
      <c r="B128" s="184"/>
      <c r="C128" s="128"/>
      <c r="D128" s="185" t="s">
        <v>4141</v>
      </c>
      <c r="E128" s="186"/>
      <c r="F128" s="186"/>
      <c r="G128" s="186"/>
      <c r="H128" s="186"/>
      <c r="I128" s="186"/>
      <c r="J128" s="187">
        <f>J467</f>
        <v>0</v>
      </c>
      <c r="K128" s="128"/>
      <c r="L128" s="188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4.88" customHeight="1">
      <c r="A129" s="10"/>
      <c r="B129" s="184"/>
      <c r="C129" s="128"/>
      <c r="D129" s="185" t="s">
        <v>4142</v>
      </c>
      <c r="E129" s="186"/>
      <c r="F129" s="186"/>
      <c r="G129" s="186"/>
      <c r="H129" s="186"/>
      <c r="I129" s="186"/>
      <c r="J129" s="187">
        <f>J472</f>
        <v>0</v>
      </c>
      <c r="K129" s="128"/>
      <c r="L129" s="188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4.88" customHeight="1">
      <c r="A130" s="10"/>
      <c r="B130" s="184"/>
      <c r="C130" s="128"/>
      <c r="D130" s="185" t="s">
        <v>4143</v>
      </c>
      <c r="E130" s="186"/>
      <c r="F130" s="186"/>
      <c r="G130" s="186"/>
      <c r="H130" s="186"/>
      <c r="I130" s="186"/>
      <c r="J130" s="187">
        <f>J475</f>
        <v>0</v>
      </c>
      <c r="K130" s="128"/>
      <c r="L130" s="188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4.88" customHeight="1">
      <c r="A131" s="10"/>
      <c r="B131" s="184"/>
      <c r="C131" s="128"/>
      <c r="D131" s="185" t="s">
        <v>4144</v>
      </c>
      <c r="E131" s="186"/>
      <c r="F131" s="186"/>
      <c r="G131" s="186"/>
      <c r="H131" s="186"/>
      <c r="I131" s="186"/>
      <c r="J131" s="187">
        <f>J482</f>
        <v>0</v>
      </c>
      <c r="K131" s="128"/>
      <c r="L131" s="188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10" customFormat="1" ht="21.84" customHeight="1">
      <c r="A132" s="10"/>
      <c r="B132" s="184"/>
      <c r="C132" s="128"/>
      <c r="D132" s="185" t="s">
        <v>4145</v>
      </c>
      <c r="E132" s="186"/>
      <c r="F132" s="186"/>
      <c r="G132" s="186"/>
      <c r="H132" s="186"/>
      <c r="I132" s="186"/>
      <c r="J132" s="187">
        <f>J483</f>
        <v>0</v>
      </c>
      <c r="K132" s="128"/>
      <c r="L132" s="188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9" customFormat="1" ht="24.96" customHeight="1">
      <c r="A133" s="9"/>
      <c r="B133" s="178"/>
      <c r="C133" s="179"/>
      <c r="D133" s="180" t="s">
        <v>4146</v>
      </c>
      <c r="E133" s="181"/>
      <c r="F133" s="181"/>
      <c r="G133" s="181"/>
      <c r="H133" s="181"/>
      <c r="I133" s="181"/>
      <c r="J133" s="182">
        <f>J486</f>
        <v>0</v>
      </c>
      <c r="K133" s="179"/>
      <c r="L133" s="183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</row>
    <row r="134" s="10" customFormat="1" ht="19.92" customHeight="1">
      <c r="A134" s="10"/>
      <c r="B134" s="184"/>
      <c r="C134" s="128"/>
      <c r="D134" s="185" t="s">
        <v>4147</v>
      </c>
      <c r="E134" s="186"/>
      <c r="F134" s="186"/>
      <c r="G134" s="186"/>
      <c r="H134" s="186"/>
      <c r="I134" s="186"/>
      <c r="J134" s="187">
        <f>J487</f>
        <v>0</v>
      </c>
      <c r="K134" s="128"/>
      <c r="L134" s="188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10" customFormat="1" ht="14.88" customHeight="1">
      <c r="A135" s="10"/>
      <c r="B135" s="184"/>
      <c r="C135" s="128"/>
      <c r="D135" s="185" t="s">
        <v>4148</v>
      </c>
      <c r="E135" s="186"/>
      <c r="F135" s="186"/>
      <c r="G135" s="186"/>
      <c r="H135" s="186"/>
      <c r="I135" s="186"/>
      <c r="J135" s="187">
        <f>J488</f>
        <v>0</v>
      </c>
      <c r="K135" s="128"/>
      <c r="L135" s="188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="10" customFormat="1" ht="14.88" customHeight="1">
      <c r="A136" s="10"/>
      <c r="B136" s="184"/>
      <c r="C136" s="128"/>
      <c r="D136" s="185" t="s">
        <v>4149</v>
      </c>
      <c r="E136" s="186"/>
      <c r="F136" s="186"/>
      <c r="G136" s="186"/>
      <c r="H136" s="186"/>
      <c r="I136" s="186"/>
      <c r="J136" s="187">
        <f>J491</f>
        <v>0</v>
      </c>
      <c r="K136" s="128"/>
      <c r="L136" s="188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="10" customFormat="1" ht="14.88" customHeight="1">
      <c r="A137" s="10"/>
      <c r="B137" s="184"/>
      <c r="C137" s="128"/>
      <c r="D137" s="185" t="s">
        <v>4150</v>
      </c>
      <c r="E137" s="186"/>
      <c r="F137" s="186"/>
      <c r="G137" s="186"/>
      <c r="H137" s="186"/>
      <c r="I137" s="186"/>
      <c r="J137" s="187">
        <f>J494</f>
        <v>0</v>
      </c>
      <c r="K137" s="128"/>
      <c r="L137" s="188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</row>
    <row r="138" s="10" customFormat="1" ht="14.88" customHeight="1">
      <c r="A138" s="10"/>
      <c r="B138" s="184"/>
      <c r="C138" s="128"/>
      <c r="D138" s="185" t="s">
        <v>4151</v>
      </c>
      <c r="E138" s="186"/>
      <c r="F138" s="186"/>
      <c r="G138" s="186"/>
      <c r="H138" s="186"/>
      <c r="I138" s="186"/>
      <c r="J138" s="187">
        <f>J497</f>
        <v>0</v>
      </c>
      <c r="K138" s="128"/>
      <c r="L138" s="188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="10" customFormat="1" ht="14.88" customHeight="1">
      <c r="A139" s="10"/>
      <c r="B139" s="184"/>
      <c r="C139" s="128"/>
      <c r="D139" s="185" t="s">
        <v>4152</v>
      </c>
      <c r="E139" s="186"/>
      <c r="F139" s="186"/>
      <c r="G139" s="186"/>
      <c r="H139" s="186"/>
      <c r="I139" s="186"/>
      <c r="J139" s="187">
        <f>J500</f>
        <v>0</v>
      </c>
      <c r="K139" s="128"/>
      <c r="L139" s="188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="10" customFormat="1" ht="14.88" customHeight="1">
      <c r="A140" s="10"/>
      <c r="B140" s="184"/>
      <c r="C140" s="128"/>
      <c r="D140" s="185" t="s">
        <v>4153</v>
      </c>
      <c r="E140" s="186"/>
      <c r="F140" s="186"/>
      <c r="G140" s="186"/>
      <c r="H140" s="186"/>
      <c r="I140" s="186"/>
      <c r="J140" s="187">
        <f>J503</f>
        <v>0</v>
      </c>
      <c r="K140" s="128"/>
      <c r="L140" s="188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="10" customFormat="1" ht="14.88" customHeight="1">
      <c r="A141" s="10"/>
      <c r="B141" s="184"/>
      <c r="C141" s="128"/>
      <c r="D141" s="185" t="s">
        <v>4154</v>
      </c>
      <c r="E141" s="186"/>
      <c r="F141" s="186"/>
      <c r="G141" s="186"/>
      <c r="H141" s="186"/>
      <c r="I141" s="186"/>
      <c r="J141" s="187">
        <f>J506</f>
        <v>0</v>
      </c>
      <c r="K141" s="128"/>
      <c r="L141" s="188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="10" customFormat="1" ht="14.88" customHeight="1">
      <c r="A142" s="10"/>
      <c r="B142" s="184"/>
      <c r="C142" s="128"/>
      <c r="D142" s="185" t="s">
        <v>4155</v>
      </c>
      <c r="E142" s="186"/>
      <c r="F142" s="186"/>
      <c r="G142" s="186"/>
      <c r="H142" s="186"/>
      <c r="I142" s="186"/>
      <c r="J142" s="187">
        <f>J509</f>
        <v>0</v>
      </c>
      <c r="K142" s="128"/>
      <c r="L142" s="188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="10" customFormat="1" ht="14.88" customHeight="1">
      <c r="A143" s="10"/>
      <c r="B143" s="184"/>
      <c r="C143" s="128"/>
      <c r="D143" s="185" t="s">
        <v>4156</v>
      </c>
      <c r="E143" s="186"/>
      <c r="F143" s="186"/>
      <c r="G143" s="186"/>
      <c r="H143" s="186"/>
      <c r="I143" s="186"/>
      <c r="J143" s="187">
        <f>J512</f>
        <v>0</v>
      </c>
      <c r="K143" s="128"/>
      <c r="L143" s="188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="10" customFormat="1" ht="14.88" customHeight="1">
      <c r="A144" s="10"/>
      <c r="B144" s="184"/>
      <c r="C144" s="128"/>
      <c r="D144" s="185" t="s">
        <v>4157</v>
      </c>
      <c r="E144" s="186"/>
      <c r="F144" s="186"/>
      <c r="G144" s="186"/>
      <c r="H144" s="186"/>
      <c r="I144" s="186"/>
      <c r="J144" s="187">
        <f>J515</f>
        <v>0</v>
      </c>
      <c r="K144" s="128"/>
      <c r="L144" s="188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="10" customFormat="1" ht="14.88" customHeight="1">
      <c r="A145" s="10"/>
      <c r="B145" s="184"/>
      <c r="C145" s="128"/>
      <c r="D145" s="185" t="s">
        <v>4151</v>
      </c>
      <c r="E145" s="186"/>
      <c r="F145" s="186"/>
      <c r="G145" s="186"/>
      <c r="H145" s="186"/>
      <c r="I145" s="186"/>
      <c r="J145" s="187">
        <f>J518</f>
        <v>0</v>
      </c>
      <c r="K145" s="128"/>
      <c r="L145" s="188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="10" customFormat="1" ht="14.88" customHeight="1">
      <c r="A146" s="10"/>
      <c r="B146" s="184"/>
      <c r="C146" s="128"/>
      <c r="D146" s="185" t="s">
        <v>4154</v>
      </c>
      <c r="E146" s="186"/>
      <c r="F146" s="186"/>
      <c r="G146" s="186"/>
      <c r="H146" s="186"/>
      <c r="I146" s="186"/>
      <c r="J146" s="187">
        <f>J521</f>
        <v>0</v>
      </c>
      <c r="K146" s="128"/>
      <c r="L146" s="188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="10" customFormat="1" ht="19.92" customHeight="1">
      <c r="A147" s="10"/>
      <c r="B147" s="184"/>
      <c r="C147" s="128"/>
      <c r="D147" s="185" t="s">
        <v>4158</v>
      </c>
      <c r="E147" s="186"/>
      <c r="F147" s="186"/>
      <c r="G147" s="186"/>
      <c r="H147" s="186"/>
      <c r="I147" s="186"/>
      <c r="J147" s="187">
        <f>J524</f>
        <v>0</v>
      </c>
      <c r="K147" s="128"/>
      <c r="L147" s="188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="10" customFormat="1" ht="14.88" customHeight="1">
      <c r="A148" s="10"/>
      <c r="B148" s="184"/>
      <c r="C148" s="128"/>
      <c r="D148" s="185" t="s">
        <v>4151</v>
      </c>
      <c r="E148" s="186"/>
      <c r="F148" s="186"/>
      <c r="G148" s="186"/>
      <c r="H148" s="186"/>
      <c r="I148" s="186"/>
      <c r="J148" s="187">
        <f>J525</f>
        <v>0</v>
      </c>
      <c r="K148" s="128"/>
      <c r="L148" s="188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="10" customFormat="1" ht="14.88" customHeight="1">
      <c r="A149" s="10"/>
      <c r="B149" s="184"/>
      <c r="C149" s="128"/>
      <c r="D149" s="185" t="s">
        <v>4154</v>
      </c>
      <c r="E149" s="186"/>
      <c r="F149" s="186"/>
      <c r="G149" s="186"/>
      <c r="H149" s="186"/>
      <c r="I149" s="186"/>
      <c r="J149" s="187">
        <f>J528</f>
        <v>0</v>
      </c>
      <c r="K149" s="128"/>
      <c r="L149" s="188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="10" customFormat="1" ht="14.88" customHeight="1">
      <c r="A150" s="10"/>
      <c r="B150" s="184"/>
      <c r="C150" s="128"/>
      <c r="D150" s="185" t="s">
        <v>4159</v>
      </c>
      <c r="E150" s="186"/>
      <c r="F150" s="186"/>
      <c r="G150" s="186"/>
      <c r="H150" s="186"/>
      <c r="I150" s="186"/>
      <c r="J150" s="187">
        <f>J531</f>
        <v>0</v>
      </c>
      <c r="K150" s="128"/>
      <c r="L150" s="188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="9" customFormat="1" ht="24.96" customHeight="1">
      <c r="A151" s="9"/>
      <c r="B151" s="178"/>
      <c r="C151" s="179"/>
      <c r="D151" s="180" t="s">
        <v>4160</v>
      </c>
      <c r="E151" s="181"/>
      <c r="F151" s="181"/>
      <c r="G151" s="181"/>
      <c r="H151" s="181"/>
      <c r="I151" s="181"/>
      <c r="J151" s="182">
        <f>J534</f>
        <v>0</v>
      </c>
      <c r="K151" s="179"/>
      <c r="L151" s="183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</row>
    <row r="152" s="10" customFormat="1" ht="19.92" customHeight="1">
      <c r="A152" s="10"/>
      <c r="B152" s="184"/>
      <c r="C152" s="128"/>
      <c r="D152" s="185" t="s">
        <v>4161</v>
      </c>
      <c r="E152" s="186"/>
      <c r="F152" s="186"/>
      <c r="G152" s="186"/>
      <c r="H152" s="186"/>
      <c r="I152" s="186"/>
      <c r="J152" s="187">
        <f>J535</f>
        <v>0</v>
      </c>
      <c r="K152" s="128"/>
      <c r="L152" s="188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="10" customFormat="1" ht="14.88" customHeight="1">
      <c r="A153" s="10"/>
      <c r="B153" s="184"/>
      <c r="C153" s="128"/>
      <c r="D153" s="185" t="s">
        <v>4162</v>
      </c>
      <c r="E153" s="186"/>
      <c r="F153" s="186"/>
      <c r="G153" s="186"/>
      <c r="H153" s="186"/>
      <c r="I153" s="186"/>
      <c r="J153" s="187">
        <f>J574</f>
        <v>0</v>
      </c>
      <c r="K153" s="128"/>
      <c r="L153" s="188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="10" customFormat="1" ht="14.88" customHeight="1">
      <c r="A154" s="10"/>
      <c r="B154" s="184"/>
      <c r="C154" s="128"/>
      <c r="D154" s="185" t="s">
        <v>4163</v>
      </c>
      <c r="E154" s="186"/>
      <c r="F154" s="186"/>
      <c r="G154" s="186"/>
      <c r="H154" s="186"/>
      <c r="I154" s="186"/>
      <c r="J154" s="187">
        <f>J577</f>
        <v>0</v>
      </c>
      <c r="K154" s="128"/>
      <c r="L154" s="188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="10" customFormat="1" ht="19.92" customHeight="1">
      <c r="A155" s="10"/>
      <c r="B155" s="184"/>
      <c r="C155" s="128"/>
      <c r="D155" s="185" t="s">
        <v>4164</v>
      </c>
      <c r="E155" s="186"/>
      <c r="F155" s="186"/>
      <c r="G155" s="186"/>
      <c r="H155" s="186"/>
      <c r="I155" s="186"/>
      <c r="J155" s="187">
        <f>J582</f>
        <v>0</v>
      </c>
      <c r="K155" s="128"/>
      <c r="L155" s="188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="9" customFormat="1" ht="24.96" customHeight="1">
      <c r="A156" s="9"/>
      <c r="B156" s="178"/>
      <c r="C156" s="179"/>
      <c r="D156" s="180" t="s">
        <v>160</v>
      </c>
      <c r="E156" s="181"/>
      <c r="F156" s="181"/>
      <c r="G156" s="181"/>
      <c r="H156" s="181"/>
      <c r="I156" s="181"/>
      <c r="J156" s="182">
        <f>J607</f>
        <v>0</v>
      </c>
      <c r="K156" s="179"/>
      <c r="L156" s="183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="2" customFormat="1" ht="21.84" customHeight="1">
      <c r="A157" s="41"/>
      <c r="B157" s="42"/>
      <c r="C157" s="43"/>
      <c r="D157" s="43"/>
      <c r="E157" s="43"/>
      <c r="F157" s="43"/>
      <c r="G157" s="43"/>
      <c r="H157" s="43"/>
      <c r="I157" s="43"/>
      <c r="J157" s="43"/>
      <c r="K157" s="43"/>
      <c r="L157" s="148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</row>
    <row r="158" s="2" customFormat="1" ht="6.96" customHeight="1">
      <c r="A158" s="41"/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148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  <row r="162" s="2" customFormat="1" ht="6.96" customHeight="1">
      <c r="A162" s="41"/>
      <c r="B162" s="64"/>
      <c r="C162" s="65"/>
      <c r="D162" s="65"/>
      <c r="E162" s="65"/>
      <c r="F162" s="65"/>
      <c r="G162" s="65"/>
      <c r="H162" s="65"/>
      <c r="I162" s="65"/>
      <c r="J162" s="65"/>
      <c r="K162" s="65"/>
      <c r="L162" s="148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</row>
    <row r="163" s="2" customFormat="1" ht="24.96" customHeight="1">
      <c r="A163" s="41"/>
      <c r="B163" s="42"/>
      <c r="C163" s="26" t="s">
        <v>162</v>
      </c>
      <c r="D163" s="43"/>
      <c r="E163" s="43"/>
      <c r="F163" s="43"/>
      <c r="G163" s="43"/>
      <c r="H163" s="43"/>
      <c r="I163" s="43"/>
      <c r="J163" s="43"/>
      <c r="K163" s="43"/>
      <c r="L163" s="148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  <row r="164" s="2" customFormat="1" ht="6.96" customHeight="1">
      <c r="A164" s="41"/>
      <c r="B164" s="42"/>
      <c r="C164" s="43"/>
      <c r="D164" s="43"/>
      <c r="E164" s="43"/>
      <c r="F164" s="43"/>
      <c r="G164" s="43"/>
      <c r="H164" s="43"/>
      <c r="I164" s="43"/>
      <c r="J164" s="43"/>
      <c r="K164" s="43"/>
      <c r="L164" s="148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</row>
    <row r="165" s="2" customFormat="1" ht="12" customHeight="1">
      <c r="A165" s="41"/>
      <c r="B165" s="42"/>
      <c r="C165" s="35" t="s">
        <v>16</v>
      </c>
      <c r="D165" s="43"/>
      <c r="E165" s="43"/>
      <c r="F165" s="43"/>
      <c r="G165" s="43"/>
      <c r="H165" s="43"/>
      <c r="I165" s="43"/>
      <c r="J165" s="43"/>
      <c r="K165" s="43"/>
      <c r="L165" s="148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</row>
    <row r="166" s="2" customFormat="1" ht="16.5" customHeight="1">
      <c r="A166" s="41"/>
      <c r="B166" s="42"/>
      <c r="C166" s="43"/>
      <c r="D166" s="43"/>
      <c r="E166" s="173" t="str">
        <f>E7</f>
        <v>SŠ automobilní Ústí nad Orlicí - Vzdělávací a rekvalifikační centrum - revize 1</v>
      </c>
      <c r="F166" s="35"/>
      <c r="G166" s="35"/>
      <c r="H166" s="35"/>
      <c r="I166" s="43"/>
      <c r="J166" s="43"/>
      <c r="K166" s="43"/>
      <c r="L166" s="148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</row>
    <row r="167" s="1" customFormat="1" ht="12" customHeight="1">
      <c r="B167" s="24"/>
      <c r="C167" s="35" t="s">
        <v>115</v>
      </c>
      <c r="D167" s="25"/>
      <c r="E167" s="25"/>
      <c r="F167" s="25"/>
      <c r="G167" s="25"/>
      <c r="H167" s="25"/>
      <c r="I167" s="25"/>
      <c r="J167" s="25"/>
      <c r="K167" s="25"/>
      <c r="L167" s="23"/>
    </row>
    <row r="168" s="2" customFormat="1" ht="16.5" customHeight="1">
      <c r="A168" s="41"/>
      <c r="B168" s="42"/>
      <c r="C168" s="43"/>
      <c r="D168" s="43"/>
      <c r="E168" s="173" t="s">
        <v>116</v>
      </c>
      <c r="F168" s="43"/>
      <c r="G168" s="43"/>
      <c r="H168" s="43"/>
      <c r="I168" s="43"/>
      <c r="J168" s="43"/>
      <c r="K168" s="43"/>
      <c r="L168" s="148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</row>
    <row r="169" s="2" customFormat="1" ht="12" customHeight="1">
      <c r="A169" s="41"/>
      <c r="B169" s="42"/>
      <c r="C169" s="35" t="s">
        <v>117</v>
      </c>
      <c r="D169" s="43"/>
      <c r="E169" s="43"/>
      <c r="F169" s="43"/>
      <c r="G169" s="43"/>
      <c r="H169" s="43"/>
      <c r="I169" s="43"/>
      <c r="J169" s="43"/>
      <c r="K169" s="43"/>
      <c r="L169" s="148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</row>
    <row r="170" s="2" customFormat="1" ht="16.5" customHeight="1">
      <c r="A170" s="41"/>
      <c r="B170" s="42"/>
      <c r="C170" s="43"/>
      <c r="D170" s="43"/>
      <c r="E170" s="72" t="str">
        <f>E11</f>
        <v>2 - Vzdělávací a rekvalifikační centrum - elektroinstalace</v>
      </c>
      <c r="F170" s="43"/>
      <c r="G170" s="43"/>
      <c r="H170" s="43"/>
      <c r="I170" s="43"/>
      <c r="J170" s="43"/>
      <c r="K170" s="43"/>
      <c r="L170" s="148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</row>
    <row r="171" s="2" customFormat="1" ht="6.96" customHeight="1">
      <c r="A171" s="41"/>
      <c r="B171" s="42"/>
      <c r="C171" s="43"/>
      <c r="D171" s="43"/>
      <c r="E171" s="43"/>
      <c r="F171" s="43"/>
      <c r="G171" s="43"/>
      <c r="H171" s="43"/>
      <c r="I171" s="43"/>
      <c r="J171" s="43"/>
      <c r="K171" s="43"/>
      <c r="L171" s="148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</row>
    <row r="172" s="2" customFormat="1" ht="12" customHeight="1">
      <c r="A172" s="41"/>
      <c r="B172" s="42"/>
      <c r="C172" s="35" t="s">
        <v>21</v>
      </c>
      <c r="D172" s="43"/>
      <c r="E172" s="43"/>
      <c r="F172" s="30" t="str">
        <f>F14</f>
        <v>Ústí nad Orlicí</v>
      </c>
      <c r="G172" s="43"/>
      <c r="H172" s="43"/>
      <c r="I172" s="35" t="s">
        <v>23</v>
      </c>
      <c r="J172" s="75" t="str">
        <f>IF(J14="","",J14)</f>
        <v>13. 1. 2021</v>
      </c>
      <c r="K172" s="43"/>
      <c r="L172" s="148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  <row r="173" s="2" customFormat="1" ht="6.96" customHeight="1">
      <c r="A173" s="41"/>
      <c r="B173" s="42"/>
      <c r="C173" s="43"/>
      <c r="D173" s="43"/>
      <c r="E173" s="43"/>
      <c r="F173" s="43"/>
      <c r="G173" s="43"/>
      <c r="H173" s="43"/>
      <c r="I173" s="43"/>
      <c r="J173" s="43"/>
      <c r="K173" s="43"/>
      <c r="L173" s="148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</row>
    <row r="174" s="2" customFormat="1" ht="25.65" customHeight="1">
      <c r="A174" s="41"/>
      <c r="B174" s="42"/>
      <c r="C174" s="35" t="s">
        <v>25</v>
      </c>
      <c r="D174" s="43"/>
      <c r="E174" s="43"/>
      <c r="F174" s="30" t="str">
        <f>E17</f>
        <v>Pardubický kraj, Komen. nám. 125, 532 11 Pardubice</v>
      </c>
      <c r="G174" s="43"/>
      <c r="H174" s="43"/>
      <c r="I174" s="35" t="s">
        <v>33</v>
      </c>
      <c r="J174" s="39" t="str">
        <f>E23</f>
        <v>Petr Pecháček, Dolní Dobrouč 668, 561 02</v>
      </c>
      <c r="K174" s="43"/>
      <c r="L174" s="148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</row>
    <row r="175" s="2" customFormat="1" ht="25.65" customHeight="1">
      <c r="A175" s="41"/>
      <c r="B175" s="42"/>
      <c r="C175" s="35" t="s">
        <v>31</v>
      </c>
      <c r="D175" s="43"/>
      <c r="E175" s="43"/>
      <c r="F175" s="30" t="str">
        <f>IF(E20="","",E20)</f>
        <v>Vyplň údaj</v>
      </c>
      <c r="G175" s="43"/>
      <c r="H175" s="43"/>
      <c r="I175" s="35" t="s">
        <v>38</v>
      </c>
      <c r="J175" s="39" t="str">
        <f>E26</f>
        <v>Petr Pecháček, Dolní Dobrouč 668, 561 02</v>
      </c>
      <c r="K175" s="43"/>
      <c r="L175" s="148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</row>
    <row r="176" s="2" customFormat="1" ht="10.32" customHeight="1">
      <c r="A176" s="41"/>
      <c r="B176" s="42"/>
      <c r="C176" s="43"/>
      <c r="D176" s="43"/>
      <c r="E176" s="43"/>
      <c r="F176" s="43"/>
      <c r="G176" s="43"/>
      <c r="H176" s="43"/>
      <c r="I176" s="43"/>
      <c r="J176" s="43"/>
      <c r="K176" s="43"/>
      <c r="L176" s="148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</row>
    <row r="177" s="11" customFormat="1" ht="29.28" customHeight="1">
      <c r="A177" s="189"/>
      <c r="B177" s="190"/>
      <c r="C177" s="191" t="s">
        <v>163</v>
      </c>
      <c r="D177" s="192" t="s">
        <v>62</v>
      </c>
      <c r="E177" s="192" t="s">
        <v>58</v>
      </c>
      <c r="F177" s="192" t="s">
        <v>59</v>
      </c>
      <c r="G177" s="192" t="s">
        <v>164</v>
      </c>
      <c r="H177" s="192" t="s">
        <v>165</v>
      </c>
      <c r="I177" s="192" t="s">
        <v>166</v>
      </c>
      <c r="J177" s="192" t="s">
        <v>121</v>
      </c>
      <c r="K177" s="193" t="s">
        <v>167</v>
      </c>
      <c r="L177" s="194"/>
      <c r="M177" s="95" t="s">
        <v>19</v>
      </c>
      <c r="N177" s="96" t="s">
        <v>47</v>
      </c>
      <c r="O177" s="96" t="s">
        <v>168</v>
      </c>
      <c r="P177" s="96" t="s">
        <v>169</v>
      </c>
      <c r="Q177" s="96" t="s">
        <v>170</v>
      </c>
      <c r="R177" s="96" t="s">
        <v>171</v>
      </c>
      <c r="S177" s="96" t="s">
        <v>172</v>
      </c>
      <c r="T177" s="97" t="s">
        <v>173</v>
      </c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</row>
    <row r="178" s="2" customFormat="1" ht="22.8" customHeight="1">
      <c r="A178" s="41"/>
      <c r="B178" s="42"/>
      <c r="C178" s="102" t="s">
        <v>174</v>
      </c>
      <c r="D178" s="43"/>
      <c r="E178" s="43"/>
      <c r="F178" s="43"/>
      <c r="G178" s="43"/>
      <c r="H178" s="43"/>
      <c r="I178" s="43"/>
      <c r="J178" s="195">
        <f>BK178</f>
        <v>0</v>
      </c>
      <c r="K178" s="43"/>
      <c r="L178" s="47"/>
      <c r="M178" s="98"/>
      <c r="N178" s="196"/>
      <c r="O178" s="99"/>
      <c r="P178" s="197">
        <f>P179+P486+P534+P607</f>
        <v>0</v>
      </c>
      <c r="Q178" s="99"/>
      <c r="R178" s="197">
        <f>R179+R486+R534+R607</f>
        <v>0</v>
      </c>
      <c r="S178" s="99"/>
      <c r="T178" s="198">
        <f>T179+T486+T534+T607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76</v>
      </c>
      <c r="AU178" s="20" t="s">
        <v>122</v>
      </c>
      <c r="BK178" s="199">
        <f>BK179+BK486+BK534+BK607</f>
        <v>0</v>
      </c>
    </row>
    <row r="179" s="12" customFormat="1" ht="25.92" customHeight="1">
      <c r="A179" s="12"/>
      <c r="B179" s="200"/>
      <c r="C179" s="201"/>
      <c r="D179" s="202" t="s">
        <v>76</v>
      </c>
      <c r="E179" s="203" t="s">
        <v>4165</v>
      </c>
      <c r="F179" s="203" t="s">
        <v>4166</v>
      </c>
      <c r="G179" s="201"/>
      <c r="H179" s="201"/>
      <c r="I179" s="204"/>
      <c r="J179" s="205">
        <f>BK179</f>
        <v>0</v>
      </c>
      <c r="K179" s="201"/>
      <c r="L179" s="206"/>
      <c r="M179" s="207"/>
      <c r="N179" s="208"/>
      <c r="O179" s="208"/>
      <c r="P179" s="209">
        <f>P180+P181+P182+P282+P353+P403+P457</f>
        <v>0</v>
      </c>
      <c r="Q179" s="208"/>
      <c r="R179" s="209">
        <f>R180+R181+R182+R282+R353+R403+R457</f>
        <v>0</v>
      </c>
      <c r="S179" s="208"/>
      <c r="T179" s="210">
        <f>T180+T181+T182+T282+T353+T403+T457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84</v>
      </c>
      <c r="AT179" s="212" t="s">
        <v>76</v>
      </c>
      <c r="AU179" s="212" t="s">
        <v>77</v>
      </c>
      <c r="AY179" s="211" t="s">
        <v>177</v>
      </c>
      <c r="BK179" s="213">
        <f>BK180+BK181+BK182+BK282+BK353+BK403+BK457</f>
        <v>0</v>
      </c>
    </row>
    <row r="180" s="2" customFormat="1" ht="16.5" customHeight="1">
      <c r="A180" s="41"/>
      <c r="B180" s="42"/>
      <c r="C180" s="216" t="s">
        <v>84</v>
      </c>
      <c r="D180" s="216" t="s">
        <v>179</v>
      </c>
      <c r="E180" s="217" t="s">
        <v>4167</v>
      </c>
      <c r="F180" s="218" t="s">
        <v>19</v>
      </c>
      <c r="G180" s="219" t="s">
        <v>3686</v>
      </c>
      <c r="H180" s="220">
        <v>1</v>
      </c>
      <c r="I180" s="221"/>
      <c r="J180" s="222">
        <f>ROUND(I180*H180,2)</f>
        <v>0</v>
      </c>
      <c r="K180" s="218" t="s">
        <v>317</v>
      </c>
      <c r="L180" s="47"/>
      <c r="M180" s="223" t="s">
        <v>19</v>
      </c>
      <c r="N180" s="224" t="s">
        <v>48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291</v>
      </c>
      <c r="AT180" s="227" t="s">
        <v>179</v>
      </c>
      <c r="AU180" s="227" t="s">
        <v>84</v>
      </c>
      <c r="AY180" s="20" t="s">
        <v>177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84</v>
      </c>
      <c r="BK180" s="228">
        <f>ROUND(I180*H180,2)</f>
        <v>0</v>
      </c>
      <c r="BL180" s="20" t="s">
        <v>291</v>
      </c>
      <c r="BM180" s="227" t="s">
        <v>4168</v>
      </c>
    </row>
    <row r="181" s="2" customFormat="1">
      <c r="A181" s="41"/>
      <c r="B181" s="42"/>
      <c r="C181" s="43"/>
      <c r="D181" s="229" t="s">
        <v>185</v>
      </c>
      <c r="E181" s="43"/>
      <c r="F181" s="230" t="s">
        <v>4169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185</v>
      </c>
      <c r="AU181" s="20" t="s">
        <v>84</v>
      </c>
    </row>
    <row r="182" s="12" customFormat="1" ht="22.8" customHeight="1">
      <c r="A182" s="12"/>
      <c r="B182" s="200"/>
      <c r="C182" s="201"/>
      <c r="D182" s="202" t="s">
        <v>76</v>
      </c>
      <c r="E182" s="214" t="s">
        <v>4170</v>
      </c>
      <c r="F182" s="214" t="s">
        <v>4171</v>
      </c>
      <c r="G182" s="201"/>
      <c r="H182" s="201"/>
      <c r="I182" s="204"/>
      <c r="J182" s="215">
        <f>BK182</f>
        <v>0</v>
      </c>
      <c r="K182" s="201"/>
      <c r="L182" s="206"/>
      <c r="M182" s="207"/>
      <c r="N182" s="208"/>
      <c r="O182" s="208"/>
      <c r="P182" s="209">
        <f>P183+P184+P185+P188+P191+P194+P197+P200+P203+P206+P221+P224+P231+P234+P237+P242+P245+P250+P253+P256+P259+P262+P267+P273+P276+P279</f>
        <v>0</v>
      </c>
      <c r="Q182" s="208"/>
      <c r="R182" s="209">
        <f>R183+R184+R185+R188+R191+R194+R197+R200+R203+R206+R221+R224+R231+R234+R237+R242+R245+R250+R253+R256+R259+R262+R267+R273+R276+R279</f>
        <v>0</v>
      </c>
      <c r="S182" s="208"/>
      <c r="T182" s="210">
        <f>T183+T184+T185+T188+T191+T194+T197+T200+T203+T206+T221+T224+T231+T234+T237+T242+T245+T250+T253+T256+T259+T262+T267+T273+T276+T279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1" t="s">
        <v>84</v>
      </c>
      <c r="AT182" s="212" t="s">
        <v>76</v>
      </c>
      <c r="AU182" s="212" t="s">
        <v>84</v>
      </c>
      <c r="AY182" s="211" t="s">
        <v>177</v>
      </c>
      <c r="BK182" s="213">
        <f>BK183+BK184+BK185+BK188+BK191+BK194+BK197+BK200+BK203+BK206+BK221+BK224+BK231+BK234+BK237+BK242+BK245+BK250+BK253+BK256+BK259+BK262+BK267+BK273+BK276+BK279</f>
        <v>0</v>
      </c>
    </row>
    <row r="183" s="2" customFormat="1" ht="16.5" customHeight="1">
      <c r="A183" s="41"/>
      <c r="B183" s="42"/>
      <c r="C183" s="216" t="s">
        <v>86</v>
      </c>
      <c r="D183" s="216" t="s">
        <v>179</v>
      </c>
      <c r="E183" s="217" t="s">
        <v>4172</v>
      </c>
      <c r="F183" s="218" t="s">
        <v>4173</v>
      </c>
      <c r="G183" s="219" t="s">
        <v>465</v>
      </c>
      <c r="H183" s="220">
        <v>80</v>
      </c>
      <c r="I183" s="221"/>
      <c r="J183" s="222">
        <f>ROUND(I183*H183,2)</f>
        <v>0</v>
      </c>
      <c r="K183" s="218" t="s">
        <v>317</v>
      </c>
      <c r="L183" s="47"/>
      <c r="M183" s="223" t="s">
        <v>19</v>
      </c>
      <c r="N183" s="224" t="s">
        <v>48</v>
      </c>
      <c r="O183" s="87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7" t="s">
        <v>291</v>
      </c>
      <c r="AT183" s="227" t="s">
        <v>179</v>
      </c>
      <c r="AU183" s="227" t="s">
        <v>86</v>
      </c>
      <c r="AY183" s="20" t="s">
        <v>177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20" t="s">
        <v>84</v>
      </c>
      <c r="BK183" s="228">
        <f>ROUND(I183*H183,2)</f>
        <v>0</v>
      </c>
      <c r="BL183" s="20" t="s">
        <v>291</v>
      </c>
      <c r="BM183" s="227" t="s">
        <v>86</v>
      </c>
    </row>
    <row r="184" s="2" customFormat="1">
      <c r="A184" s="41"/>
      <c r="B184" s="42"/>
      <c r="C184" s="43"/>
      <c r="D184" s="229" t="s">
        <v>185</v>
      </c>
      <c r="E184" s="43"/>
      <c r="F184" s="230" t="s">
        <v>4173</v>
      </c>
      <c r="G184" s="43"/>
      <c r="H184" s="43"/>
      <c r="I184" s="231"/>
      <c r="J184" s="43"/>
      <c r="K184" s="43"/>
      <c r="L184" s="47"/>
      <c r="M184" s="232"/>
      <c r="N184" s="233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185</v>
      </c>
      <c r="AU184" s="20" t="s">
        <v>86</v>
      </c>
    </row>
    <row r="185" s="12" customFormat="1" ht="20.88" customHeight="1">
      <c r="A185" s="12"/>
      <c r="B185" s="200"/>
      <c r="C185" s="201"/>
      <c r="D185" s="202" t="s">
        <v>76</v>
      </c>
      <c r="E185" s="214" t="s">
        <v>4174</v>
      </c>
      <c r="F185" s="214" t="s">
        <v>4175</v>
      </c>
      <c r="G185" s="201"/>
      <c r="H185" s="201"/>
      <c r="I185" s="204"/>
      <c r="J185" s="215">
        <f>BK185</f>
        <v>0</v>
      </c>
      <c r="K185" s="201"/>
      <c r="L185" s="206"/>
      <c r="M185" s="207"/>
      <c r="N185" s="208"/>
      <c r="O185" s="208"/>
      <c r="P185" s="209">
        <f>SUM(P186:P187)</f>
        <v>0</v>
      </c>
      <c r="Q185" s="208"/>
      <c r="R185" s="209">
        <f>SUM(R186:R187)</f>
        <v>0</v>
      </c>
      <c r="S185" s="208"/>
      <c r="T185" s="210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1" t="s">
        <v>84</v>
      </c>
      <c r="AT185" s="212" t="s">
        <v>76</v>
      </c>
      <c r="AU185" s="212" t="s">
        <v>86</v>
      </c>
      <c r="AY185" s="211" t="s">
        <v>177</v>
      </c>
      <c r="BK185" s="213">
        <f>SUM(BK186:BK187)</f>
        <v>0</v>
      </c>
    </row>
    <row r="186" s="2" customFormat="1" ht="16.5" customHeight="1">
      <c r="A186" s="41"/>
      <c r="B186" s="42"/>
      <c r="C186" s="216" t="s">
        <v>92</v>
      </c>
      <c r="D186" s="216" t="s">
        <v>179</v>
      </c>
      <c r="E186" s="217" t="s">
        <v>4176</v>
      </c>
      <c r="F186" s="218" t="s">
        <v>4177</v>
      </c>
      <c r="G186" s="219" t="s">
        <v>3686</v>
      </c>
      <c r="H186" s="220">
        <v>100</v>
      </c>
      <c r="I186" s="221"/>
      <c r="J186" s="222">
        <f>ROUND(I186*H186,2)</f>
        <v>0</v>
      </c>
      <c r="K186" s="218" t="s">
        <v>317</v>
      </c>
      <c r="L186" s="47"/>
      <c r="M186" s="223" t="s">
        <v>19</v>
      </c>
      <c r="N186" s="224" t="s">
        <v>48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291</v>
      </c>
      <c r="AT186" s="227" t="s">
        <v>179</v>
      </c>
      <c r="AU186" s="227" t="s">
        <v>92</v>
      </c>
      <c r="AY186" s="20" t="s">
        <v>177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84</v>
      </c>
      <c r="BK186" s="228">
        <f>ROUND(I186*H186,2)</f>
        <v>0</v>
      </c>
      <c r="BL186" s="20" t="s">
        <v>291</v>
      </c>
      <c r="BM186" s="227" t="s">
        <v>99</v>
      </c>
    </row>
    <row r="187" s="2" customFormat="1">
      <c r="A187" s="41"/>
      <c r="B187" s="42"/>
      <c r="C187" s="43"/>
      <c r="D187" s="229" t="s">
        <v>185</v>
      </c>
      <c r="E187" s="43"/>
      <c r="F187" s="230" t="s">
        <v>4177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185</v>
      </c>
      <c r="AU187" s="20" t="s">
        <v>92</v>
      </c>
    </row>
    <row r="188" s="12" customFormat="1" ht="20.88" customHeight="1">
      <c r="A188" s="12"/>
      <c r="B188" s="200"/>
      <c r="C188" s="201"/>
      <c r="D188" s="202" t="s">
        <v>76</v>
      </c>
      <c r="E188" s="214" t="s">
        <v>4178</v>
      </c>
      <c r="F188" s="214" t="s">
        <v>4179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SUM(P189:P190)</f>
        <v>0</v>
      </c>
      <c r="Q188" s="208"/>
      <c r="R188" s="209">
        <f>SUM(R189:R190)</f>
        <v>0</v>
      </c>
      <c r="S188" s="208"/>
      <c r="T188" s="210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84</v>
      </c>
      <c r="AT188" s="212" t="s">
        <v>76</v>
      </c>
      <c r="AU188" s="212" t="s">
        <v>86</v>
      </c>
      <c r="AY188" s="211" t="s">
        <v>177</v>
      </c>
      <c r="BK188" s="213">
        <f>SUM(BK189:BK190)</f>
        <v>0</v>
      </c>
    </row>
    <row r="189" s="2" customFormat="1" ht="16.5" customHeight="1">
      <c r="A189" s="41"/>
      <c r="B189" s="42"/>
      <c r="C189" s="216" t="s">
        <v>99</v>
      </c>
      <c r="D189" s="216" t="s">
        <v>179</v>
      </c>
      <c r="E189" s="217" t="s">
        <v>4180</v>
      </c>
      <c r="F189" s="218" t="s">
        <v>4181</v>
      </c>
      <c r="G189" s="219" t="s">
        <v>3686</v>
      </c>
      <c r="H189" s="220">
        <v>20</v>
      </c>
      <c r="I189" s="221"/>
      <c r="J189" s="222">
        <f>ROUND(I189*H189,2)</f>
        <v>0</v>
      </c>
      <c r="K189" s="218" t="s">
        <v>317</v>
      </c>
      <c r="L189" s="47"/>
      <c r="M189" s="223" t="s">
        <v>19</v>
      </c>
      <c r="N189" s="224" t="s">
        <v>48</v>
      </c>
      <c r="O189" s="87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7" t="s">
        <v>291</v>
      </c>
      <c r="AT189" s="227" t="s">
        <v>179</v>
      </c>
      <c r="AU189" s="227" t="s">
        <v>92</v>
      </c>
      <c r="AY189" s="20" t="s">
        <v>177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20" t="s">
        <v>84</v>
      </c>
      <c r="BK189" s="228">
        <f>ROUND(I189*H189,2)</f>
        <v>0</v>
      </c>
      <c r="BL189" s="20" t="s">
        <v>291</v>
      </c>
      <c r="BM189" s="227" t="s">
        <v>211</v>
      </c>
    </row>
    <row r="190" s="2" customFormat="1">
      <c r="A190" s="41"/>
      <c r="B190" s="42"/>
      <c r="C190" s="43"/>
      <c r="D190" s="229" t="s">
        <v>185</v>
      </c>
      <c r="E190" s="43"/>
      <c r="F190" s="230" t="s">
        <v>4181</v>
      </c>
      <c r="G190" s="43"/>
      <c r="H190" s="43"/>
      <c r="I190" s="231"/>
      <c r="J190" s="43"/>
      <c r="K190" s="43"/>
      <c r="L190" s="47"/>
      <c r="M190" s="232"/>
      <c r="N190" s="233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185</v>
      </c>
      <c r="AU190" s="20" t="s">
        <v>92</v>
      </c>
    </row>
    <row r="191" s="12" customFormat="1" ht="20.88" customHeight="1">
      <c r="A191" s="12"/>
      <c r="B191" s="200"/>
      <c r="C191" s="201"/>
      <c r="D191" s="202" t="s">
        <v>76</v>
      </c>
      <c r="E191" s="214" t="s">
        <v>4182</v>
      </c>
      <c r="F191" s="214" t="s">
        <v>4183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SUM(P192:P193)</f>
        <v>0</v>
      </c>
      <c r="Q191" s="208"/>
      <c r="R191" s="209">
        <f>SUM(R192:R193)</f>
        <v>0</v>
      </c>
      <c r="S191" s="208"/>
      <c r="T191" s="210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84</v>
      </c>
      <c r="AT191" s="212" t="s">
        <v>76</v>
      </c>
      <c r="AU191" s="212" t="s">
        <v>86</v>
      </c>
      <c r="AY191" s="211" t="s">
        <v>177</v>
      </c>
      <c r="BK191" s="213">
        <f>SUM(BK192:BK193)</f>
        <v>0</v>
      </c>
    </row>
    <row r="192" s="2" customFormat="1" ht="16.5" customHeight="1">
      <c r="A192" s="41"/>
      <c r="B192" s="42"/>
      <c r="C192" s="216" t="s">
        <v>205</v>
      </c>
      <c r="D192" s="216" t="s">
        <v>179</v>
      </c>
      <c r="E192" s="217" t="s">
        <v>4184</v>
      </c>
      <c r="F192" s="218" t="s">
        <v>4185</v>
      </c>
      <c r="G192" s="219" t="s">
        <v>465</v>
      </c>
      <c r="H192" s="220">
        <v>50</v>
      </c>
      <c r="I192" s="221"/>
      <c r="J192" s="222">
        <f>ROUND(I192*H192,2)</f>
        <v>0</v>
      </c>
      <c r="K192" s="218" t="s">
        <v>317</v>
      </c>
      <c r="L192" s="47"/>
      <c r="M192" s="223" t="s">
        <v>19</v>
      </c>
      <c r="N192" s="224" t="s">
        <v>48</v>
      </c>
      <c r="O192" s="87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7" t="s">
        <v>291</v>
      </c>
      <c r="AT192" s="227" t="s">
        <v>179</v>
      </c>
      <c r="AU192" s="227" t="s">
        <v>92</v>
      </c>
      <c r="AY192" s="20" t="s">
        <v>177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20" t="s">
        <v>84</v>
      </c>
      <c r="BK192" s="228">
        <f>ROUND(I192*H192,2)</f>
        <v>0</v>
      </c>
      <c r="BL192" s="20" t="s">
        <v>291</v>
      </c>
      <c r="BM192" s="227" t="s">
        <v>241</v>
      </c>
    </row>
    <row r="193" s="2" customFormat="1">
      <c r="A193" s="41"/>
      <c r="B193" s="42"/>
      <c r="C193" s="43"/>
      <c r="D193" s="229" t="s">
        <v>185</v>
      </c>
      <c r="E193" s="43"/>
      <c r="F193" s="230" t="s">
        <v>4186</v>
      </c>
      <c r="G193" s="43"/>
      <c r="H193" s="43"/>
      <c r="I193" s="231"/>
      <c r="J193" s="43"/>
      <c r="K193" s="43"/>
      <c r="L193" s="47"/>
      <c r="M193" s="232"/>
      <c r="N193" s="233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185</v>
      </c>
      <c r="AU193" s="20" t="s">
        <v>92</v>
      </c>
    </row>
    <row r="194" s="12" customFormat="1" ht="20.88" customHeight="1">
      <c r="A194" s="12"/>
      <c r="B194" s="200"/>
      <c r="C194" s="201"/>
      <c r="D194" s="202" t="s">
        <v>76</v>
      </c>
      <c r="E194" s="214" t="s">
        <v>4187</v>
      </c>
      <c r="F194" s="214" t="s">
        <v>4188</v>
      </c>
      <c r="G194" s="201"/>
      <c r="H194" s="201"/>
      <c r="I194" s="204"/>
      <c r="J194" s="215">
        <f>BK194</f>
        <v>0</v>
      </c>
      <c r="K194" s="201"/>
      <c r="L194" s="206"/>
      <c r="M194" s="207"/>
      <c r="N194" s="208"/>
      <c r="O194" s="208"/>
      <c r="P194" s="209">
        <f>SUM(P195:P196)</f>
        <v>0</v>
      </c>
      <c r="Q194" s="208"/>
      <c r="R194" s="209">
        <f>SUM(R195:R196)</f>
        <v>0</v>
      </c>
      <c r="S194" s="208"/>
      <c r="T194" s="210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84</v>
      </c>
      <c r="AT194" s="212" t="s">
        <v>76</v>
      </c>
      <c r="AU194" s="212" t="s">
        <v>86</v>
      </c>
      <c r="AY194" s="211" t="s">
        <v>177</v>
      </c>
      <c r="BK194" s="213">
        <f>SUM(BK195:BK196)</f>
        <v>0</v>
      </c>
    </row>
    <row r="195" s="2" customFormat="1" ht="16.5" customHeight="1">
      <c r="A195" s="41"/>
      <c r="B195" s="42"/>
      <c r="C195" s="216" t="s">
        <v>211</v>
      </c>
      <c r="D195" s="216" t="s">
        <v>179</v>
      </c>
      <c r="E195" s="217" t="s">
        <v>4189</v>
      </c>
      <c r="F195" s="218" t="s">
        <v>4190</v>
      </c>
      <c r="G195" s="219" t="s">
        <v>465</v>
      </c>
      <c r="H195" s="220">
        <v>100</v>
      </c>
      <c r="I195" s="221"/>
      <c r="J195" s="222">
        <f>ROUND(I195*H195,2)</f>
        <v>0</v>
      </c>
      <c r="K195" s="218" t="s">
        <v>317</v>
      </c>
      <c r="L195" s="47"/>
      <c r="M195" s="223" t="s">
        <v>19</v>
      </c>
      <c r="N195" s="224" t="s">
        <v>48</v>
      </c>
      <c r="O195" s="87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7" t="s">
        <v>291</v>
      </c>
      <c r="AT195" s="227" t="s">
        <v>179</v>
      </c>
      <c r="AU195" s="227" t="s">
        <v>92</v>
      </c>
      <c r="AY195" s="20" t="s">
        <v>177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20" t="s">
        <v>84</v>
      </c>
      <c r="BK195" s="228">
        <f>ROUND(I195*H195,2)</f>
        <v>0</v>
      </c>
      <c r="BL195" s="20" t="s">
        <v>291</v>
      </c>
      <c r="BM195" s="227" t="s">
        <v>255</v>
      </c>
    </row>
    <row r="196" s="2" customFormat="1">
      <c r="A196" s="41"/>
      <c r="B196" s="42"/>
      <c r="C196" s="43"/>
      <c r="D196" s="229" t="s">
        <v>185</v>
      </c>
      <c r="E196" s="43"/>
      <c r="F196" s="230" t="s">
        <v>4190</v>
      </c>
      <c r="G196" s="43"/>
      <c r="H196" s="43"/>
      <c r="I196" s="231"/>
      <c r="J196" s="43"/>
      <c r="K196" s="43"/>
      <c r="L196" s="47"/>
      <c r="M196" s="232"/>
      <c r="N196" s="233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185</v>
      </c>
      <c r="AU196" s="20" t="s">
        <v>92</v>
      </c>
    </row>
    <row r="197" s="12" customFormat="1" ht="20.88" customHeight="1">
      <c r="A197" s="12"/>
      <c r="B197" s="200"/>
      <c r="C197" s="201"/>
      <c r="D197" s="202" t="s">
        <v>76</v>
      </c>
      <c r="E197" s="214" t="s">
        <v>4191</v>
      </c>
      <c r="F197" s="214" t="s">
        <v>4192</v>
      </c>
      <c r="G197" s="201"/>
      <c r="H197" s="201"/>
      <c r="I197" s="204"/>
      <c r="J197" s="215">
        <f>BK197</f>
        <v>0</v>
      </c>
      <c r="K197" s="201"/>
      <c r="L197" s="206"/>
      <c r="M197" s="207"/>
      <c r="N197" s="208"/>
      <c r="O197" s="208"/>
      <c r="P197" s="209">
        <f>SUM(P198:P199)</f>
        <v>0</v>
      </c>
      <c r="Q197" s="208"/>
      <c r="R197" s="209">
        <f>SUM(R198:R199)</f>
        <v>0</v>
      </c>
      <c r="S197" s="208"/>
      <c r="T197" s="210">
        <f>SUM(T198:T199)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84</v>
      </c>
      <c r="AT197" s="212" t="s">
        <v>76</v>
      </c>
      <c r="AU197" s="212" t="s">
        <v>86</v>
      </c>
      <c r="AY197" s="211" t="s">
        <v>177</v>
      </c>
      <c r="BK197" s="213">
        <f>SUM(BK198:BK199)</f>
        <v>0</v>
      </c>
    </row>
    <row r="198" s="2" customFormat="1" ht="16.5" customHeight="1">
      <c r="A198" s="41"/>
      <c r="B198" s="42"/>
      <c r="C198" s="216" t="s">
        <v>223</v>
      </c>
      <c r="D198" s="216" t="s">
        <v>179</v>
      </c>
      <c r="E198" s="217" t="s">
        <v>4193</v>
      </c>
      <c r="F198" s="218" t="s">
        <v>4194</v>
      </c>
      <c r="G198" s="219" t="s">
        <v>465</v>
      </c>
      <c r="H198" s="220">
        <v>150</v>
      </c>
      <c r="I198" s="221"/>
      <c r="J198" s="222">
        <f>ROUND(I198*H198,2)</f>
        <v>0</v>
      </c>
      <c r="K198" s="218" t="s">
        <v>317</v>
      </c>
      <c r="L198" s="47"/>
      <c r="M198" s="223" t="s">
        <v>19</v>
      </c>
      <c r="N198" s="224" t="s">
        <v>48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291</v>
      </c>
      <c r="AT198" s="227" t="s">
        <v>179</v>
      </c>
      <c r="AU198" s="227" t="s">
        <v>92</v>
      </c>
      <c r="AY198" s="20" t="s">
        <v>177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84</v>
      </c>
      <c r="BK198" s="228">
        <f>ROUND(I198*H198,2)</f>
        <v>0</v>
      </c>
      <c r="BL198" s="20" t="s">
        <v>291</v>
      </c>
      <c r="BM198" s="227" t="s">
        <v>266</v>
      </c>
    </row>
    <row r="199" s="2" customFormat="1">
      <c r="A199" s="41"/>
      <c r="B199" s="42"/>
      <c r="C199" s="43"/>
      <c r="D199" s="229" t="s">
        <v>185</v>
      </c>
      <c r="E199" s="43"/>
      <c r="F199" s="230" t="s">
        <v>4195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185</v>
      </c>
      <c r="AU199" s="20" t="s">
        <v>92</v>
      </c>
    </row>
    <row r="200" s="12" customFormat="1" ht="20.88" customHeight="1">
      <c r="A200" s="12"/>
      <c r="B200" s="200"/>
      <c r="C200" s="201"/>
      <c r="D200" s="202" t="s">
        <v>76</v>
      </c>
      <c r="E200" s="214" t="s">
        <v>4196</v>
      </c>
      <c r="F200" s="214" t="s">
        <v>4197</v>
      </c>
      <c r="G200" s="201"/>
      <c r="H200" s="201"/>
      <c r="I200" s="204"/>
      <c r="J200" s="215">
        <f>BK200</f>
        <v>0</v>
      </c>
      <c r="K200" s="201"/>
      <c r="L200" s="206"/>
      <c r="M200" s="207"/>
      <c r="N200" s="208"/>
      <c r="O200" s="208"/>
      <c r="P200" s="209">
        <f>SUM(P201:P202)</f>
        <v>0</v>
      </c>
      <c r="Q200" s="208"/>
      <c r="R200" s="209">
        <f>SUM(R201:R202)</f>
        <v>0</v>
      </c>
      <c r="S200" s="208"/>
      <c r="T200" s="210">
        <f>SUM(T201:T202)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11" t="s">
        <v>84</v>
      </c>
      <c r="AT200" s="212" t="s">
        <v>76</v>
      </c>
      <c r="AU200" s="212" t="s">
        <v>86</v>
      </c>
      <c r="AY200" s="211" t="s">
        <v>177</v>
      </c>
      <c r="BK200" s="213">
        <f>SUM(BK201:BK202)</f>
        <v>0</v>
      </c>
    </row>
    <row r="201" s="2" customFormat="1" ht="16.5" customHeight="1">
      <c r="A201" s="41"/>
      <c r="B201" s="42"/>
      <c r="C201" s="216" t="s">
        <v>241</v>
      </c>
      <c r="D201" s="216" t="s">
        <v>179</v>
      </c>
      <c r="E201" s="217" t="s">
        <v>4198</v>
      </c>
      <c r="F201" s="218" t="s">
        <v>4199</v>
      </c>
      <c r="G201" s="219" t="s">
        <v>465</v>
      </c>
      <c r="H201" s="220">
        <v>60</v>
      </c>
      <c r="I201" s="221"/>
      <c r="J201" s="222">
        <f>ROUND(I201*H201,2)</f>
        <v>0</v>
      </c>
      <c r="K201" s="218" t="s">
        <v>317</v>
      </c>
      <c r="L201" s="47"/>
      <c r="M201" s="223" t="s">
        <v>19</v>
      </c>
      <c r="N201" s="224" t="s">
        <v>48</v>
      </c>
      <c r="O201" s="87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291</v>
      </c>
      <c r="AT201" s="227" t="s">
        <v>179</v>
      </c>
      <c r="AU201" s="227" t="s">
        <v>92</v>
      </c>
      <c r="AY201" s="20" t="s">
        <v>177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84</v>
      </c>
      <c r="BK201" s="228">
        <f>ROUND(I201*H201,2)</f>
        <v>0</v>
      </c>
      <c r="BL201" s="20" t="s">
        <v>291</v>
      </c>
      <c r="BM201" s="227" t="s">
        <v>279</v>
      </c>
    </row>
    <row r="202" s="2" customFormat="1">
      <c r="A202" s="41"/>
      <c r="B202" s="42"/>
      <c r="C202" s="43"/>
      <c r="D202" s="229" t="s">
        <v>185</v>
      </c>
      <c r="E202" s="43"/>
      <c r="F202" s="230" t="s">
        <v>4200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185</v>
      </c>
      <c r="AU202" s="20" t="s">
        <v>92</v>
      </c>
    </row>
    <row r="203" s="12" customFormat="1" ht="20.88" customHeight="1">
      <c r="A203" s="12"/>
      <c r="B203" s="200"/>
      <c r="C203" s="201"/>
      <c r="D203" s="202" t="s">
        <v>76</v>
      </c>
      <c r="E203" s="214" t="s">
        <v>4201</v>
      </c>
      <c r="F203" s="214" t="s">
        <v>4202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SUM(P204:P205)</f>
        <v>0</v>
      </c>
      <c r="Q203" s="208"/>
      <c r="R203" s="209">
        <f>SUM(R204:R205)</f>
        <v>0</v>
      </c>
      <c r="S203" s="208"/>
      <c r="T203" s="210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1" t="s">
        <v>84</v>
      </c>
      <c r="AT203" s="212" t="s">
        <v>76</v>
      </c>
      <c r="AU203" s="212" t="s">
        <v>86</v>
      </c>
      <c r="AY203" s="211" t="s">
        <v>177</v>
      </c>
      <c r="BK203" s="213">
        <f>SUM(BK204:BK205)</f>
        <v>0</v>
      </c>
    </row>
    <row r="204" s="2" customFormat="1" ht="16.5" customHeight="1">
      <c r="A204" s="41"/>
      <c r="B204" s="42"/>
      <c r="C204" s="216" t="s">
        <v>248</v>
      </c>
      <c r="D204" s="216" t="s">
        <v>179</v>
      </c>
      <c r="E204" s="217" t="s">
        <v>4203</v>
      </c>
      <c r="F204" s="218" t="s">
        <v>4204</v>
      </c>
      <c r="G204" s="219" t="s">
        <v>465</v>
      </c>
      <c r="H204" s="220">
        <v>150</v>
      </c>
      <c r="I204" s="221"/>
      <c r="J204" s="222">
        <f>ROUND(I204*H204,2)</f>
        <v>0</v>
      </c>
      <c r="K204" s="218" t="s">
        <v>317</v>
      </c>
      <c r="L204" s="47"/>
      <c r="M204" s="223" t="s">
        <v>19</v>
      </c>
      <c r="N204" s="224" t="s">
        <v>48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291</v>
      </c>
      <c r="AT204" s="227" t="s">
        <v>179</v>
      </c>
      <c r="AU204" s="227" t="s">
        <v>92</v>
      </c>
      <c r="AY204" s="20" t="s">
        <v>177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84</v>
      </c>
      <c r="BK204" s="228">
        <f>ROUND(I204*H204,2)</f>
        <v>0</v>
      </c>
      <c r="BL204" s="20" t="s">
        <v>291</v>
      </c>
      <c r="BM204" s="227" t="s">
        <v>291</v>
      </c>
    </row>
    <row r="205" s="2" customFormat="1">
      <c r="A205" s="41"/>
      <c r="B205" s="42"/>
      <c r="C205" s="43"/>
      <c r="D205" s="229" t="s">
        <v>185</v>
      </c>
      <c r="E205" s="43"/>
      <c r="F205" s="230" t="s">
        <v>4204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185</v>
      </c>
      <c r="AU205" s="20" t="s">
        <v>92</v>
      </c>
    </row>
    <row r="206" s="12" customFormat="1" ht="20.88" customHeight="1">
      <c r="A206" s="12"/>
      <c r="B206" s="200"/>
      <c r="C206" s="201"/>
      <c r="D206" s="202" t="s">
        <v>76</v>
      </c>
      <c r="E206" s="214" t="s">
        <v>4205</v>
      </c>
      <c r="F206" s="214" t="s">
        <v>4206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SUM(P207:P220)</f>
        <v>0</v>
      </c>
      <c r="Q206" s="208"/>
      <c r="R206" s="209">
        <f>SUM(R207:R220)</f>
        <v>0</v>
      </c>
      <c r="S206" s="208"/>
      <c r="T206" s="210">
        <f>SUM(T207:T220)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84</v>
      </c>
      <c r="AT206" s="212" t="s">
        <v>76</v>
      </c>
      <c r="AU206" s="212" t="s">
        <v>86</v>
      </c>
      <c r="AY206" s="211" t="s">
        <v>177</v>
      </c>
      <c r="BK206" s="213">
        <f>SUM(BK207:BK220)</f>
        <v>0</v>
      </c>
    </row>
    <row r="207" s="2" customFormat="1" ht="16.5" customHeight="1">
      <c r="A207" s="41"/>
      <c r="B207" s="42"/>
      <c r="C207" s="216" t="s">
        <v>255</v>
      </c>
      <c r="D207" s="216" t="s">
        <v>179</v>
      </c>
      <c r="E207" s="217" t="s">
        <v>4207</v>
      </c>
      <c r="F207" s="218" t="s">
        <v>4208</v>
      </c>
      <c r="G207" s="219" t="s">
        <v>465</v>
      </c>
      <c r="H207" s="220">
        <v>80</v>
      </c>
      <c r="I207" s="221"/>
      <c r="J207" s="222">
        <f>ROUND(I207*H207,2)</f>
        <v>0</v>
      </c>
      <c r="K207" s="218" t="s">
        <v>317</v>
      </c>
      <c r="L207" s="47"/>
      <c r="M207" s="223" t="s">
        <v>19</v>
      </c>
      <c r="N207" s="224" t="s">
        <v>48</v>
      </c>
      <c r="O207" s="87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7" t="s">
        <v>291</v>
      </c>
      <c r="AT207" s="227" t="s">
        <v>179</v>
      </c>
      <c r="AU207" s="227" t="s">
        <v>92</v>
      </c>
      <c r="AY207" s="20" t="s">
        <v>177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20" t="s">
        <v>84</v>
      </c>
      <c r="BK207" s="228">
        <f>ROUND(I207*H207,2)</f>
        <v>0</v>
      </c>
      <c r="BL207" s="20" t="s">
        <v>291</v>
      </c>
      <c r="BM207" s="227" t="s">
        <v>321</v>
      </c>
    </row>
    <row r="208" s="2" customFormat="1">
      <c r="A208" s="41"/>
      <c r="B208" s="42"/>
      <c r="C208" s="43"/>
      <c r="D208" s="229" t="s">
        <v>185</v>
      </c>
      <c r="E208" s="43"/>
      <c r="F208" s="230" t="s">
        <v>4208</v>
      </c>
      <c r="G208" s="43"/>
      <c r="H208" s="43"/>
      <c r="I208" s="231"/>
      <c r="J208" s="43"/>
      <c r="K208" s="43"/>
      <c r="L208" s="47"/>
      <c r="M208" s="232"/>
      <c r="N208" s="233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185</v>
      </c>
      <c r="AU208" s="20" t="s">
        <v>92</v>
      </c>
    </row>
    <row r="209" s="2" customFormat="1" ht="16.5" customHeight="1">
      <c r="A209" s="41"/>
      <c r="B209" s="42"/>
      <c r="C209" s="216" t="s">
        <v>260</v>
      </c>
      <c r="D209" s="216" t="s">
        <v>179</v>
      </c>
      <c r="E209" s="217" t="s">
        <v>4209</v>
      </c>
      <c r="F209" s="218" t="s">
        <v>4210</v>
      </c>
      <c r="G209" s="219" t="s">
        <v>465</v>
      </c>
      <c r="H209" s="220">
        <v>1200</v>
      </c>
      <c r="I209" s="221"/>
      <c r="J209" s="222">
        <f>ROUND(I209*H209,2)</f>
        <v>0</v>
      </c>
      <c r="K209" s="218" t="s">
        <v>317</v>
      </c>
      <c r="L209" s="47"/>
      <c r="M209" s="223" t="s">
        <v>19</v>
      </c>
      <c r="N209" s="224" t="s">
        <v>48</v>
      </c>
      <c r="O209" s="87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7" t="s">
        <v>291</v>
      </c>
      <c r="AT209" s="227" t="s">
        <v>179</v>
      </c>
      <c r="AU209" s="227" t="s">
        <v>92</v>
      </c>
      <c r="AY209" s="20" t="s">
        <v>177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20" t="s">
        <v>84</v>
      </c>
      <c r="BK209" s="228">
        <f>ROUND(I209*H209,2)</f>
        <v>0</v>
      </c>
      <c r="BL209" s="20" t="s">
        <v>291</v>
      </c>
      <c r="BM209" s="227" t="s">
        <v>341</v>
      </c>
    </row>
    <row r="210" s="2" customFormat="1">
      <c r="A210" s="41"/>
      <c r="B210" s="42"/>
      <c r="C210" s="43"/>
      <c r="D210" s="229" t="s">
        <v>185</v>
      </c>
      <c r="E210" s="43"/>
      <c r="F210" s="230" t="s">
        <v>4210</v>
      </c>
      <c r="G210" s="43"/>
      <c r="H210" s="43"/>
      <c r="I210" s="231"/>
      <c r="J210" s="43"/>
      <c r="K210" s="43"/>
      <c r="L210" s="47"/>
      <c r="M210" s="232"/>
      <c r="N210" s="233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185</v>
      </c>
      <c r="AU210" s="20" t="s">
        <v>92</v>
      </c>
    </row>
    <row r="211" s="2" customFormat="1" ht="16.5" customHeight="1">
      <c r="A211" s="41"/>
      <c r="B211" s="42"/>
      <c r="C211" s="216" t="s">
        <v>266</v>
      </c>
      <c r="D211" s="216" t="s">
        <v>179</v>
      </c>
      <c r="E211" s="217" t="s">
        <v>4211</v>
      </c>
      <c r="F211" s="218" t="s">
        <v>4212</v>
      </c>
      <c r="G211" s="219" t="s">
        <v>465</v>
      </c>
      <c r="H211" s="220">
        <v>20</v>
      </c>
      <c r="I211" s="221"/>
      <c r="J211" s="222">
        <f>ROUND(I211*H211,2)</f>
        <v>0</v>
      </c>
      <c r="K211" s="218" t="s">
        <v>317</v>
      </c>
      <c r="L211" s="47"/>
      <c r="M211" s="223" t="s">
        <v>19</v>
      </c>
      <c r="N211" s="224" t="s">
        <v>48</v>
      </c>
      <c r="O211" s="87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7" t="s">
        <v>291</v>
      </c>
      <c r="AT211" s="227" t="s">
        <v>179</v>
      </c>
      <c r="AU211" s="227" t="s">
        <v>92</v>
      </c>
      <c r="AY211" s="20" t="s">
        <v>177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20" t="s">
        <v>84</v>
      </c>
      <c r="BK211" s="228">
        <f>ROUND(I211*H211,2)</f>
        <v>0</v>
      </c>
      <c r="BL211" s="20" t="s">
        <v>291</v>
      </c>
      <c r="BM211" s="227" t="s">
        <v>360</v>
      </c>
    </row>
    <row r="212" s="2" customFormat="1">
      <c r="A212" s="41"/>
      <c r="B212" s="42"/>
      <c r="C212" s="43"/>
      <c r="D212" s="229" t="s">
        <v>185</v>
      </c>
      <c r="E212" s="43"/>
      <c r="F212" s="230" t="s">
        <v>4212</v>
      </c>
      <c r="G212" s="43"/>
      <c r="H212" s="43"/>
      <c r="I212" s="231"/>
      <c r="J212" s="43"/>
      <c r="K212" s="43"/>
      <c r="L212" s="47"/>
      <c r="M212" s="232"/>
      <c r="N212" s="233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185</v>
      </c>
      <c r="AU212" s="20" t="s">
        <v>92</v>
      </c>
    </row>
    <row r="213" s="2" customFormat="1" ht="16.5" customHeight="1">
      <c r="A213" s="41"/>
      <c r="B213" s="42"/>
      <c r="C213" s="216" t="s">
        <v>273</v>
      </c>
      <c r="D213" s="216" t="s">
        <v>179</v>
      </c>
      <c r="E213" s="217" t="s">
        <v>4213</v>
      </c>
      <c r="F213" s="218" t="s">
        <v>4214</v>
      </c>
      <c r="G213" s="219" t="s">
        <v>465</v>
      </c>
      <c r="H213" s="220">
        <v>90</v>
      </c>
      <c r="I213" s="221"/>
      <c r="J213" s="222">
        <f>ROUND(I213*H213,2)</f>
        <v>0</v>
      </c>
      <c r="K213" s="218" t="s">
        <v>317</v>
      </c>
      <c r="L213" s="47"/>
      <c r="M213" s="223" t="s">
        <v>19</v>
      </c>
      <c r="N213" s="224" t="s">
        <v>48</v>
      </c>
      <c r="O213" s="87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7" t="s">
        <v>291</v>
      </c>
      <c r="AT213" s="227" t="s">
        <v>179</v>
      </c>
      <c r="AU213" s="227" t="s">
        <v>92</v>
      </c>
      <c r="AY213" s="20" t="s">
        <v>177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20" t="s">
        <v>84</v>
      </c>
      <c r="BK213" s="228">
        <f>ROUND(I213*H213,2)</f>
        <v>0</v>
      </c>
      <c r="BL213" s="20" t="s">
        <v>291</v>
      </c>
      <c r="BM213" s="227" t="s">
        <v>372</v>
      </c>
    </row>
    <row r="214" s="2" customFormat="1">
      <c r="A214" s="41"/>
      <c r="B214" s="42"/>
      <c r="C214" s="43"/>
      <c r="D214" s="229" t="s">
        <v>185</v>
      </c>
      <c r="E214" s="43"/>
      <c r="F214" s="230" t="s">
        <v>4214</v>
      </c>
      <c r="G214" s="43"/>
      <c r="H214" s="43"/>
      <c r="I214" s="231"/>
      <c r="J214" s="43"/>
      <c r="K214" s="43"/>
      <c r="L214" s="47"/>
      <c r="M214" s="232"/>
      <c r="N214" s="233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185</v>
      </c>
      <c r="AU214" s="20" t="s">
        <v>92</v>
      </c>
    </row>
    <row r="215" s="2" customFormat="1" ht="16.5" customHeight="1">
      <c r="A215" s="41"/>
      <c r="B215" s="42"/>
      <c r="C215" s="216" t="s">
        <v>279</v>
      </c>
      <c r="D215" s="216" t="s">
        <v>179</v>
      </c>
      <c r="E215" s="217" t="s">
        <v>4215</v>
      </c>
      <c r="F215" s="218" t="s">
        <v>4216</v>
      </c>
      <c r="G215" s="219" t="s">
        <v>465</v>
      </c>
      <c r="H215" s="220">
        <v>165</v>
      </c>
      <c r="I215" s="221"/>
      <c r="J215" s="222">
        <f>ROUND(I215*H215,2)</f>
        <v>0</v>
      </c>
      <c r="K215" s="218" t="s">
        <v>317</v>
      </c>
      <c r="L215" s="47"/>
      <c r="M215" s="223" t="s">
        <v>19</v>
      </c>
      <c r="N215" s="224" t="s">
        <v>48</v>
      </c>
      <c r="O215" s="87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291</v>
      </c>
      <c r="AT215" s="227" t="s">
        <v>179</v>
      </c>
      <c r="AU215" s="227" t="s">
        <v>92</v>
      </c>
      <c r="AY215" s="20" t="s">
        <v>177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84</v>
      </c>
      <c r="BK215" s="228">
        <f>ROUND(I215*H215,2)</f>
        <v>0</v>
      </c>
      <c r="BL215" s="20" t="s">
        <v>291</v>
      </c>
      <c r="BM215" s="227" t="s">
        <v>384</v>
      </c>
    </row>
    <row r="216" s="2" customFormat="1">
      <c r="A216" s="41"/>
      <c r="B216" s="42"/>
      <c r="C216" s="43"/>
      <c r="D216" s="229" t="s">
        <v>185</v>
      </c>
      <c r="E216" s="43"/>
      <c r="F216" s="230" t="s">
        <v>4216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185</v>
      </c>
      <c r="AU216" s="20" t="s">
        <v>92</v>
      </c>
    </row>
    <row r="217" s="2" customFormat="1" ht="16.5" customHeight="1">
      <c r="A217" s="41"/>
      <c r="B217" s="42"/>
      <c r="C217" s="216" t="s">
        <v>8</v>
      </c>
      <c r="D217" s="216" t="s">
        <v>179</v>
      </c>
      <c r="E217" s="217" t="s">
        <v>4217</v>
      </c>
      <c r="F217" s="218" t="s">
        <v>4218</v>
      </c>
      <c r="G217" s="219" t="s">
        <v>465</v>
      </c>
      <c r="H217" s="220">
        <v>155</v>
      </c>
      <c r="I217" s="221"/>
      <c r="J217" s="222">
        <f>ROUND(I217*H217,2)</f>
        <v>0</v>
      </c>
      <c r="K217" s="218" t="s">
        <v>317</v>
      </c>
      <c r="L217" s="47"/>
      <c r="M217" s="223" t="s">
        <v>19</v>
      </c>
      <c r="N217" s="224" t="s">
        <v>48</v>
      </c>
      <c r="O217" s="87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7" t="s">
        <v>291</v>
      </c>
      <c r="AT217" s="227" t="s">
        <v>179</v>
      </c>
      <c r="AU217" s="227" t="s">
        <v>92</v>
      </c>
      <c r="AY217" s="20" t="s">
        <v>177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20" t="s">
        <v>84</v>
      </c>
      <c r="BK217" s="228">
        <f>ROUND(I217*H217,2)</f>
        <v>0</v>
      </c>
      <c r="BL217" s="20" t="s">
        <v>291</v>
      </c>
      <c r="BM217" s="227" t="s">
        <v>397</v>
      </c>
    </row>
    <row r="218" s="2" customFormat="1">
      <c r="A218" s="41"/>
      <c r="B218" s="42"/>
      <c r="C218" s="43"/>
      <c r="D218" s="229" t="s">
        <v>185</v>
      </c>
      <c r="E218" s="43"/>
      <c r="F218" s="230" t="s">
        <v>4218</v>
      </c>
      <c r="G218" s="43"/>
      <c r="H218" s="43"/>
      <c r="I218" s="231"/>
      <c r="J218" s="43"/>
      <c r="K218" s="43"/>
      <c r="L218" s="47"/>
      <c r="M218" s="232"/>
      <c r="N218" s="233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185</v>
      </c>
      <c r="AU218" s="20" t="s">
        <v>92</v>
      </c>
    </row>
    <row r="219" s="2" customFormat="1" ht="16.5" customHeight="1">
      <c r="A219" s="41"/>
      <c r="B219" s="42"/>
      <c r="C219" s="216" t="s">
        <v>291</v>
      </c>
      <c r="D219" s="216" t="s">
        <v>179</v>
      </c>
      <c r="E219" s="217" t="s">
        <v>4219</v>
      </c>
      <c r="F219" s="218" t="s">
        <v>4220</v>
      </c>
      <c r="G219" s="219" t="s">
        <v>465</v>
      </c>
      <c r="H219" s="220">
        <v>80</v>
      </c>
      <c r="I219" s="221"/>
      <c r="J219" s="222">
        <f>ROUND(I219*H219,2)</f>
        <v>0</v>
      </c>
      <c r="K219" s="218" t="s">
        <v>317</v>
      </c>
      <c r="L219" s="47"/>
      <c r="M219" s="223" t="s">
        <v>19</v>
      </c>
      <c r="N219" s="224" t="s">
        <v>48</v>
      </c>
      <c r="O219" s="87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7" t="s">
        <v>291</v>
      </c>
      <c r="AT219" s="227" t="s">
        <v>179</v>
      </c>
      <c r="AU219" s="227" t="s">
        <v>92</v>
      </c>
      <c r="AY219" s="20" t="s">
        <v>177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20" t="s">
        <v>84</v>
      </c>
      <c r="BK219" s="228">
        <f>ROUND(I219*H219,2)</f>
        <v>0</v>
      </c>
      <c r="BL219" s="20" t="s">
        <v>291</v>
      </c>
      <c r="BM219" s="227" t="s">
        <v>416</v>
      </c>
    </row>
    <row r="220" s="2" customFormat="1">
      <c r="A220" s="41"/>
      <c r="B220" s="42"/>
      <c r="C220" s="43"/>
      <c r="D220" s="229" t="s">
        <v>185</v>
      </c>
      <c r="E220" s="43"/>
      <c r="F220" s="230" t="s">
        <v>4220</v>
      </c>
      <c r="G220" s="43"/>
      <c r="H220" s="43"/>
      <c r="I220" s="231"/>
      <c r="J220" s="43"/>
      <c r="K220" s="43"/>
      <c r="L220" s="47"/>
      <c r="M220" s="232"/>
      <c r="N220" s="233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185</v>
      </c>
      <c r="AU220" s="20" t="s">
        <v>92</v>
      </c>
    </row>
    <row r="221" s="12" customFormat="1" ht="20.88" customHeight="1">
      <c r="A221" s="12"/>
      <c r="B221" s="200"/>
      <c r="C221" s="201"/>
      <c r="D221" s="202" t="s">
        <v>76</v>
      </c>
      <c r="E221" s="214" t="s">
        <v>4221</v>
      </c>
      <c r="F221" s="214" t="s">
        <v>4222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SUM(P222:P223)</f>
        <v>0</v>
      </c>
      <c r="Q221" s="208"/>
      <c r="R221" s="209">
        <f>SUM(R222:R223)</f>
        <v>0</v>
      </c>
      <c r="S221" s="208"/>
      <c r="T221" s="210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84</v>
      </c>
      <c r="AT221" s="212" t="s">
        <v>76</v>
      </c>
      <c r="AU221" s="212" t="s">
        <v>86</v>
      </c>
      <c r="AY221" s="211" t="s">
        <v>177</v>
      </c>
      <c r="BK221" s="213">
        <f>SUM(BK222:BK223)</f>
        <v>0</v>
      </c>
    </row>
    <row r="222" s="2" customFormat="1" ht="16.5" customHeight="1">
      <c r="A222" s="41"/>
      <c r="B222" s="42"/>
      <c r="C222" s="216" t="s">
        <v>313</v>
      </c>
      <c r="D222" s="216" t="s">
        <v>179</v>
      </c>
      <c r="E222" s="217" t="s">
        <v>4223</v>
      </c>
      <c r="F222" s="218" t="s">
        <v>4224</v>
      </c>
      <c r="G222" s="219" t="s">
        <v>465</v>
      </c>
      <c r="H222" s="220">
        <v>120</v>
      </c>
      <c r="I222" s="221"/>
      <c r="J222" s="222">
        <f>ROUND(I222*H222,2)</f>
        <v>0</v>
      </c>
      <c r="K222" s="218" t="s">
        <v>317</v>
      </c>
      <c r="L222" s="47"/>
      <c r="M222" s="223" t="s">
        <v>19</v>
      </c>
      <c r="N222" s="224" t="s">
        <v>48</v>
      </c>
      <c r="O222" s="87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7" t="s">
        <v>291</v>
      </c>
      <c r="AT222" s="227" t="s">
        <v>179</v>
      </c>
      <c r="AU222" s="227" t="s">
        <v>92</v>
      </c>
      <c r="AY222" s="20" t="s">
        <v>177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20" t="s">
        <v>84</v>
      </c>
      <c r="BK222" s="228">
        <f>ROUND(I222*H222,2)</f>
        <v>0</v>
      </c>
      <c r="BL222" s="20" t="s">
        <v>291</v>
      </c>
      <c r="BM222" s="227" t="s">
        <v>427</v>
      </c>
    </row>
    <row r="223" s="2" customFormat="1">
      <c r="A223" s="41"/>
      <c r="B223" s="42"/>
      <c r="C223" s="43"/>
      <c r="D223" s="229" t="s">
        <v>185</v>
      </c>
      <c r="E223" s="43"/>
      <c r="F223" s="230" t="s">
        <v>4224</v>
      </c>
      <c r="G223" s="43"/>
      <c r="H223" s="43"/>
      <c r="I223" s="231"/>
      <c r="J223" s="43"/>
      <c r="K223" s="43"/>
      <c r="L223" s="47"/>
      <c r="M223" s="232"/>
      <c r="N223" s="233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185</v>
      </c>
      <c r="AU223" s="20" t="s">
        <v>92</v>
      </c>
    </row>
    <row r="224" s="12" customFormat="1" ht="20.88" customHeight="1">
      <c r="A224" s="12"/>
      <c r="B224" s="200"/>
      <c r="C224" s="201"/>
      <c r="D224" s="202" t="s">
        <v>76</v>
      </c>
      <c r="E224" s="214" t="s">
        <v>4225</v>
      </c>
      <c r="F224" s="214" t="s">
        <v>4226</v>
      </c>
      <c r="G224" s="201"/>
      <c r="H224" s="201"/>
      <c r="I224" s="204"/>
      <c r="J224" s="215">
        <f>BK224</f>
        <v>0</v>
      </c>
      <c r="K224" s="201"/>
      <c r="L224" s="206"/>
      <c r="M224" s="207"/>
      <c r="N224" s="208"/>
      <c r="O224" s="208"/>
      <c r="P224" s="209">
        <f>SUM(P225:P230)</f>
        <v>0</v>
      </c>
      <c r="Q224" s="208"/>
      <c r="R224" s="209">
        <f>SUM(R225:R230)</f>
        <v>0</v>
      </c>
      <c r="S224" s="208"/>
      <c r="T224" s="210">
        <f>SUM(T225:T230)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84</v>
      </c>
      <c r="AT224" s="212" t="s">
        <v>76</v>
      </c>
      <c r="AU224" s="212" t="s">
        <v>86</v>
      </c>
      <c r="AY224" s="211" t="s">
        <v>177</v>
      </c>
      <c r="BK224" s="213">
        <f>SUM(BK225:BK230)</f>
        <v>0</v>
      </c>
    </row>
    <row r="225" s="2" customFormat="1" ht="16.5" customHeight="1">
      <c r="A225" s="41"/>
      <c r="B225" s="42"/>
      <c r="C225" s="216" t="s">
        <v>321</v>
      </c>
      <c r="D225" s="216" t="s">
        <v>179</v>
      </c>
      <c r="E225" s="217" t="s">
        <v>4227</v>
      </c>
      <c r="F225" s="218" t="s">
        <v>4228</v>
      </c>
      <c r="G225" s="219" t="s">
        <v>3686</v>
      </c>
      <c r="H225" s="220">
        <v>22</v>
      </c>
      <c r="I225" s="221"/>
      <c r="J225" s="222">
        <f>ROUND(I225*H225,2)</f>
        <v>0</v>
      </c>
      <c r="K225" s="218" t="s">
        <v>317</v>
      </c>
      <c r="L225" s="47"/>
      <c r="M225" s="223" t="s">
        <v>19</v>
      </c>
      <c r="N225" s="224" t="s">
        <v>48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291</v>
      </c>
      <c r="AT225" s="227" t="s">
        <v>179</v>
      </c>
      <c r="AU225" s="227" t="s">
        <v>92</v>
      </c>
      <c r="AY225" s="20" t="s">
        <v>177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84</v>
      </c>
      <c r="BK225" s="228">
        <f>ROUND(I225*H225,2)</f>
        <v>0</v>
      </c>
      <c r="BL225" s="20" t="s">
        <v>291</v>
      </c>
      <c r="BM225" s="227" t="s">
        <v>439</v>
      </c>
    </row>
    <row r="226" s="2" customFormat="1">
      <c r="A226" s="41"/>
      <c r="B226" s="42"/>
      <c r="C226" s="43"/>
      <c r="D226" s="229" t="s">
        <v>185</v>
      </c>
      <c r="E226" s="43"/>
      <c r="F226" s="230" t="s">
        <v>4228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185</v>
      </c>
      <c r="AU226" s="20" t="s">
        <v>92</v>
      </c>
    </row>
    <row r="227" s="2" customFormat="1" ht="16.5" customHeight="1">
      <c r="A227" s="41"/>
      <c r="B227" s="42"/>
      <c r="C227" s="216" t="s">
        <v>336</v>
      </c>
      <c r="D227" s="216" t="s">
        <v>179</v>
      </c>
      <c r="E227" s="217" t="s">
        <v>4229</v>
      </c>
      <c r="F227" s="218" t="s">
        <v>4230</v>
      </c>
      <c r="G227" s="219" t="s">
        <v>3686</v>
      </c>
      <c r="H227" s="220">
        <v>4</v>
      </c>
      <c r="I227" s="221"/>
      <c r="J227" s="222">
        <f>ROUND(I227*H227,2)</f>
        <v>0</v>
      </c>
      <c r="K227" s="218" t="s">
        <v>317</v>
      </c>
      <c r="L227" s="47"/>
      <c r="M227" s="223" t="s">
        <v>19</v>
      </c>
      <c r="N227" s="224" t="s">
        <v>48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291</v>
      </c>
      <c r="AT227" s="227" t="s">
        <v>179</v>
      </c>
      <c r="AU227" s="227" t="s">
        <v>92</v>
      </c>
      <c r="AY227" s="20" t="s">
        <v>177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84</v>
      </c>
      <c r="BK227" s="228">
        <f>ROUND(I227*H227,2)</f>
        <v>0</v>
      </c>
      <c r="BL227" s="20" t="s">
        <v>291</v>
      </c>
      <c r="BM227" s="227" t="s">
        <v>450</v>
      </c>
    </row>
    <row r="228" s="2" customFormat="1">
      <c r="A228" s="41"/>
      <c r="B228" s="42"/>
      <c r="C228" s="43"/>
      <c r="D228" s="229" t="s">
        <v>185</v>
      </c>
      <c r="E228" s="43"/>
      <c r="F228" s="230" t="s">
        <v>4230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185</v>
      </c>
      <c r="AU228" s="20" t="s">
        <v>92</v>
      </c>
    </row>
    <row r="229" s="2" customFormat="1" ht="16.5" customHeight="1">
      <c r="A229" s="41"/>
      <c r="B229" s="42"/>
      <c r="C229" s="216" t="s">
        <v>341</v>
      </c>
      <c r="D229" s="216" t="s">
        <v>179</v>
      </c>
      <c r="E229" s="217" t="s">
        <v>4231</v>
      </c>
      <c r="F229" s="218" t="s">
        <v>4232</v>
      </c>
      <c r="G229" s="219" t="s">
        <v>3686</v>
      </c>
      <c r="H229" s="220">
        <v>2</v>
      </c>
      <c r="I229" s="221"/>
      <c r="J229" s="222">
        <f>ROUND(I229*H229,2)</f>
        <v>0</v>
      </c>
      <c r="K229" s="218" t="s">
        <v>317</v>
      </c>
      <c r="L229" s="47"/>
      <c r="M229" s="223" t="s">
        <v>19</v>
      </c>
      <c r="N229" s="224" t="s">
        <v>48</v>
      </c>
      <c r="O229" s="87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291</v>
      </c>
      <c r="AT229" s="227" t="s">
        <v>179</v>
      </c>
      <c r="AU229" s="227" t="s">
        <v>92</v>
      </c>
      <c r="AY229" s="20" t="s">
        <v>177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84</v>
      </c>
      <c r="BK229" s="228">
        <f>ROUND(I229*H229,2)</f>
        <v>0</v>
      </c>
      <c r="BL229" s="20" t="s">
        <v>291</v>
      </c>
      <c r="BM229" s="227" t="s">
        <v>462</v>
      </c>
    </row>
    <row r="230" s="2" customFormat="1">
      <c r="A230" s="41"/>
      <c r="B230" s="42"/>
      <c r="C230" s="43"/>
      <c r="D230" s="229" t="s">
        <v>185</v>
      </c>
      <c r="E230" s="43"/>
      <c r="F230" s="230" t="s">
        <v>4232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185</v>
      </c>
      <c r="AU230" s="20" t="s">
        <v>92</v>
      </c>
    </row>
    <row r="231" s="12" customFormat="1" ht="20.88" customHeight="1">
      <c r="A231" s="12"/>
      <c r="B231" s="200"/>
      <c r="C231" s="201"/>
      <c r="D231" s="202" t="s">
        <v>76</v>
      </c>
      <c r="E231" s="214" t="s">
        <v>4233</v>
      </c>
      <c r="F231" s="214" t="s">
        <v>4234</v>
      </c>
      <c r="G231" s="201"/>
      <c r="H231" s="201"/>
      <c r="I231" s="204"/>
      <c r="J231" s="215">
        <f>BK231</f>
        <v>0</v>
      </c>
      <c r="K231" s="201"/>
      <c r="L231" s="206"/>
      <c r="M231" s="207"/>
      <c r="N231" s="208"/>
      <c r="O231" s="208"/>
      <c r="P231" s="209">
        <f>SUM(P232:P233)</f>
        <v>0</v>
      </c>
      <c r="Q231" s="208"/>
      <c r="R231" s="209">
        <f>SUM(R232:R233)</f>
        <v>0</v>
      </c>
      <c r="S231" s="208"/>
      <c r="T231" s="210">
        <f>SUM(T232:T233)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1" t="s">
        <v>84</v>
      </c>
      <c r="AT231" s="212" t="s">
        <v>76</v>
      </c>
      <c r="AU231" s="212" t="s">
        <v>86</v>
      </c>
      <c r="AY231" s="211" t="s">
        <v>177</v>
      </c>
      <c r="BK231" s="213">
        <f>SUM(BK232:BK233)</f>
        <v>0</v>
      </c>
    </row>
    <row r="232" s="2" customFormat="1" ht="16.5" customHeight="1">
      <c r="A232" s="41"/>
      <c r="B232" s="42"/>
      <c r="C232" s="216" t="s">
        <v>7</v>
      </c>
      <c r="D232" s="216" t="s">
        <v>179</v>
      </c>
      <c r="E232" s="217" t="s">
        <v>4235</v>
      </c>
      <c r="F232" s="218" t="s">
        <v>4236</v>
      </c>
      <c r="G232" s="219" t="s">
        <v>3686</v>
      </c>
      <c r="H232" s="220">
        <v>1</v>
      </c>
      <c r="I232" s="221"/>
      <c r="J232" s="222">
        <f>ROUND(I232*H232,2)</f>
        <v>0</v>
      </c>
      <c r="K232" s="218" t="s">
        <v>317</v>
      </c>
      <c r="L232" s="47"/>
      <c r="M232" s="223" t="s">
        <v>19</v>
      </c>
      <c r="N232" s="224" t="s">
        <v>48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291</v>
      </c>
      <c r="AT232" s="227" t="s">
        <v>179</v>
      </c>
      <c r="AU232" s="227" t="s">
        <v>92</v>
      </c>
      <c r="AY232" s="20" t="s">
        <v>177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84</v>
      </c>
      <c r="BK232" s="228">
        <f>ROUND(I232*H232,2)</f>
        <v>0</v>
      </c>
      <c r="BL232" s="20" t="s">
        <v>291</v>
      </c>
      <c r="BM232" s="227" t="s">
        <v>476</v>
      </c>
    </row>
    <row r="233" s="2" customFormat="1">
      <c r="A233" s="41"/>
      <c r="B233" s="42"/>
      <c r="C233" s="43"/>
      <c r="D233" s="229" t="s">
        <v>185</v>
      </c>
      <c r="E233" s="43"/>
      <c r="F233" s="230" t="s">
        <v>4236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185</v>
      </c>
      <c r="AU233" s="20" t="s">
        <v>92</v>
      </c>
    </row>
    <row r="234" s="12" customFormat="1" ht="20.88" customHeight="1">
      <c r="A234" s="12"/>
      <c r="B234" s="200"/>
      <c r="C234" s="201"/>
      <c r="D234" s="202" t="s">
        <v>76</v>
      </c>
      <c r="E234" s="214" t="s">
        <v>4237</v>
      </c>
      <c r="F234" s="214" t="s">
        <v>4238</v>
      </c>
      <c r="G234" s="201"/>
      <c r="H234" s="201"/>
      <c r="I234" s="204"/>
      <c r="J234" s="215">
        <f>BK234</f>
        <v>0</v>
      </c>
      <c r="K234" s="201"/>
      <c r="L234" s="206"/>
      <c r="M234" s="207"/>
      <c r="N234" s="208"/>
      <c r="O234" s="208"/>
      <c r="P234" s="209">
        <f>SUM(P235:P236)</f>
        <v>0</v>
      </c>
      <c r="Q234" s="208"/>
      <c r="R234" s="209">
        <f>SUM(R235:R236)</f>
        <v>0</v>
      </c>
      <c r="S234" s="208"/>
      <c r="T234" s="210">
        <f>SUM(T235:T236)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1" t="s">
        <v>84</v>
      </c>
      <c r="AT234" s="212" t="s">
        <v>76</v>
      </c>
      <c r="AU234" s="212" t="s">
        <v>86</v>
      </c>
      <c r="AY234" s="211" t="s">
        <v>177</v>
      </c>
      <c r="BK234" s="213">
        <f>SUM(BK235:BK236)</f>
        <v>0</v>
      </c>
    </row>
    <row r="235" s="2" customFormat="1">
      <c r="A235" s="41"/>
      <c r="B235" s="42"/>
      <c r="C235" s="216" t="s">
        <v>360</v>
      </c>
      <c r="D235" s="216" t="s">
        <v>179</v>
      </c>
      <c r="E235" s="217" t="s">
        <v>4239</v>
      </c>
      <c r="F235" s="218" t="s">
        <v>4240</v>
      </c>
      <c r="G235" s="219" t="s">
        <v>3686</v>
      </c>
      <c r="H235" s="220">
        <v>95</v>
      </c>
      <c r="I235" s="221"/>
      <c r="J235" s="222">
        <f>ROUND(I235*H235,2)</f>
        <v>0</v>
      </c>
      <c r="K235" s="218" t="s">
        <v>317</v>
      </c>
      <c r="L235" s="47"/>
      <c r="M235" s="223" t="s">
        <v>19</v>
      </c>
      <c r="N235" s="224" t="s">
        <v>48</v>
      </c>
      <c r="O235" s="87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7" t="s">
        <v>291</v>
      </c>
      <c r="AT235" s="227" t="s">
        <v>179</v>
      </c>
      <c r="AU235" s="227" t="s">
        <v>92</v>
      </c>
      <c r="AY235" s="20" t="s">
        <v>177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20" t="s">
        <v>84</v>
      </c>
      <c r="BK235" s="228">
        <f>ROUND(I235*H235,2)</f>
        <v>0</v>
      </c>
      <c r="BL235" s="20" t="s">
        <v>291</v>
      </c>
      <c r="BM235" s="227" t="s">
        <v>490</v>
      </c>
    </row>
    <row r="236" s="2" customFormat="1">
      <c r="A236" s="41"/>
      <c r="B236" s="42"/>
      <c r="C236" s="43"/>
      <c r="D236" s="229" t="s">
        <v>185</v>
      </c>
      <c r="E236" s="43"/>
      <c r="F236" s="230" t="s">
        <v>4240</v>
      </c>
      <c r="G236" s="43"/>
      <c r="H236" s="43"/>
      <c r="I236" s="231"/>
      <c r="J236" s="43"/>
      <c r="K236" s="43"/>
      <c r="L236" s="47"/>
      <c r="M236" s="232"/>
      <c r="N236" s="233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185</v>
      </c>
      <c r="AU236" s="20" t="s">
        <v>92</v>
      </c>
    </row>
    <row r="237" s="12" customFormat="1" ht="20.88" customHeight="1">
      <c r="A237" s="12"/>
      <c r="B237" s="200"/>
      <c r="C237" s="201"/>
      <c r="D237" s="202" t="s">
        <v>76</v>
      </c>
      <c r="E237" s="214" t="s">
        <v>4241</v>
      </c>
      <c r="F237" s="214" t="s">
        <v>4242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SUM(P238:P241)</f>
        <v>0</v>
      </c>
      <c r="Q237" s="208"/>
      <c r="R237" s="209">
        <f>SUM(R238:R241)</f>
        <v>0</v>
      </c>
      <c r="S237" s="208"/>
      <c r="T237" s="210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1" t="s">
        <v>84</v>
      </c>
      <c r="AT237" s="212" t="s">
        <v>76</v>
      </c>
      <c r="AU237" s="212" t="s">
        <v>86</v>
      </c>
      <c r="AY237" s="211" t="s">
        <v>177</v>
      </c>
      <c r="BK237" s="213">
        <f>SUM(BK238:BK241)</f>
        <v>0</v>
      </c>
    </row>
    <row r="238" s="2" customFormat="1" ht="16.5" customHeight="1">
      <c r="A238" s="41"/>
      <c r="B238" s="42"/>
      <c r="C238" s="216" t="s">
        <v>366</v>
      </c>
      <c r="D238" s="216" t="s">
        <v>179</v>
      </c>
      <c r="E238" s="217" t="s">
        <v>4243</v>
      </c>
      <c r="F238" s="218" t="s">
        <v>4244</v>
      </c>
      <c r="G238" s="219" t="s">
        <v>3686</v>
      </c>
      <c r="H238" s="220">
        <v>37</v>
      </c>
      <c r="I238" s="221"/>
      <c r="J238" s="222">
        <f>ROUND(I238*H238,2)</f>
        <v>0</v>
      </c>
      <c r="K238" s="218" t="s">
        <v>317</v>
      </c>
      <c r="L238" s="47"/>
      <c r="M238" s="223" t="s">
        <v>19</v>
      </c>
      <c r="N238" s="224" t="s">
        <v>48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291</v>
      </c>
      <c r="AT238" s="227" t="s">
        <v>179</v>
      </c>
      <c r="AU238" s="227" t="s">
        <v>92</v>
      </c>
      <c r="AY238" s="20" t="s">
        <v>177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84</v>
      </c>
      <c r="BK238" s="228">
        <f>ROUND(I238*H238,2)</f>
        <v>0</v>
      </c>
      <c r="BL238" s="20" t="s">
        <v>291</v>
      </c>
      <c r="BM238" s="227" t="s">
        <v>502</v>
      </c>
    </row>
    <row r="239" s="2" customFormat="1">
      <c r="A239" s="41"/>
      <c r="B239" s="42"/>
      <c r="C239" s="43"/>
      <c r="D239" s="229" t="s">
        <v>185</v>
      </c>
      <c r="E239" s="43"/>
      <c r="F239" s="230" t="s">
        <v>4244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185</v>
      </c>
      <c r="AU239" s="20" t="s">
        <v>92</v>
      </c>
    </row>
    <row r="240" s="2" customFormat="1" ht="16.5" customHeight="1">
      <c r="A240" s="41"/>
      <c r="B240" s="42"/>
      <c r="C240" s="216" t="s">
        <v>372</v>
      </c>
      <c r="D240" s="216" t="s">
        <v>179</v>
      </c>
      <c r="E240" s="217" t="s">
        <v>4245</v>
      </c>
      <c r="F240" s="218" t="s">
        <v>4246</v>
      </c>
      <c r="G240" s="219" t="s">
        <v>3686</v>
      </c>
      <c r="H240" s="220">
        <v>29</v>
      </c>
      <c r="I240" s="221"/>
      <c r="J240" s="222">
        <f>ROUND(I240*H240,2)</f>
        <v>0</v>
      </c>
      <c r="K240" s="218" t="s">
        <v>317</v>
      </c>
      <c r="L240" s="47"/>
      <c r="M240" s="223" t="s">
        <v>19</v>
      </c>
      <c r="N240" s="224" t="s">
        <v>48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291</v>
      </c>
      <c r="AT240" s="227" t="s">
        <v>179</v>
      </c>
      <c r="AU240" s="227" t="s">
        <v>92</v>
      </c>
      <c r="AY240" s="20" t="s">
        <v>177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84</v>
      </c>
      <c r="BK240" s="228">
        <f>ROUND(I240*H240,2)</f>
        <v>0</v>
      </c>
      <c r="BL240" s="20" t="s">
        <v>291</v>
      </c>
      <c r="BM240" s="227" t="s">
        <v>515</v>
      </c>
    </row>
    <row r="241" s="2" customFormat="1">
      <c r="A241" s="41"/>
      <c r="B241" s="42"/>
      <c r="C241" s="43"/>
      <c r="D241" s="229" t="s">
        <v>185</v>
      </c>
      <c r="E241" s="43"/>
      <c r="F241" s="230" t="s">
        <v>4246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185</v>
      </c>
      <c r="AU241" s="20" t="s">
        <v>92</v>
      </c>
    </row>
    <row r="242" s="12" customFormat="1" ht="20.88" customHeight="1">
      <c r="A242" s="12"/>
      <c r="B242" s="200"/>
      <c r="C242" s="201"/>
      <c r="D242" s="202" t="s">
        <v>76</v>
      </c>
      <c r="E242" s="214" t="s">
        <v>4247</v>
      </c>
      <c r="F242" s="214" t="s">
        <v>4248</v>
      </c>
      <c r="G242" s="201"/>
      <c r="H242" s="201"/>
      <c r="I242" s="204"/>
      <c r="J242" s="215">
        <f>BK242</f>
        <v>0</v>
      </c>
      <c r="K242" s="201"/>
      <c r="L242" s="206"/>
      <c r="M242" s="207"/>
      <c r="N242" s="208"/>
      <c r="O242" s="208"/>
      <c r="P242" s="209">
        <f>SUM(P243:P244)</f>
        <v>0</v>
      </c>
      <c r="Q242" s="208"/>
      <c r="R242" s="209">
        <f>SUM(R243:R244)</f>
        <v>0</v>
      </c>
      <c r="S242" s="208"/>
      <c r="T242" s="210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1" t="s">
        <v>84</v>
      </c>
      <c r="AT242" s="212" t="s">
        <v>76</v>
      </c>
      <c r="AU242" s="212" t="s">
        <v>86</v>
      </c>
      <c r="AY242" s="211" t="s">
        <v>177</v>
      </c>
      <c r="BK242" s="213">
        <f>SUM(BK243:BK244)</f>
        <v>0</v>
      </c>
    </row>
    <row r="243" s="2" customFormat="1" ht="16.5" customHeight="1">
      <c r="A243" s="41"/>
      <c r="B243" s="42"/>
      <c r="C243" s="216" t="s">
        <v>378</v>
      </c>
      <c r="D243" s="216" t="s">
        <v>179</v>
      </c>
      <c r="E243" s="217" t="s">
        <v>4249</v>
      </c>
      <c r="F243" s="218" t="s">
        <v>4250</v>
      </c>
      <c r="G243" s="219" t="s">
        <v>3686</v>
      </c>
      <c r="H243" s="220">
        <v>8</v>
      </c>
      <c r="I243" s="221"/>
      <c r="J243" s="222">
        <f>ROUND(I243*H243,2)</f>
        <v>0</v>
      </c>
      <c r="K243" s="218" t="s">
        <v>317</v>
      </c>
      <c r="L243" s="47"/>
      <c r="M243" s="223" t="s">
        <v>19</v>
      </c>
      <c r="N243" s="224" t="s">
        <v>48</v>
      </c>
      <c r="O243" s="87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7" t="s">
        <v>291</v>
      </c>
      <c r="AT243" s="227" t="s">
        <v>179</v>
      </c>
      <c r="AU243" s="227" t="s">
        <v>92</v>
      </c>
      <c r="AY243" s="20" t="s">
        <v>177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20" t="s">
        <v>84</v>
      </c>
      <c r="BK243" s="228">
        <f>ROUND(I243*H243,2)</f>
        <v>0</v>
      </c>
      <c r="BL243" s="20" t="s">
        <v>291</v>
      </c>
      <c r="BM243" s="227" t="s">
        <v>530</v>
      </c>
    </row>
    <row r="244" s="2" customFormat="1">
      <c r="A244" s="41"/>
      <c r="B244" s="42"/>
      <c r="C244" s="43"/>
      <c r="D244" s="229" t="s">
        <v>185</v>
      </c>
      <c r="E244" s="43"/>
      <c r="F244" s="230" t="s">
        <v>4250</v>
      </c>
      <c r="G244" s="43"/>
      <c r="H244" s="43"/>
      <c r="I244" s="231"/>
      <c r="J244" s="43"/>
      <c r="K244" s="43"/>
      <c r="L244" s="47"/>
      <c r="M244" s="232"/>
      <c r="N244" s="233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185</v>
      </c>
      <c r="AU244" s="20" t="s">
        <v>92</v>
      </c>
    </row>
    <row r="245" s="12" customFormat="1" ht="20.88" customHeight="1">
      <c r="A245" s="12"/>
      <c r="B245" s="200"/>
      <c r="C245" s="201"/>
      <c r="D245" s="202" t="s">
        <v>76</v>
      </c>
      <c r="E245" s="214" t="s">
        <v>4251</v>
      </c>
      <c r="F245" s="214" t="s">
        <v>4252</v>
      </c>
      <c r="G245" s="201"/>
      <c r="H245" s="201"/>
      <c r="I245" s="204"/>
      <c r="J245" s="215">
        <f>BK245</f>
        <v>0</v>
      </c>
      <c r="K245" s="201"/>
      <c r="L245" s="206"/>
      <c r="M245" s="207"/>
      <c r="N245" s="208"/>
      <c r="O245" s="208"/>
      <c r="P245" s="209">
        <f>SUM(P246:P249)</f>
        <v>0</v>
      </c>
      <c r="Q245" s="208"/>
      <c r="R245" s="209">
        <f>SUM(R246:R249)</f>
        <v>0</v>
      </c>
      <c r="S245" s="208"/>
      <c r="T245" s="210">
        <f>SUM(T246:T249)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1" t="s">
        <v>84</v>
      </c>
      <c r="AT245" s="212" t="s">
        <v>76</v>
      </c>
      <c r="AU245" s="212" t="s">
        <v>86</v>
      </c>
      <c r="AY245" s="211" t="s">
        <v>177</v>
      </c>
      <c r="BK245" s="213">
        <f>SUM(BK246:BK249)</f>
        <v>0</v>
      </c>
    </row>
    <row r="246" s="2" customFormat="1" ht="16.5" customHeight="1">
      <c r="A246" s="41"/>
      <c r="B246" s="42"/>
      <c r="C246" s="216" t="s">
        <v>384</v>
      </c>
      <c r="D246" s="216" t="s">
        <v>179</v>
      </c>
      <c r="E246" s="217" t="s">
        <v>4253</v>
      </c>
      <c r="F246" s="218" t="s">
        <v>4254</v>
      </c>
      <c r="G246" s="219" t="s">
        <v>3686</v>
      </c>
      <c r="H246" s="220">
        <v>8</v>
      </c>
      <c r="I246" s="221"/>
      <c r="J246" s="222">
        <f>ROUND(I246*H246,2)</f>
        <v>0</v>
      </c>
      <c r="K246" s="218" t="s">
        <v>317</v>
      </c>
      <c r="L246" s="47"/>
      <c r="M246" s="223" t="s">
        <v>19</v>
      </c>
      <c r="N246" s="224" t="s">
        <v>48</v>
      </c>
      <c r="O246" s="87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7" t="s">
        <v>291</v>
      </c>
      <c r="AT246" s="227" t="s">
        <v>179</v>
      </c>
      <c r="AU246" s="227" t="s">
        <v>92</v>
      </c>
      <c r="AY246" s="20" t="s">
        <v>177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20" t="s">
        <v>84</v>
      </c>
      <c r="BK246" s="228">
        <f>ROUND(I246*H246,2)</f>
        <v>0</v>
      </c>
      <c r="BL246" s="20" t="s">
        <v>291</v>
      </c>
      <c r="BM246" s="227" t="s">
        <v>543</v>
      </c>
    </row>
    <row r="247" s="2" customFormat="1">
      <c r="A247" s="41"/>
      <c r="B247" s="42"/>
      <c r="C247" s="43"/>
      <c r="D247" s="229" t="s">
        <v>185</v>
      </c>
      <c r="E247" s="43"/>
      <c r="F247" s="230" t="s">
        <v>4254</v>
      </c>
      <c r="G247" s="43"/>
      <c r="H247" s="43"/>
      <c r="I247" s="231"/>
      <c r="J247" s="43"/>
      <c r="K247" s="43"/>
      <c r="L247" s="47"/>
      <c r="M247" s="232"/>
      <c r="N247" s="233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185</v>
      </c>
      <c r="AU247" s="20" t="s">
        <v>92</v>
      </c>
    </row>
    <row r="248" s="2" customFormat="1" ht="16.5" customHeight="1">
      <c r="A248" s="41"/>
      <c r="B248" s="42"/>
      <c r="C248" s="216" t="s">
        <v>389</v>
      </c>
      <c r="D248" s="216" t="s">
        <v>179</v>
      </c>
      <c r="E248" s="217" t="s">
        <v>4255</v>
      </c>
      <c r="F248" s="218" t="s">
        <v>4256</v>
      </c>
      <c r="G248" s="219" t="s">
        <v>3686</v>
      </c>
      <c r="H248" s="220">
        <v>1</v>
      </c>
      <c r="I248" s="221"/>
      <c r="J248" s="222">
        <f>ROUND(I248*H248,2)</f>
        <v>0</v>
      </c>
      <c r="K248" s="218" t="s">
        <v>317</v>
      </c>
      <c r="L248" s="47"/>
      <c r="M248" s="223" t="s">
        <v>19</v>
      </c>
      <c r="N248" s="224" t="s">
        <v>48</v>
      </c>
      <c r="O248" s="87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7" t="s">
        <v>291</v>
      </c>
      <c r="AT248" s="227" t="s">
        <v>179</v>
      </c>
      <c r="AU248" s="227" t="s">
        <v>92</v>
      </c>
      <c r="AY248" s="20" t="s">
        <v>177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20" t="s">
        <v>84</v>
      </c>
      <c r="BK248" s="228">
        <f>ROUND(I248*H248,2)</f>
        <v>0</v>
      </c>
      <c r="BL248" s="20" t="s">
        <v>291</v>
      </c>
      <c r="BM248" s="227" t="s">
        <v>552</v>
      </c>
    </row>
    <row r="249" s="2" customFormat="1">
      <c r="A249" s="41"/>
      <c r="B249" s="42"/>
      <c r="C249" s="43"/>
      <c r="D249" s="229" t="s">
        <v>185</v>
      </c>
      <c r="E249" s="43"/>
      <c r="F249" s="230" t="s">
        <v>4256</v>
      </c>
      <c r="G249" s="43"/>
      <c r="H249" s="43"/>
      <c r="I249" s="231"/>
      <c r="J249" s="43"/>
      <c r="K249" s="43"/>
      <c r="L249" s="47"/>
      <c r="M249" s="232"/>
      <c r="N249" s="233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185</v>
      </c>
      <c r="AU249" s="20" t="s">
        <v>92</v>
      </c>
    </row>
    <row r="250" s="12" customFormat="1" ht="20.88" customHeight="1">
      <c r="A250" s="12"/>
      <c r="B250" s="200"/>
      <c r="C250" s="201"/>
      <c r="D250" s="202" t="s">
        <v>76</v>
      </c>
      <c r="E250" s="214" t="s">
        <v>4257</v>
      </c>
      <c r="F250" s="214" t="s">
        <v>4258</v>
      </c>
      <c r="G250" s="201"/>
      <c r="H250" s="201"/>
      <c r="I250" s="204"/>
      <c r="J250" s="215">
        <f>BK250</f>
        <v>0</v>
      </c>
      <c r="K250" s="201"/>
      <c r="L250" s="206"/>
      <c r="M250" s="207"/>
      <c r="N250" s="208"/>
      <c r="O250" s="208"/>
      <c r="P250" s="209">
        <f>SUM(P251:P252)</f>
        <v>0</v>
      </c>
      <c r="Q250" s="208"/>
      <c r="R250" s="209">
        <f>SUM(R251:R252)</f>
        <v>0</v>
      </c>
      <c r="S250" s="208"/>
      <c r="T250" s="210">
        <f>SUM(T251:T252)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1" t="s">
        <v>84</v>
      </c>
      <c r="AT250" s="212" t="s">
        <v>76</v>
      </c>
      <c r="AU250" s="212" t="s">
        <v>86</v>
      </c>
      <c r="AY250" s="211" t="s">
        <v>177</v>
      </c>
      <c r="BK250" s="213">
        <f>SUM(BK251:BK252)</f>
        <v>0</v>
      </c>
    </row>
    <row r="251" s="2" customFormat="1" ht="16.5" customHeight="1">
      <c r="A251" s="41"/>
      <c r="B251" s="42"/>
      <c r="C251" s="216" t="s">
        <v>397</v>
      </c>
      <c r="D251" s="216" t="s">
        <v>179</v>
      </c>
      <c r="E251" s="217" t="s">
        <v>4259</v>
      </c>
      <c r="F251" s="218" t="s">
        <v>4260</v>
      </c>
      <c r="G251" s="219" t="s">
        <v>3686</v>
      </c>
      <c r="H251" s="220">
        <v>4</v>
      </c>
      <c r="I251" s="221"/>
      <c r="J251" s="222">
        <f>ROUND(I251*H251,2)</f>
        <v>0</v>
      </c>
      <c r="K251" s="218" t="s">
        <v>317</v>
      </c>
      <c r="L251" s="47"/>
      <c r="M251" s="223" t="s">
        <v>19</v>
      </c>
      <c r="N251" s="224" t="s">
        <v>48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291</v>
      </c>
      <c r="AT251" s="227" t="s">
        <v>179</v>
      </c>
      <c r="AU251" s="227" t="s">
        <v>92</v>
      </c>
      <c r="AY251" s="20" t="s">
        <v>177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84</v>
      </c>
      <c r="BK251" s="228">
        <f>ROUND(I251*H251,2)</f>
        <v>0</v>
      </c>
      <c r="BL251" s="20" t="s">
        <v>291</v>
      </c>
      <c r="BM251" s="227" t="s">
        <v>561</v>
      </c>
    </row>
    <row r="252" s="2" customFormat="1">
      <c r="A252" s="41"/>
      <c r="B252" s="42"/>
      <c r="C252" s="43"/>
      <c r="D252" s="229" t="s">
        <v>185</v>
      </c>
      <c r="E252" s="43"/>
      <c r="F252" s="230" t="s">
        <v>4260</v>
      </c>
      <c r="G252" s="43"/>
      <c r="H252" s="43"/>
      <c r="I252" s="231"/>
      <c r="J252" s="43"/>
      <c r="K252" s="43"/>
      <c r="L252" s="47"/>
      <c r="M252" s="232"/>
      <c r="N252" s="233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185</v>
      </c>
      <c r="AU252" s="20" t="s">
        <v>92</v>
      </c>
    </row>
    <row r="253" s="12" customFormat="1" ht="20.88" customHeight="1">
      <c r="A253" s="12"/>
      <c r="B253" s="200"/>
      <c r="C253" s="201"/>
      <c r="D253" s="202" t="s">
        <v>76</v>
      </c>
      <c r="E253" s="214" t="s">
        <v>4261</v>
      </c>
      <c r="F253" s="214" t="s">
        <v>4262</v>
      </c>
      <c r="G253" s="201"/>
      <c r="H253" s="201"/>
      <c r="I253" s="204"/>
      <c r="J253" s="215">
        <f>BK253</f>
        <v>0</v>
      </c>
      <c r="K253" s="201"/>
      <c r="L253" s="206"/>
      <c r="M253" s="207"/>
      <c r="N253" s="208"/>
      <c r="O253" s="208"/>
      <c r="P253" s="209">
        <f>SUM(P254:P255)</f>
        <v>0</v>
      </c>
      <c r="Q253" s="208"/>
      <c r="R253" s="209">
        <f>SUM(R254:R255)</f>
        <v>0</v>
      </c>
      <c r="S253" s="208"/>
      <c r="T253" s="210">
        <f>SUM(T254:T255)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1" t="s">
        <v>84</v>
      </c>
      <c r="AT253" s="212" t="s">
        <v>76</v>
      </c>
      <c r="AU253" s="212" t="s">
        <v>86</v>
      </c>
      <c r="AY253" s="211" t="s">
        <v>177</v>
      </c>
      <c r="BK253" s="213">
        <f>SUM(BK254:BK255)</f>
        <v>0</v>
      </c>
    </row>
    <row r="254" s="2" customFormat="1">
      <c r="A254" s="41"/>
      <c r="B254" s="42"/>
      <c r="C254" s="216" t="s">
        <v>409</v>
      </c>
      <c r="D254" s="216" t="s">
        <v>179</v>
      </c>
      <c r="E254" s="217" t="s">
        <v>4263</v>
      </c>
      <c r="F254" s="218" t="s">
        <v>4264</v>
      </c>
      <c r="G254" s="219" t="s">
        <v>3686</v>
      </c>
      <c r="H254" s="220">
        <v>10</v>
      </c>
      <c r="I254" s="221"/>
      <c r="J254" s="222">
        <f>ROUND(I254*H254,2)</f>
        <v>0</v>
      </c>
      <c r="K254" s="218" t="s">
        <v>317</v>
      </c>
      <c r="L254" s="47"/>
      <c r="M254" s="223" t="s">
        <v>19</v>
      </c>
      <c r="N254" s="224" t="s">
        <v>48</v>
      </c>
      <c r="O254" s="87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7" t="s">
        <v>291</v>
      </c>
      <c r="AT254" s="227" t="s">
        <v>179</v>
      </c>
      <c r="AU254" s="227" t="s">
        <v>92</v>
      </c>
      <c r="AY254" s="20" t="s">
        <v>177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20" t="s">
        <v>84</v>
      </c>
      <c r="BK254" s="228">
        <f>ROUND(I254*H254,2)</f>
        <v>0</v>
      </c>
      <c r="BL254" s="20" t="s">
        <v>291</v>
      </c>
      <c r="BM254" s="227" t="s">
        <v>573</v>
      </c>
    </row>
    <row r="255" s="2" customFormat="1">
      <c r="A255" s="41"/>
      <c r="B255" s="42"/>
      <c r="C255" s="43"/>
      <c r="D255" s="229" t="s">
        <v>185</v>
      </c>
      <c r="E255" s="43"/>
      <c r="F255" s="230" t="s">
        <v>4264</v>
      </c>
      <c r="G255" s="43"/>
      <c r="H255" s="43"/>
      <c r="I255" s="231"/>
      <c r="J255" s="43"/>
      <c r="K255" s="43"/>
      <c r="L255" s="47"/>
      <c r="M255" s="232"/>
      <c r="N255" s="233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185</v>
      </c>
      <c r="AU255" s="20" t="s">
        <v>92</v>
      </c>
    </row>
    <row r="256" s="12" customFormat="1" ht="20.88" customHeight="1">
      <c r="A256" s="12"/>
      <c r="B256" s="200"/>
      <c r="C256" s="201"/>
      <c r="D256" s="202" t="s">
        <v>76</v>
      </c>
      <c r="E256" s="214" t="s">
        <v>4265</v>
      </c>
      <c r="F256" s="214" t="s">
        <v>4266</v>
      </c>
      <c r="G256" s="201"/>
      <c r="H256" s="201"/>
      <c r="I256" s="204"/>
      <c r="J256" s="215">
        <f>BK256</f>
        <v>0</v>
      </c>
      <c r="K256" s="201"/>
      <c r="L256" s="206"/>
      <c r="M256" s="207"/>
      <c r="N256" s="208"/>
      <c r="O256" s="208"/>
      <c r="P256" s="209">
        <f>SUM(P257:P258)</f>
        <v>0</v>
      </c>
      <c r="Q256" s="208"/>
      <c r="R256" s="209">
        <f>SUM(R257:R258)</f>
        <v>0</v>
      </c>
      <c r="S256" s="208"/>
      <c r="T256" s="210">
        <f>SUM(T257:T258)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1" t="s">
        <v>84</v>
      </c>
      <c r="AT256" s="212" t="s">
        <v>76</v>
      </c>
      <c r="AU256" s="212" t="s">
        <v>86</v>
      </c>
      <c r="AY256" s="211" t="s">
        <v>177</v>
      </c>
      <c r="BK256" s="213">
        <f>SUM(BK257:BK258)</f>
        <v>0</v>
      </c>
    </row>
    <row r="257" s="2" customFormat="1" ht="16.5" customHeight="1">
      <c r="A257" s="41"/>
      <c r="B257" s="42"/>
      <c r="C257" s="216" t="s">
        <v>416</v>
      </c>
      <c r="D257" s="216" t="s">
        <v>179</v>
      </c>
      <c r="E257" s="217" t="s">
        <v>4267</v>
      </c>
      <c r="F257" s="218" t="s">
        <v>4268</v>
      </c>
      <c r="G257" s="219" t="s">
        <v>3686</v>
      </c>
      <c r="H257" s="220">
        <v>2</v>
      </c>
      <c r="I257" s="221"/>
      <c r="J257" s="222">
        <f>ROUND(I257*H257,2)</f>
        <v>0</v>
      </c>
      <c r="K257" s="218" t="s">
        <v>317</v>
      </c>
      <c r="L257" s="47"/>
      <c r="M257" s="223" t="s">
        <v>19</v>
      </c>
      <c r="N257" s="224" t="s">
        <v>48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291</v>
      </c>
      <c r="AT257" s="227" t="s">
        <v>179</v>
      </c>
      <c r="AU257" s="227" t="s">
        <v>92</v>
      </c>
      <c r="AY257" s="20" t="s">
        <v>177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84</v>
      </c>
      <c r="BK257" s="228">
        <f>ROUND(I257*H257,2)</f>
        <v>0</v>
      </c>
      <c r="BL257" s="20" t="s">
        <v>291</v>
      </c>
      <c r="BM257" s="227" t="s">
        <v>586</v>
      </c>
    </row>
    <row r="258" s="2" customFormat="1">
      <c r="A258" s="41"/>
      <c r="B258" s="42"/>
      <c r="C258" s="43"/>
      <c r="D258" s="229" t="s">
        <v>185</v>
      </c>
      <c r="E258" s="43"/>
      <c r="F258" s="230" t="s">
        <v>4269</v>
      </c>
      <c r="G258" s="43"/>
      <c r="H258" s="43"/>
      <c r="I258" s="231"/>
      <c r="J258" s="43"/>
      <c r="K258" s="43"/>
      <c r="L258" s="47"/>
      <c r="M258" s="232"/>
      <c r="N258" s="233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185</v>
      </c>
      <c r="AU258" s="20" t="s">
        <v>92</v>
      </c>
    </row>
    <row r="259" s="12" customFormat="1" ht="20.88" customHeight="1">
      <c r="A259" s="12"/>
      <c r="B259" s="200"/>
      <c r="C259" s="201"/>
      <c r="D259" s="202" t="s">
        <v>76</v>
      </c>
      <c r="E259" s="214" t="s">
        <v>4270</v>
      </c>
      <c r="F259" s="214" t="s">
        <v>4271</v>
      </c>
      <c r="G259" s="201"/>
      <c r="H259" s="201"/>
      <c r="I259" s="204"/>
      <c r="J259" s="215">
        <f>BK259</f>
        <v>0</v>
      </c>
      <c r="K259" s="201"/>
      <c r="L259" s="206"/>
      <c r="M259" s="207"/>
      <c r="N259" s="208"/>
      <c r="O259" s="208"/>
      <c r="P259" s="209">
        <f>SUM(P260:P261)</f>
        <v>0</v>
      </c>
      <c r="Q259" s="208"/>
      <c r="R259" s="209">
        <f>SUM(R260:R261)</f>
        <v>0</v>
      </c>
      <c r="S259" s="208"/>
      <c r="T259" s="210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1" t="s">
        <v>84</v>
      </c>
      <c r="AT259" s="212" t="s">
        <v>76</v>
      </c>
      <c r="AU259" s="212" t="s">
        <v>86</v>
      </c>
      <c r="AY259" s="211" t="s">
        <v>177</v>
      </c>
      <c r="BK259" s="213">
        <f>SUM(BK260:BK261)</f>
        <v>0</v>
      </c>
    </row>
    <row r="260" s="2" customFormat="1" ht="16.5" customHeight="1">
      <c r="A260" s="41"/>
      <c r="B260" s="42"/>
      <c r="C260" s="216" t="s">
        <v>421</v>
      </c>
      <c r="D260" s="216" t="s">
        <v>179</v>
      </c>
      <c r="E260" s="217" t="s">
        <v>4272</v>
      </c>
      <c r="F260" s="218" t="s">
        <v>4273</v>
      </c>
      <c r="G260" s="219" t="s">
        <v>3686</v>
      </c>
      <c r="H260" s="220">
        <v>1</v>
      </c>
      <c r="I260" s="221"/>
      <c r="J260" s="222">
        <f>ROUND(I260*H260,2)</f>
        <v>0</v>
      </c>
      <c r="K260" s="218" t="s">
        <v>317</v>
      </c>
      <c r="L260" s="47"/>
      <c r="M260" s="223" t="s">
        <v>19</v>
      </c>
      <c r="N260" s="224" t="s">
        <v>48</v>
      </c>
      <c r="O260" s="87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7" t="s">
        <v>291</v>
      </c>
      <c r="AT260" s="227" t="s">
        <v>179</v>
      </c>
      <c r="AU260" s="227" t="s">
        <v>92</v>
      </c>
      <c r="AY260" s="20" t="s">
        <v>177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20" t="s">
        <v>84</v>
      </c>
      <c r="BK260" s="228">
        <f>ROUND(I260*H260,2)</f>
        <v>0</v>
      </c>
      <c r="BL260" s="20" t="s">
        <v>291</v>
      </c>
      <c r="BM260" s="227" t="s">
        <v>601</v>
      </c>
    </row>
    <row r="261" s="2" customFormat="1">
      <c r="A261" s="41"/>
      <c r="B261" s="42"/>
      <c r="C261" s="43"/>
      <c r="D261" s="229" t="s">
        <v>185</v>
      </c>
      <c r="E261" s="43"/>
      <c r="F261" s="230" t="s">
        <v>4273</v>
      </c>
      <c r="G261" s="43"/>
      <c r="H261" s="43"/>
      <c r="I261" s="231"/>
      <c r="J261" s="43"/>
      <c r="K261" s="43"/>
      <c r="L261" s="47"/>
      <c r="M261" s="232"/>
      <c r="N261" s="233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185</v>
      </c>
      <c r="AU261" s="20" t="s">
        <v>92</v>
      </c>
    </row>
    <row r="262" s="12" customFormat="1" ht="20.88" customHeight="1">
      <c r="A262" s="12"/>
      <c r="B262" s="200"/>
      <c r="C262" s="201"/>
      <c r="D262" s="202" t="s">
        <v>76</v>
      </c>
      <c r="E262" s="214" t="s">
        <v>4274</v>
      </c>
      <c r="F262" s="214" t="s">
        <v>4275</v>
      </c>
      <c r="G262" s="201"/>
      <c r="H262" s="201"/>
      <c r="I262" s="204"/>
      <c r="J262" s="215">
        <f>BK262</f>
        <v>0</v>
      </c>
      <c r="K262" s="201"/>
      <c r="L262" s="206"/>
      <c r="M262" s="207"/>
      <c r="N262" s="208"/>
      <c r="O262" s="208"/>
      <c r="P262" s="209">
        <f>SUM(P263:P266)</f>
        <v>0</v>
      </c>
      <c r="Q262" s="208"/>
      <c r="R262" s="209">
        <f>SUM(R263:R266)</f>
        <v>0</v>
      </c>
      <c r="S262" s="208"/>
      <c r="T262" s="210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1" t="s">
        <v>84</v>
      </c>
      <c r="AT262" s="212" t="s">
        <v>76</v>
      </c>
      <c r="AU262" s="212" t="s">
        <v>86</v>
      </c>
      <c r="AY262" s="211" t="s">
        <v>177</v>
      </c>
      <c r="BK262" s="213">
        <f>SUM(BK263:BK266)</f>
        <v>0</v>
      </c>
    </row>
    <row r="263" s="2" customFormat="1" ht="16.5" customHeight="1">
      <c r="A263" s="41"/>
      <c r="B263" s="42"/>
      <c r="C263" s="216" t="s">
        <v>427</v>
      </c>
      <c r="D263" s="216" t="s">
        <v>179</v>
      </c>
      <c r="E263" s="217" t="s">
        <v>4276</v>
      </c>
      <c r="F263" s="218" t="s">
        <v>4277</v>
      </c>
      <c r="G263" s="219" t="s">
        <v>3686</v>
      </c>
      <c r="H263" s="220">
        <v>2</v>
      </c>
      <c r="I263" s="221"/>
      <c r="J263" s="222">
        <f>ROUND(I263*H263,2)</f>
        <v>0</v>
      </c>
      <c r="K263" s="218" t="s">
        <v>317</v>
      </c>
      <c r="L263" s="47"/>
      <c r="M263" s="223" t="s">
        <v>19</v>
      </c>
      <c r="N263" s="224" t="s">
        <v>48</v>
      </c>
      <c r="O263" s="87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7" t="s">
        <v>291</v>
      </c>
      <c r="AT263" s="227" t="s">
        <v>179</v>
      </c>
      <c r="AU263" s="227" t="s">
        <v>92</v>
      </c>
      <c r="AY263" s="20" t="s">
        <v>177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20" t="s">
        <v>84</v>
      </c>
      <c r="BK263" s="228">
        <f>ROUND(I263*H263,2)</f>
        <v>0</v>
      </c>
      <c r="BL263" s="20" t="s">
        <v>291</v>
      </c>
      <c r="BM263" s="227" t="s">
        <v>613</v>
      </c>
    </row>
    <row r="264" s="2" customFormat="1">
      <c r="A264" s="41"/>
      <c r="B264" s="42"/>
      <c r="C264" s="43"/>
      <c r="D264" s="229" t="s">
        <v>185</v>
      </c>
      <c r="E264" s="43"/>
      <c r="F264" s="230" t="s">
        <v>4278</v>
      </c>
      <c r="G264" s="43"/>
      <c r="H264" s="43"/>
      <c r="I264" s="231"/>
      <c r="J264" s="43"/>
      <c r="K264" s="43"/>
      <c r="L264" s="47"/>
      <c r="M264" s="232"/>
      <c r="N264" s="233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185</v>
      </c>
      <c r="AU264" s="20" t="s">
        <v>92</v>
      </c>
    </row>
    <row r="265" s="2" customFormat="1" ht="16.5" customHeight="1">
      <c r="A265" s="41"/>
      <c r="B265" s="42"/>
      <c r="C265" s="216" t="s">
        <v>433</v>
      </c>
      <c r="D265" s="216" t="s">
        <v>179</v>
      </c>
      <c r="E265" s="217" t="s">
        <v>4279</v>
      </c>
      <c r="F265" s="218" t="s">
        <v>4280</v>
      </c>
      <c r="G265" s="219" t="s">
        <v>4281</v>
      </c>
      <c r="H265" s="220">
        <v>1</v>
      </c>
      <c r="I265" s="221"/>
      <c r="J265" s="222">
        <f>ROUND(I265*H265,2)</f>
        <v>0</v>
      </c>
      <c r="K265" s="218" t="s">
        <v>317</v>
      </c>
      <c r="L265" s="47"/>
      <c r="M265" s="223" t="s">
        <v>19</v>
      </c>
      <c r="N265" s="224" t="s">
        <v>48</v>
      </c>
      <c r="O265" s="87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7" t="s">
        <v>291</v>
      </c>
      <c r="AT265" s="227" t="s">
        <v>179</v>
      </c>
      <c r="AU265" s="227" t="s">
        <v>92</v>
      </c>
      <c r="AY265" s="20" t="s">
        <v>177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20" t="s">
        <v>84</v>
      </c>
      <c r="BK265" s="228">
        <f>ROUND(I265*H265,2)</f>
        <v>0</v>
      </c>
      <c r="BL265" s="20" t="s">
        <v>291</v>
      </c>
      <c r="BM265" s="227" t="s">
        <v>630</v>
      </c>
    </row>
    <row r="266" s="2" customFormat="1">
      <c r="A266" s="41"/>
      <c r="B266" s="42"/>
      <c r="C266" s="43"/>
      <c r="D266" s="229" t="s">
        <v>185</v>
      </c>
      <c r="E266" s="43"/>
      <c r="F266" s="230" t="s">
        <v>4280</v>
      </c>
      <c r="G266" s="43"/>
      <c r="H266" s="43"/>
      <c r="I266" s="231"/>
      <c r="J266" s="43"/>
      <c r="K266" s="43"/>
      <c r="L266" s="47"/>
      <c r="M266" s="232"/>
      <c r="N266" s="233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185</v>
      </c>
      <c r="AU266" s="20" t="s">
        <v>92</v>
      </c>
    </row>
    <row r="267" s="12" customFormat="1" ht="20.88" customHeight="1">
      <c r="A267" s="12"/>
      <c r="B267" s="200"/>
      <c r="C267" s="201"/>
      <c r="D267" s="202" t="s">
        <v>76</v>
      </c>
      <c r="E267" s="214" t="s">
        <v>4282</v>
      </c>
      <c r="F267" s="214" t="s">
        <v>4283</v>
      </c>
      <c r="G267" s="201"/>
      <c r="H267" s="201"/>
      <c r="I267" s="204"/>
      <c r="J267" s="215">
        <f>BK267</f>
        <v>0</v>
      </c>
      <c r="K267" s="201"/>
      <c r="L267" s="206"/>
      <c r="M267" s="207"/>
      <c r="N267" s="208"/>
      <c r="O267" s="208"/>
      <c r="P267" s="209">
        <f>P268</f>
        <v>0</v>
      </c>
      <c r="Q267" s="208"/>
      <c r="R267" s="209">
        <f>R268</f>
        <v>0</v>
      </c>
      <c r="S267" s="208"/>
      <c r="T267" s="210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1" t="s">
        <v>84</v>
      </c>
      <c r="AT267" s="212" t="s">
        <v>76</v>
      </c>
      <c r="AU267" s="212" t="s">
        <v>86</v>
      </c>
      <c r="AY267" s="211" t="s">
        <v>177</v>
      </c>
      <c r="BK267" s="213">
        <f>BK268</f>
        <v>0</v>
      </c>
    </row>
    <row r="268" s="17" customFormat="1" ht="20.88" customHeight="1">
      <c r="A268" s="17"/>
      <c r="B268" s="293"/>
      <c r="C268" s="294"/>
      <c r="D268" s="295" t="s">
        <v>76</v>
      </c>
      <c r="E268" s="295" t="s">
        <v>4284</v>
      </c>
      <c r="F268" s="295" t="s">
        <v>4285</v>
      </c>
      <c r="G268" s="294"/>
      <c r="H268" s="294"/>
      <c r="I268" s="296"/>
      <c r="J268" s="297">
        <f>BK268</f>
        <v>0</v>
      </c>
      <c r="K268" s="294"/>
      <c r="L268" s="298"/>
      <c r="M268" s="299"/>
      <c r="N268" s="300"/>
      <c r="O268" s="300"/>
      <c r="P268" s="301">
        <f>SUM(P269:P272)</f>
        <v>0</v>
      </c>
      <c r="Q268" s="300"/>
      <c r="R268" s="301">
        <f>SUM(R269:R272)</f>
        <v>0</v>
      </c>
      <c r="S268" s="300"/>
      <c r="T268" s="302">
        <f>SUM(T269:T272)</f>
        <v>0</v>
      </c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R268" s="303" t="s">
        <v>84</v>
      </c>
      <c r="AT268" s="304" t="s">
        <v>76</v>
      </c>
      <c r="AU268" s="304" t="s">
        <v>92</v>
      </c>
      <c r="AY268" s="303" t="s">
        <v>177</v>
      </c>
      <c r="BK268" s="305">
        <f>SUM(BK269:BK272)</f>
        <v>0</v>
      </c>
    </row>
    <row r="269" s="2" customFormat="1" ht="16.5" customHeight="1">
      <c r="A269" s="41"/>
      <c r="B269" s="42"/>
      <c r="C269" s="216" t="s">
        <v>439</v>
      </c>
      <c r="D269" s="216" t="s">
        <v>179</v>
      </c>
      <c r="E269" s="217" t="s">
        <v>4286</v>
      </c>
      <c r="F269" s="218" t="s">
        <v>4287</v>
      </c>
      <c r="G269" s="219" t="s">
        <v>3686</v>
      </c>
      <c r="H269" s="220">
        <v>1</v>
      </c>
      <c r="I269" s="221"/>
      <c r="J269" s="222">
        <f>ROUND(I269*H269,2)</f>
        <v>0</v>
      </c>
      <c r="K269" s="218" t="s">
        <v>317</v>
      </c>
      <c r="L269" s="47"/>
      <c r="M269" s="223" t="s">
        <v>19</v>
      </c>
      <c r="N269" s="224" t="s">
        <v>48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291</v>
      </c>
      <c r="AT269" s="227" t="s">
        <v>179</v>
      </c>
      <c r="AU269" s="227" t="s">
        <v>99</v>
      </c>
      <c r="AY269" s="20" t="s">
        <v>177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84</v>
      </c>
      <c r="BK269" s="228">
        <f>ROUND(I269*H269,2)</f>
        <v>0</v>
      </c>
      <c r="BL269" s="20" t="s">
        <v>291</v>
      </c>
      <c r="BM269" s="227" t="s">
        <v>646</v>
      </c>
    </row>
    <row r="270" s="2" customFormat="1">
      <c r="A270" s="41"/>
      <c r="B270" s="42"/>
      <c r="C270" s="43"/>
      <c r="D270" s="229" t="s">
        <v>185</v>
      </c>
      <c r="E270" s="43"/>
      <c r="F270" s="230" t="s">
        <v>4287</v>
      </c>
      <c r="G270" s="43"/>
      <c r="H270" s="43"/>
      <c r="I270" s="231"/>
      <c r="J270" s="43"/>
      <c r="K270" s="43"/>
      <c r="L270" s="47"/>
      <c r="M270" s="232"/>
      <c r="N270" s="233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185</v>
      </c>
      <c r="AU270" s="20" t="s">
        <v>99</v>
      </c>
    </row>
    <row r="271" s="2" customFormat="1" ht="16.5" customHeight="1">
      <c r="A271" s="41"/>
      <c r="B271" s="42"/>
      <c r="C271" s="216" t="s">
        <v>444</v>
      </c>
      <c r="D271" s="216" t="s">
        <v>179</v>
      </c>
      <c r="E271" s="217" t="s">
        <v>4288</v>
      </c>
      <c r="F271" s="218" t="s">
        <v>4289</v>
      </c>
      <c r="G271" s="219" t="s">
        <v>4281</v>
      </c>
      <c r="H271" s="220">
        <v>3</v>
      </c>
      <c r="I271" s="221"/>
      <c r="J271" s="222">
        <f>ROUND(I271*H271,2)</f>
        <v>0</v>
      </c>
      <c r="K271" s="218" t="s">
        <v>317</v>
      </c>
      <c r="L271" s="47"/>
      <c r="M271" s="223" t="s">
        <v>19</v>
      </c>
      <c r="N271" s="224" t="s">
        <v>48</v>
      </c>
      <c r="O271" s="87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7" t="s">
        <v>291</v>
      </c>
      <c r="AT271" s="227" t="s">
        <v>179</v>
      </c>
      <c r="AU271" s="227" t="s">
        <v>99</v>
      </c>
      <c r="AY271" s="20" t="s">
        <v>177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20" t="s">
        <v>84</v>
      </c>
      <c r="BK271" s="228">
        <f>ROUND(I271*H271,2)</f>
        <v>0</v>
      </c>
      <c r="BL271" s="20" t="s">
        <v>291</v>
      </c>
      <c r="BM271" s="227" t="s">
        <v>660</v>
      </c>
    </row>
    <row r="272" s="2" customFormat="1">
      <c r="A272" s="41"/>
      <c r="B272" s="42"/>
      <c r="C272" s="43"/>
      <c r="D272" s="229" t="s">
        <v>185</v>
      </c>
      <c r="E272" s="43"/>
      <c r="F272" s="230" t="s">
        <v>4289</v>
      </c>
      <c r="G272" s="43"/>
      <c r="H272" s="43"/>
      <c r="I272" s="231"/>
      <c r="J272" s="43"/>
      <c r="K272" s="43"/>
      <c r="L272" s="47"/>
      <c r="M272" s="232"/>
      <c r="N272" s="233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185</v>
      </c>
      <c r="AU272" s="20" t="s">
        <v>99</v>
      </c>
    </row>
    <row r="273" s="12" customFormat="1" ht="20.88" customHeight="1">
      <c r="A273" s="12"/>
      <c r="B273" s="200"/>
      <c r="C273" s="201"/>
      <c r="D273" s="202" t="s">
        <v>76</v>
      </c>
      <c r="E273" s="214" t="s">
        <v>4290</v>
      </c>
      <c r="F273" s="214" t="s">
        <v>4291</v>
      </c>
      <c r="G273" s="201"/>
      <c r="H273" s="201"/>
      <c r="I273" s="204"/>
      <c r="J273" s="215">
        <f>BK273</f>
        <v>0</v>
      </c>
      <c r="K273" s="201"/>
      <c r="L273" s="206"/>
      <c r="M273" s="207"/>
      <c r="N273" s="208"/>
      <c r="O273" s="208"/>
      <c r="P273" s="209">
        <f>SUM(P274:P275)</f>
        <v>0</v>
      </c>
      <c r="Q273" s="208"/>
      <c r="R273" s="209">
        <f>SUM(R274:R275)</f>
        <v>0</v>
      </c>
      <c r="S273" s="208"/>
      <c r="T273" s="210">
        <f>SUM(T274:T275)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1" t="s">
        <v>84</v>
      </c>
      <c r="AT273" s="212" t="s">
        <v>76</v>
      </c>
      <c r="AU273" s="212" t="s">
        <v>86</v>
      </c>
      <c r="AY273" s="211" t="s">
        <v>177</v>
      </c>
      <c r="BK273" s="213">
        <f>SUM(BK274:BK275)</f>
        <v>0</v>
      </c>
    </row>
    <row r="274" s="2" customFormat="1" ht="16.5" customHeight="1">
      <c r="A274" s="41"/>
      <c r="B274" s="42"/>
      <c r="C274" s="216" t="s">
        <v>450</v>
      </c>
      <c r="D274" s="216" t="s">
        <v>179</v>
      </c>
      <c r="E274" s="217" t="s">
        <v>4292</v>
      </c>
      <c r="F274" s="218" t="s">
        <v>4293</v>
      </c>
      <c r="G274" s="219" t="s">
        <v>3686</v>
      </c>
      <c r="H274" s="220">
        <v>4</v>
      </c>
      <c r="I274" s="221"/>
      <c r="J274" s="222">
        <f>ROUND(I274*H274,2)</f>
        <v>0</v>
      </c>
      <c r="K274" s="218" t="s">
        <v>317</v>
      </c>
      <c r="L274" s="47"/>
      <c r="M274" s="223" t="s">
        <v>19</v>
      </c>
      <c r="N274" s="224" t="s">
        <v>48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291</v>
      </c>
      <c r="AT274" s="227" t="s">
        <v>179</v>
      </c>
      <c r="AU274" s="227" t="s">
        <v>92</v>
      </c>
      <c r="AY274" s="20" t="s">
        <v>177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84</v>
      </c>
      <c r="BK274" s="228">
        <f>ROUND(I274*H274,2)</f>
        <v>0</v>
      </c>
      <c r="BL274" s="20" t="s">
        <v>291</v>
      </c>
      <c r="BM274" s="227" t="s">
        <v>672</v>
      </c>
    </row>
    <row r="275" s="2" customFormat="1">
      <c r="A275" s="41"/>
      <c r="B275" s="42"/>
      <c r="C275" s="43"/>
      <c r="D275" s="229" t="s">
        <v>185</v>
      </c>
      <c r="E275" s="43"/>
      <c r="F275" s="230" t="s">
        <v>4293</v>
      </c>
      <c r="G275" s="43"/>
      <c r="H275" s="43"/>
      <c r="I275" s="231"/>
      <c r="J275" s="43"/>
      <c r="K275" s="43"/>
      <c r="L275" s="47"/>
      <c r="M275" s="232"/>
      <c r="N275" s="233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185</v>
      </c>
      <c r="AU275" s="20" t="s">
        <v>92</v>
      </c>
    </row>
    <row r="276" s="12" customFormat="1" ht="20.88" customHeight="1">
      <c r="A276" s="12"/>
      <c r="B276" s="200"/>
      <c r="C276" s="201"/>
      <c r="D276" s="202" t="s">
        <v>76</v>
      </c>
      <c r="E276" s="214" t="s">
        <v>4294</v>
      </c>
      <c r="F276" s="214" t="s">
        <v>4295</v>
      </c>
      <c r="G276" s="201"/>
      <c r="H276" s="201"/>
      <c r="I276" s="204"/>
      <c r="J276" s="215">
        <f>BK276</f>
        <v>0</v>
      </c>
      <c r="K276" s="201"/>
      <c r="L276" s="206"/>
      <c r="M276" s="207"/>
      <c r="N276" s="208"/>
      <c r="O276" s="208"/>
      <c r="P276" s="209">
        <f>SUM(P277:P278)</f>
        <v>0</v>
      </c>
      <c r="Q276" s="208"/>
      <c r="R276" s="209">
        <f>SUM(R277:R278)</f>
        <v>0</v>
      </c>
      <c r="S276" s="208"/>
      <c r="T276" s="210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1" t="s">
        <v>84</v>
      </c>
      <c r="AT276" s="212" t="s">
        <v>76</v>
      </c>
      <c r="AU276" s="212" t="s">
        <v>86</v>
      </c>
      <c r="AY276" s="211" t="s">
        <v>177</v>
      </c>
      <c r="BK276" s="213">
        <f>SUM(BK277:BK278)</f>
        <v>0</v>
      </c>
    </row>
    <row r="277" s="2" customFormat="1" ht="16.5" customHeight="1">
      <c r="A277" s="41"/>
      <c r="B277" s="42"/>
      <c r="C277" s="216" t="s">
        <v>456</v>
      </c>
      <c r="D277" s="216" t="s">
        <v>179</v>
      </c>
      <c r="E277" s="217" t="s">
        <v>4296</v>
      </c>
      <c r="F277" s="218" t="s">
        <v>4297</v>
      </c>
      <c r="G277" s="219" t="s">
        <v>3686</v>
      </c>
      <c r="H277" s="220">
        <v>1</v>
      </c>
      <c r="I277" s="221"/>
      <c r="J277" s="222">
        <f>ROUND(I277*H277,2)</f>
        <v>0</v>
      </c>
      <c r="K277" s="218" t="s">
        <v>317</v>
      </c>
      <c r="L277" s="47"/>
      <c r="M277" s="223" t="s">
        <v>19</v>
      </c>
      <c r="N277" s="224" t="s">
        <v>48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291</v>
      </c>
      <c r="AT277" s="227" t="s">
        <v>179</v>
      </c>
      <c r="AU277" s="227" t="s">
        <v>92</v>
      </c>
      <c r="AY277" s="20" t="s">
        <v>177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84</v>
      </c>
      <c r="BK277" s="228">
        <f>ROUND(I277*H277,2)</f>
        <v>0</v>
      </c>
      <c r="BL277" s="20" t="s">
        <v>291</v>
      </c>
      <c r="BM277" s="227" t="s">
        <v>684</v>
      </c>
    </row>
    <row r="278" s="2" customFormat="1">
      <c r="A278" s="41"/>
      <c r="B278" s="42"/>
      <c r="C278" s="43"/>
      <c r="D278" s="229" t="s">
        <v>185</v>
      </c>
      <c r="E278" s="43"/>
      <c r="F278" s="230" t="s">
        <v>4297</v>
      </c>
      <c r="G278" s="43"/>
      <c r="H278" s="43"/>
      <c r="I278" s="231"/>
      <c r="J278" s="43"/>
      <c r="K278" s="43"/>
      <c r="L278" s="47"/>
      <c r="M278" s="232"/>
      <c r="N278" s="233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185</v>
      </c>
      <c r="AU278" s="20" t="s">
        <v>92</v>
      </c>
    </row>
    <row r="279" s="12" customFormat="1" ht="20.88" customHeight="1">
      <c r="A279" s="12"/>
      <c r="B279" s="200"/>
      <c r="C279" s="201"/>
      <c r="D279" s="202" t="s">
        <v>76</v>
      </c>
      <c r="E279" s="214" t="s">
        <v>4298</v>
      </c>
      <c r="F279" s="214" t="s">
        <v>4299</v>
      </c>
      <c r="G279" s="201"/>
      <c r="H279" s="201"/>
      <c r="I279" s="204"/>
      <c r="J279" s="215">
        <f>BK279</f>
        <v>0</v>
      </c>
      <c r="K279" s="201"/>
      <c r="L279" s="206"/>
      <c r="M279" s="207"/>
      <c r="N279" s="208"/>
      <c r="O279" s="208"/>
      <c r="P279" s="209">
        <f>SUM(P280:P281)</f>
        <v>0</v>
      </c>
      <c r="Q279" s="208"/>
      <c r="R279" s="209">
        <f>SUM(R280:R281)</f>
        <v>0</v>
      </c>
      <c r="S279" s="208"/>
      <c r="T279" s="210">
        <f>SUM(T280:T281)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1" t="s">
        <v>84</v>
      </c>
      <c r="AT279" s="212" t="s">
        <v>76</v>
      </c>
      <c r="AU279" s="212" t="s">
        <v>86</v>
      </c>
      <c r="AY279" s="211" t="s">
        <v>177</v>
      </c>
      <c r="BK279" s="213">
        <f>SUM(BK280:BK281)</f>
        <v>0</v>
      </c>
    </row>
    <row r="280" s="2" customFormat="1" ht="16.5" customHeight="1">
      <c r="A280" s="41"/>
      <c r="B280" s="42"/>
      <c r="C280" s="216" t="s">
        <v>462</v>
      </c>
      <c r="D280" s="216" t="s">
        <v>179</v>
      </c>
      <c r="E280" s="217" t="s">
        <v>4300</v>
      </c>
      <c r="F280" s="218" t="s">
        <v>4301</v>
      </c>
      <c r="G280" s="219" t="s">
        <v>3686</v>
      </c>
      <c r="H280" s="220">
        <v>3</v>
      </c>
      <c r="I280" s="221"/>
      <c r="J280" s="222">
        <f>ROUND(I280*H280,2)</f>
        <v>0</v>
      </c>
      <c r="K280" s="218" t="s">
        <v>317</v>
      </c>
      <c r="L280" s="47"/>
      <c r="M280" s="223" t="s">
        <v>19</v>
      </c>
      <c r="N280" s="224" t="s">
        <v>48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291</v>
      </c>
      <c r="AT280" s="227" t="s">
        <v>179</v>
      </c>
      <c r="AU280" s="227" t="s">
        <v>92</v>
      </c>
      <c r="AY280" s="20" t="s">
        <v>177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84</v>
      </c>
      <c r="BK280" s="228">
        <f>ROUND(I280*H280,2)</f>
        <v>0</v>
      </c>
      <c r="BL280" s="20" t="s">
        <v>291</v>
      </c>
      <c r="BM280" s="227" t="s">
        <v>697</v>
      </c>
    </row>
    <row r="281" s="2" customFormat="1">
      <c r="A281" s="41"/>
      <c r="B281" s="42"/>
      <c r="C281" s="43"/>
      <c r="D281" s="229" t="s">
        <v>185</v>
      </c>
      <c r="E281" s="43"/>
      <c r="F281" s="230" t="s">
        <v>4301</v>
      </c>
      <c r="G281" s="43"/>
      <c r="H281" s="43"/>
      <c r="I281" s="231"/>
      <c r="J281" s="43"/>
      <c r="K281" s="43"/>
      <c r="L281" s="47"/>
      <c r="M281" s="232"/>
      <c r="N281" s="233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185</v>
      </c>
      <c r="AU281" s="20" t="s">
        <v>92</v>
      </c>
    </row>
    <row r="282" s="12" customFormat="1" ht="22.8" customHeight="1">
      <c r="A282" s="12"/>
      <c r="B282" s="200"/>
      <c r="C282" s="201"/>
      <c r="D282" s="202" t="s">
        <v>76</v>
      </c>
      <c r="E282" s="214" t="s">
        <v>4302</v>
      </c>
      <c r="F282" s="214" t="s">
        <v>4303</v>
      </c>
      <c r="G282" s="201"/>
      <c r="H282" s="201"/>
      <c r="I282" s="204"/>
      <c r="J282" s="215">
        <f>BK282</f>
        <v>0</v>
      </c>
      <c r="K282" s="201"/>
      <c r="L282" s="206"/>
      <c r="M282" s="207"/>
      <c r="N282" s="208"/>
      <c r="O282" s="208"/>
      <c r="P282" s="209">
        <f>P283+P286+P289+P292+P297+P300+P303+P312+P317+P320+P323+P326</f>
        <v>0</v>
      </c>
      <c r="Q282" s="208"/>
      <c r="R282" s="209">
        <f>R283+R286+R289+R292+R297+R300+R303+R312+R317+R320+R323+R326</f>
        <v>0</v>
      </c>
      <c r="S282" s="208"/>
      <c r="T282" s="210">
        <f>T283+T286+T289+T292+T297+T300+T303+T312+T317+T320+T323+T326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1" t="s">
        <v>84</v>
      </c>
      <c r="AT282" s="212" t="s">
        <v>76</v>
      </c>
      <c r="AU282" s="212" t="s">
        <v>84</v>
      </c>
      <c r="AY282" s="211" t="s">
        <v>177</v>
      </c>
      <c r="BK282" s="213">
        <f>BK283+BK286+BK289+BK292+BK297+BK300+BK303+BK312+BK317+BK320+BK323+BK326</f>
        <v>0</v>
      </c>
    </row>
    <row r="283" s="12" customFormat="1" ht="20.88" customHeight="1">
      <c r="A283" s="12"/>
      <c r="B283" s="200"/>
      <c r="C283" s="201"/>
      <c r="D283" s="202" t="s">
        <v>76</v>
      </c>
      <c r="E283" s="214" t="s">
        <v>4174</v>
      </c>
      <c r="F283" s="214" t="s">
        <v>4175</v>
      </c>
      <c r="G283" s="201"/>
      <c r="H283" s="201"/>
      <c r="I283" s="204"/>
      <c r="J283" s="215">
        <f>BK283</f>
        <v>0</v>
      </c>
      <c r="K283" s="201"/>
      <c r="L283" s="206"/>
      <c r="M283" s="207"/>
      <c r="N283" s="208"/>
      <c r="O283" s="208"/>
      <c r="P283" s="209">
        <f>SUM(P284:P285)</f>
        <v>0</v>
      </c>
      <c r="Q283" s="208"/>
      <c r="R283" s="209">
        <f>SUM(R284:R285)</f>
        <v>0</v>
      </c>
      <c r="S283" s="208"/>
      <c r="T283" s="210">
        <f>SUM(T284:T285)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1" t="s">
        <v>84</v>
      </c>
      <c r="AT283" s="212" t="s">
        <v>76</v>
      </c>
      <c r="AU283" s="212" t="s">
        <v>86</v>
      </c>
      <c r="AY283" s="211" t="s">
        <v>177</v>
      </c>
      <c r="BK283" s="213">
        <f>SUM(BK284:BK285)</f>
        <v>0</v>
      </c>
    </row>
    <row r="284" s="2" customFormat="1" ht="16.5" customHeight="1">
      <c r="A284" s="41"/>
      <c r="B284" s="42"/>
      <c r="C284" s="216" t="s">
        <v>469</v>
      </c>
      <c r="D284" s="216" t="s">
        <v>179</v>
      </c>
      <c r="E284" s="217" t="s">
        <v>4176</v>
      </c>
      <c r="F284" s="218" t="s">
        <v>4177</v>
      </c>
      <c r="G284" s="219" t="s">
        <v>3686</v>
      </c>
      <c r="H284" s="220">
        <v>60</v>
      </c>
      <c r="I284" s="221"/>
      <c r="J284" s="222">
        <f>ROUND(I284*H284,2)</f>
        <v>0</v>
      </c>
      <c r="K284" s="218" t="s">
        <v>317</v>
      </c>
      <c r="L284" s="47"/>
      <c r="M284" s="223" t="s">
        <v>19</v>
      </c>
      <c r="N284" s="224" t="s">
        <v>48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291</v>
      </c>
      <c r="AT284" s="227" t="s">
        <v>179</v>
      </c>
      <c r="AU284" s="227" t="s">
        <v>92</v>
      </c>
      <c r="AY284" s="20" t="s">
        <v>177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84</v>
      </c>
      <c r="BK284" s="228">
        <f>ROUND(I284*H284,2)</f>
        <v>0</v>
      </c>
      <c r="BL284" s="20" t="s">
        <v>291</v>
      </c>
      <c r="BM284" s="227" t="s">
        <v>719</v>
      </c>
    </row>
    <row r="285" s="2" customFormat="1">
      <c r="A285" s="41"/>
      <c r="B285" s="42"/>
      <c r="C285" s="43"/>
      <c r="D285" s="229" t="s">
        <v>185</v>
      </c>
      <c r="E285" s="43"/>
      <c r="F285" s="230" t="s">
        <v>4177</v>
      </c>
      <c r="G285" s="43"/>
      <c r="H285" s="43"/>
      <c r="I285" s="231"/>
      <c r="J285" s="43"/>
      <c r="K285" s="43"/>
      <c r="L285" s="47"/>
      <c r="M285" s="232"/>
      <c r="N285" s="233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185</v>
      </c>
      <c r="AU285" s="20" t="s">
        <v>92</v>
      </c>
    </row>
    <row r="286" s="12" customFormat="1" ht="20.88" customHeight="1">
      <c r="A286" s="12"/>
      <c r="B286" s="200"/>
      <c r="C286" s="201"/>
      <c r="D286" s="202" t="s">
        <v>76</v>
      </c>
      <c r="E286" s="214" t="s">
        <v>4178</v>
      </c>
      <c r="F286" s="214" t="s">
        <v>4179</v>
      </c>
      <c r="G286" s="201"/>
      <c r="H286" s="201"/>
      <c r="I286" s="204"/>
      <c r="J286" s="215">
        <f>BK286</f>
        <v>0</v>
      </c>
      <c r="K286" s="201"/>
      <c r="L286" s="206"/>
      <c r="M286" s="207"/>
      <c r="N286" s="208"/>
      <c r="O286" s="208"/>
      <c r="P286" s="209">
        <f>SUM(P287:P288)</f>
        <v>0</v>
      </c>
      <c r="Q286" s="208"/>
      <c r="R286" s="209">
        <f>SUM(R287:R288)</f>
        <v>0</v>
      </c>
      <c r="S286" s="208"/>
      <c r="T286" s="210">
        <f>SUM(T287:T288)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1" t="s">
        <v>84</v>
      </c>
      <c r="AT286" s="212" t="s">
        <v>76</v>
      </c>
      <c r="AU286" s="212" t="s">
        <v>86</v>
      </c>
      <c r="AY286" s="211" t="s">
        <v>177</v>
      </c>
      <c r="BK286" s="213">
        <f>SUM(BK287:BK288)</f>
        <v>0</v>
      </c>
    </row>
    <row r="287" s="2" customFormat="1" ht="16.5" customHeight="1">
      <c r="A287" s="41"/>
      <c r="B287" s="42"/>
      <c r="C287" s="216" t="s">
        <v>476</v>
      </c>
      <c r="D287" s="216" t="s">
        <v>179</v>
      </c>
      <c r="E287" s="217" t="s">
        <v>4180</v>
      </c>
      <c r="F287" s="218" t="s">
        <v>4181</v>
      </c>
      <c r="G287" s="219" t="s">
        <v>3686</v>
      </c>
      <c r="H287" s="220">
        <v>50</v>
      </c>
      <c r="I287" s="221"/>
      <c r="J287" s="222">
        <f>ROUND(I287*H287,2)</f>
        <v>0</v>
      </c>
      <c r="K287" s="218" t="s">
        <v>317</v>
      </c>
      <c r="L287" s="47"/>
      <c r="M287" s="223" t="s">
        <v>19</v>
      </c>
      <c r="N287" s="224" t="s">
        <v>48</v>
      </c>
      <c r="O287" s="87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7" t="s">
        <v>291</v>
      </c>
      <c r="AT287" s="227" t="s">
        <v>179</v>
      </c>
      <c r="AU287" s="227" t="s">
        <v>92</v>
      </c>
      <c r="AY287" s="20" t="s">
        <v>177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20" t="s">
        <v>84</v>
      </c>
      <c r="BK287" s="228">
        <f>ROUND(I287*H287,2)</f>
        <v>0</v>
      </c>
      <c r="BL287" s="20" t="s">
        <v>291</v>
      </c>
      <c r="BM287" s="227" t="s">
        <v>741</v>
      </c>
    </row>
    <row r="288" s="2" customFormat="1">
      <c r="A288" s="41"/>
      <c r="B288" s="42"/>
      <c r="C288" s="43"/>
      <c r="D288" s="229" t="s">
        <v>185</v>
      </c>
      <c r="E288" s="43"/>
      <c r="F288" s="230" t="s">
        <v>4181</v>
      </c>
      <c r="G288" s="43"/>
      <c r="H288" s="43"/>
      <c r="I288" s="231"/>
      <c r="J288" s="43"/>
      <c r="K288" s="43"/>
      <c r="L288" s="47"/>
      <c r="M288" s="232"/>
      <c r="N288" s="233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185</v>
      </c>
      <c r="AU288" s="20" t="s">
        <v>92</v>
      </c>
    </row>
    <row r="289" s="12" customFormat="1" ht="20.88" customHeight="1">
      <c r="A289" s="12"/>
      <c r="B289" s="200"/>
      <c r="C289" s="201"/>
      <c r="D289" s="202" t="s">
        <v>76</v>
      </c>
      <c r="E289" s="214" t="s">
        <v>4304</v>
      </c>
      <c r="F289" s="214" t="s">
        <v>4305</v>
      </c>
      <c r="G289" s="201"/>
      <c r="H289" s="201"/>
      <c r="I289" s="204"/>
      <c r="J289" s="215">
        <f>BK289</f>
        <v>0</v>
      </c>
      <c r="K289" s="201"/>
      <c r="L289" s="206"/>
      <c r="M289" s="207"/>
      <c r="N289" s="208"/>
      <c r="O289" s="208"/>
      <c r="P289" s="209">
        <f>SUM(P290:P291)</f>
        <v>0</v>
      </c>
      <c r="Q289" s="208"/>
      <c r="R289" s="209">
        <f>SUM(R290:R291)</f>
        <v>0</v>
      </c>
      <c r="S289" s="208"/>
      <c r="T289" s="210">
        <f>SUM(T290:T291)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1" t="s">
        <v>84</v>
      </c>
      <c r="AT289" s="212" t="s">
        <v>76</v>
      </c>
      <c r="AU289" s="212" t="s">
        <v>86</v>
      </c>
      <c r="AY289" s="211" t="s">
        <v>177</v>
      </c>
      <c r="BK289" s="213">
        <f>SUM(BK290:BK291)</f>
        <v>0</v>
      </c>
    </row>
    <row r="290" s="2" customFormat="1" ht="16.5" customHeight="1">
      <c r="A290" s="41"/>
      <c r="B290" s="42"/>
      <c r="C290" s="216" t="s">
        <v>482</v>
      </c>
      <c r="D290" s="216" t="s">
        <v>179</v>
      </c>
      <c r="E290" s="217" t="s">
        <v>4306</v>
      </c>
      <c r="F290" s="218" t="s">
        <v>4307</v>
      </c>
      <c r="G290" s="219" t="s">
        <v>465</v>
      </c>
      <c r="H290" s="220">
        <v>30</v>
      </c>
      <c r="I290" s="221"/>
      <c r="J290" s="222">
        <f>ROUND(I290*H290,2)</f>
        <v>0</v>
      </c>
      <c r="K290" s="218" t="s">
        <v>317</v>
      </c>
      <c r="L290" s="47"/>
      <c r="M290" s="223" t="s">
        <v>19</v>
      </c>
      <c r="N290" s="224" t="s">
        <v>48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291</v>
      </c>
      <c r="AT290" s="227" t="s">
        <v>179</v>
      </c>
      <c r="AU290" s="227" t="s">
        <v>92</v>
      </c>
      <c r="AY290" s="20" t="s">
        <v>177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84</v>
      </c>
      <c r="BK290" s="228">
        <f>ROUND(I290*H290,2)</f>
        <v>0</v>
      </c>
      <c r="BL290" s="20" t="s">
        <v>291</v>
      </c>
      <c r="BM290" s="227" t="s">
        <v>757</v>
      </c>
    </row>
    <row r="291" s="2" customFormat="1">
      <c r="A291" s="41"/>
      <c r="B291" s="42"/>
      <c r="C291" s="43"/>
      <c r="D291" s="229" t="s">
        <v>185</v>
      </c>
      <c r="E291" s="43"/>
      <c r="F291" s="230" t="s">
        <v>4308</v>
      </c>
      <c r="G291" s="43"/>
      <c r="H291" s="43"/>
      <c r="I291" s="231"/>
      <c r="J291" s="43"/>
      <c r="K291" s="43"/>
      <c r="L291" s="47"/>
      <c r="M291" s="232"/>
      <c r="N291" s="233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185</v>
      </c>
      <c r="AU291" s="20" t="s">
        <v>92</v>
      </c>
    </row>
    <row r="292" s="12" customFormat="1" ht="20.88" customHeight="1">
      <c r="A292" s="12"/>
      <c r="B292" s="200"/>
      <c r="C292" s="201"/>
      <c r="D292" s="202" t="s">
        <v>76</v>
      </c>
      <c r="E292" s="214" t="s">
        <v>4201</v>
      </c>
      <c r="F292" s="214" t="s">
        <v>4202</v>
      </c>
      <c r="G292" s="201"/>
      <c r="H292" s="201"/>
      <c r="I292" s="204"/>
      <c r="J292" s="215">
        <f>BK292</f>
        <v>0</v>
      </c>
      <c r="K292" s="201"/>
      <c r="L292" s="206"/>
      <c r="M292" s="207"/>
      <c r="N292" s="208"/>
      <c r="O292" s="208"/>
      <c r="P292" s="209">
        <f>SUM(P293:P296)</f>
        <v>0</v>
      </c>
      <c r="Q292" s="208"/>
      <c r="R292" s="209">
        <f>SUM(R293:R296)</f>
        <v>0</v>
      </c>
      <c r="S292" s="208"/>
      <c r="T292" s="210">
        <f>SUM(T293:T296)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1" t="s">
        <v>84</v>
      </c>
      <c r="AT292" s="212" t="s">
        <v>76</v>
      </c>
      <c r="AU292" s="212" t="s">
        <v>86</v>
      </c>
      <c r="AY292" s="211" t="s">
        <v>177</v>
      </c>
      <c r="BK292" s="213">
        <f>SUM(BK293:BK296)</f>
        <v>0</v>
      </c>
    </row>
    <row r="293" s="2" customFormat="1" ht="16.5" customHeight="1">
      <c r="A293" s="41"/>
      <c r="B293" s="42"/>
      <c r="C293" s="216" t="s">
        <v>490</v>
      </c>
      <c r="D293" s="216" t="s">
        <v>179</v>
      </c>
      <c r="E293" s="217" t="s">
        <v>4203</v>
      </c>
      <c r="F293" s="218" t="s">
        <v>4204</v>
      </c>
      <c r="G293" s="219" t="s">
        <v>465</v>
      </c>
      <c r="H293" s="220">
        <v>200</v>
      </c>
      <c r="I293" s="221"/>
      <c r="J293" s="222">
        <f>ROUND(I293*H293,2)</f>
        <v>0</v>
      </c>
      <c r="K293" s="218" t="s">
        <v>317</v>
      </c>
      <c r="L293" s="47"/>
      <c r="M293" s="223" t="s">
        <v>19</v>
      </c>
      <c r="N293" s="224" t="s">
        <v>48</v>
      </c>
      <c r="O293" s="87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7" t="s">
        <v>291</v>
      </c>
      <c r="AT293" s="227" t="s">
        <v>179</v>
      </c>
      <c r="AU293" s="227" t="s">
        <v>92</v>
      </c>
      <c r="AY293" s="20" t="s">
        <v>177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20" t="s">
        <v>84</v>
      </c>
      <c r="BK293" s="228">
        <f>ROUND(I293*H293,2)</f>
        <v>0</v>
      </c>
      <c r="BL293" s="20" t="s">
        <v>291</v>
      </c>
      <c r="BM293" s="227" t="s">
        <v>770</v>
      </c>
    </row>
    <row r="294" s="2" customFormat="1">
      <c r="A294" s="41"/>
      <c r="B294" s="42"/>
      <c r="C294" s="43"/>
      <c r="D294" s="229" t="s">
        <v>185</v>
      </c>
      <c r="E294" s="43"/>
      <c r="F294" s="230" t="s">
        <v>4204</v>
      </c>
      <c r="G294" s="43"/>
      <c r="H294" s="43"/>
      <c r="I294" s="231"/>
      <c r="J294" s="43"/>
      <c r="K294" s="43"/>
      <c r="L294" s="47"/>
      <c r="M294" s="232"/>
      <c r="N294" s="233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185</v>
      </c>
      <c r="AU294" s="20" t="s">
        <v>92</v>
      </c>
    </row>
    <row r="295" s="2" customFormat="1" ht="16.5" customHeight="1">
      <c r="A295" s="41"/>
      <c r="B295" s="42"/>
      <c r="C295" s="216" t="s">
        <v>496</v>
      </c>
      <c r="D295" s="216" t="s">
        <v>179</v>
      </c>
      <c r="E295" s="217" t="s">
        <v>4309</v>
      </c>
      <c r="F295" s="218" t="s">
        <v>4310</v>
      </c>
      <c r="G295" s="219" t="s">
        <v>465</v>
      </c>
      <c r="H295" s="220">
        <v>200</v>
      </c>
      <c r="I295" s="221"/>
      <c r="J295" s="222">
        <f>ROUND(I295*H295,2)</f>
        <v>0</v>
      </c>
      <c r="K295" s="218" t="s">
        <v>317</v>
      </c>
      <c r="L295" s="47"/>
      <c r="M295" s="223" t="s">
        <v>19</v>
      </c>
      <c r="N295" s="224" t="s">
        <v>48</v>
      </c>
      <c r="O295" s="87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7" t="s">
        <v>291</v>
      </c>
      <c r="AT295" s="227" t="s">
        <v>179</v>
      </c>
      <c r="AU295" s="227" t="s">
        <v>92</v>
      </c>
      <c r="AY295" s="20" t="s">
        <v>177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20" t="s">
        <v>84</v>
      </c>
      <c r="BK295" s="228">
        <f>ROUND(I295*H295,2)</f>
        <v>0</v>
      </c>
      <c r="BL295" s="20" t="s">
        <v>291</v>
      </c>
      <c r="BM295" s="227" t="s">
        <v>780</v>
      </c>
    </row>
    <row r="296" s="2" customFormat="1">
      <c r="A296" s="41"/>
      <c r="B296" s="42"/>
      <c r="C296" s="43"/>
      <c r="D296" s="229" t="s">
        <v>185</v>
      </c>
      <c r="E296" s="43"/>
      <c r="F296" s="230" t="s">
        <v>4310</v>
      </c>
      <c r="G296" s="43"/>
      <c r="H296" s="43"/>
      <c r="I296" s="231"/>
      <c r="J296" s="43"/>
      <c r="K296" s="43"/>
      <c r="L296" s="47"/>
      <c r="M296" s="232"/>
      <c r="N296" s="233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185</v>
      </c>
      <c r="AU296" s="20" t="s">
        <v>92</v>
      </c>
    </row>
    <row r="297" s="12" customFormat="1" ht="20.88" customHeight="1">
      <c r="A297" s="12"/>
      <c r="B297" s="200"/>
      <c r="C297" s="201"/>
      <c r="D297" s="202" t="s">
        <v>76</v>
      </c>
      <c r="E297" s="214" t="s">
        <v>4205</v>
      </c>
      <c r="F297" s="214" t="s">
        <v>4206</v>
      </c>
      <c r="G297" s="201"/>
      <c r="H297" s="201"/>
      <c r="I297" s="204"/>
      <c r="J297" s="215">
        <f>BK297</f>
        <v>0</v>
      </c>
      <c r="K297" s="201"/>
      <c r="L297" s="206"/>
      <c r="M297" s="207"/>
      <c r="N297" s="208"/>
      <c r="O297" s="208"/>
      <c r="P297" s="209">
        <f>SUM(P298:P299)</f>
        <v>0</v>
      </c>
      <c r="Q297" s="208"/>
      <c r="R297" s="209">
        <f>SUM(R298:R299)</f>
        <v>0</v>
      </c>
      <c r="S297" s="208"/>
      <c r="T297" s="210">
        <f>SUM(T298:T299)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1" t="s">
        <v>84</v>
      </c>
      <c r="AT297" s="212" t="s">
        <v>76</v>
      </c>
      <c r="AU297" s="212" t="s">
        <v>86</v>
      </c>
      <c r="AY297" s="211" t="s">
        <v>177</v>
      </c>
      <c r="BK297" s="213">
        <f>SUM(BK298:BK299)</f>
        <v>0</v>
      </c>
    </row>
    <row r="298" s="2" customFormat="1" ht="16.5" customHeight="1">
      <c r="A298" s="41"/>
      <c r="B298" s="42"/>
      <c r="C298" s="216" t="s">
        <v>502</v>
      </c>
      <c r="D298" s="216" t="s">
        <v>179</v>
      </c>
      <c r="E298" s="217" t="s">
        <v>4207</v>
      </c>
      <c r="F298" s="218" t="s">
        <v>4208</v>
      </c>
      <c r="G298" s="219" t="s">
        <v>465</v>
      </c>
      <c r="H298" s="220">
        <v>900</v>
      </c>
      <c r="I298" s="221"/>
      <c r="J298" s="222">
        <f>ROUND(I298*H298,2)</f>
        <v>0</v>
      </c>
      <c r="K298" s="218" t="s">
        <v>317</v>
      </c>
      <c r="L298" s="47"/>
      <c r="M298" s="223" t="s">
        <v>19</v>
      </c>
      <c r="N298" s="224" t="s">
        <v>48</v>
      </c>
      <c r="O298" s="87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7" t="s">
        <v>291</v>
      </c>
      <c r="AT298" s="227" t="s">
        <v>179</v>
      </c>
      <c r="AU298" s="227" t="s">
        <v>92</v>
      </c>
      <c r="AY298" s="20" t="s">
        <v>177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20" t="s">
        <v>84</v>
      </c>
      <c r="BK298" s="228">
        <f>ROUND(I298*H298,2)</f>
        <v>0</v>
      </c>
      <c r="BL298" s="20" t="s">
        <v>291</v>
      </c>
      <c r="BM298" s="227" t="s">
        <v>788</v>
      </c>
    </row>
    <row r="299" s="2" customFormat="1">
      <c r="A299" s="41"/>
      <c r="B299" s="42"/>
      <c r="C299" s="43"/>
      <c r="D299" s="229" t="s">
        <v>185</v>
      </c>
      <c r="E299" s="43"/>
      <c r="F299" s="230" t="s">
        <v>4208</v>
      </c>
      <c r="G299" s="43"/>
      <c r="H299" s="43"/>
      <c r="I299" s="231"/>
      <c r="J299" s="43"/>
      <c r="K299" s="43"/>
      <c r="L299" s="47"/>
      <c r="M299" s="232"/>
      <c r="N299" s="233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185</v>
      </c>
      <c r="AU299" s="20" t="s">
        <v>92</v>
      </c>
    </row>
    <row r="300" s="12" customFormat="1" ht="20.88" customHeight="1">
      <c r="A300" s="12"/>
      <c r="B300" s="200"/>
      <c r="C300" s="201"/>
      <c r="D300" s="202" t="s">
        <v>76</v>
      </c>
      <c r="E300" s="214" t="s">
        <v>4233</v>
      </c>
      <c r="F300" s="214" t="s">
        <v>4234</v>
      </c>
      <c r="G300" s="201"/>
      <c r="H300" s="201"/>
      <c r="I300" s="204"/>
      <c r="J300" s="215">
        <f>BK300</f>
        <v>0</v>
      </c>
      <c r="K300" s="201"/>
      <c r="L300" s="206"/>
      <c r="M300" s="207"/>
      <c r="N300" s="208"/>
      <c r="O300" s="208"/>
      <c r="P300" s="209">
        <f>SUM(P301:P302)</f>
        <v>0</v>
      </c>
      <c r="Q300" s="208"/>
      <c r="R300" s="209">
        <f>SUM(R301:R302)</f>
        <v>0</v>
      </c>
      <c r="S300" s="208"/>
      <c r="T300" s="210">
        <f>SUM(T301:T302)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1" t="s">
        <v>84</v>
      </c>
      <c r="AT300" s="212" t="s">
        <v>76</v>
      </c>
      <c r="AU300" s="212" t="s">
        <v>86</v>
      </c>
      <c r="AY300" s="211" t="s">
        <v>177</v>
      </c>
      <c r="BK300" s="213">
        <f>SUM(BK301:BK302)</f>
        <v>0</v>
      </c>
    </row>
    <row r="301" s="2" customFormat="1" ht="16.5" customHeight="1">
      <c r="A301" s="41"/>
      <c r="B301" s="42"/>
      <c r="C301" s="216" t="s">
        <v>508</v>
      </c>
      <c r="D301" s="216" t="s">
        <v>179</v>
      </c>
      <c r="E301" s="217" t="s">
        <v>4235</v>
      </c>
      <c r="F301" s="218" t="s">
        <v>4236</v>
      </c>
      <c r="G301" s="219" t="s">
        <v>3686</v>
      </c>
      <c r="H301" s="220">
        <v>40</v>
      </c>
      <c r="I301" s="221"/>
      <c r="J301" s="222">
        <f>ROUND(I301*H301,2)</f>
        <v>0</v>
      </c>
      <c r="K301" s="218" t="s">
        <v>317</v>
      </c>
      <c r="L301" s="47"/>
      <c r="M301" s="223" t="s">
        <v>19</v>
      </c>
      <c r="N301" s="224" t="s">
        <v>48</v>
      </c>
      <c r="O301" s="87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7" t="s">
        <v>291</v>
      </c>
      <c r="AT301" s="227" t="s">
        <v>179</v>
      </c>
      <c r="AU301" s="227" t="s">
        <v>92</v>
      </c>
      <c r="AY301" s="20" t="s">
        <v>177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20" t="s">
        <v>84</v>
      </c>
      <c r="BK301" s="228">
        <f>ROUND(I301*H301,2)</f>
        <v>0</v>
      </c>
      <c r="BL301" s="20" t="s">
        <v>291</v>
      </c>
      <c r="BM301" s="227" t="s">
        <v>796</v>
      </c>
    </row>
    <row r="302" s="2" customFormat="1">
      <c r="A302" s="41"/>
      <c r="B302" s="42"/>
      <c r="C302" s="43"/>
      <c r="D302" s="229" t="s">
        <v>185</v>
      </c>
      <c r="E302" s="43"/>
      <c r="F302" s="230" t="s">
        <v>4236</v>
      </c>
      <c r="G302" s="43"/>
      <c r="H302" s="43"/>
      <c r="I302" s="231"/>
      <c r="J302" s="43"/>
      <c r="K302" s="43"/>
      <c r="L302" s="47"/>
      <c r="M302" s="232"/>
      <c r="N302" s="233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185</v>
      </c>
      <c r="AU302" s="20" t="s">
        <v>92</v>
      </c>
    </row>
    <row r="303" s="12" customFormat="1" ht="20.88" customHeight="1">
      <c r="A303" s="12"/>
      <c r="B303" s="200"/>
      <c r="C303" s="201"/>
      <c r="D303" s="202" t="s">
        <v>76</v>
      </c>
      <c r="E303" s="214" t="s">
        <v>4311</v>
      </c>
      <c r="F303" s="214" t="s">
        <v>4312</v>
      </c>
      <c r="G303" s="201"/>
      <c r="H303" s="201"/>
      <c r="I303" s="204"/>
      <c r="J303" s="215">
        <f>BK303</f>
        <v>0</v>
      </c>
      <c r="K303" s="201"/>
      <c r="L303" s="206"/>
      <c r="M303" s="207"/>
      <c r="N303" s="208"/>
      <c r="O303" s="208"/>
      <c r="P303" s="209">
        <f>SUM(P304:P311)</f>
        <v>0</v>
      </c>
      <c r="Q303" s="208"/>
      <c r="R303" s="209">
        <f>SUM(R304:R311)</f>
        <v>0</v>
      </c>
      <c r="S303" s="208"/>
      <c r="T303" s="210">
        <f>SUM(T304:T311)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1" t="s">
        <v>84</v>
      </c>
      <c r="AT303" s="212" t="s">
        <v>76</v>
      </c>
      <c r="AU303" s="212" t="s">
        <v>86</v>
      </c>
      <c r="AY303" s="211" t="s">
        <v>177</v>
      </c>
      <c r="BK303" s="213">
        <f>SUM(BK304:BK311)</f>
        <v>0</v>
      </c>
    </row>
    <row r="304" s="2" customFormat="1" ht="16.5" customHeight="1">
      <c r="A304" s="41"/>
      <c r="B304" s="42"/>
      <c r="C304" s="216" t="s">
        <v>515</v>
      </c>
      <c r="D304" s="216" t="s">
        <v>179</v>
      </c>
      <c r="E304" s="217" t="s">
        <v>4313</v>
      </c>
      <c r="F304" s="218" t="s">
        <v>4314</v>
      </c>
      <c r="G304" s="219" t="s">
        <v>3686</v>
      </c>
      <c r="H304" s="220">
        <v>26</v>
      </c>
      <c r="I304" s="221"/>
      <c r="J304" s="222">
        <f>ROUND(I304*H304,2)</f>
        <v>0</v>
      </c>
      <c r="K304" s="218" t="s">
        <v>317</v>
      </c>
      <c r="L304" s="47"/>
      <c r="M304" s="223" t="s">
        <v>19</v>
      </c>
      <c r="N304" s="224" t="s">
        <v>48</v>
      </c>
      <c r="O304" s="87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7" t="s">
        <v>291</v>
      </c>
      <c r="AT304" s="227" t="s">
        <v>179</v>
      </c>
      <c r="AU304" s="227" t="s">
        <v>92</v>
      </c>
      <c r="AY304" s="20" t="s">
        <v>177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20" t="s">
        <v>84</v>
      </c>
      <c r="BK304" s="228">
        <f>ROUND(I304*H304,2)</f>
        <v>0</v>
      </c>
      <c r="BL304" s="20" t="s">
        <v>291</v>
      </c>
      <c r="BM304" s="227" t="s">
        <v>805</v>
      </c>
    </row>
    <row r="305" s="2" customFormat="1">
      <c r="A305" s="41"/>
      <c r="B305" s="42"/>
      <c r="C305" s="43"/>
      <c r="D305" s="229" t="s">
        <v>185</v>
      </c>
      <c r="E305" s="43"/>
      <c r="F305" s="230" t="s">
        <v>4314</v>
      </c>
      <c r="G305" s="43"/>
      <c r="H305" s="43"/>
      <c r="I305" s="231"/>
      <c r="J305" s="43"/>
      <c r="K305" s="43"/>
      <c r="L305" s="47"/>
      <c r="M305" s="232"/>
      <c r="N305" s="233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185</v>
      </c>
      <c r="AU305" s="20" t="s">
        <v>92</v>
      </c>
    </row>
    <row r="306" s="2" customFormat="1" ht="16.5" customHeight="1">
      <c r="A306" s="41"/>
      <c r="B306" s="42"/>
      <c r="C306" s="216" t="s">
        <v>523</v>
      </c>
      <c r="D306" s="216" t="s">
        <v>179</v>
      </c>
      <c r="E306" s="217" t="s">
        <v>4315</v>
      </c>
      <c r="F306" s="218" t="s">
        <v>4316</v>
      </c>
      <c r="G306" s="219" t="s">
        <v>3686</v>
      </c>
      <c r="H306" s="220">
        <v>8</v>
      </c>
      <c r="I306" s="221"/>
      <c r="J306" s="222">
        <f>ROUND(I306*H306,2)</f>
        <v>0</v>
      </c>
      <c r="K306" s="218" t="s">
        <v>317</v>
      </c>
      <c r="L306" s="47"/>
      <c r="M306" s="223" t="s">
        <v>19</v>
      </c>
      <c r="N306" s="224" t="s">
        <v>48</v>
      </c>
      <c r="O306" s="87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7" t="s">
        <v>291</v>
      </c>
      <c r="AT306" s="227" t="s">
        <v>179</v>
      </c>
      <c r="AU306" s="227" t="s">
        <v>92</v>
      </c>
      <c r="AY306" s="20" t="s">
        <v>177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20" t="s">
        <v>84</v>
      </c>
      <c r="BK306" s="228">
        <f>ROUND(I306*H306,2)</f>
        <v>0</v>
      </c>
      <c r="BL306" s="20" t="s">
        <v>291</v>
      </c>
      <c r="BM306" s="227" t="s">
        <v>813</v>
      </c>
    </row>
    <row r="307" s="2" customFormat="1">
      <c r="A307" s="41"/>
      <c r="B307" s="42"/>
      <c r="C307" s="43"/>
      <c r="D307" s="229" t="s">
        <v>185</v>
      </c>
      <c r="E307" s="43"/>
      <c r="F307" s="230" t="s">
        <v>4316</v>
      </c>
      <c r="G307" s="43"/>
      <c r="H307" s="43"/>
      <c r="I307" s="231"/>
      <c r="J307" s="43"/>
      <c r="K307" s="43"/>
      <c r="L307" s="47"/>
      <c r="M307" s="232"/>
      <c r="N307" s="233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185</v>
      </c>
      <c r="AU307" s="20" t="s">
        <v>92</v>
      </c>
    </row>
    <row r="308" s="2" customFormat="1" ht="16.5" customHeight="1">
      <c r="A308" s="41"/>
      <c r="B308" s="42"/>
      <c r="C308" s="216" t="s">
        <v>530</v>
      </c>
      <c r="D308" s="216" t="s">
        <v>179</v>
      </c>
      <c r="E308" s="217" t="s">
        <v>4317</v>
      </c>
      <c r="F308" s="218" t="s">
        <v>4318</v>
      </c>
      <c r="G308" s="219" t="s">
        <v>3686</v>
      </c>
      <c r="H308" s="220">
        <v>12</v>
      </c>
      <c r="I308" s="221"/>
      <c r="J308" s="222">
        <f>ROUND(I308*H308,2)</f>
        <v>0</v>
      </c>
      <c r="K308" s="218" t="s">
        <v>317</v>
      </c>
      <c r="L308" s="47"/>
      <c r="M308" s="223" t="s">
        <v>19</v>
      </c>
      <c r="N308" s="224" t="s">
        <v>48</v>
      </c>
      <c r="O308" s="87"/>
      <c r="P308" s="225">
        <f>O308*H308</f>
        <v>0</v>
      </c>
      <c r="Q308" s="225">
        <v>0</v>
      </c>
      <c r="R308" s="225">
        <f>Q308*H308</f>
        <v>0</v>
      </c>
      <c r="S308" s="225">
        <v>0</v>
      </c>
      <c r="T308" s="226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7" t="s">
        <v>291</v>
      </c>
      <c r="AT308" s="227" t="s">
        <v>179</v>
      </c>
      <c r="AU308" s="227" t="s">
        <v>92</v>
      </c>
      <c r="AY308" s="20" t="s">
        <v>177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20" t="s">
        <v>84</v>
      </c>
      <c r="BK308" s="228">
        <f>ROUND(I308*H308,2)</f>
        <v>0</v>
      </c>
      <c r="BL308" s="20" t="s">
        <v>291</v>
      </c>
      <c r="BM308" s="227" t="s">
        <v>823</v>
      </c>
    </row>
    <row r="309" s="2" customFormat="1">
      <c r="A309" s="41"/>
      <c r="B309" s="42"/>
      <c r="C309" s="43"/>
      <c r="D309" s="229" t="s">
        <v>185</v>
      </c>
      <c r="E309" s="43"/>
      <c r="F309" s="230" t="s">
        <v>4318</v>
      </c>
      <c r="G309" s="43"/>
      <c r="H309" s="43"/>
      <c r="I309" s="231"/>
      <c r="J309" s="43"/>
      <c r="K309" s="43"/>
      <c r="L309" s="47"/>
      <c r="M309" s="232"/>
      <c r="N309" s="233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185</v>
      </c>
      <c r="AU309" s="20" t="s">
        <v>92</v>
      </c>
    </row>
    <row r="310" s="2" customFormat="1" ht="16.5" customHeight="1">
      <c r="A310" s="41"/>
      <c r="B310" s="42"/>
      <c r="C310" s="216" t="s">
        <v>537</v>
      </c>
      <c r="D310" s="216" t="s">
        <v>179</v>
      </c>
      <c r="E310" s="217" t="s">
        <v>4319</v>
      </c>
      <c r="F310" s="218" t="s">
        <v>4320</v>
      </c>
      <c r="G310" s="219" t="s">
        <v>3686</v>
      </c>
      <c r="H310" s="220">
        <v>10</v>
      </c>
      <c r="I310" s="221"/>
      <c r="J310" s="222">
        <f>ROUND(I310*H310,2)</f>
        <v>0</v>
      </c>
      <c r="K310" s="218" t="s">
        <v>317</v>
      </c>
      <c r="L310" s="47"/>
      <c r="M310" s="223" t="s">
        <v>19</v>
      </c>
      <c r="N310" s="224" t="s">
        <v>48</v>
      </c>
      <c r="O310" s="87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7" t="s">
        <v>291</v>
      </c>
      <c r="AT310" s="227" t="s">
        <v>179</v>
      </c>
      <c r="AU310" s="227" t="s">
        <v>92</v>
      </c>
      <c r="AY310" s="20" t="s">
        <v>177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20" t="s">
        <v>84</v>
      </c>
      <c r="BK310" s="228">
        <f>ROUND(I310*H310,2)</f>
        <v>0</v>
      </c>
      <c r="BL310" s="20" t="s">
        <v>291</v>
      </c>
      <c r="BM310" s="227" t="s">
        <v>833</v>
      </c>
    </row>
    <row r="311" s="2" customFormat="1">
      <c r="A311" s="41"/>
      <c r="B311" s="42"/>
      <c r="C311" s="43"/>
      <c r="D311" s="229" t="s">
        <v>185</v>
      </c>
      <c r="E311" s="43"/>
      <c r="F311" s="230" t="s">
        <v>4320</v>
      </c>
      <c r="G311" s="43"/>
      <c r="H311" s="43"/>
      <c r="I311" s="231"/>
      <c r="J311" s="43"/>
      <c r="K311" s="43"/>
      <c r="L311" s="47"/>
      <c r="M311" s="232"/>
      <c r="N311" s="233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185</v>
      </c>
      <c r="AU311" s="20" t="s">
        <v>92</v>
      </c>
    </row>
    <row r="312" s="12" customFormat="1" ht="20.88" customHeight="1">
      <c r="A312" s="12"/>
      <c r="B312" s="200"/>
      <c r="C312" s="201"/>
      <c r="D312" s="202" t="s">
        <v>76</v>
      </c>
      <c r="E312" s="214" t="s">
        <v>4321</v>
      </c>
      <c r="F312" s="214" t="s">
        <v>4322</v>
      </c>
      <c r="G312" s="201"/>
      <c r="H312" s="201"/>
      <c r="I312" s="204"/>
      <c r="J312" s="215">
        <f>BK312</f>
        <v>0</v>
      </c>
      <c r="K312" s="201"/>
      <c r="L312" s="206"/>
      <c r="M312" s="207"/>
      <c r="N312" s="208"/>
      <c r="O312" s="208"/>
      <c r="P312" s="209">
        <f>SUM(P313:P316)</f>
        <v>0</v>
      </c>
      <c r="Q312" s="208"/>
      <c r="R312" s="209">
        <f>SUM(R313:R316)</f>
        <v>0</v>
      </c>
      <c r="S312" s="208"/>
      <c r="T312" s="210">
        <f>SUM(T313:T316)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1" t="s">
        <v>84</v>
      </c>
      <c r="AT312" s="212" t="s">
        <v>76</v>
      </c>
      <c r="AU312" s="212" t="s">
        <v>86</v>
      </c>
      <c r="AY312" s="211" t="s">
        <v>177</v>
      </c>
      <c r="BK312" s="213">
        <f>SUM(BK313:BK316)</f>
        <v>0</v>
      </c>
    </row>
    <row r="313" s="2" customFormat="1" ht="16.5" customHeight="1">
      <c r="A313" s="41"/>
      <c r="B313" s="42"/>
      <c r="C313" s="216" t="s">
        <v>543</v>
      </c>
      <c r="D313" s="216" t="s">
        <v>179</v>
      </c>
      <c r="E313" s="217" t="s">
        <v>4323</v>
      </c>
      <c r="F313" s="218" t="s">
        <v>4324</v>
      </c>
      <c r="G313" s="219" t="s">
        <v>3686</v>
      </c>
      <c r="H313" s="220">
        <v>48</v>
      </c>
      <c r="I313" s="221"/>
      <c r="J313" s="222">
        <f>ROUND(I313*H313,2)</f>
        <v>0</v>
      </c>
      <c r="K313" s="218" t="s">
        <v>317</v>
      </c>
      <c r="L313" s="47"/>
      <c r="M313" s="223" t="s">
        <v>19</v>
      </c>
      <c r="N313" s="224" t="s">
        <v>48</v>
      </c>
      <c r="O313" s="87"/>
      <c r="P313" s="225">
        <f>O313*H313</f>
        <v>0</v>
      </c>
      <c r="Q313" s="225">
        <v>0</v>
      </c>
      <c r="R313" s="225">
        <f>Q313*H313</f>
        <v>0</v>
      </c>
      <c r="S313" s="225">
        <v>0</v>
      </c>
      <c r="T313" s="226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7" t="s">
        <v>291</v>
      </c>
      <c r="AT313" s="227" t="s">
        <v>179</v>
      </c>
      <c r="AU313" s="227" t="s">
        <v>92</v>
      </c>
      <c r="AY313" s="20" t="s">
        <v>177</v>
      </c>
      <c r="BE313" s="228">
        <f>IF(N313="základní",J313,0)</f>
        <v>0</v>
      </c>
      <c r="BF313" s="228">
        <f>IF(N313="snížená",J313,0)</f>
        <v>0</v>
      </c>
      <c r="BG313" s="228">
        <f>IF(N313="zákl. přenesená",J313,0)</f>
        <v>0</v>
      </c>
      <c r="BH313" s="228">
        <f>IF(N313="sníž. přenesená",J313,0)</f>
        <v>0</v>
      </c>
      <c r="BI313" s="228">
        <f>IF(N313="nulová",J313,0)</f>
        <v>0</v>
      </c>
      <c r="BJ313" s="20" t="s">
        <v>84</v>
      </c>
      <c r="BK313" s="228">
        <f>ROUND(I313*H313,2)</f>
        <v>0</v>
      </c>
      <c r="BL313" s="20" t="s">
        <v>291</v>
      </c>
      <c r="BM313" s="227" t="s">
        <v>842</v>
      </c>
    </row>
    <row r="314" s="2" customFormat="1">
      <c r="A314" s="41"/>
      <c r="B314" s="42"/>
      <c r="C314" s="43"/>
      <c r="D314" s="229" t="s">
        <v>185</v>
      </c>
      <c r="E314" s="43"/>
      <c r="F314" s="230" t="s">
        <v>4324</v>
      </c>
      <c r="G314" s="43"/>
      <c r="H314" s="43"/>
      <c r="I314" s="231"/>
      <c r="J314" s="43"/>
      <c r="K314" s="43"/>
      <c r="L314" s="47"/>
      <c r="M314" s="232"/>
      <c r="N314" s="233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185</v>
      </c>
      <c r="AU314" s="20" t="s">
        <v>92</v>
      </c>
    </row>
    <row r="315" s="2" customFormat="1" ht="16.5" customHeight="1">
      <c r="A315" s="41"/>
      <c r="B315" s="42"/>
      <c r="C315" s="216" t="s">
        <v>549</v>
      </c>
      <c r="D315" s="216" t="s">
        <v>179</v>
      </c>
      <c r="E315" s="217" t="s">
        <v>4325</v>
      </c>
      <c r="F315" s="218" t="s">
        <v>4326</v>
      </c>
      <c r="G315" s="219" t="s">
        <v>3686</v>
      </c>
      <c r="H315" s="220">
        <v>8</v>
      </c>
      <c r="I315" s="221"/>
      <c r="J315" s="222">
        <f>ROUND(I315*H315,2)</f>
        <v>0</v>
      </c>
      <c r="K315" s="218" t="s">
        <v>317</v>
      </c>
      <c r="L315" s="47"/>
      <c r="M315" s="223" t="s">
        <v>19</v>
      </c>
      <c r="N315" s="224" t="s">
        <v>48</v>
      </c>
      <c r="O315" s="87"/>
      <c r="P315" s="225">
        <f>O315*H315</f>
        <v>0</v>
      </c>
      <c r="Q315" s="225">
        <v>0</v>
      </c>
      <c r="R315" s="225">
        <f>Q315*H315</f>
        <v>0</v>
      </c>
      <c r="S315" s="225">
        <v>0</v>
      </c>
      <c r="T315" s="226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7" t="s">
        <v>291</v>
      </c>
      <c r="AT315" s="227" t="s">
        <v>179</v>
      </c>
      <c r="AU315" s="227" t="s">
        <v>92</v>
      </c>
      <c r="AY315" s="20" t="s">
        <v>177</v>
      </c>
      <c r="BE315" s="228">
        <f>IF(N315="základní",J315,0)</f>
        <v>0</v>
      </c>
      <c r="BF315" s="228">
        <f>IF(N315="snížená",J315,0)</f>
        <v>0</v>
      </c>
      <c r="BG315" s="228">
        <f>IF(N315="zákl. přenesená",J315,0)</f>
        <v>0</v>
      </c>
      <c r="BH315" s="228">
        <f>IF(N315="sníž. přenesená",J315,0)</f>
        <v>0</v>
      </c>
      <c r="BI315" s="228">
        <f>IF(N315="nulová",J315,0)</f>
        <v>0</v>
      </c>
      <c r="BJ315" s="20" t="s">
        <v>84</v>
      </c>
      <c r="BK315" s="228">
        <f>ROUND(I315*H315,2)</f>
        <v>0</v>
      </c>
      <c r="BL315" s="20" t="s">
        <v>291</v>
      </c>
      <c r="BM315" s="227" t="s">
        <v>851</v>
      </c>
    </row>
    <row r="316" s="2" customFormat="1">
      <c r="A316" s="41"/>
      <c r="B316" s="42"/>
      <c r="C316" s="43"/>
      <c r="D316" s="229" t="s">
        <v>185</v>
      </c>
      <c r="E316" s="43"/>
      <c r="F316" s="230" t="s">
        <v>4326</v>
      </c>
      <c r="G316" s="43"/>
      <c r="H316" s="43"/>
      <c r="I316" s="231"/>
      <c r="J316" s="43"/>
      <c r="K316" s="43"/>
      <c r="L316" s="47"/>
      <c r="M316" s="232"/>
      <c r="N316" s="233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185</v>
      </c>
      <c r="AU316" s="20" t="s">
        <v>92</v>
      </c>
    </row>
    <row r="317" s="12" customFormat="1" ht="20.88" customHeight="1">
      <c r="A317" s="12"/>
      <c r="B317" s="200"/>
      <c r="C317" s="201"/>
      <c r="D317" s="202" t="s">
        <v>76</v>
      </c>
      <c r="E317" s="214" t="s">
        <v>4241</v>
      </c>
      <c r="F317" s="214" t="s">
        <v>4242</v>
      </c>
      <c r="G317" s="201"/>
      <c r="H317" s="201"/>
      <c r="I317" s="204"/>
      <c r="J317" s="215">
        <f>BK317</f>
        <v>0</v>
      </c>
      <c r="K317" s="201"/>
      <c r="L317" s="206"/>
      <c r="M317" s="207"/>
      <c r="N317" s="208"/>
      <c r="O317" s="208"/>
      <c r="P317" s="209">
        <f>SUM(P318:P319)</f>
        <v>0</v>
      </c>
      <c r="Q317" s="208"/>
      <c r="R317" s="209">
        <f>SUM(R318:R319)</f>
        <v>0</v>
      </c>
      <c r="S317" s="208"/>
      <c r="T317" s="210">
        <f>SUM(T318:T319)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11" t="s">
        <v>84</v>
      </c>
      <c r="AT317" s="212" t="s">
        <v>76</v>
      </c>
      <c r="AU317" s="212" t="s">
        <v>86</v>
      </c>
      <c r="AY317" s="211" t="s">
        <v>177</v>
      </c>
      <c r="BK317" s="213">
        <f>SUM(BK318:BK319)</f>
        <v>0</v>
      </c>
    </row>
    <row r="318" s="2" customFormat="1" ht="16.5" customHeight="1">
      <c r="A318" s="41"/>
      <c r="B318" s="42"/>
      <c r="C318" s="216" t="s">
        <v>552</v>
      </c>
      <c r="D318" s="216" t="s">
        <v>179</v>
      </c>
      <c r="E318" s="217" t="s">
        <v>4243</v>
      </c>
      <c r="F318" s="218" t="s">
        <v>4244</v>
      </c>
      <c r="G318" s="219" t="s">
        <v>3686</v>
      </c>
      <c r="H318" s="220">
        <v>56</v>
      </c>
      <c r="I318" s="221"/>
      <c r="J318" s="222">
        <f>ROUND(I318*H318,2)</f>
        <v>0</v>
      </c>
      <c r="K318" s="218" t="s">
        <v>317</v>
      </c>
      <c r="L318" s="47"/>
      <c r="M318" s="223" t="s">
        <v>19</v>
      </c>
      <c r="N318" s="224" t="s">
        <v>48</v>
      </c>
      <c r="O318" s="87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7" t="s">
        <v>291</v>
      </c>
      <c r="AT318" s="227" t="s">
        <v>179</v>
      </c>
      <c r="AU318" s="227" t="s">
        <v>92</v>
      </c>
      <c r="AY318" s="20" t="s">
        <v>177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20" t="s">
        <v>84</v>
      </c>
      <c r="BK318" s="228">
        <f>ROUND(I318*H318,2)</f>
        <v>0</v>
      </c>
      <c r="BL318" s="20" t="s">
        <v>291</v>
      </c>
      <c r="BM318" s="227" t="s">
        <v>860</v>
      </c>
    </row>
    <row r="319" s="2" customFormat="1">
      <c r="A319" s="41"/>
      <c r="B319" s="42"/>
      <c r="C319" s="43"/>
      <c r="D319" s="229" t="s">
        <v>185</v>
      </c>
      <c r="E319" s="43"/>
      <c r="F319" s="230" t="s">
        <v>4244</v>
      </c>
      <c r="G319" s="43"/>
      <c r="H319" s="43"/>
      <c r="I319" s="231"/>
      <c r="J319" s="43"/>
      <c r="K319" s="43"/>
      <c r="L319" s="47"/>
      <c r="M319" s="232"/>
      <c r="N319" s="233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185</v>
      </c>
      <c r="AU319" s="20" t="s">
        <v>92</v>
      </c>
    </row>
    <row r="320" s="12" customFormat="1" ht="20.88" customHeight="1">
      <c r="A320" s="12"/>
      <c r="B320" s="200"/>
      <c r="C320" s="201"/>
      <c r="D320" s="202" t="s">
        <v>76</v>
      </c>
      <c r="E320" s="214" t="s">
        <v>4327</v>
      </c>
      <c r="F320" s="214" t="s">
        <v>4328</v>
      </c>
      <c r="G320" s="201"/>
      <c r="H320" s="201"/>
      <c r="I320" s="204"/>
      <c r="J320" s="215">
        <f>BK320</f>
        <v>0</v>
      </c>
      <c r="K320" s="201"/>
      <c r="L320" s="206"/>
      <c r="M320" s="207"/>
      <c r="N320" s="208"/>
      <c r="O320" s="208"/>
      <c r="P320" s="209">
        <f>SUM(P321:P322)</f>
        <v>0</v>
      </c>
      <c r="Q320" s="208"/>
      <c r="R320" s="209">
        <f>SUM(R321:R322)</f>
        <v>0</v>
      </c>
      <c r="S320" s="208"/>
      <c r="T320" s="210">
        <f>SUM(T321:T322)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1" t="s">
        <v>84</v>
      </c>
      <c r="AT320" s="212" t="s">
        <v>76</v>
      </c>
      <c r="AU320" s="212" t="s">
        <v>86</v>
      </c>
      <c r="AY320" s="211" t="s">
        <v>177</v>
      </c>
      <c r="BK320" s="213">
        <f>SUM(BK321:BK322)</f>
        <v>0</v>
      </c>
    </row>
    <row r="321" s="2" customFormat="1" ht="16.5" customHeight="1">
      <c r="A321" s="41"/>
      <c r="B321" s="42"/>
      <c r="C321" s="216" t="s">
        <v>557</v>
      </c>
      <c r="D321" s="216" t="s">
        <v>179</v>
      </c>
      <c r="E321" s="217" t="s">
        <v>4329</v>
      </c>
      <c r="F321" s="218" t="s">
        <v>4330</v>
      </c>
      <c r="G321" s="219" t="s">
        <v>3686</v>
      </c>
      <c r="H321" s="220">
        <v>8</v>
      </c>
      <c r="I321" s="221"/>
      <c r="J321" s="222">
        <f>ROUND(I321*H321,2)</f>
        <v>0</v>
      </c>
      <c r="K321" s="218" t="s">
        <v>317</v>
      </c>
      <c r="L321" s="47"/>
      <c r="M321" s="223" t="s">
        <v>19</v>
      </c>
      <c r="N321" s="224" t="s">
        <v>48</v>
      </c>
      <c r="O321" s="87"/>
      <c r="P321" s="225">
        <f>O321*H321</f>
        <v>0</v>
      </c>
      <c r="Q321" s="225">
        <v>0</v>
      </c>
      <c r="R321" s="225">
        <f>Q321*H321</f>
        <v>0</v>
      </c>
      <c r="S321" s="225">
        <v>0</v>
      </c>
      <c r="T321" s="226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7" t="s">
        <v>291</v>
      </c>
      <c r="AT321" s="227" t="s">
        <v>179</v>
      </c>
      <c r="AU321" s="227" t="s">
        <v>92</v>
      </c>
      <c r="AY321" s="20" t="s">
        <v>177</v>
      </c>
      <c r="BE321" s="228">
        <f>IF(N321="základní",J321,0)</f>
        <v>0</v>
      </c>
      <c r="BF321" s="228">
        <f>IF(N321="snížená",J321,0)</f>
        <v>0</v>
      </c>
      <c r="BG321" s="228">
        <f>IF(N321="zákl. přenesená",J321,0)</f>
        <v>0</v>
      </c>
      <c r="BH321" s="228">
        <f>IF(N321="sníž. přenesená",J321,0)</f>
        <v>0</v>
      </c>
      <c r="BI321" s="228">
        <f>IF(N321="nulová",J321,0)</f>
        <v>0</v>
      </c>
      <c r="BJ321" s="20" t="s">
        <v>84</v>
      </c>
      <c r="BK321" s="228">
        <f>ROUND(I321*H321,2)</f>
        <v>0</v>
      </c>
      <c r="BL321" s="20" t="s">
        <v>291</v>
      </c>
      <c r="BM321" s="227" t="s">
        <v>868</v>
      </c>
    </row>
    <row r="322" s="2" customFormat="1">
      <c r="A322" s="41"/>
      <c r="B322" s="42"/>
      <c r="C322" s="43"/>
      <c r="D322" s="229" t="s">
        <v>185</v>
      </c>
      <c r="E322" s="43"/>
      <c r="F322" s="230" t="s">
        <v>4331</v>
      </c>
      <c r="G322" s="43"/>
      <c r="H322" s="43"/>
      <c r="I322" s="231"/>
      <c r="J322" s="43"/>
      <c r="K322" s="43"/>
      <c r="L322" s="47"/>
      <c r="M322" s="232"/>
      <c r="N322" s="233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185</v>
      </c>
      <c r="AU322" s="20" t="s">
        <v>92</v>
      </c>
    </row>
    <row r="323" s="12" customFormat="1" ht="20.88" customHeight="1">
      <c r="A323" s="12"/>
      <c r="B323" s="200"/>
      <c r="C323" s="201"/>
      <c r="D323" s="202" t="s">
        <v>76</v>
      </c>
      <c r="E323" s="214" t="s">
        <v>4332</v>
      </c>
      <c r="F323" s="214" t="s">
        <v>4333</v>
      </c>
      <c r="G323" s="201"/>
      <c r="H323" s="201"/>
      <c r="I323" s="204"/>
      <c r="J323" s="215">
        <f>BK323</f>
        <v>0</v>
      </c>
      <c r="K323" s="201"/>
      <c r="L323" s="206"/>
      <c r="M323" s="207"/>
      <c r="N323" s="208"/>
      <c r="O323" s="208"/>
      <c r="P323" s="209">
        <f>SUM(P324:P325)</f>
        <v>0</v>
      </c>
      <c r="Q323" s="208"/>
      <c r="R323" s="209">
        <f>SUM(R324:R325)</f>
        <v>0</v>
      </c>
      <c r="S323" s="208"/>
      <c r="T323" s="210">
        <f>SUM(T324:T325)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1" t="s">
        <v>84</v>
      </c>
      <c r="AT323" s="212" t="s">
        <v>76</v>
      </c>
      <c r="AU323" s="212" t="s">
        <v>86</v>
      </c>
      <c r="AY323" s="211" t="s">
        <v>177</v>
      </c>
      <c r="BK323" s="213">
        <f>SUM(BK324:BK325)</f>
        <v>0</v>
      </c>
    </row>
    <row r="324" s="2" customFormat="1" ht="16.5" customHeight="1">
      <c r="A324" s="41"/>
      <c r="B324" s="42"/>
      <c r="C324" s="216" t="s">
        <v>561</v>
      </c>
      <c r="D324" s="216" t="s">
        <v>179</v>
      </c>
      <c r="E324" s="217" t="s">
        <v>4334</v>
      </c>
      <c r="F324" s="218" t="s">
        <v>4335</v>
      </c>
      <c r="G324" s="219" t="s">
        <v>3686</v>
      </c>
      <c r="H324" s="220">
        <v>4</v>
      </c>
      <c r="I324" s="221"/>
      <c r="J324" s="222">
        <f>ROUND(I324*H324,2)</f>
        <v>0</v>
      </c>
      <c r="K324" s="218" t="s">
        <v>317</v>
      </c>
      <c r="L324" s="47"/>
      <c r="M324" s="223" t="s">
        <v>19</v>
      </c>
      <c r="N324" s="224" t="s">
        <v>48</v>
      </c>
      <c r="O324" s="87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7" t="s">
        <v>291</v>
      </c>
      <c r="AT324" s="227" t="s">
        <v>179</v>
      </c>
      <c r="AU324" s="227" t="s">
        <v>92</v>
      </c>
      <c r="AY324" s="20" t="s">
        <v>177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20" t="s">
        <v>84</v>
      </c>
      <c r="BK324" s="228">
        <f>ROUND(I324*H324,2)</f>
        <v>0</v>
      </c>
      <c r="BL324" s="20" t="s">
        <v>291</v>
      </c>
      <c r="BM324" s="227" t="s">
        <v>881</v>
      </c>
    </row>
    <row r="325" s="2" customFormat="1">
      <c r="A325" s="41"/>
      <c r="B325" s="42"/>
      <c r="C325" s="43"/>
      <c r="D325" s="229" t="s">
        <v>185</v>
      </c>
      <c r="E325" s="43"/>
      <c r="F325" s="230" t="s">
        <v>4335</v>
      </c>
      <c r="G325" s="43"/>
      <c r="H325" s="43"/>
      <c r="I325" s="231"/>
      <c r="J325" s="43"/>
      <c r="K325" s="43"/>
      <c r="L325" s="47"/>
      <c r="M325" s="232"/>
      <c r="N325" s="233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185</v>
      </c>
      <c r="AU325" s="20" t="s">
        <v>92</v>
      </c>
    </row>
    <row r="326" s="12" customFormat="1" ht="20.88" customHeight="1">
      <c r="A326" s="12"/>
      <c r="B326" s="200"/>
      <c r="C326" s="201"/>
      <c r="D326" s="202" t="s">
        <v>76</v>
      </c>
      <c r="E326" s="214" t="s">
        <v>4336</v>
      </c>
      <c r="F326" s="214" t="s">
        <v>4337</v>
      </c>
      <c r="G326" s="201"/>
      <c r="H326" s="201"/>
      <c r="I326" s="204"/>
      <c r="J326" s="215">
        <f>BK326</f>
        <v>0</v>
      </c>
      <c r="K326" s="201"/>
      <c r="L326" s="206"/>
      <c r="M326" s="207"/>
      <c r="N326" s="208"/>
      <c r="O326" s="208"/>
      <c r="P326" s="209">
        <f>SUM(P327:P352)</f>
        <v>0</v>
      </c>
      <c r="Q326" s="208"/>
      <c r="R326" s="209">
        <f>SUM(R327:R352)</f>
        <v>0</v>
      </c>
      <c r="S326" s="208"/>
      <c r="T326" s="210">
        <f>SUM(T327:T352)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1" t="s">
        <v>84</v>
      </c>
      <c r="AT326" s="212" t="s">
        <v>76</v>
      </c>
      <c r="AU326" s="212" t="s">
        <v>86</v>
      </c>
      <c r="AY326" s="211" t="s">
        <v>177</v>
      </c>
      <c r="BK326" s="213">
        <f>SUM(BK327:BK352)</f>
        <v>0</v>
      </c>
    </row>
    <row r="327" s="2" customFormat="1" ht="16.5" customHeight="1">
      <c r="A327" s="41"/>
      <c r="B327" s="42"/>
      <c r="C327" s="216" t="s">
        <v>569</v>
      </c>
      <c r="D327" s="216" t="s">
        <v>179</v>
      </c>
      <c r="E327" s="217" t="s">
        <v>4338</v>
      </c>
      <c r="F327" s="218" t="s">
        <v>4339</v>
      </c>
      <c r="G327" s="219" t="s">
        <v>3686</v>
      </c>
      <c r="H327" s="220">
        <v>11</v>
      </c>
      <c r="I327" s="221"/>
      <c r="J327" s="222">
        <f>ROUND(I327*H327,2)</f>
        <v>0</v>
      </c>
      <c r="K327" s="218" t="s">
        <v>317</v>
      </c>
      <c r="L327" s="47"/>
      <c r="M327" s="223" t="s">
        <v>19</v>
      </c>
      <c r="N327" s="224" t="s">
        <v>48</v>
      </c>
      <c r="O327" s="87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7" t="s">
        <v>291</v>
      </c>
      <c r="AT327" s="227" t="s">
        <v>179</v>
      </c>
      <c r="AU327" s="227" t="s">
        <v>92</v>
      </c>
      <c r="AY327" s="20" t="s">
        <v>177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20" t="s">
        <v>84</v>
      </c>
      <c r="BK327" s="228">
        <f>ROUND(I327*H327,2)</f>
        <v>0</v>
      </c>
      <c r="BL327" s="20" t="s">
        <v>291</v>
      </c>
      <c r="BM327" s="227" t="s">
        <v>893</v>
      </c>
    </row>
    <row r="328" s="2" customFormat="1">
      <c r="A328" s="41"/>
      <c r="B328" s="42"/>
      <c r="C328" s="43"/>
      <c r="D328" s="229" t="s">
        <v>185</v>
      </c>
      <c r="E328" s="43"/>
      <c r="F328" s="230" t="s">
        <v>4340</v>
      </c>
      <c r="G328" s="43"/>
      <c r="H328" s="43"/>
      <c r="I328" s="231"/>
      <c r="J328" s="43"/>
      <c r="K328" s="43"/>
      <c r="L328" s="47"/>
      <c r="M328" s="232"/>
      <c r="N328" s="233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185</v>
      </c>
      <c r="AU328" s="20" t="s">
        <v>92</v>
      </c>
    </row>
    <row r="329" s="2" customFormat="1" ht="16.5" customHeight="1">
      <c r="A329" s="41"/>
      <c r="B329" s="42"/>
      <c r="C329" s="216" t="s">
        <v>573</v>
      </c>
      <c r="D329" s="216" t="s">
        <v>179</v>
      </c>
      <c r="E329" s="217" t="s">
        <v>4341</v>
      </c>
      <c r="F329" s="218" t="s">
        <v>4342</v>
      </c>
      <c r="G329" s="219" t="s">
        <v>3686</v>
      </c>
      <c r="H329" s="220">
        <v>33</v>
      </c>
      <c r="I329" s="221"/>
      <c r="J329" s="222">
        <f>ROUND(I329*H329,2)</f>
        <v>0</v>
      </c>
      <c r="K329" s="218" t="s">
        <v>317</v>
      </c>
      <c r="L329" s="47"/>
      <c r="M329" s="223" t="s">
        <v>19</v>
      </c>
      <c r="N329" s="224" t="s">
        <v>48</v>
      </c>
      <c r="O329" s="87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7" t="s">
        <v>291</v>
      </c>
      <c r="AT329" s="227" t="s">
        <v>179</v>
      </c>
      <c r="AU329" s="227" t="s">
        <v>92</v>
      </c>
      <c r="AY329" s="20" t="s">
        <v>177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20" t="s">
        <v>84</v>
      </c>
      <c r="BK329" s="228">
        <f>ROUND(I329*H329,2)</f>
        <v>0</v>
      </c>
      <c r="BL329" s="20" t="s">
        <v>291</v>
      </c>
      <c r="BM329" s="227" t="s">
        <v>934</v>
      </c>
    </row>
    <row r="330" s="2" customFormat="1">
      <c r="A330" s="41"/>
      <c r="B330" s="42"/>
      <c r="C330" s="43"/>
      <c r="D330" s="229" t="s">
        <v>185</v>
      </c>
      <c r="E330" s="43"/>
      <c r="F330" s="230" t="s">
        <v>4343</v>
      </c>
      <c r="G330" s="43"/>
      <c r="H330" s="43"/>
      <c r="I330" s="231"/>
      <c r="J330" s="43"/>
      <c r="K330" s="43"/>
      <c r="L330" s="47"/>
      <c r="M330" s="232"/>
      <c r="N330" s="233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185</v>
      </c>
      <c r="AU330" s="20" t="s">
        <v>92</v>
      </c>
    </row>
    <row r="331" s="2" customFormat="1" ht="16.5" customHeight="1">
      <c r="A331" s="41"/>
      <c r="B331" s="42"/>
      <c r="C331" s="216" t="s">
        <v>579</v>
      </c>
      <c r="D331" s="216" t="s">
        <v>179</v>
      </c>
      <c r="E331" s="217" t="s">
        <v>4344</v>
      </c>
      <c r="F331" s="218" t="s">
        <v>4345</v>
      </c>
      <c r="G331" s="219" t="s">
        <v>3686</v>
      </c>
      <c r="H331" s="220">
        <v>10</v>
      </c>
      <c r="I331" s="221"/>
      <c r="J331" s="222">
        <f>ROUND(I331*H331,2)</f>
        <v>0</v>
      </c>
      <c r="K331" s="218" t="s">
        <v>317</v>
      </c>
      <c r="L331" s="47"/>
      <c r="M331" s="223" t="s">
        <v>19</v>
      </c>
      <c r="N331" s="224" t="s">
        <v>48</v>
      </c>
      <c r="O331" s="87"/>
      <c r="P331" s="225">
        <f>O331*H331</f>
        <v>0</v>
      </c>
      <c r="Q331" s="225">
        <v>0</v>
      </c>
      <c r="R331" s="225">
        <f>Q331*H331</f>
        <v>0</v>
      </c>
      <c r="S331" s="225">
        <v>0</v>
      </c>
      <c r="T331" s="226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7" t="s">
        <v>291</v>
      </c>
      <c r="AT331" s="227" t="s">
        <v>179</v>
      </c>
      <c r="AU331" s="227" t="s">
        <v>92</v>
      </c>
      <c r="AY331" s="20" t="s">
        <v>177</v>
      </c>
      <c r="BE331" s="228">
        <f>IF(N331="základní",J331,0)</f>
        <v>0</v>
      </c>
      <c r="BF331" s="228">
        <f>IF(N331="snížená",J331,0)</f>
        <v>0</v>
      </c>
      <c r="BG331" s="228">
        <f>IF(N331="zákl. přenesená",J331,0)</f>
        <v>0</v>
      </c>
      <c r="BH331" s="228">
        <f>IF(N331="sníž. přenesená",J331,0)</f>
        <v>0</v>
      </c>
      <c r="BI331" s="228">
        <f>IF(N331="nulová",J331,0)</f>
        <v>0</v>
      </c>
      <c r="BJ331" s="20" t="s">
        <v>84</v>
      </c>
      <c r="BK331" s="228">
        <f>ROUND(I331*H331,2)</f>
        <v>0</v>
      </c>
      <c r="BL331" s="20" t="s">
        <v>291</v>
      </c>
      <c r="BM331" s="227" t="s">
        <v>961</v>
      </c>
    </row>
    <row r="332" s="2" customFormat="1">
      <c r="A332" s="41"/>
      <c r="B332" s="42"/>
      <c r="C332" s="43"/>
      <c r="D332" s="229" t="s">
        <v>185</v>
      </c>
      <c r="E332" s="43"/>
      <c r="F332" s="230" t="s">
        <v>4345</v>
      </c>
      <c r="G332" s="43"/>
      <c r="H332" s="43"/>
      <c r="I332" s="231"/>
      <c r="J332" s="43"/>
      <c r="K332" s="43"/>
      <c r="L332" s="47"/>
      <c r="M332" s="232"/>
      <c r="N332" s="233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185</v>
      </c>
      <c r="AU332" s="20" t="s">
        <v>92</v>
      </c>
    </row>
    <row r="333" s="2" customFormat="1" ht="16.5" customHeight="1">
      <c r="A333" s="41"/>
      <c r="B333" s="42"/>
      <c r="C333" s="216" t="s">
        <v>586</v>
      </c>
      <c r="D333" s="216" t="s">
        <v>179</v>
      </c>
      <c r="E333" s="217" t="s">
        <v>4346</v>
      </c>
      <c r="F333" s="218" t="s">
        <v>4347</v>
      </c>
      <c r="G333" s="219" t="s">
        <v>3686</v>
      </c>
      <c r="H333" s="220">
        <v>29</v>
      </c>
      <c r="I333" s="221"/>
      <c r="J333" s="222">
        <f>ROUND(I333*H333,2)</f>
        <v>0</v>
      </c>
      <c r="K333" s="218" t="s">
        <v>317</v>
      </c>
      <c r="L333" s="47"/>
      <c r="M333" s="223" t="s">
        <v>19</v>
      </c>
      <c r="N333" s="224" t="s">
        <v>48</v>
      </c>
      <c r="O333" s="87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7" t="s">
        <v>291</v>
      </c>
      <c r="AT333" s="227" t="s">
        <v>179</v>
      </c>
      <c r="AU333" s="227" t="s">
        <v>92</v>
      </c>
      <c r="AY333" s="20" t="s">
        <v>177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20" t="s">
        <v>84</v>
      </c>
      <c r="BK333" s="228">
        <f>ROUND(I333*H333,2)</f>
        <v>0</v>
      </c>
      <c r="BL333" s="20" t="s">
        <v>291</v>
      </c>
      <c r="BM333" s="227" t="s">
        <v>983</v>
      </c>
    </row>
    <row r="334" s="2" customFormat="1">
      <c r="A334" s="41"/>
      <c r="B334" s="42"/>
      <c r="C334" s="43"/>
      <c r="D334" s="229" t="s">
        <v>185</v>
      </c>
      <c r="E334" s="43"/>
      <c r="F334" s="230" t="s">
        <v>4347</v>
      </c>
      <c r="G334" s="43"/>
      <c r="H334" s="43"/>
      <c r="I334" s="231"/>
      <c r="J334" s="43"/>
      <c r="K334" s="43"/>
      <c r="L334" s="47"/>
      <c r="M334" s="232"/>
      <c r="N334" s="233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185</v>
      </c>
      <c r="AU334" s="20" t="s">
        <v>92</v>
      </c>
    </row>
    <row r="335" s="2" customFormat="1" ht="16.5" customHeight="1">
      <c r="A335" s="41"/>
      <c r="B335" s="42"/>
      <c r="C335" s="216" t="s">
        <v>592</v>
      </c>
      <c r="D335" s="216" t="s">
        <v>179</v>
      </c>
      <c r="E335" s="217" t="s">
        <v>4348</v>
      </c>
      <c r="F335" s="218" t="s">
        <v>4349</v>
      </c>
      <c r="G335" s="219" t="s">
        <v>3686</v>
      </c>
      <c r="H335" s="220">
        <v>42</v>
      </c>
      <c r="I335" s="221"/>
      <c r="J335" s="222">
        <f>ROUND(I335*H335,2)</f>
        <v>0</v>
      </c>
      <c r="K335" s="218" t="s">
        <v>317</v>
      </c>
      <c r="L335" s="47"/>
      <c r="M335" s="223" t="s">
        <v>19</v>
      </c>
      <c r="N335" s="224" t="s">
        <v>48</v>
      </c>
      <c r="O335" s="87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7" t="s">
        <v>291</v>
      </c>
      <c r="AT335" s="227" t="s">
        <v>179</v>
      </c>
      <c r="AU335" s="227" t="s">
        <v>92</v>
      </c>
      <c r="AY335" s="20" t="s">
        <v>177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20" t="s">
        <v>84</v>
      </c>
      <c r="BK335" s="228">
        <f>ROUND(I335*H335,2)</f>
        <v>0</v>
      </c>
      <c r="BL335" s="20" t="s">
        <v>291</v>
      </c>
      <c r="BM335" s="227" t="s">
        <v>992</v>
      </c>
    </row>
    <row r="336" s="2" customFormat="1">
      <c r="A336" s="41"/>
      <c r="B336" s="42"/>
      <c r="C336" s="43"/>
      <c r="D336" s="229" t="s">
        <v>185</v>
      </c>
      <c r="E336" s="43"/>
      <c r="F336" s="230" t="s">
        <v>4349</v>
      </c>
      <c r="G336" s="43"/>
      <c r="H336" s="43"/>
      <c r="I336" s="231"/>
      <c r="J336" s="43"/>
      <c r="K336" s="43"/>
      <c r="L336" s="47"/>
      <c r="M336" s="232"/>
      <c r="N336" s="233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185</v>
      </c>
      <c r="AU336" s="20" t="s">
        <v>92</v>
      </c>
    </row>
    <row r="337" s="2" customFormat="1" ht="16.5" customHeight="1">
      <c r="A337" s="41"/>
      <c r="B337" s="42"/>
      <c r="C337" s="216" t="s">
        <v>601</v>
      </c>
      <c r="D337" s="216" t="s">
        <v>179</v>
      </c>
      <c r="E337" s="217" t="s">
        <v>4350</v>
      </c>
      <c r="F337" s="218" t="s">
        <v>4351</v>
      </c>
      <c r="G337" s="219" t="s">
        <v>3686</v>
      </c>
      <c r="H337" s="220">
        <v>14</v>
      </c>
      <c r="I337" s="221"/>
      <c r="J337" s="222">
        <f>ROUND(I337*H337,2)</f>
        <v>0</v>
      </c>
      <c r="K337" s="218" t="s">
        <v>317</v>
      </c>
      <c r="L337" s="47"/>
      <c r="M337" s="223" t="s">
        <v>19</v>
      </c>
      <c r="N337" s="224" t="s">
        <v>48</v>
      </c>
      <c r="O337" s="87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7" t="s">
        <v>291</v>
      </c>
      <c r="AT337" s="227" t="s">
        <v>179</v>
      </c>
      <c r="AU337" s="227" t="s">
        <v>92</v>
      </c>
      <c r="AY337" s="20" t="s">
        <v>177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20" t="s">
        <v>84</v>
      </c>
      <c r="BK337" s="228">
        <f>ROUND(I337*H337,2)</f>
        <v>0</v>
      </c>
      <c r="BL337" s="20" t="s">
        <v>291</v>
      </c>
      <c r="BM337" s="227" t="s">
        <v>1001</v>
      </c>
    </row>
    <row r="338" s="2" customFormat="1">
      <c r="A338" s="41"/>
      <c r="B338" s="42"/>
      <c r="C338" s="43"/>
      <c r="D338" s="229" t="s">
        <v>185</v>
      </c>
      <c r="E338" s="43"/>
      <c r="F338" s="230" t="s">
        <v>4351</v>
      </c>
      <c r="G338" s="43"/>
      <c r="H338" s="43"/>
      <c r="I338" s="231"/>
      <c r="J338" s="43"/>
      <c r="K338" s="43"/>
      <c r="L338" s="47"/>
      <c r="M338" s="232"/>
      <c r="N338" s="233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185</v>
      </c>
      <c r="AU338" s="20" t="s">
        <v>92</v>
      </c>
    </row>
    <row r="339" s="2" customFormat="1" ht="16.5" customHeight="1">
      <c r="A339" s="41"/>
      <c r="B339" s="42"/>
      <c r="C339" s="216" t="s">
        <v>607</v>
      </c>
      <c r="D339" s="216" t="s">
        <v>179</v>
      </c>
      <c r="E339" s="217" t="s">
        <v>4352</v>
      </c>
      <c r="F339" s="218" t="s">
        <v>4353</v>
      </c>
      <c r="G339" s="219" t="s">
        <v>3686</v>
      </c>
      <c r="H339" s="220">
        <v>3</v>
      </c>
      <c r="I339" s="221"/>
      <c r="J339" s="222">
        <f>ROUND(I339*H339,2)</f>
        <v>0</v>
      </c>
      <c r="K339" s="218" t="s">
        <v>317</v>
      </c>
      <c r="L339" s="47"/>
      <c r="M339" s="223" t="s">
        <v>19</v>
      </c>
      <c r="N339" s="224" t="s">
        <v>48</v>
      </c>
      <c r="O339" s="87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7" t="s">
        <v>291</v>
      </c>
      <c r="AT339" s="227" t="s">
        <v>179</v>
      </c>
      <c r="AU339" s="227" t="s">
        <v>92</v>
      </c>
      <c r="AY339" s="20" t="s">
        <v>177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20" t="s">
        <v>84</v>
      </c>
      <c r="BK339" s="228">
        <f>ROUND(I339*H339,2)</f>
        <v>0</v>
      </c>
      <c r="BL339" s="20" t="s">
        <v>291</v>
      </c>
      <c r="BM339" s="227" t="s">
        <v>1009</v>
      </c>
    </row>
    <row r="340" s="2" customFormat="1">
      <c r="A340" s="41"/>
      <c r="B340" s="42"/>
      <c r="C340" s="43"/>
      <c r="D340" s="229" t="s">
        <v>185</v>
      </c>
      <c r="E340" s="43"/>
      <c r="F340" s="230" t="s">
        <v>4354</v>
      </c>
      <c r="G340" s="43"/>
      <c r="H340" s="43"/>
      <c r="I340" s="231"/>
      <c r="J340" s="43"/>
      <c r="K340" s="43"/>
      <c r="L340" s="47"/>
      <c r="M340" s="232"/>
      <c r="N340" s="233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185</v>
      </c>
      <c r="AU340" s="20" t="s">
        <v>92</v>
      </c>
    </row>
    <row r="341" s="2" customFormat="1" ht="16.5" customHeight="1">
      <c r="A341" s="41"/>
      <c r="B341" s="42"/>
      <c r="C341" s="216" t="s">
        <v>613</v>
      </c>
      <c r="D341" s="216" t="s">
        <v>179</v>
      </c>
      <c r="E341" s="217" t="s">
        <v>4355</v>
      </c>
      <c r="F341" s="218" t="s">
        <v>4356</v>
      </c>
      <c r="G341" s="219" t="s">
        <v>3686</v>
      </c>
      <c r="H341" s="220">
        <v>2</v>
      </c>
      <c r="I341" s="221"/>
      <c r="J341" s="222">
        <f>ROUND(I341*H341,2)</f>
        <v>0</v>
      </c>
      <c r="K341" s="218" t="s">
        <v>317</v>
      </c>
      <c r="L341" s="47"/>
      <c r="M341" s="223" t="s">
        <v>19</v>
      </c>
      <c r="N341" s="224" t="s">
        <v>48</v>
      </c>
      <c r="O341" s="87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7" t="s">
        <v>291</v>
      </c>
      <c r="AT341" s="227" t="s">
        <v>179</v>
      </c>
      <c r="AU341" s="227" t="s">
        <v>92</v>
      </c>
      <c r="AY341" s="20" t="s">
        <v>177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20" t="s">
        <v>84</v>
      </c>
      <c r="BK341" s="228">
        <f>ROUND(I341*H341,2)</f>
        <v>0</v>
      </c>
      <c r="BL341" s="20" t="s">
        <v>291</v>
      </c>
      <c r="BM341" s="227" t="s">
        <v>1020</v>
      </c>
    </row>
    <row r="342" s="2" customFormat="1">
      <c r="A342" s="41"/>
      <c r="B342" s="42"/>
      <c r="C342" s="43"/>
      <c r="D342" s="229" t="s">
        <v>185</v>
      </c>
      <c r="E342" s="43"/>
      <c r="F342" s="230" t="s">
        <v>4356</v>
      </c>
      <c r="G342" s="43"/>
      <c r="H342" s="43"/>
      <c r="I342" s="231"/>
      <c r="J342" s="43"/>
      <c r="K342" s="43"/>
      <c r="L342" s="47"/>
      <c r="M342" s="232"/>
      <c r="N342" s="233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185</v>
      </c>
      <c r="AU342" s="20" t="s">
        <v>92</v>
      </c>
    </row>
    <row r="343" s="2" customFormat="1" ht="16.5" customHeight="1">
      <c r="A343" s="41"/>
      <c r="B343" s="42"/>
      <c r="C343" s="216" t="s">
        <v>624</v>
      </c>
      <c r="D343" s="216" t="s">
        <v>179</v>
      </c>
      <c r="E343" s="217" t="s">
        <v>4357</v>
      </c>
      <c r="F343" s="218" t="s">
        <v>4358</v>
      </c>
      <c r="G343" s="219" t="s">
        <v>3686</v>
      </c>
      <c r="H343" s="220">
        <v>1</v>
      </c>
      <c r="I343" s="221"/>
      <c r="J343" s="222">
        <f>ROUND(I343*H343,2)</f>
        <v>0</v>
      </c>
      <c r="K343" s="218" t="s">
        <v>317</v>
      </c>
      <c r="L343" s="47"/>
      <c r="M343" s="223" t="s">
        <v>19</v>
      </c>
      <c r="N343" s="224" t="s">
        <v>48</v>
      </c>
      <c r="O343" s="87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7" t="s">
        <v>291</v>
      </c>
      <c r="AT343" s="227" t="s">
        <v>179</v>
      </c>
      <c r="AU343" s="227" t="s">
        <v>92</v>
      </c>
      <c r="AY343" s="20" t="s">
        <v>177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20" t="s">
        <v>84</v>
      </c>
      <c r="BK343" s="228">
        <f>ROUND(I343*H343,2)</f>
        <v>0</v>
      </c>
      <c r="BL343" s="20" t="s">
        <v>291</v>
      </c>
      <c r="BM343" s="227" t="s">
        <v>1033</v>
      </c>
    </row>
    <row r="344" s="2" customFormat="1">
      <c r="A344" s="41"/>
      <c r="B344" s="42"/>
      <c r="C344" s="43"/>
      <c r="D344" s="229" t="s">
        <v>185</v>
      </c>
      <c r="E344" s="43"/>
      <c r="F344" s="230" t="s">
        <v>4358</v>
      </c>
      <c r="G344" s="43"/>
      <c r="H344" s="43"/>
      <c r="I344" s="231"/>
      <c r="J344" s="43"/>
      <c r="K344" s="43"/>
      <c r="L344" s="47"/>
      <c r="M344" s="232"/>
      <c r="N344" s="233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185</v>
      </c>
      <c r="AU344" s="20" t="s">
        <v>92</v>
      </c>
    </row>
    <row r="345" s="2" customFormat="1" ht="16.5" customHeight="1">
      <c r="A345" s="41"/>
      <c r="B345" s="42"/>
      <c r="C345" s="216" t="s">
        <v>630</v>
      </c>
      <c r="D345" s="216" t="s">
        <v>179</v>
      </c>
      <c r="E345" s="217" t="s">
        <v>4359</v>
      </c>
      <c r="F345" s="218" t="s">
        <v>4360</v>
      </c>
      <c r="G345" s="219" t="s">
        <v>3686</v>
      </c>
      <c r="H345" s="220">
        <v>1</v>
      </c>
      <c r="I345" s="221"/>
      <c r="J345" s="222">
        <f>ROUND(I345*H345,2)</f>
        <v>0</v>
      </c>
      <c r="K345" s="218" t="s">
        <v>317</v>
      </c>
      <c r="L345" s="47"/>
      <c r="M345" s="223" t="s">
        <v>19</v>
      </c>
      <c r="N345" s="224" t="s">
        <v>48</v>
      </c>
      <c r="O345" s="87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7" t="s">
        <v>291</v>
      </c>
      <c r="AT345" s="227" t="s">
        <v>179</v>
      </c>
      <c r="AU345" s="227" t="s">
        <v>92</v>
      </c>
      <c r="AY345" s="20" t="s">
        <v>177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20" t="s">
        <v>84</v>
      </c>
      <c r="BK345" s="228">
        <f>ROUND(I345*H345,2)</f>
        <v>0</v>
      </c>
      <c r="BL345" s="20" t="s">
        <v>291</v>
      </c>
      <c r="BM345" s="227" t="s">
        <v>1045</v>
      </c>
    </row>
    <row r="346" s="2" customFormat="1">
      <c r="A346" s="41"/>
      <c r="B346" s="42"/>
      <c r="C346" s="43"/>
      <c r="D346" s="229" t="s">
        <v>185</v>
      </c>
      <c r="E346" s="43"/>
      <c r="F346" s="230" t="s">
        <v>4360</v>
      </c>
      <c r="G346" s="43"/>
      <c r="H346" s="43"/>
      <c r="I346" s="231"/>
      <c r="J346" s="43"/>
      <c r="K346" s="43"/>
      <c r="L346" s="47"/>
      <c r="M346" s="232"/>
      <c r="N346" s="233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185</v>
      </c>
      <c r="AU346" s="20" t="s">
        <v>92</v>
      </c>
    </row>
    <row r="347" s="2" customFormat="1" ht="16.5" customHeight="1">
      <c r="A347" s="41"/>
      <c r="B347" s="42"/>
      <c r="C347" s="216" t="s">
        <v>639</v>
      </c>
      <c r="D347" s="216" t="s">
        <v>179</v>
      </c>
      <c r="E347" s="217" t="s">
        <v>4361</v>
      </c>
      <c r="F347" s="218" t="s">
        <v>4362</v>
      </c>
      <c r="G347" s="219" t="s">
        <v>3686</v>
      </c>
      <c r="H347" s="220">
        <v>1</v>
      </c>
      <c r="I347" s="221"/>
      <c r="J347" s="222">
        <f>ROUND(I347*H347,2)</f>
        <v>0</v>
      </c>
      <c r="K347" s="218" t="s">
        <v>317</v>
      </c>
      <c r="L347" s="47"/>
      <c r="M347" s="223" t="s">
        <v>19</v>
      </c>
      <c r="N347" s="224" t="s">
        <v>48</v>
      </c>
      <c r="O347" s="87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7" t="s">
        <v>291</v>
      </c>
      <c r="AT347" s="227" t="s">
        <v>179</v>
      </c>
      <c r="AU347" s="227" t="s">
        <v>92</v>
      </c>
      <c r="AY347" s="20" t="s">
        <v>177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20" t="s">
        <v>84</v>
      </c>
      <c r="BK347" s="228">
        <f>ROUND(I347*H347,2)</f>
        <v>0</v>
      </c>
      <c r="BL347" s="20" t="s">
        <v>291</v>
      </c>
      <c r="BM347" s="227" t="s">
        <v>1053</v>
      </c>
    </row>
    <row r="348" s="2" customFormat="1">
      <c r="A348" s="41"/>
      <c r="B348" s="42"/>
      <c r="C348" s="43"/>
      <c r="D348" s="229" t="s">
        <v>185</v>
      </c>
      <c r="E348" s="43"/>
      <c r="F348" s="230" t="s">
        <v>4362</v>
      </c>
      <c r="G348" s="43"/>
      <c r="H348" s="43"/>
      <c r="I348" s="231"/>
      <c r="J348" s="43"/>
      <c r="K348" s="43"/>
      <c r="L348" s="47"/>
      <c r="M348" s="232"/>
      <c r="N348" s="233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185</v>
      </c>
      <c r="AU348" s="20" t="s">
        <v>92</v>
      </c>
    </row>
    <row r="349" s="2" customFormat="1" ht="16.5" customHeight="1">
      <c r="A349" s="41"/>
      <c r="B349" s="42"/>
      <c r="C349" s="216" t="s">
        <v>646</v>
      </c>
      <c r="D349" s="216" t="s">
        <v>179</v>
      </c>
      <c r="E349" s="217" t="s">
        <v>4363</v>
      </c>
      <c r="F349" s="218" t="s">
        <v>4364</v>
      </c>
      <c r="G349" s="219" t="s">
        <v>3686</v>
      </c>
      <c r="H349" s="220">
        <v>25</v>
      </c>
      <c r="I349" s="221"/>
      <c r="J349" s="222">
        <f>ROUND(I349*H349,2)</f>
        <v>0</v>
      </c>
      <c r="K349" s="218" t="s">
        <v>317</v>
      </c>
      <c r="L349" s="47"/>
      <c r="M349" s="223" t="s">
        <v>19</v>
      </c>
      <c r="N349" s="224" t="s">
        <v>48</v>
      </c>
      <c r="O349" s="87"/>
      <c r="P349" s="225">
        <f>O349*H349</f>
        <v>0</v>
      </c>
      <c r="Q349" s="225">
        <v>0</v>
      </c>
      <c r="R349" s="225">
        <f>Q349*H349</f>
        <v>0</v>
      </c>
      <c r="S349" s="225">
        <v>0</v>
      </c>
      <c r="T349" s="226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7" t="s">
        <v>291</v>
      </c>
      <c r="AT349" s="227" t="s">
        <v>179</v>
      </c>
      <c r="AU349" s="227" t="s">
        <v>92</v>
      </c>
      <c r="AY349" s="20" t="s">
        <v>177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20" t="s">
        <v>84</v>
      </c>
      <c r="BK349" s="228">
        <f>ROUND(I349*H349,2)</f>
        <v>0</v>
      </c>
      <c r="BL349" s="20" t="s">
        <v>291</v>
      </c>
      <c r="BM349" s="227" t="s">
        <v>1063</v>
      </c>
    </row>
    <row r="350" s="2" customFormat="1">
      <c r="A350" s="41"/>
      <c r="B350" s="42"/>
      <c r="C350" s="43"/>
      <c r="D350" s="229" t="s">
        <v>185</v>
      </c>
      <c r="E350" s="43"/>
      <c r="F350" s="230" t="s">
        <v>4364</v>
      </c>
      <c r="G350" s="43"/>
      <c r="H350" s="43"/>
      <c r="I350" s="231"/>
      <c r="J350" s="43"/>
      <c r="K350" s="43"/>
      <c r="L350" s="47"/>
      <c r="M350" s="232"/>
      <c r="N350" s="233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185</v>
      </c>
      <c r="AU350" s="20" t="s">
        <v>92</v>
      </c>
    </row>
    <row r="351" s="2" customFormat="1" ht="16.5" customHeight="1">
      <c r="A351" s="41"/>
      <c r="B351" s="42"/>
      <c r="C351" s="216" t="s">
        <v>653</v>
      </c>
      <c r="D351" s="216" t="s">
        <v>179</v>
      </c>
      <c r="E351" s="217" t="s">
        <v>4365</v>
      </c>
      <c r="F351" s="218" t="s">
        <v>4366</v>
      </c>
      <c r="G351" s="219" t="s">
        <v>3686</v>
      </c>
      <c r="H351" s="220">
        <v>15</v>
      </c>
      <c r="I351" s="221"/>
      <c r="J351" s="222">
        <f>ROUND(I351*H351,2)</f>
        <v>0</v>
      </c>
      <c r="K351" s="218" t="s">
        <v>317</v>
      </c>
      <c r="L351" s="47"/>
      <c r="M351" s="223" t="s">
        <v>19</v>
      </c>
      <c r="N351" s="224" t="s">
        <v>48</v>
      </c>
      <c r="O351" s="87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7" t="s">
        <v>291</v>
      </c>
      <c r="AT351" s="227" t="s">
        <v>179</v>
      </c>
      <c r="AU351" s="227" t="s">
        <v>92</v>
      </c>
      <c r="AY351" s="20" t="s">
        <v>177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20" t="s">
        <v>84</v>
      </c>
      <c r="BK351" s="228">
        <f>ROUND(I351*H351,2)</f>
        <v>0</v>
      </c>
      <c r="BL351" s="20" t="s">
        <v>291</v>
      </c>
      <c r="BM351" s="227" t="s">
        <v>1073</v>
      </c>
    </row>
    <row r="352" s="2" customFormat="1">
      <c r="A352" s="41"/>
      <c r="B352" s="42"/>
      <c r="C352" s="43"/>
      <c r="D352" s="229" t="s">
        <v>185</v>
      </c>
      <c r="E352" s="43"/>
      <c r="F352" s="230" t="s">
        <v>4366</v>
      </c>
      <c r="G352" s="43"/>
      <c r="H352" s="43"/>
      <c r="I352" s="231"/>
      <c r="J352" s="43"/>
      <c r="K352" s="43"/>
      <c r="L352" s="47"/>
      <c r="M352" s="232"/>
      <c r="N352" s="233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185</v>
      </c>
      <c r="AU352" s="20" t="s">
        <v>92</v>
      </c>
    </row>
    <row r="353" s="12" customFormat="1" ht="22.8" customHeight="1">
      <c r="A353" s="12"/>
      <c r="B353" s="200"/>
      <c r="C353" s="201"/>
      <c r="D353" s="202" t="s">
        <v>76</v>
      </c>
      <c r="E353" s="214" t="s">
        <v>4367</v>
      </c>
      <c r="F353" s="214" t="s">
        <v>4368</v>
      </c>
      <c r="G353" s="201"/>
      <c r="H353" s="201"/>
      <c r="I353" s="204"/>
      <c r="J353" s="215">
        <f>BK353</f>
        <v>0</v>
      </c>
      <c r="K353" s="201"/>
      <c r="L353" s="206"/>
      <c r="M353" s="207"/>
      <c r="N353" s="208"/>
      <c r="O353" s="208"/>
      <c r="P353" s="209">
        <f>P354+P357+P362+P365+P368+P371+P376+P380+P385+P396</f>
        <v>0</v>
      </c>
      <c r="Q353" s="208"/>
      <c r="R353" s="209">
        <f>R354+R357+R362+R365+R368+R371+R376+R380+R385+R396</f>
        <v>0</v>
      </c>
      <c r="S353" s="208"/>
      <c r="T353" s="210">
        <f>T354+T357+T362+T365+T368+T371+T376+T380+T385+T396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1" t="s">
        <v>84</v>
      </c>
      <c r="AT353" s="212" t="s">
        <v>76</v>
      </c>
      <c r="AU353" s="212" t="s">
        <v>84</v>
      </c>
      <c r="AY353" s="211" t="s">
        <v>177</v>
      </c>
      <c r="BK353" s="213">
        <f>BK354+BK357+BK362+BK365+BK368+BK371+BK376+BK380+BK385+BK396</f>
        <v>0</v>
      </c>
    </row>
    <row r="354" s="12" customFormat="1" ht="20.88" customHeight="1">
      <c r="A354" s="12"/>
      <c r="B354" s="200"/>
      <c r="C354" s="201"/>
      <c r="D354" s="202" t="s">
        <v>76</v>
      </c>
      <c r="E354" s="214" t="s">
        <v>4369</v>
      </c>
      <c r="F354" s="214" t="s">
        <v>4370</v>
      </c>
      <c r="G354" s="201"/>
      <c r="H354" s="201"/>
      <c r="I354" s="204"/>
      <c r="J354" s="215">
        <f>BK354</f>
        <v>0</v>
      </c>
      <c r="K354" s="201"/>
      <c r="L354" s="206"/>
      <c r="M354" s="207"/>
      <c r="N354" s="208"/>
      <c r="O354" s="208"/>
      <c r="P354" s="209">
        <f>SUM(P355:P356)</f>
        <v>0</v>
      </c>
      <c r="Q354" s="208"/>
      <c r="R354" s="209">
        <f>SUM(R355:R356)</f>
        <v>0</v>
      </c>
      <c r="S354" s="208"/>
      <c r="T354" s="210">
        <f>SUM(T355:T356)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11" t="s">
        <v>84</v>
      </c>
      <c r="AT354" s="212" t="s">
        <v>76</v>
      </c>
      <c r="AU354" s="212" t="s">
        <v>86</v>
      </c>
      <c r="AY354" s="211" t="s">
        <v>177</v>
      </c>
      <c r="BK354" s="213">
        <f>SUM(BK355:BK356)</f>
        <v>0</v>
      </c>
    </row>
    <row r="355" s="2" customFormat="1" ht="16.5" customHeight="1">
      <c r="A355" s="41"/>
      <c r="B355" s="42"/>
      <c r="C355" s="216" t="s">
        <v>660</v>
      </c>
      <c r="D355" s="216" t="s">
        <v>179</v>
      </c>
      <c r="E355" s="217" t="s">
        <v>4371</v>
      </c>
      <c r="F355" s="218" t="s">
        <v>4372</v>
      </c>
      <c r="G355" s="219" t="s">
        <v>465</v>
      </c>
      <c r="H355" s="220">
        <v>40</v>
      </c>
      <c r="I355" s="221"/>
      <c r="J355" s="222">
        <f>ROUND(I355*H355,2)</f>
        <v>0</v>
      </c>
      <c r="K355" s="218" t="s">
        <v>317</v>
      </c>
      <c r="L355" s="47"/>
      <c r="M355" s="223" t="s">
        <v>19</v>
      </c>
      <c r="N355" s="224" t="s">
        <v>48</v>
      </c>
      <c r="O355" s="87"/>
      <c r="P355" s="225">
        <f>O355*H355</f>
        <v>0</v>
      </c>
      <c r="Q355" s="225">
        <v>0</v>
      </c>
      <c r="R355" s="225">
        <f>Q355*H355</f>
        <v>0</v>
      </c>
      <c r="S355" s="225">
        <v>0</v>
      </c>
      <c r="T355" s="226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7" t="s">
        <v>291</v>
      </c>
      <c r="AT355" s="227" t="s">
        <v>179</v>
      </c>
      <c r="AU355" s="227" t="s">
        <v>92</v>
      </c>
      <c r="AY355" s="20" t="s">
        <v>177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20" t="s">
        <v>84</v>
      </c>
      <c r="BK355" s="228">
        <f>ROUND(I355*H355,2)</f>
        <v>0</v>
      </c>
      <c r="BL355" s="20" t="s">
        <v>291</v>
      </c>
      <c r="BM355" s="227" t="s">
        <v>1085</v>
      </c>
    </row>
    <row r="356" s="2" customFormat="1">
      <c r="A356" s="41"/>
      <c r="B356" s="42"/>
      <c r="C356" s="43"/>
      <c r="D356" s="229" t="s">
        <v>185</v>
      </c>
      <c r="E356" s="43"/>
      <c r="F356" s="230" t="s">
        <v>4372</v>
      </c>
      <c r="G356" s="43"/>
      <c r="H356" s="43"/>
      <c r="I356" s="231"/>
      <c r="J356" s="43"/>
      <c r="K356" s="43"/>
      <c r="L356" s="47"/>
      <c r="M356" s="232"/>
      <c r="N356" s="233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185</v>
      </c>
      <c r="AU356" s="20" t="s">
        <v>92</v>
      </c>
    </row>
    <row r="357" s="12" customFormat="1" ht="20.88" customHeight="1">
      <c r="A357" s="12"/>
      <c r="B357" s="200"/>
      <c r="C357" s="201"/>
      <c r="D357" s="202" t="s">
        <v>76</v>
      </c>
      <c r="E357" s="214" t="s">
        <v>4373</v>
      </c>
      <c r="F357" s="214" t="s">
        <v>4374</v>
      </c>
      <c r="G357" s="201"/>
      <c r="H357" s="201"/>
      <c r="I357" s="204"/>
      <c r="J357" s="215">
        <f>BK357</f>
        <v>0</v>
      </c>
      <c r="K357" s="201"/>
      <c r="L357" s="206"/>
      <c r="M357" s="207"/>
      <c r="N357" s="208"/>
      <c r="O357" s="208"/>
      <c r="P357" s="209">
        <f>SUM(P358:P361)</f>
        <v>0</v>
      </c>
      <c r="Q357" s="208"/>
      <c r="R357" s="209">
        <f>SUM(R358:R361)</f>
        <v>0</v>
      </c>
      <c r="S357" s="208"/>
      <c r="T357" s="210">
        <f>SUM(T358:T361)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1" t="s">
        <v>84</v>
      </c>
      <c r="AT357" s="212" t="s">
        <v>76</v>
      </c>
      <c r="AU357" s="212" t="s">
        <v>86</v>
      </c>
      <c r="AY357" s="211" t="s">
        <v>177</v>
      </c>
      <c r="BK357" s="213">
        <f>SUM(BK358:BK361)</f>
        <v>0</v>
      </c>
    </row>
    <row r="358" s="2" customFormat="1" ht="16.5" customHeight="1">
      <c r="A358" s="41"/>
      <c r="B358" s="42"/>
      <c r="C358" s="216" t="s">
        <v>666</v>
      </c>
      <c r="D358" s="216" t="s">
        <v>179</v>
      </c>
      <c r="E358" s="217" t="s">
        <v>4375</v>
      </c>
      <c r="F358" s="218" t="s">
        <v>4376</v>
      </c>
      <c r="G358" s="219" t="s">
        <v>465</v>
      </c>
      <c r="H358" s="220">
        <v>170</v>
      </c>
      <c r="I358" s="221"/>
      <c r="J358" s="222">
        <f>ROUND(I358*H358,2)</f>
        <v>0</v>
      </c>
      <c r="K358" s="218" t="s">
        <v>317</v>
      </c>
      <c r="L358" s="47"/>
      <c r="M358" s="223" t="s">
        <v>19</v>
      </c>
      <c r="N358" s="224" t="s">
        <v>48</v>
      </c>
      <c r="O358" s="87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7" t="s">
        <v>291</v>
      </c>
      <c r="AT358" s="227" t="s">
        <v>179</v>
      </c>
      <c r="AU358" s="227" t="s">
        <v>92</v>
      </c>
      <c r="AY358" s="20" t="s">
        <v>177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20" t="s">
        <v>84</v>
      </c>
      <c r="BK358" s="228">
        <f>ROUND(I358*H358,2)</f>
        <v>0</v>
      </c>
      <c r="BL358" s="20" t="s">
        <v>291</v>
      </c>
      <c r="BM358" s="227" t="s">
        <v>1099</v>
      </c>
    </row>
    <row r="359" s="2" customFormat="1">
      <c r="A359" s="41"/>
      <c r="B359" s="42"/>
      <c r="C359" s="43"/>
      <c r="D359" s="229" t="s">
        <v>185</v>
      </c>
      <c r="E359" s="43"/>
      <c r="F359" s="230" t="s">
        <v>4376</v>
      </c>
      <c r="G359" s="43"/>
      <c r="H359" s="43"/>
      <c r="I359" s="231"/>
      <c r="J359" s="43"/>
      <c r="K359" s="43"/>
      <c r="L359" s="47"/>
      <c r="M359" s="232"/>
      <c r="N359" s="233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185</v>
      </c>
      <c r="AU359" s="20" t="s">
        <v>92</v>
      </c>
    </row>
    <row r="360" s="2" customFormat="1" ht="16.5" customHeight="1">
      <c r="A360" s="41"/>
      <c r="B360" s="42"/>
      <c r="C360" s="216" t="s">
        <v>672</v>
      </c>
      <c r="D360" s="216" t="s">
        <v>179</v>
      </c>
      <c r="E360" s="217" t="s">
        <v>4377</v>
      </c>
      <c r="F360" s="218" t="s">
        <v>4378</v>
      </c>
      <c r="G360" s="219" t="s">
        <v>465</v>
      </c>
      <c r="H360" s="220">
        <v>50</v>
      </c>
      <c r="I360" s="221"/>
      <c r="J360" s="222">
        <f>ROUND(I360*H360,2)</f>
        <v>0</v>
      </c>
      <c r="K360" s="218" t="s">
        <v>317</v>
      </c>
      <c r="L360" s="47"/>
      <c r="M360" s="223" t="s">
        <v>19</v>
      </c>
      <c r="N360" s="224" t="s">
        <v>48</v>
      </c>
      <c r="O360" s="87"/>
      <c r="P360" s="225">
        <f>O360*H360</f>
        <v>0</v>
      </c>
      <c r="Q360" s="225">
        <v>0</v>
      </c>
      <c r="R360" s="225">
        <f>Q360*H360</f>
        <v>0</v>
      </c>
      <c r="S360" s="225">
        <v>0</v>
      </c>
      <c r="T360" s="226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7" t="s">
        <v>291</v>
      </c>
      <c r="AT360" s="227" t="s">
        <v>179</v>
      </c>
      <c r="AU360" s="227" t="s">
        <v>92</v>
      </c>
      <c r="AY360" s="20" t="s">
        <v>177</v>
      </c>
      <c r="BE360" s="228">
        <f>IF(N360="základní",J360,0)</f>
        <v>0</v>
      </c>
      <c r="BF360" s="228">
        <f>IF(N360="snížená",J360,0)</f>
        <v>0</v>
      </c>
      <c r="BG360" s="228">
        <f>IF(N360="zákl. přenesená",J360,0)</f>
        <v>0</v>
      </c>
      <c r="BH360" s="228">
        <f>IF(N360="sníž. přenesená",J360,0)</f>
        <v>0</v>
      </c>
      <c r="BI360" s="228">
        <f>IF(N360="nulová",J360,0)</f>
        <v>0</v>
      </c>
      <c r="BJ360" s="20" t="s">
        <v>84</v>
      </c>
      <c r="BK360" s="228">
        <f>ROUND(I360*H360,2)</f>
        <v>0</v>
      </c>
      <c r="BL360" s="20" t="s">
        <v>291</v>
      </c>
      <c r="BM360" s="227" t="s">
        <v>1110</v>
      </c>
    </row>
    <row r="361" s="2" customFormat="1">
      <c r="A361" s="41"/>
      <c r="B361" s="42"/>
      <c r="C361" s="43"/>
      <c r="D361" s="229" t="s">
        <v>185</v>
      </c>
      <c r="E361" s="43"/>
      <c r="F361" s="230" t="s">
        <v>4378</v>
      </c>
      <c r="G361" s="43"/>
      <c r="H361" s="43"/>
      <c r="I361" s="231"/>
      <c r="J361" s="43"/>
      <c r="K361" s="43"/>
      <c r="L361" s="47"/>
      <c r="M361" s="232"/>
      <c r="N361" s="233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185</v>
      </c>
      <c r="AU361" s="20" t="s">
        <v>92</v>
      </c>
    </row>
    <row r="362" s="12" customFormat="1" ht="20.88" customHeight="1">
      <c r="A362" s="12"/>
      <c r="B362" s="200"/>
      <c r="C362" s="201"/>
      <c r="D362" s="202" t="s">
        <v>76</v>
      </c>
      <c r="E362" s="214" t="s">
        <v>4379</v>
      </c>
      <c r="F362" s="214" t="s">
        <v>4380</v>
      </c>
      <c r="G362" s="201"/>
      <c r="H362" s="201"/>
      <c r="I362" s="204"/>
      <c r="J362" s="215">
        <f>BK362</f>
        <v>0</v>
      </c>
      <c r="K362" s="201"/>
      <c r="L362" s="206"/>
      <c r="M362" s="207"/>
      <c r="N362" s="208"/>
      <c r="O362" s="208"/>
      <c r="P362" s="209">
        <f>SUM(P363:P364)</f>
        <v>0</v>
      </c>
      <c r="Q362" s="208"/>
      <c r="R362" s="209">
        <f>SUM(R363:R364)</f>
        <v>0</v>
      </c>
      <c r="S362" s="208"/>
      <c r="T362" s="210">
        <f>SUM(T363:T364)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1" t="s">
        <v>84</v>
      </c>
      <c r="AT362" s="212" t="s">
        <v>76</v>
      </c>
      <c r="AU362" s="212" t="s">
        <v>86</v>
      </c>
      <c r="AY362" s="211" t="s">
        <v>177</v>
      </c>
      <c r="BK362" s="213">
        <f>SUM(BK363:BK364)</f>
        <v>0</v>
      </c>
    </row>
    <row r="363" s="2" customFormat="1" ht="16.5" customHeight="1">
      <c r="A363" s="41"/>
      <c r="B363" s="42"/>
      <c r="C363" s="216" t="s">
        <v>679</v>
      </c>
      <c r="D363" s="216" t="s">
        <v>179</v>
      </c>
      <c r="E363" s="217" t="s">
        <v>4381</v>
      </c>
      <c r="F363" s="218" t="s">
        <v>4382</v>
      </c>
      <c r="G363" s="219" t="s">
        <v>3686</v>
      </c>
      <c r="H363" s="220">
        <v>5</v>
      </c>
      <c r="I363" s="221"/>
      <c r="J363" s="222">
        <f>ROUND(I363*H363,2)</f>
        <v>0</v>
      </c>
      <c r="K363" s="218" t="s">
        <v>317</v>
      </c>
      <c r="L363" s="47"/>
      <c r="M363" s="223" t="s">
        <v>19</v>
      </c>
      <c r="N363" s="224" t="s">
        <v>48</v>
      </c>
      <c r="O363" s="87"/>
      <c r="P363" s="225">
        <f>O363*H363</f>
        <v>0</v>
      </c>
      <c r="Q363" s="225">
        <v>0</v>
      </c>
      <c r="R363" s="225">
        <f>Q363*H363</f>
        <v>0</v>
      </c>
      <c r="S363" s="225">
        <v>0</v>
      </c>
      <c r="T363" s="22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7" t="s">
        <v>291</v>
      </c>
      <c r="AT363" s="227" t="s">
        <v>179</v>
      </c>
      <c r="AU363" s="227" t="s">
        <v>92</v>
      </c>
      <c r="AY363" s="20" t="s">
        <v>177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20" t="s">
        <v>84</v>
      </c>
      <c r="BK363" s="228">
        <f>ROUND(I363*H363,2)</f>
        <v>0</v>
      </c>
      <c r="BL363" s="20" t="s">
        <v>291</v>
      </c>
      <c r="BM363" s="227" t="s">
        <v>1156</v>
      </c>
    </row>
    <row r="364" s="2" customFormat="1">
      <c r="A364" s="41"/>
      <c r="B364" s="42"/>
      <c r="C364" s="43"/>
      <c r="D364" s="229" t="s">
        <v>185</v>
      </c>
      <c r="E364" s="43"/>
      <c r="F364" s="230" t="s">
        <v>4382</v>
      </c>
      <c r="G364" s="43"/>
      <c r="H364" s="43"/>
      <c r="I364" s="231"/>
      <c r="J364" s="43"/>
      <c r="K364" s="43"/>
      <c r="L364" s="47"/>
      <c r="M364" s="232"/>
      <c r="N364" s="233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185</v>
      </c>
      <c r="AU364" s="20" t="s">
        <v>92</v>
      </c>
    </row>
    <row r="365" s="12" customFormat="1" ht="20.88" customHeight="1">
      <c r="A365" s="12"/>
      <c r="B365" s="200"/>
      <c r="C365" s="201"/>
      <c r="D365" s="202" t="s">
        <v>76</v>
      </c>
      <c r="E365" s="214" t="s">
        <v>4383</v>
      </c>
      <c r="F365" s="214" t="s">
        <v>4384</v>
      </c>
      <c r="G365" s="201"/>
      <c r="H365" s="201"/>
      <c r="I365" s="204"/>
      <c r="J365" s="215">
        <f>BK365</f>
        <v>0</v>
      </c>
      <c r="K365" s="201"/>
      <c r="L365" s="206"/>
      <c r="M365" s="207"/>
      <c r="N365" s="208"/>
      <c r="O365" s="208"/>
      <c r="P365" s="209">
        <f>SUM(P366:P367)</f>
        <v>0</v>
      </c>
      <c r="Q365" s="208"/>
      <c r="R365" s="209">
        <f>SUM(R366:R367)</f>
        <v>0</v>
      </c>
      <c r="S365" s="208"/>
      <c r="T365" s="210">
        <f>SUM(T366:T367)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1" t="s">
        <v>84</v>
      </c>
      <c r="AT365" s="212" t="s">
        <v>76</v>
      </c>
      <c r="AU365" s="212" t="s">
        <v>86</v>
      </c>
      <c r="AY365" s="211" t="s">
        <v>177</v>
      </c>
      <c r="BK365" s="213">
        <f>SUM(BK366:BK367)</f>
        <v>0</v>
      </c>
    </row>
    <row r="366" s="2" customFormat="1" ht="16.5" customHeight="1">
      <c r="A366" s="41"/>
      <c r="B366" s="42"/>
      <c r="C366" s="216" t="s">
        <v>684</v>
      </c>
      <c r="D366" s="216" t="s">
        <v>179</v>
      </c>
      <c r="E366" s="217" t="s">
        <v>4385</v>
      </c>
      <c r="F366" s="218" t="s">
        <v>4386</v>
      </c>
      <c r="G366" s="219" t="s">
        <v>3686</v>
      </c>
      <c r="H366" s="220">
        <v>10</v>
      </c>
      <c r="I366" s="221"/>
      <c r="J366" s="222">
        <f>ROUND(I366*H366,2)</f>
        <v>0</v>
      </c>
      <c r="K366" s="218" t="s">
        <v>317</v>
      </c>
      <c r="L366" s="47"/>
      <c r="M366" s="223" t="s">
        <v>19</v>
      </c>
      <c r="N366" s="224" t="s">
        <v>48</v>
      </c>
      <c r="O366" s="87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7" t="s">
        <v>291</v>
      </c>
      <c r="AT366" s="227" t="s">
        <v>179</v>
      </c>
      <c r="AU366" s="227" t="s">
        <v>92</v>
      </c>
      <c r="AY366" s="20" t="s">
        <v>177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20" t="s">
        <v>84</v>
      </c>
      <c r="BK366" s="228">
        <f>ROUND(I366*H366,2)</f>
        <v>0</v>
      </c>
      <c r="BL366" s="20" t="s">
        <v>291</v>
      </c>
      <c r="BM366" s="227" t="s">
        <v>1194</v>
      </c>
    </row>
    <row r="367" s="2" customFormat="1">
      <c r="A367" s="41"/>
      <c r="B367" s="42"/>
      <c r="C367" s="43"/>
      <c r="D367" s="229" t="s">
        <v>185</v>
      </c>
      <c r="E367" s="43"/>
      <c r="F367" s="230" t="s">
        <v>4386</v>
      </c>
      <c r="G367" s="43"/>
      <c r="H367" s="43"/>
      <c r="I367" s="231"/>
      <c r="J367" s="43"/>
      <c r="K367" s="43"/>
      <c r="L367" s="47"/>
      <c r="M367" s="232"/>
      <c r="N367" s="233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185</v>
      </c>
      <c r="AU367" s="20" t="s">
        <v>92</v>
      </c>
    </row>
    <row r="368" s="12" customFormat="1" ht="20.88" customHeight="1">
      <c r="A368" s="12"/>
      <c r="B368" s="200"/>
      <c r="C368" s="201"/>
      <c r="D368" s="202" t="s">
        <v>76</v>
      </c>
      <c r="E368" s="214" t="s">
        <v>4387</v>
      </c>
      <c r="F368" s="214" t="s">
        <v>4388</v>
      </c>
      <c r="G368" s="201"/>
      <c r="H368" s="201"/>
      <c r="I368" s="204"/>
      <c r="J368" s="215">
        <f>BK368</f>
        <v>0</v>
      </c>
      <c r="K368" s="201"/>
      <c r="L368" s="206"/>
      <c r="M368" s="207"/>
      <c r="N368" s="208"/>
      <c r="O368" s="208"/>
      <c r="P368" s="209">
        <f>SUM(P369:P370)</f>
        <v>0</v>
      </c>
      <c r="Q368" s="208"/>
      <c r="R368" s="209">
        <f>SUM(R369:R370)</f>
        <v>0</v>
      </c>
      <c r="S368" s="208"/>
      <c r="T368" s="210">
        <f>SUM(T369:T370)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11" t="s">
        <v>84</v>
      </c>
      <c r="AT368" s="212" t="s">
        <v>76</v>
      </c>
      <c r="AU368" s="212" t="s">
        <v>86</v>
      </c>
      <c r="AY368" s="211" t="s">
        <v>177</v>
      </c>
      <c r="BK368" s="213">
        <f>SUM(BK369:BK370)</f>
        <v>0</v>
      </c>
    </row>
    <row r="369" s="2" customFormat="1" ht="16.5" customHeight="1">
      <c r="A369" s="41"/>
      <c r="B369" s="42"/>
      <c r="C369" s="216" t="s">
        <v>690</v>
      </c>
      <c r="D369" s="216" t="s">
        <v>179</v>
      </c>
      <c r="E369" s="217" t="s">
        <v>4389</v>
      </c>
      <c r="F369" s="218" t="s">
        <v>4390</v>
      </c>
      <c r="G369" s="219" t="s">
        <v>3686</v>
      </c>
      <c r="H369" s="220">
        <v>5</v>
      </c>
      <c r="I369" s="221"/>
      <c r="J369" s="222">
        <f>ROUND(I369*H369,2)</f>
        <v>0</v>
      </c>
      <c r="K369" s="218" t="s">
        <v>317</v>
      </c>
      <c r="L369" s="47"/>
      <c r="M369" s="223" t="s">
        <v>19</v>
      </c>
      <c r="N369" s="224" t="s">
        <v>48</v>
      </c>
      <c r="O369" s="87"/>
      <c r="P369" s="225">
        <f>O369*H369</f>
        <v>0</v>
      </c>
      <c r="Q369" s="225">
        <v>0</v>
      </c>
      <c r="R369" s="225">
        <f>Q369*H369</f>
        <v>0</v>
      </c>
      <c r="S369" s="225">
        <v>0</v>
      </c>
      <c r="T369" s="226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7" t="s">
        <v>291</v>
      </c>
      <c r="AT369" s="227" t="s">
        <v>179</v>
      </c>
      <c r="AU369" s="227" t="s">
        <v>92</v>
      </c>
      <c r="AY369" s="20" t="s">
        <v>177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20" t="s">
        <v>84</v>
      </c>
      <c r="BK369" s="228">
        <f>ROUND(I369*H369,2)</f>
        <v>0</v>
      </c>
      <c r="BL369" s="20" t="s">
        <v>291</v>
      </c>
      <c r="BM369" s="227" t="s">
        <v>1217</v>
      </c>
    </row>
    <row r="370" s="2" customFormat="1">
      <c r="A370" s="41"/>
      <c r="B370" s="42"/>
      <c r="C370" s="43"/>
      <c r="D370" s="229" t="s">
        <v>185</v>
      </c>
      <c r="E370" s="43"/>
      <c r="F370" s="230" t="s">
        <v>4390</v>
      </c>
      <c r="G370" s="43"/>
      <c r="H370" s="43"/>
      <c r="I370" s="231"/>
      <c r="J370" s="43"/>
      <c r="K370" s="43"/>
      <c r="L370" s="47"/>
      <c r="M370" s="232"/>
      <c r="N370" s="233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185</v>
      </c>
      <c r="AU370" s="20" t="s">
        <v>92</v>
      </c>
    </row>
    <row r="371" s="12" customFormat="1" ht="20.88" customHeight="1">
      <c r="A371" s="12"/>
      <c r="B371" s="200"/>
      <c r="C371" s="201"/>
      <c r="D371" s="202" t="s">
        <v>76</v>
      </c>
      <c r="E371" s="214" t="s">
        <v>4391</v>
      </c>
      <c r="F371" s="214" t="s">
        <v>4392</v>
      </c>
      <c r="G371" s="201"/>
      <c r="H371" s="201"/>
      <c r="I371" s="204"/>
      <c r="J371" s="215">
        <f>BK371</f>
        <v>0</v>
      </c>
      <c r="K371" s="201"/>
      <c r="L371" s="206"/>
      <c r="M371" s="207"/>
      <c r="N371" s="208"/>
      <c r="O371" s="208"/>
      <c r="P371" s="209">
        <f>SUM(P372:P375)</f>
        <v>0</v>
      </c>
      <c r="Q371" s="208"/>
      <c r="R371" s="209">
        <f>SUM(R372:R375)</f>
        <v>0</v>
      </c>
      <c r="S371" s="208"/>
      <c r="T371" s="210">
        <f>SUM(T372:T375)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1" t="s">
        <v>84</v>
      </c>
      <c r="AT371" s="212" t="s">
        <v>76</v>
      </c>
      <c r="AU371" s="212" t="s">
        <v>86</v>
      </c>
      <c r="AY371" s="211" t="s">
        <v>177</v>
      </c>
      <c r="BK371" s="213">
        <f>SUM(BK372:BK375)</f>
        <v>0</v>
      </c>
    </row>
    <row r="372" s="2" customFormat="1" ht="16.5" customHeight="1">
      <c r="A372" s="41"/>
      <c r="B372" s="42"/>
      <c r="C372" s="216" t="s">
        <v>697</v>
      </c>
      <c r="D372" s="216" t="s">
        <v>179</v>
      </c>
      <c r="E372" s="217" t="s">
        <v>4393</v>
      </c>
      <c r="F372" s="218" t="s">
        <v>4394</v>
      </c>
      <c r="G372" s="219" t="s">
        <v>3686</v>
      </c>
      <c r="H372" s="220">
        <v>10</v>
      </c>
      <c r="I372" s="221"/>
      <c r="J372" s="222">
        <f>ROUND(I372*H372,2)</f>
        <v>0</v>
      </c>
      <c r="K372" s="218" t="s">
        <v>317</v>
      </c>
      <c r="L372" s="47"/>
      <c r="M372" s="223" t="s">
        <v>19</v>
      </c>
      <c r="N372" s="224" t="s">
        <v>48</v>
      </c>
      <c r="O372" s="87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7" t="s">
        <v>291</v>
      </c>
      <c r="AT372" s="227" t="s">
        <v>179</v>
      </c>
      <c r="AU372" s="227" t="s">
        <v>92</v>
      </c>
      <c r="AY372" s="20" t="s">
        <v>177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20" t="s">
        <v>84</v>
      </c>
      <c r="BK372" s="228">
        <f>ROUND(I372*H372,2)</f>
        <v>0</v>
      </c>
      <c r="BL372" s="20" t="s">
        <v>291</v>
      </c>
      <c r="BM372" s="227" t="s">
        <v>1227</v>
      </c>
    </row>
    <row r="373" s="2" customFormat="1">
      <c r="A373" s="41"/>
      <c r="B373" s="42"/>
      <c r="C373" s="43"/>
      <c r="D373" s="229" t="s">
        <v>185</v>
      </c>
      <c r="E373" s="43"/>
      <c r="F373" s="230" t="s">
        <v>4394</v>
      </c>
      <c r="G373" s="43"/>
      <c r="H373" s="43"/>
      <c r="I373" s="231"/>
      <c r="J373" s="43"/>
      <c r="K373" s="43"/>
      <c r="L373" s="47"/>
      <c r="M373" s="232"/>
      <c r="N373" s="233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185</v>
      </c>
      <c r="AU373" s="20" t="s">
        <v>92</v>
      </c>
    </row>
    <row r="374" s="2" customFormat="1" ht="16.5" customHeight="1">
      <c r="A374" s="41"/>
      <c r="B374" s="42"/>
      <c r="C374" s="216" t="s">
        <v>703</v>
      </c>
      <c r="D374" s="216" t="s">
        <v>179</v>
      </c>
      <c r="E374" s="217" t="s">
        <v>4395</v>
      </c>
      <c r="F374" s="218" t="s">
        <v>4396</v>
      </c>
      <c r="G374" s="219" t="s">
        <v>3686</v>
      </c>
      <c r="H374" s="220">
        <v>11</v>
      </c>
      <c r="I374" s="221"/>
      <c r="J374" s="222">
        <f>ROUND(I374*H374,2)</f>
        <v>0</v>
      </c>
      <c r="K374" s="218" t="s">
        <v>317</v>
      </c>
      <c r="L374" s="47"/>
      <c r="M374" s="223" t="s">
        <v>19</v>
      </c>
      <c r="N374" s="224" t="s">
        <v>48</v>
      </c>
      <c r="O374" s="87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7" t="s">
        <v>291</v>
      </c>
      <c r="AT374" s="227" t="s">
        <v>179</v>
      </c>
      <c r="AU374" s="227" t="s">
        <v>92</v>
      </c>
      <c r="AY374" s="20" t="s">
        <v>177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20" t="s">
        <v>84</v>
      </c>
      <c r="BK374" s="228">
        <f>ROUND(I374*H374,2)</f>
        <v>0</v>
      </c>
      <c r="BL374" s="20" t="s">
        <v>291</v>
      </c>
      <c r="BM374" s="227" t="s">
        <v>1243</v>
      </c>
    </row>
    <row r="375" s="2" customFormat="1">
      <c r="A375" s="41"/>
      <c r="B375" s="42"/>
      <c r="C375" s="43"/>
      <c r="D375" s="229" t="s">
        <v>185</v>
      </c>
      <c r="E375" s="43"/>
      <c r="F375" s="230" t="s">
        <v>4396</v>
      </c>
      <c r="G375" s="43"/>
      <c r="H375" s="43"/>
      <c r="I375" s="231"/>
      <c r="J375" s="43"/>
      <c r="K375" s="43"/>
      <c r="L375" s="47"/>
      <c r="M375" s="232"/>
      <c r="N375" s="233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185</v>
      </c>
      <c r="AU375" s="20" t="s">
        <v>92</v>
      </c>
    </row>
    <row r="376" s="12" customFormat="1" ht="20.88" customHeight="1">
      <c r="A376" s="12"/>
      <c r="B376" s="200"/>
      <c r="C376" s="201"/>
      <c r="D376" s="202" t="s">
        <v>76</v>
      </c>
      <c r="E376" s="214" t="s">
        <v>4397</v>
      </c>
      <c r="F376" s="214" t="s">
        <v>4398</v>
      </c>
      <c r="G376" s="201"/>
      <c r="H376" s="201"/>
      <c r="I376" s="204"/>
      <c r="J376" s="215">
        <f>BK376</f>
        <v>0</v>
      </c>
      <c r="K376" s="201"/>
      <c r="L376" s="206"/>
      <c r="M376" s="207"/>
      <c r="N376" s="208"/>
      <c r="O376" s="208"/>
      <c r="P376" s="209">
        <f>P377</f>
        <v>0</v>
      </c>
      <c r="Q376" s="208"/>
      <c r="R376" s="209">
        <f>R377</f>
        <v>0</v>
      </c>
      <c r="S376" s="208"/>
      <c r="T376" s="210">
        <f>T377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11" t="s">
        <v>84</v>
      </c>
      <c r="AT376" s="212" t="s">
        <v>76</v>
      </c>
      <c r="AU376" s="212" t="s">
        <v>86</v>
      </c>
      <c r="AY376" s="211" t="s">
        <v>177</v>
      </c>
      <c r="BK376" s="213">
        <f>BK377</f>
        <v>0</v>
      </c>
    </row>
    <row r="377" s="17" customFormat="1" ht="20.88" customHeight="1">
      <c r="A377" s="17"/>
      <c r="B377" s="293"/>
      <c r="C377" s="294"/>
      <c r="D377" s="295" t="s">
        <v>76</v>
      </c>
      <c r="E377" s="295" t="s">
        <v>4399</v>
      </c>
      <c r="F377" s="295" t="s">
        <v>4400</v>
      </c>
      <c r="G377" s="294"/>
      <c r="H377" s="294"/>
      <c r="I377" s="296"/>
      <c r="J377" s="297">
        <f>BK377</f>
        <v>0</v>
      </c>
      <c r="K377" s="294"/>
      <c r="L377" s="298"/>
      <c r="M377" s="299"/>
      <c r="N377" s="300"/>
      <c r="O377" s="300"/>
      <c r="P377" s="301">
        <f>SUM(P378:P379)</f>
        <v>0</v>
      </c>
      <c r="Q377" s="300"/>
      <c r="R377" s="301">
        <f>SUM(R378:R379)</f>
        <v>0</v>
      </c>
      <c r="S377" s="300"/>
      <c r="T377" s="302">
        <f>SUM(T378:T379)</f>
        <v>0</v>
      </c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R377" s="303" t="s">
        <v>84</v>
      </c>
      <c r="AT377" s="304" t="s">
        <v>76</v>
      </c>
      <c r="AU377" s="304" t="s">
        <v>92</v>
      </c>
      <c r="AY377" s="303" t="s">
        <v>177</v>
      </c>
      <c r="BK377" s="305">
        <f>SUM(BK378:BK379)</f>
        <v>0</v>
      </c>
    </row>
    <row r="378" s="2" customFormat="1" ht="16.5" customHeight="1">
      <c r="A378" s="41"/>
      <c r="B378" s="42"/>
      <c r="C378" s="216" t="s">
        <v>719</v>
      </c>
      <c r="D378" s="216" t="s">
        <v>179</v>
      </c>
      <c r="E378" s="217" t="s">
        <v>4401</v>
      </c>
      <c r="F378" s="218" t="s">
        <v>4402</v>
      </c>
      <c r="G378" s="219" t="s">
        <v>465</v>
      </c>
      <c r="H378" s="220">
        <v>200</v>
      </c>
      <c r="I378" s="221"/>
      <c r="J378" s="222">
        <f>ROUND(I378*H378,2)</f>
        <v>0</v>
      </c>
      <c r="K378" s="218" t="s">
        <v>317</v>
      </c>
      <c r="L378" s="47"/>
      <c r="M378" s="223" t="s">
        <v>19</v>
      </c>
      <c r="N378" s="224" t="s">
        <v>48</v>
      </c>
      <c r="O378" s="87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7" t="s">
        <v>291</v>
      </c>
      <c r="AT378" s="227" t="s">
        <v>179</v>
      </c>
      <c r="AU378" s="227" t="s">
        <v>99</v>
      </c>
      <c r="AY378" s="20" t="s">
        <v>177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20" t="s">
        <v>84</v>
      </c>
      <c r="BK378" s="228">
        <f>ROUND(I378*H378,2)</f>
        <v>0</v>
      </c>
      <c r="BL378" s="20" t="s">
        <v>291</v>
      </c>
      <c r="BM378" s="227" t="s">
        <v>1266</v>
      </c>
    </row>
    <row r="379" s="2" customFormat="1">
      <c r="A379" s="41"/>
      <c r="B379" s="42"/>
      <c r="C379" s="43"/>
      <c r="D379" s="229" t="s">
        <v>185</v>
      </c>
      <c r="E379" s="43"/>
      <c r="F379" s="230" t="s">
        <v>4402</v>
      </c>
      <c r="G379" s="43"/>
      <c r="H379" s="43"/>
      <c r="I379" s="231"/>
      <c r="J379" s="43"/>
      <c r="K379" s="43"/>
      <c r="L379" s="47"/>
      <c r="M379" s="232"/>
      <c r="N379" s="233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185</v>
      </c>
      <c r="AU379" s="20" t="s">
        <v>99</v>
      </c>
    </row>
    <row r="380" s="12" customFormat="1" ht="20.88" customHeight="1">
      <c r="A380" s="12"/>
      <c r="B380" s="200"/>
      <c r="C380" s="201"/>
      <c r="D380" s="202" t="s">
        <v>76</v>
      </c>
      <c r="E380" s="214" t="s">
        <v>4403</v>
      </c>
      <c r="F380" s="214" t="s">
        <v>4404</v>
      </c>
      <c r="G380" s="201"/>
      <c r="H380" s="201"/>
      <c r="I380" s="204"/>
      <c r="J380" s="215">
        <f>BK380</f>
        <v>0</v>
      </c>
      <c r="K380" s="201"/>
      <c r="L380" s="206"/>
      <c r="M380" s="207"/>
      <c r="N380" s="208"/>
      <c r="O380" s="208"/>
      <c r="P380" s="209">
        <f>SUM(P381:P384)</f>
        <v>0</v>
      </c>
      <c r="Q380" s="208"/>
      <c r="R380" s="209">
        <f>SUM(R381:R384)</f>
        <v>0</v>
      </c>
      <c r="S380" s="208"/>
      <c r="T380" s="210">
        <f>SUM(T381:T384)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11" t="s">
        <v>84</v>
      </c>
      <c r="AT380" s="212" t="s">
        <v>76</v>
      </c>
      <c r="AU380" s="212" t="s">
        <v>86</v>
      </c>
      <c r="AY380" s="211" t="s">
        <v>177</v>
      </c>
      <c r="BK380" s="213">
        <f>SUM(BK381:BK384)</f>
        <v>0</v>
      </c>
    </row>
    <row r="381" s="2" customFormat="1" ht="16.5" customHeight="1">
      <c r="A381" s="41"/>
      <c r="B381" s="42"/>
      <c r="C381" s="216" t="s">
        <v>734</v>
      </c>
      <c r="D381" s="216" t="s">
        <v>179</v>
      </c>
      <c r="E381" s="217" t="s">
        <v>4405</v>
      </c>
      <c r="F381" s="218" t="s">
        <v>4406</v>
      </c>
      <c r="G381" s="219" t="s">
        <v>3686</v>
      </c>
      <c r="H381" s="220">
        <v>140</v>
      </c>
      <c r="I381" s="221"/>
      <c r="J381" s="222">
        <f>ROUND(I381*H381,2)</f>
        <v>0</v>
      </c>
      <c r="K381" s="218" t="s">
        <v>317</v>
      </c>
      <c r="L381" s="47"/>
      <c r="M381" s="223" t="s">
        <v>19</v>
      </c>
      <c r="N381" s="224" t="s">
        <v>48</v>
      </c>
      <c r="O381" s="87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7" t="s">
        <v>291</v>
      </c>
      <c r="AT381" s="227" t="s">
        <v>179</v>
      </c>
      <c r="AU381" s="227" t="s">
        <v>92</v>
      </c>
      <c r="AY381" s="20" t="s">
        <v>177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20" t="s">
        <v>84</v>
      </c>
      <c r="BK381" s="228">
        <f>ROUND(I381*H381,2)</f>
        <v>0</v>
      </c>
      <c r="BL381" s="20" t="s">
        <v>291</v>
      </c>
      <c r="BM381" s="227" t="s">
        <v>1281</v>
      </c>
    </row>
    <row r="382" s="2" customFormat="1">
      <c r="A382" s="41"/>
      <c r="B382" s="42"/>
      <c r="C382" s="43"/>
      <c r="D382" s="229" t="s">
        <v>185</v>
      </c>
      <c r="E382" s="43"/>
      <c r="F382" s="230" t="s">
        <v>4406</v>
      </c>
      <c r="G382" s="43"/>
      <c r="H382" s="43"/>
      <c r="I382" s="231"/>
      <c r="J382" s="43"/>
      <c r="K382" s="43"/>
      <c r="L382" s="47"/>
      <c r="M382" s="232"/>
      <c r="N382" s="233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185</v>
      </c>
      <c r="AU382" s="20" t="s">
        <v>92</v>
      </c>
    </row>
    <row r="383" s="2" customFormat="1" ht="16.5" customHeight="1">
      <c r="A383" s="41"/>
      <c r="B383" s="42"/>
      <c r="C383" s="216" t="s">
        <v>741</v>
      </c>
      <c r="D383" s="216" t="s">
        <v>179</v>
      </c>
      <c r="E383" s="217" t="s">
        <v>4407</v>
      </c>
      <c r="F383" s="218" t="s">
        <v>4408</v>
      </c>
      <c r="G383" s="219" t="s">
        <v>3686</v>
      </c>
      <c r="H383" s="220">
        <v>50</v>
      </c>
      <c r="I383" s="221"/>
      <c r="J383" s="222">
        <f>ROUND(I383*H383,2)</f>
        <v>0</v>
      </c>
      <c r="K383" s="218" t="s">
        <v>317</v>
      </c>
      <c r="L383" s="47"/>
      <c r="M383" s="223" t="s">
        <v>19</v>
      </c>
      <c r="N383" s="224" t="s">
        <v>48</v>
      </c>
      <c r="O383" s="87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7" t="s">
        <v>291</v>
      </c>
      <c r="AT383" s="227" t="s">
        <v>179</v>
      </c>
      <c r="AU383" s="227" t="s">
        <v>92</v>
      </c>
      <c r="AY383" s="20" t="s">
        <v>177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20" t="s">
        <v>84</v>
      </c>
      <c r="BK383" s="228">
        <f>ROUND(I383*H383,2)</f>
        <v>0</v>
      </c>
      <c r="BL383" s="20" t="s">
        <v>291</v>
      </c>
      <c r="BM383" s="227" t="s">
        <v>1298</v>
      </c>
    </row>
    <row r="384" s="2" customFormat="1">
      <c r="A384" s="41"/>
      <c r="B384" s="42"/>
      <c r="C384" s="43"/>
      <c r="D384" s="229" t="s">
        <v>185</v>
      </c>
      <c r="E384" s="43"/>
      <c r="F384" s="230" t="s">
        <v>4408</v>
      </c>
      <c r="G384" s="43"/>
      <c r="H384" s="43"/>
      <c r="I384" s="231"/>
      <c r="J384" s="43"/>
      <c r="K384" s="43"/>
      <c r="L384" s="47"/>
      <c r="M384" s="232"/>
      <c r="N384" s="233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185</v>
      </c>
      <c r="AU384" s="20" t="s">
        <v>92</v>
      </c>
    </row>
    <row r="385" s="12" customFormat="1" ht="20.88" customHeight="1">
      <c r="A385" s="12"/>
      <c r="B385" s="200"/>
      <c r="C385" s="201"/>
      <c r="D385" s="202" t="s">
        <v>76</v>
      </c>
      <c r="E385" s="214" t="s">
        <v>4409</v>
      </c>
      <c r="F385" s="214" t="s">
        <v>4410</v>
      </c>
      <c r="G385" s="201"/>
      <c r="H385" s="201"/>
      <c r="I385" s="204"/>
      <c r="J385" s="215">
        <f>BK385</f>
        <v>0</v>
      </c>
      <c r="K385" s="201"/>
      <c r="L385" s="206"/>
      <c r="M385" s="207"/>
      <c r="N385" s="208"/>
      <c r="O385" s="208"/>
      <c r="P385" s="209">
        <f>SUM(P386:P395)</f>
        <v>0</v>
      </c>
      <c r="Q385" s="208"/>
      <c r="R385" s="209">
        <f>SUM(R386:R395)</f>
        <v>0</v>
      </c>
      <c r="S385" s="208"/>
      <c r="T385" s="210">
        <f>SUM(T386:T395)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1" t="s">
        <v>84</v>
      </c>
      <c r="AT385" s="212" t="s">
        <v>76</v>
      </c>
      <c r="AU385" s="212" t="s">
        <v>86</v>
      </c>
      <c r="AY385" s="211" t="s">
        <v>177</v>
      </c>
      <c r="BK385" s="213">
        <f>SUM(BK386:BK395)</f>
        <v>0</v>
      </c>
    </row>
    <row r="386" s="2" customFormat="1" ht="16.5" customHeight="1">
      <c r="A386" s="41"/>
      <c r="B386" s="42"/>
      <c r="C386" s="216" t="s">
        <v>747</v>
      </c>
      <c r="D386" s="216" t="s">
        <v>179</v>
      </c>
      <c r="E386" s="217" t="s">
        <v>4411</v>
      </c>
      <c r="F386" s="218" t="s">
        <v>4412</v>
      </c>
      <c r="G386" s="219" t="s">
        <v>3686</v>
      </c>
      <c r="H386" s="220">
        <v>30</v>
      </c>
      <c r="I386" s="221"/>
      <c r="J386" s="222">
        <f>ROUND(I386*H386,2)</f>
        <v>0</v>
      </c>
      <c r="K386" s="218" t="s">
        <v>317</v>
      </c>
      <c r="L386" s="47"/>
      <c r="M386" s="223" t="s">
        <v>19</v>
      </c>
      <c r="N386" s="224" t="s">
        <v>48</v>
      </c>
      <c r="O386" s="87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7" t="s">
        <v>291</v>
      </c>
      <c r="AT386" s="227" t="s">
        <v>179</v>
      </c>
      <c r="AU386" s="227" t="s">
        <v>92</v>
      </c>
      <c r="AY386" s="20" t="s">
        <v>177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20" t="s">
        <v>84</v>
      </c>
      <c r="BK386" s="228">
        <f>ROUND(I386*H386,2)</f>
        <v>0</v>
      </c>
      <c r="BL386" s="20" t="s">
        <v>291</v>
      </c>
      <c r="BM386" s="227" t="s">
        <v>1313</v>
      </c>
    </row>
    <row r="387" s="2" customFormat="1">
      <c r="A387" s="41"/>
      <c r="B387" s="42"/>
      <c r="C387" s="43"/>
      <c r="D387" s="229" t="s">
        <v>185</v>
      </c>
      <c r="E387" s="43"/>
      <c r="F387" s="230" t="s">
        <v>4412</v>
      </c>
      <c r="G387" s="43"/>
      <c r="H387" s="43"/>
      <c r="I387" s="231"/>
      <c r="J387" s="43"/>
      <c r="K387" s="43"/>
      <c r="L387" s="47"/>
      <c r="M387" s="232"/>
      <c r="N387" s="233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185</v>
      </c>
      <c r="AU387" s="20" t="s">
        <v>92</v>
      </c>
    </row>
    <row r="388" s="2" customFormat="1" ht="16.5" customHeight="1">
      <c r="A388" s="41"/>
      <c r="B388" s="42"/>
      <c r="C388" s="216" t="s">
        <v>757</v>
      </c>
      <c r="D388" s="216" t="s">
        <v>179</v>
      </c>
      <c r="E388" s="217" t="s">
        <v>4413</v>
      </c>
      <c r="F388" s="218" t="s">
        <v>4414</v>
      </c>
      <c r="G388" s="219" t="s">
        <v>3686</v>
      </c>
      <c r="H388" s="220">
        <v>10</v>
      </c>
      <c r="I388" s="221"/>
      <c r="J388" s="222">
        <f>ROUND(I388*H388,2)</f>
        <v>0</v>
      </c>
      <c r="K388" s="218" t="s">
        <v>317</v>
      </c>
      <c r="L388" s="47"/>
      <c r="M388" s="223" t="s">
        <v>19</v>
      </c>
      <c r="N388" s="224" t="s">
        <v>48</v>
      </c>
      <c r="O388" s="87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7" t="s">
        <v>291</v>
      </c>
      <c r="AT388" s="227" t="s">
        <v>179</v>
      </c>
      <c r="AU388" s="227" t="s">
        <v>92</v>
      </c>
      <c r="AY388" s="20" t="s">
        <v>177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20" t="s">
        <v>84</v>
      </c>
      <c r="BK388" s="228">
        <f>ROUND(I388*H388,2)</f>
        <v>0</v>
      </c>
      <c r="BL388" s="20" t="s">
        <v>291</v>
      </c>
      <c r="BM388" s="227" t="s">
        <v>1324</v>
      </c>
    </row>
    <row r="389" s="2" customFormat="1">
      <c r="A389" s="41"/>
      <c r="B389" s="42"/>
      <c r="C389" s="43"/>
      <c r="D389" s="229" t="s">
        <v>185</v>
      </c>
      <c r="E389" s="43"/>
      <c r="F389" s="230" t="s">
        <v>4414</v>
      </c>
      <c r="G389" s="43"/>
      <c r="H389" s="43"/>
      <c r="I389" s="231"/>
      <c r="J389" s="43"/>
      <c r="K389" s="43"/>
      <c r="L389" s="47"/>
      <c r="M389" s="232"/>
      <c r="N389" s="233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185</v>
      </c>
      <c r="AU389" s="20" t="s">
        <v>92</v>
      </c>
    </row>
    <row r="390" s="2" customFormat="1" ht="16.5" customHeight="1">
      <c r="A390" s="41"/>
      <c r="B390" s="42"/>
      <c r="C390" s="216" t="s">
        <v>764</v>
      </c>
      <c r="D390" s="216" t="s">
        <v>179</v>
      </c>
      <c r="E390" s="217" t="s">
        <v>4415</v>
      </c>
      <c r="F390" s="218" t="s">
        <v>4416</v>
      </c>
      <c r="G390" s="219" t="s">
        <v>3686</v>
      </c>
      <c r="H390" s="220">
        <v>5</v>
      </c>
      <c r="I390" s="221"/>
      <c r="J390" s="222">
        <f>ROUND(I390*H390,2)</f>
        <v>0</v>
      </c>
      <c r="K390" s="218" t="s">
        <v>317</v>
      </c>
      <c r="L390" s="47"/>
      <c r="M390" s="223" t="s">
        <v>19</v>
      </c>
      <c r="N390" s="224" t="s">
        <v>48</v>
      </c>
      <c r="O390" s="87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7" t="s">
        <v>291</v>
      </c>
      <c r="AT390" s="227" t="s">
        <v>179</v>
      </c>
      <c r="AU390" s="227" t="s">
        <v>92</v>
      </c>
      <c r="AY390" s="20" t="s">
        <v>177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20" t="s">
        <v>84</v>
      </c>
      <c r="BK390" s="228">
        <f>ROUND(I390*H390,2)</f>
        <v>0</v>
      </c>
      <c r="BL390" s="20" t="s">
        <v>291</v>
      </c>
      <c r="BM390" s="227" t="s">
        <v>1335</v>
      </c>
    </row>
    <row r="391" s="2" customFormat="1">
      <c r="A391" s="41"/>
      <c r="B391" s="42"/>
      <c r="C391" s="43"/>
      <c r="D391" s="229" t="s">
        <v>185</v>
      </c>
      <c r="E391" s="43"/>
      <c r="F391" s="230" t="s">
        <v>4416</v>
      </c>
      <c r="G391" s="43"/>
      <c r="H391" s="43"/>
      <c r="I391" s="231"/>
      <c r="J391" s="43"/>
      <c r="K391" s="43"/>
      <c r="L391" s="47"/>
      <c r="M391" s="232"/>
      <c r="N391" s="233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185</v>
      </c>
      <c r="AU391" s="20" t="s">
        <v>92</v>
      </c>
    </row>
    <row r="392" s="2" customFormat="1" ht="16.5" customHeight="1">
      <c r="A392" s="41"/>
      <c r="B392" s="42"/>
      <c r="C392" s="216" t="s">
        <v>770</v>
      </c>
      <c r="D392" s="216" t="s">
        <v>179</v>
      </c>
      <c r="E392" s="217" t="s">
        <v>4417</v>
      </c>
      <c r="F392" s="218" t="s">
        <v>4418</v>
      </c>
      <c r="G392" s="219" t="s">
        <v>3686</v>
      </c>
      <c r="H392" s="220">
        <v>5</v>
      </c>
      <c r="I392" s="221"/>
      <c r="J392" s="222">
        <f>ROUND(I392*H392,2)</f>
        <v>0</v>
      </c>
      <c r="K392" s="218" t="s">
        <v>317</v>
      </c>
      <c r="L392" s="47"/>
      <c r="M392" s="223" t="s">
        <v>19</v>
      </c>
      <c r="N392" s="224" t="s">
        <v>48</v>
      </c>
      <c r="O392" s="87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7" t="s">
        <v>291</v>
      </c>
      <c r="AT392" s="227" t="s">
        <v>179</v>
      </c>
      <c r="AU392" s="227" t="s">
        <v>92</v>
      </c>
      <c r="AY392" s="20" t="s">
        <v>177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20" t="s">
        <v>84</v>
      </c>
      <c r="BK392" s="228">
        <f>ROUND(I392*H392,2)</f>
        <v>0</v>
      </c>
      <c r="BL392" s="20" t="s">
        <v>291</v>
      </c>
      <c r="BM392" s="227" t="s">
        <v>1346</v>
      </c>
    </row>
    <row r="393" s="2" customFormat="1">
      <c r="A393" s="41"/>
      <c r="B393" s="42"/>
      <c r="C393" s="43"/>
      <c r="D393" s="229" t="s">
        <v>185</v>
      </c>
      <c r="E393" s="43"/>
      <c r="F393" s="230" t="s">
        <v>4418</v>
      </c>
      <c r="G393" s="43"/>
      <c r="H393" s="43"/>
      <c r="I393" s="231"/>
      <c r="J393" s="43"/>
      <c r="K393" s="43"/>
      <c r="L393" s="47"/>
      <c r="M393" s="232"/>
      <c r="N393" s="233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185</v>
      </c>
      <c r="AU393" s="20" t="s">
        <v>92</v>
      </c>
    </row>
    <row r="394" s="2" customFormat="1" ht="16.5" customHeight="1">
      <c r="A394" s="41"/>
      <c r="B394" s="42"/>
      <c r="C394" s="216" t="s">
        <v>775</v>
      </c>
      <c r="D394" s="216" t="s">
        <v>179</v>
      </c>
      <c r="E394" s="217" t="s">
        <v>4419</v>
      </c>
      <c r="F394" s="218" t="s">
        <v>4420</v>
      </c>
      <c r="G394" s="219" t="s">
        <v>3686</v>
      </c>
      <c r="H394" s="220">
        <v>10</v>
      </c>
      <c r="I394" s="221"/>
      <c r="J394" s="222">
        <f>ROUND(I394*H394,2)</f>
        <v>0</v>
      </c>
      <c r="K394" s="218" t="s">
        <v>317</v>
      </c>
      <c r="L394" s="47"/>
      <c r="M394" s="223" t="s">
        <v>19</v>
      </c>
      <c r="N394" s="224" t="s">
        <v>48</v>
      </c>
      <c r="O394" s="87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7" t="s">
        <v>291</v>
      </c>
      <c r="AT394" s="227" t="s">
        <v>179</v>
      </c>
      <c r="AU394" s="227" t="s">
        <v>92</v>
      </c>
      <c r="AY394" s="20" t="s">
        <v>177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20" t="s">
        <v>84</v>
      </c>
      <c r="BK394" s="228">
        <f>ROUND(I394*H394,2)</f>
        <v>0</v>
      </c>
      <c r="BL394" s="20" t="s">
        <v>291</v>
      </c>
      <c r="BM394" s="227" t="s">
        <v>1360</v>
      </c>
    </row>
    <row r="395" s="2" customFormat="1">
      <c r="A395" s="41"/>
      <c r="B395" s="42"/>
      <c r="C395" s="43"/>
      <c r="D395" s="229" t="s">
        <v>185</v>
      </c>
      <c r="E395" s="43"/>
      <c r="F395" s="230" t="s">
        <v>4420</v>
      </c>
      <c r="G395" s="43"/>
      <c r="H395" s="43"/>
      <c r="I395" s="231"/>
      <c r="J395" s="43"/>
      <c r="K395" s="43"/>
      <c r="L395" s="47"/>
      <c r="M395" s="232"/>
      <c r="N395" s="233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185</v>
      </c>
      <c r="AU395" s="20" t="s">
        <v>92</v>
      </c>
    </row>
    <row r="396" s="12" customFormat="1" ht="20.88" customHeight="1">
      <c r="A396" s="12"/>
      <c r="B396" s="200"/>
      <c r="C396" s="201"/>
      <c r="D396" s="202" t="s">
        <v>76</v>
      </c>
      <c r="E396" s="214" t="s">
        <v>4421</v>
      </c>
      <c r="F396" s="214" t="s">
        <v>4422</v>
      </c>
      <c r="G396" s="201"/>
      <c r="H396" s="201"/>
      <c r="I396" s="204"/>
      <c r="J396" s="215">
        <f>BK396</f>
        <v>0</v>
      </c>
      <c r="K396" s="201"/>
      <c r="L396" s="206"/>
      <c r="M396" s="207"/>
      <c r="N396" s="208"/>
      <c r="O396" s="208"/>
      <c r="P396" s="209">
        <f>SUM(P397:P402)</f>
        <v>0</v>
      </c>
      <c r="Q396" s="208"/>
      <c r="R396" s="209">
        <f>SUM(R397:R402)</f>
        <v>0</v>
      </c>
      <c r="S396" s="208"/>
      <c r="T396" s="210">
        <f>SUM(T397:T402)</f>
        <v>0</v>
      </c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R396" s="211" t="s">
        <v>84</v>
      </c>
      <c r="AT396" s="212" t="s">
        <v>76</v>
      </c>
      <c r="AU396" s="212" t="s">
        <v>86</v>
      </c>
      <c r="AY396" s="211" t="s">
        <v>177</v>
      </c>
      <c r="BK396" s="213">
        <f>SUM(BK397:BK402)</f>
        <v>0</v>
      </c>
    </row>
    <row r="397" s="2" customFormat="1" ht="16.5" customHeight="1">
      <c r="A397" s="41"/>
      <c r="B397" s="42"/>
      <c r="C397" s="216" t="s">
        <v>780</v>
      </c>
      <c r="D397" s="216" t="s">
        <v>179</v>
      </c>
      <c r="E397" s="217" t="s">
        <v>4423</v>
      </c>
      <c r="F397" s="218" t="s">
        <v>4424</v>
      </c>
      <c r="G397" s="219" t="s">
        <v>3686</v>
      </c>
      <c r="H397" s="220">
        <v>10</v>
      </c>
      <c r="I397" s="221"/>
      <c r="J397" s="222">
        <f>ROUND(I397*H397,2)</f>
        <v>0</v>
      </c>
      <c r="K397" s="218" t="s">
        <v>317</v>
      </c>
      <c r="L397" s="47"/>
      <c r="M397" s="223" t="s">
        <v>19</v>
      </c>
      <c r="N397" s="224" t="s">
        <v>48</v>
      </c>
      <c r="O397" s="87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7" t="s">
        <v>291</v>
      </c>
      <c r="AT397" s="227" t="s">
        <v>179</v>
      </c>
      <c r="AU397" s="227" t="s">
        <v>92</v>
      </c>
      <c r="AY397" s="20" t="s">
        <v>177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20" t="s">
        <v>84</v>
      </c>
      <c r="BK397" s="228">
        <f>ROUND(I397*H397,2)</f>
        <v>0</v>
      </c>
      <c r="BL397" s="20" t="s">
        <v>291</v>
      </c>
      <c r="BM397" s="227" t="s">
        <v>1370</v>
      </c>
    </row>
    <row r="398" s="2" customFormat="1">
      <c r="A398" s="41"/>
      <c r="B398" s="42"/>
      <c r="C398" s="43"/>
      <c r="D398" s="229" t="s">
        <v>185</v>
      </c>
      <c r="E398" s="43"/>
      <c r="F398" s="230" t="s">
        <v>4424</v>
      </c>
      <c r="G398" s="43"/>
      <c r="H398" s="43"/>
      <c r="I398" s="231"/>
      <c r="J398" s="43"/>
      <c r="K398" s="43"/>
      <c r="L398" s="47"/>
      <c r="M398" s="232"/>
      <c r="N398" s="233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185</v>
      </c>
      <c r="AU398" s="20" t="s">
        <v>92</v>
      </c>
    </row>
    <row r="399" s="2" customFormat="1" ht="16.5" customHeight="1">
      <c r="A399" s="41"/>
      <c r="B399" s="42"/>
      <c r="C399" s="216" t="s">
        <v>784</v>
      </c>
      <c r="D399" s="216" t="s">
        <v>179</v>
      </c>
      <c r="E399" s="217" t="s">
        <v>4425</v>
      </c>
      <c r="F399" s="218" t="s">
        <v>4426</v>
      </c>
      <c r="G399" s="219" t="s">
        <v>3686</v>
      </c>
      <c r="H399" s="220">
        <v>20</v>
      </c>
      <c r="I399" s="221"/>
      <c r="J399" s="222">
        <f>ROUND(I399*H399,2)</f>
        <v>0</v>
      </c>
      <c r="K399" s="218" t="s">
        <v>317</v>
      </c>
      <c r="L399" s="47"/>
      <c r="M399" s="223" t="s">
        <v>19</v>
      </c>
      <c r="N399" s="224" t="s">
        <v>48</v>
      </c>
      <c r="O399" s="87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7" t="s">
        <v>291</v>
      </c>
      <c r="AT399" s="227" t="s">
        <v>179</v>
      </c>
      <c r="AU399" s="227" t="s">
        <v>92</v>
      </c>
      <c r="AY399" s="20" t="s">
        <v>177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20" t="s">
        <v>84</v>
      </c>
      <c r="BK399" s="228">
        <f>ROUND(I399*H399,2)</f>
        <v>0</v>
      </c>
      <c r="BL399" s="20" t="s">
        <v>291</v>
      </c>
      <c r="BM399" s="227" t="s">
        <v>1380</v>
      </c>
    </row>
    <row r="400" s="2" customFormat="1">
      <c r="A400" s="41"/>
      <c r="B400" s="42"/>
      <c r="C400" s="43"/>
      <c r="D400" s="229" t="s">
        <v>185</v>
      </c>
      <c r="E400" s="43"/>
      <c r="F400" s="230" t="s">
        <v>4426</v>
      </c>
      <c r="G400" s="43"/>
      <c r="H400" s="43"/>
      <c r="I400" s="231"/>
      <c r="J400" s="43"/>
      <c r="K400" s="43"/>
      <c r="L400" s="47"/>
      <c r="M400" s="232"/>
      <c r="N400" s="233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185</v>
      </c>
      <c r="AU400" s="20" t="s">
        <v>92</v>
      </c>
    </row>
    <row r="401" s="2" customFormat="1" ht="16.5" customHeight="1">
      <c r="A401" s="41"/>
      <c r="B401" s="42"/>
      <c r="C401" s="216" t="s">
        <v>788</v>
      </c>
      <c r="D401" s="216" t="s">
        <v>179</v>
      </c>
      <c r="E401" s="217" t="s">
        <v>4427</v>
      </c>
      <c r="F401" s="218" t="s">
        <v>4428</v>
      </c>
      <c r="G401" s="219" t="s">
        <v>3686</v>
      </c>
      <c r="H401" s="220">
        <v>1</v>
      </c>
      <c r="I401" s="221"/>
      <c r="J401" s="222">
        <f>ROUND(I401*H401,2)</f>
        <v>0</v>
      </c>
      <c r="K401" s="218" t="s">
        <v>317</v>
      </c>
      <c r="L401" s="47"/>
      <c r="M401" s="223" t="s">
        <v>19</v>
      </c>
      <c r="N401" s="224" t="s">
        <v>48</v>
      </c>
      <c r="O401" s="87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7" t="s">
        <v>291</v>
      </c>
      <c r="AT401" s="227" t="s">
        <v>179</v>
      </c>
      <c r="AU401" s="227" t="s">
        <v>92</v>
      </c>
      <c r="AY401" s="20" t="s">
        <v>177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20" t="s">
        <v>84</v>
      </c>
      <c r="BK401" s="228">
        <f>ROUND(I401*H401,2)</f>
        <v>0</v>
      </c>
      <c r="BL401" s="20" t="s">
        <v>291</v>
      </c>
      <c r="BM401" s="227" t="s">
        <v>1391</v>
      </c>
    </row>
    <row r="402" s="2" customFormat="1">
      <c r="A402" s="41"/>
      <c r="B402" s="42"/>
      <c r="C402" s="43"/>
      <c r="D402" s="229" t="s">
        <v>185</v>
      </c>
      <c r="E402" s="43"/>
      <c r="F402" s="230" t="s">
        <v>4428</v>
      </c>
      <c r="G402" s="43"/>
      <c r="H402" s="43"/>
      <c r="I402" s="231"/>
      <c r="J402" s="43"/>
      <c r="K402" s="43"/>
      <c r="L402" s="47"/>
      <c r="M402" s="232"/>
      <c r="N402" s="233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185</v>
      </c>
      <c r="AU402" s="20" t="s">
        <v>92</v>
      </c>
    </row>
    <row r="403" s="12" customFormat="1" ht="22.8" customHeight="1">
      <c r="A403" s="12"/>
      <c r="B403" s="200"/>
      <c r="C403" s="201"/>
      <c r="D403" s="202" t="s">
        <v>76</v>
      </c>
      <c r="E403" s="214" t="s">
        <v>4429</v>
      </c>
      <c r="F403" s="214" t="s">
        <v>4430</v>
      </c>
      <c r="G403" s="201"/>
      <c r="H403" s="201"/>
      <c r="I403" s="204"/>
      <c r="J403" s="215">
        <f>BK403</f>
        <v>0</v>
      </c>
      <c r="K403" s="201"/>
      <c r="L403" s="206"/>
      <c r="M403" s="207"/>
      <c r="N403" s="208"/>
      <c r="O403" s="208"/>
      <c r="P403" s="209">
        <f>P404+SUM(P405:P410)+P413+P416+P419+P422+P425+P448</f>
        <v>0</v>
      </c>
      <c r="Q403" s="208"/>
      <c r="R403" s="209">
        <f>R404+SUM(R405:R410)+R413+R416+R419+R422+R425+R448</f>
        <v>0</v>
      </c>
      <c r="S403" s="208"/>
      <c r="T403" s="210">
        <f>T404+SUM(T405:T410)+T413+T416+T419+T422+T425+T448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11" t="s">
        <v>84</v>
      </c>
      <c r="AT403" s="212" t="s">
        <v>76</v>
      </c>
      <c r="AU403" s="212" t="s">
        <v>84</v>
      </c>
      <c r="AY403" s="211" t="s">
        <v>177</v>
      </c>
      <c r="BK403" s="213">
        <f>BK404+SUM(BK405:BK410)+BK413+BK416+BK419+BK422+BK425+BK448</f>
        <v>0</v>
      </c>
    </row>
    <row r="404" s="2" customFormat="1" ht="16.5" customHeight="1">
      <c r="A404" s="41"/>
      <c r="B404" s="42"/>
      <c r="C404" s="216" t="s">
        <v>792</v>
      </c>
      <c r="D404" s="216" t="s">
        <v>179</v>
      </c>
      <c r="E404" s="217" t="s">
        <v>4431</v>
      </c>
      <c r="F404" s="218" t="s">
        <v>4432</v>
      </c>
      <c r="G404" s="219" t="s">
        <v>465</v>
      </c>
      <c r="H404" s="220">
        <v>30</v>
      </c>
      <c r="I404" s="221"/>
      <c r="J404" s="222">
        <f>ROUND(I404*H404,2)</f>
        <v>0</v>
      </c>
      <c r="K404" s="218" t="s">
        <v>317</v>
      </c>
      <c r="L404" s="47"/>
      <c r="M404" s="223" t="s">
        <v>19</v>
      </c>
      <c r="N404" s="224" t="s">
        <v>48</v>
      </c>
      <c r="O404" s="87"/>
      <c r="P404" s="225">
        <f>O404*H404</f>
        <v>0</v>
      </c>
      <c r="Q404" s="225">
        <v>0</v>
      </c>
      <c r="R404" s="225">
        <f>Q404*H404</f>
        <v>0</v>
      </c>
      <c r="S404" s="225">
        <v>0</v>
      </c>
      <c r="T404" s="226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7" t="s">
        <v>291</v>
      </c>
      <c r="AT404" s="227" t="s">
        <v>179</v>
      </c>
      <c r="AU404" s="227" t="s">
        <v>86</v>
      </c>
      <c r="AY404" s="20" t="s">
        <v>177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20" t="s">
        <v>84</v>
      </c>
      <c r="BK404" s="228">
        <f>ROUND(I404*H404,2)</f>
        <v>0</v>
      </c>
      <c r="BL404" s="20" t="s">
        <v>291</v>
      </c>
      <c r="BM404" s="227" t="s">
        <v>1401</v>
      </c>
    </row>
    <row r="405" s="2" customFormat="1">
      <c r="A405" s="41"/>
      <c r="B405" s="42"/>
      <c r="C405" s="43"/>
      <c r="D405" s="229" t="s">
        <v>185</v>
      </c>
      <c r="E405" s="43"/>
      <c r="F405" s="230" t="s">
        <v>4432</v>
      </c>
      <c r="G405" s="43"/>
      <c r="H405" s="43"/>
      <c r="I405" s="231"/>
      <c r="J405" s="43"/>
      <c r="K405" s="43"/>
      <c r="L405" s="47"/>
      <c r="M405" s="232"/>
      <c r="N405" s="233"/>
      <c r="O405" s="87"/>
      <c r="P405" s="87"/>
      <c r="Q405" s="87"/>
      <c r="R405" s="87"/>
      <c r="S405" s="87"/>
      <c r="T405" s="88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20" t="s">
        <v>185</v>
      </c>
      <c r="AU405" s="20" t="s">
        <v>86</v>
      </c>
    </row>
    <row r="406" s="2" customFormat="1" ht="16.5" customHeight="1">
      <c r="A406" s="41"/>
      <c r="B406" s="42"/>
      <c r="C406" s="216" t="s">
        <v>796</v>
      </c>
      <c r="D406" s="216" t="s">
        <v>179</v>
      </c>
      <c r="E406" s="217" t="s">
        <v>4433</v>
      </c>
      <c r="F406" s="218" t="s">
        <v>4434</v>
      </c>
      <c r="G406" s="219" t="s">
        <v>465</v>
      </c>
      <c r="H406" s="220">
        <v>70</v>
      </c>
      <c r="I406" s="221"/>
      <c r="J406" s="222">
        <f>ROUND(I406*H406,2)</f>
        <v>0</v>
      </c>
      <c r="K406" s="218" t="s">
        <v>317</v>
      </c>
      <c r="L406" s="47"/>
      <c r="M406" s="223" t="s">
        <v>19</v>
      </c>
      <c r="N406" s="224" t="s">
        <v>48</v>
      </c>
      <c r="O406" s="87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7" t="s">
        <v>291</v>
      </c>
      <c r="AT406" s="227" t="s">
        <v>179</v>
      </c>
      <c r="AU406" s="227" t="s">
        <v>86</v>
      </c>
      <c r="AY406" s="20" t="s">
        <v>177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20" t="s">
        <v>84</v>
      </c>
      <c r="BK406" s="228">
        <f>ROUND(I406*H406,2)</f>
        <v>0</v>
      </c>
      <c r="BL406" s="20" t="s">
        <v>291</v>
      </c>
      <c r="BM406" s="227" t="s">
        <v>1411</v>
      </c>
    </row>
    <row r="407" s="2" customFormat="1">
      <c r="A407" s="41"/>
      <c r="B407" s="42"/>
      <c r="C407" s="43"/>
      <c r="D407" s="229" t="s">
        <v>185</v>
      </c>
      <c r="E407" s="43"/>
      <c r="F407" s="230" t="s">
        <v>4434</v>
      </c>
      <c r="G407" s="43"/>
      <c r="H407" s="43"/>
      <c r="I407" s="231"/>
      <c r="J407" s="43"/>
      <c r="K407" s="43"/>
      <c r="L407" s="47"/>
      <c r="M407" s="232"/>
      <c r="N407" s="233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185</v>
      </c>
      <c r="AU407" s="20" t="s">
        <v>86</v>
      </c>
    </row>
    <row r="408" s="2" customFormat="1" ht="16.5" customHeight="1">
      <c r="A408" s="41"/>
      <c r="B408" s="42"/>
      <c r="C408" s="216" t="s">
        <v>800</v>
      </c>
      <c r="D408" s="216" t="s">
        <v>179</v>
      </c>
      <c r="E408" s="217" t="s">
        <v>4435</v>
      </c>
      <c r="F408" s="218" t="s">
        <v>4436</v>
      </c>
      <c r="G408" s="219" t="s">
        <v>465</v>
      </c>
      <c r="H408" s="220">
        <v>750</v>
      </c>
      <c r="I408" s="221"/>
      <c r="J408" s="222">
        <f>ROUND(I408*H408,2)</f>
        <v>0</v>
      </c>
      <c r="K408" s="218" t="s">
        <v>317</v>
      </c>
      <c r="L408" s="47"/>
      <c r="M408" s="223" t="s">
        <v>19</v>
      </c>
      <c r="N408" s="224" t="s">
        <v>48</v>
      </c>
      <c r="O408" s="87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7" t="s">
        <v>291</v>
      </c>
      <c r="AT408" s="227" t="s">
        <v>179</v>
      </c>
      <c r="AU408" s="227" t="s">
        <v>86</v>
      </c>
      <c r="AY408" s="20" t="s">
        <v>177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20" t="s">
        <v>84</v>
      </c>
      <c r="BK408" s="228">
        <f>ROUND(I408*H408,2)</f>
        <v>0</v>
      </c>
      <c r="BL408" s="20" t="s">
        <v>291</v>
      </c>
      <c r="BM408" s="227" t="s">
        <v>1420</v>
      </c>
    </row>
    <row r="409" s="2" customFormat="1">
      <c r="A409" s="41"/>
      <c r="B409" s="42"/>
      <c r="C409" s="43"/>
      <c r="D409" s="229" t="s">
        <v>185</v>
      </c>
      <c r="E409" s="43"/>
      <c r="F409" s="230" t="s">
        <v>4436</v>
      </c>
      <c r="G409" s="43"/>
      <c r="H409" s="43"/>
      <c r="I409" s="231"/>
      <c r="J409" s="43"/>
      <c r="K409" s="43"/>
      <c r="L409" s="47"/>
      <c r="M409" s="232"/>
      <c r="N409" s="233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185</v>
      </c>
      <c r="AU409" s="20" t="s">
        <v>86</v>
      </c>
    </row>
    <row r="410" s="12" customFormat="1" ht="20.88" customHeight="1">
      <c r="A410" s="12"/>
      <c r="B410" s="200"/>
      <c r="C410" s="201"/>
      <c r="D410" s="202" t="s">
        <v>76</v>
      </c>
      <c r="E410" s="214" t="s">
        <v>4437</v>
      </c>
      <c r="F410" s="214" t="s">
        <v>4438</v>
      </c>
      <c r="G410" s="201"/>
      <c r="H410" s="201"/>
      <c r="I410" s="204"/>
      <c r="J410" s="215">
        <f>BK410</f>
        <v>0</v>
      </c>
      <c r="K410" s="201"/>
      <c r="L410" s="206"/>
      <c r="M410" s="207"/>
      <c r="N410" s="208"/>
      <c r="O410" s="208"/>
      <c r="P410" s="209">
        <f>SUM(P411:P412)</f>
        <v>0</v>
      </c>
      <c r="Q410" s="208"/>
      <c r="R410" s="209">
        <f>SUM(R411:R412)</f>
        <v>0</v>
      </c>
      <c r="S410" s="208"/>
      <c r="T410" s="210">
        <f>SUM(T411:T412)</f>
        <v>0</v>
      </c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R410" s="211" t="s">
        <v>84</v>
      </c>
      <c r="AT410" s="212" t="s">
        <v>76</v>
      </c>
      <c r="AU410" s="212" t="s">
        <v>86</v>
      </c>
      <c r="AY410" s="211" t="s">
        <v>177</v>
      </c>
      <c r="BK410" s="213">
        <f>SUM(BK411:BK412)</f>
        <v>0</v>
      </c>
    </row>
    <row r="411" s="2" customFormat="1" ht="16.5" customHeight="1">
      <c r="A411" s="41"/>
      <c r="B411" s="42"/>
      <c r="C411" s="216" t="s">
        <v>805</v>
      </c>
      <c r="D411" s="216" t="s">
        <v>179</v>
      </c>
      <c r="E411" s="217" t="s">
        <v>4439</v>
      </c>
      <c r="F411" s="218" t="s">
        <v>4440</v>
      </c>
      <c r="G411" s="219" t="s">
        <v>465</v>
      </c>
      <c r="H411" s="220">
        <v>100</v>
      </c>
      <c r="I411" s="221"/>
      <c r="J411" s="222">
        <f>ROUND(I411*H411,2)</f>
        <v>0</v>
      </c>
      <c r="K411" s="218" t="s">
        <v>317</v>
      </c>
      <c r="L411" s="47"/>
      <c r="M411" s="223" t="s">
        <v>19</v>
      </c>
      <c r="N411" s="224" t="s">
        <v>48</v>
      </c>
      <c r="O411" s="87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7" t="s">
        <v>291</v>
      </c>
      <c r="AT411" s="227" t="s">
        <v>179</v>
      </c>
      <c r="AU411" s="227" t="s">
        <v>92</v>
      </c>
      <c r="AY411" s="20" t="s">
        <v>177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20" t="s">
        <v>84</v>
      </c>
      <c r="BK411" s="228">
        <f>ROUND(I411*H411,2)</f>
        <v>0</v>
      </c>
      <c r="BL411" s="20" t="s">
        <v>291</v>
      </c>
      <c r="BM411" s="227" t="s">
        <v>1429</v>
      </c>
    </row>
    <row r="412" s="2" customFormat="1">
      <c r="A412" s="41"/>
      <c r="B412" s="42"/>
      <c r="C412" s="43"/>
      <c r="D412" s="229" t="s">
        <v>185</v>
      </c>
      <c r="E412" s="43"/>
      <c r="F412" s="230" t="s">
        <v>4441</v>
      </c>
      <c r="G412" s="43"/>
      <c r="H412" s="43"/>
      <c r="I412" s="231"/>
      <c r="J412" s="43"/>
      <c r="K412" s="43"/>
      <c r="L412" s="47"/>
      <c r="M412" s="232"/>
      <c r="N412" s="233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185</v>
      </c>
      <c r="AU412" s="20" t="s">
        <v>92</v>
      </c>
    </row>
    <row r="413" s="12" customFormat="1" ht="20.88" customHeight="1">
      <c r="A413" s="12"/>
      <c r="B413" s="200"/>
      <c r="C413" s="201"/>
      <c r="D413" s="202" t="s">
        <v>76</v>
      </c>
      <c r="E413" s="214" t="s">
        <v>4174</v>
      </c>
      <c r="F413" s="214" t="s">
        <v>4175</v>
      </c>
      <c r="G413" s="201"/>
      <c r="H413" s="201"/>
      <c r="I413" s="204"/>
      <c r="J413" s="215">
        <f>BK413</f>
        <v>0</v>
      </c>
      <c r="K413" s="201"/>
      <c r="L413" s="206"/>
      <c r="M413" s="207"/>
      <c r="N413" s="208"/>
      <c r="O413" s="208"/>
      <c r="P413" s="209">
        <f>SUM(P414:P415)</f>
        <v>0</v>
      </c>
      <c r="Q413" s="208"/>
      <c r="R413" s="209">
        <f>SUM(R414:R415)</f>
        <v>0</v>
      </c>
      <c r="S413" s="208"/>
      <c r="T413" s="210">
        <f>SUM(T414:T415)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11" t="s">
        <v>84</v>
      </c>
      <c r="AT413" s="212" t="s">
        <v>76</v>
      </c>
      <c r="AU413" s="212" t="s">
        <v>86</v>
      </c>
      <c r="AY413" s="211" t="s">
        <v>177</v>
      </c>
      <c r="BK413" s="213">
        <f>SUM(BK414:BK415)</f>
        <v>0</v>
      </c>
    </row>
    <row r="414" s="2" customFormat="1" ht="16.5" customHeight="1">
      <c r="A414" s="41"/>
      <c r="B414" s="42"/>
      <c r="C414" s="216" t="s">
        <v>809</v>
      </c>
      <c r="D414" s="216" t="s">
        <v>179</v>
      </c>
      <c r="E414" s="217" t="s">
        <v>4176</v>
      </c>
      <c r="F414" s="218" t="s">
        <v>4177</v>
      </c>
      <c r="G414" s="219" t="s">
        <v>3686</v>
      </c>
      <c r="H414" s="220">
        <v>18</v>
      </c>
      <c r="I414" s="221"/>
      <c r="J414" s="222">
        <f>ROUND(I414*H414,2)</f>
        <v>0</v>
      </c>
      <c r="K414" s="218" t="s">
        <v>317</v>
      </c>
      <c r="L414" s="47"/>
      <c r="M414" s="223" t="s">
        <v>19</v>
      </c>
      <c r="N414" s="224" t="s">
        <v>48</v>
      </c>
      <c r="O414" s="87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7" t="s">
        <v>291</v>
      </c>
      <c r="AT414" s="227" t="s">
        <v>179</v>
      </c>
      <c r="AU414" s="227" t="s">
        <v>92</v>
      </c>
      <c r="AY414" s="20" t="s">
        <v>177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20" t="s">
        <v>84</v>
      </c>
      <c r="BK414" s="228">
        <f>ROUND(I414*H414,2)</f>
        <v>0</v>
      </c>
      <c r="BL414" s="20" t="s">
        <v>291</v>
      </c>
      <c r="BM414" s="227" t="s">
        <v>1438</v>
      </c>
    </row>
    <row r="415" s="2" customFormat="1">
      <c r="A415" s="41"/>
      <c r="B415" s="42"/>
      <c r="C415" s="43"/>
      <c r="D415" s="229" t="s">
        <v>185</v>
      </c>
      <c r="E415" s="43"/>
      <c r="F415" s="230" t="s">
        <v>4177</v>
      </c>
      <c r="G415" s="43"/>
      <c r="H415" s="43"/>
      <c r="I415" s="231"/>
      <c r="J415" s="43"/>
      <c r="K415" s="43"/>
      <c r="L415" s="47"/>
      <c r="M415" s="232"/>
      <c r="N415" s="233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185</v>
      </c>
      <c r="AU415" s="20" t="s">
        <v>92</v>
      </c>
    </row>
    <row r="416" s="12" customFormat="1" ht="20.88" customHeight="1">
      <c r="A416" s="12"/>
      <c r="B416" s="200"/>
      <c r="C416" s="201"/>
      <c r="D416" s="202" t="s">
        <v>76</v>
      </c>
      <c r="E416" s="214" t="s">
        <v>4442</v>
      </c>
      <c r="F416" s="214" t="s">
        <v>4443</v>
      </c>
      <c r="G416" s="201"/>
      <c r="H416" s="201"/>
      <c r="I416" s="204"/>
      <c r="J416" s="215">
        <f>BK416</f>
        <v>0</v>
      </c>
      <c r="K416" s="201"/>
      <c r="L416" s="206"/>
      <c r="M416" s="207"/>
      <c r="N416" s="208"/>
      <c r="O416" s="208"/>
      <c r="P416" s="209">
        <f>SUM(P417:P418)</f>
        <v>0</v>
      </c>
      <c r="Q416" s="208"/>
      <c r="R416" s="209">
        <f>SUM(R417:R418)</f>
        <v>0</v>
      </c>
      <c r="S416" s="208"/>
      <c r="T416" s="210">
        <f>SUM(T417:T418)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1" t="s">
        <v>84</v>
      </c>
      <c r="AT416" s="212" t="s">
        <v>76</v>
      </c>
      <c r="AU416" s="212" t="s">
        <v>86</v>
      </c>
      <c r="AY416" s="211" t="s">
        <v>177</v>
      </c>
      <c r="BK416" s="213">
        <f>SUM(BK417:BK418)</f>
        <v>0</v>
      </c>
    </row>
    <row r="417" s="2" customFormat="1">
      <c r="A417" s="41"/>
      <c r="B417" s="42"/>
      <c r="C417" s="216" t="s">
        <v>813</v>
      </c>
      <c r="D417" s="216" t="s">
        <v>179</v>
      </c>
      <c r="E417" s="217" t="s">
        <v>4444</v>
      </c>
      <c r="F417" s="218" t="s">
        <v>4445</v>
      </c>
      <c r="G417" s="219" t="s">
        <v>3686</v>
      </c>
      <c r="H417" s="220">
        <v>18</v>
      </c>
      <c r="I417" s="221"/>
      <c r="J417" s="222">
        <f>ROUND(I417*H417,2)</f>
        <v>0</v>
      </c>
      <c r="K417" s="218" t="s">
        <v>317</v>
      </c>
      <c r="L417" s="47"/>
      <c r="M417" s="223" t="s">
        <v>19</v>
      </c>
      <c r="N417" s="224" t="s">
        <v>48</v>
      </c>
      <c r="O417" s="87"/>
      <c r="P417" s="225">
        <f>O417*H417</f>
        <v>0</v>
      </c>
      <c r="Q417" s="225">
        <v>0</v>
      </c>
      <c r="R417" s="225">
        <f>Q417*H417</f>
        <v>0</v>
      </c>
      <c r="S417" s="225">
        <v>0</v>
      </c>
      <c r="T417" s="226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7" t="s">
        <v>291</v>
      </c>
      <c r="AT417" s="227" t="s">
        <v>179</v>
      </c>
      <c r="AU417" s="227" t="s">
        <v>92</v>
      </c>
      <c r="AY417" s="20" t="s">
        <v>177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20" t="s">
        <v>84</v>
      </c>
      <c r="BK417" s="228">
        <f>ROUND(I417*H417,2)</f>
        <v>0</v>
      </c>
      <c r="BL417" s="20" t="s">
        <v>291</v>
      </c>
      <c r="BM417" s="227" t="s">
        <v>1450</v>
      </c>
    </row>
    <row r="418" s="2" customFormat="1">
      <c r="A418" s="41"/>
      <c r="B418" s="42"/>
      <c r="C418" s="43"/>
      <c r="D418" s="229" t="s">
        <v>185</v>
      </c>
      <c r="E418" s="43"/>
      <c r="F418" s="230" t="s">
        <v>4445</v>
      </c>
      <c r="G418" s="43"/>
      <c r="H418" s="43"/>
      <c r="I418" s="231"/>
      <c r="J418" s="43"/>
      <c r="K418" s="43"/>
      <c r="L418" s="47"/>
      <c r="M418" s="232"/>
      <c r="N418" s="233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185</v>
      </c>
      <c r="AU418" s="20" t="s">
        <v>92</v>
      </c>
    </row>
    <row r="419" s="12" customFormat="1" ht="20.88" customHeight="1">
      <c r="A419" s="12"/>
      <c r="B419" s="200"/>
      <c r="C419" s="201"/>
      <c r="D419" s="202" t="s">
        <v>76</v>
      </c>
      <c r="E419" s="214" t="s">
        <v>4446</v>
      </c>
      <c r="F419" s="214" t="s">
        <v>4447</v>
      </c>
      <c r="G419" s="201"/>
      <c r="H419" s="201"/>
      <c r="I419" s="204"/>
      <c r="J419" s="215">
        <f>BK419</f>
        <v>0</v>
      </c>
      <c r="K419" s="201"/>
      <c r="L419" s="206"/>
      <c r="M419" s="207"/>
      <c r="N419" s="208"/>
      <c r="O419" s="208"/>
      <c r="P419" s="209">
        <f>SUM(P420:P421)</f>
        <v>0</v>
      </c>
      <c r="Q419" s="208"/>
      <c r="R419" s="209">
        <f>SUM(R420:R421)</f>
        <v>0</v>
      </c>
      <c r="S419" s="208"/>
      <c r="T419" s="210">
        <f>SUM(T420:T421)</f>
        <v>0</v>
      </c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R419" s="211" t="s">
        <v>84</v>
      </c>
      <c r="AT419" s="212" t="s">
        <v>76</v>
      </c>
      <c r="AU419" s="212" t="s">
        <v>86</v>
      </c>
      <c r="AY419" s="211" t="s">
        <v>177</v>
      </c>
      <c r="BK419" s="213">
        <f>SUM(BK420:BK421)</f>
        <v>0</v>
      </c>
    </row>
    <row r="420" s="2" customFormat="1" ht="16.5" customHeight="1">
      <c r="A420" s="41"/>
      <c r="B420" s="42"/>
      <c r="C420" s="216" t="s">
        <v>817</v>
      </c>
      <c r="D420" s="216" t="s">
        <v>179</v>
      </c>
      <c r="E420" s="217" t="s">
        <v>4448</v>
      </c>
      <c r="F420" s="218" t="s">
        <v>4449</v>
      </c>
      <c r="G420" s="219" t="s">
        <v>3686</v>
      </c>
      <c r="H420" s="220">
        <v>18</v>
      </c>
      <c r="I420" s="221"/>
      <c r="J420" s="222">
        <f>ROUND(I420*H420,2)</f>
        <v>0</v>
      </c>
      <c r="K420" s="218" t="s">
        <v>317</v>
      </c>
      <c r="L420" s="47"/>
      <c r="M420" s="223" t="s">
        <v>19</v>
      </c>
      <c r="N420" s="224" t="s">
        <v>48</v>
      </c>
      <c r="O420" s="87"/>
      <c r="P420" s="225">
        <f>O420*H420</f>
        <v>0</v>
      </c>
      <c r="Q420" s="225">
        <v>0</v>
      </c>
      <c r="R420" s="225">
        <f>Q420*H420</f>
        <v>0</v>
      </c>
      <c r="S420" s="225">
        <v>0</v>
      </c>
      <c r="T420" s="226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7" t="s">
        <v>291</v>
      </c>
      <c r="AT420" s="227" t="s">
        <v>179</v>
      </c>
      <c r="AU420" s="227" t="s">
        <v>92</v>
      </c>
      <c r="AY420" s="20" t="s">
        <v>177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20" t="s">
        <v>84</v>
      </c>
      <c r="BK420" s="228">
        <f>ROUND(I420*H420,2)</f>
        <v>0</v>
      </c>
      <c r="BL420" s="20" t="s">
        <v>291</v>
      </c>
      <c r="BM420" s="227" t="s">
        <v>1460</v>
      </c>
    </row>
    <row r="421" s="2" customFormat="1">
      <c r="A421" s="41"/>
      <c r="B421" s="42"/>
      <c r="C421" s="43"/>
      <c r="D421" s="229" t="s">
        <v>185</v>
      </c>
      <c r="E421" s="43"/>
      <c r="F421" s="230" t="s">
        <v>4449</v>
      </c>
      <c r="G421" s="43"/>
      <c r="H421" s="43"/>
      <c r="I421" s="231"/>
      <c r="J421" s="43"/>
      <c r="K421" s="43"/>
      <c r="L421" s="47"/>
      <c r="M421" s="232"/>
      <c r="N421" s="233"/>
      <c r="O421" s="87"/>
      <c r="P421" s="87"/>
      <c r="Q421" s="87"/>
      <c r="R421" s="87"/>
      <c r="S421" s="87"/>
      <c r="T421" s="88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20" t="s">
        <v>185</v>
      </c>
      <c r="AU421" s="20" t="s">
        <v>92</v>
      </c>
    </row>
    <row r="422" s="12" customFormat="1" ht="20.88" customHeight="1">
      <c r="A422" s="12"/>
      <c r="B422" s="200"/>
      <c r="C422" s="201"/>
      <c r="D422" s="202" t="s">
        <v>76</v>
      </c>
      <c r="E422" s="214" t="s">
        <v>4450</v>
      </c>
      <c r="F422" s="214" t="s">
        <v>4451</v>
      </c>
      <c r="G422" s="201"/>
      <c r="H422" s="201"/>
      <c r="I422" s="204"/>
      <c r="J422" s="215">
        <f>BK422</f>
        <v>0</v>
      </c>
      <c r="K422" s="201"/>
      <c r="L422" s="206"/>
      <c r="M422" s="207"/>
      <c r="N422" s="208"/>
      <c r="O422" s="208"/>
      <c r="P422" s="209">
        <f>SUM(P423:P424)</f>
        <v>0</v>
      </c>
      <c r="Q422" s="208"/>
      <c r="R422" s="209">
        <f>SUM(R423:R424)</f>
        <v>0</v>
      </c>
      <c r="S422" s="208"/>
      <c r="T422" s="210">
        <f>SUM(T423:T424)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1" t="s">
        <v>84</v>
      </c>
      <c r="AT422" s="212" t="s">
        <v>76</v>
      </c>
      <c r="AU422" s="212" t="s">
        <v>86</v>
      </c>
      <c r="AY422" s="211" t="s">
        <v>177</v>
      </c>
      <c r="BK422" s="213">
        <f>SUM(BK423:BK424)</f>
        <v>0</v>
      </c>
    </row>
    <row r="423" s="2" customFormat="1" ht="16.5" customHeight="1">
      <c r="A423" s="41"/>
      <c r="B423" s="42"/>
      <c r="C423" s="216" t="s">
        <v>823</v>
      </c>
      <c r="D423" s="216" t="s">
        <v>179</v>
      </c>
      <c r="E423" s="217" t="s">
        <v>4452</v>
      </c>
      <c r="F423" s="218" t="s">
        <v>4453</v>
      </c>
      <c r="G423" s="219" t="s">
        <v>3686</v>
      </c>
      <c r="H423" s="220">
        <v>36</v>
      </c>
      <c r="I423" s="221"/>
      <c r="J423" s="222">
        <f>ROUND(I423*H423,2)</f>
        <v>0</v>
      </c>
      <c r="K423" s="218" t="s">
        <v>317</v>
      </c>
      <c r="L423" s="47"/>
      <c r="M423" s="223" t="s">
        <v>19</v>
      </c>
      <c r="N423" s="224" t="s">
        <v>48</v>
      </c>
      <c r="O423" s="87"/>
      <c r="P423" s="225">
        <f>O423*H423</f>
        <v>0</v>
      </c>
      <c r="Q423" s="225">
        <v>0</v>
      </c>
      <c r="R423" s="225">
        <f>Q423*H423</f>
        <v>0</v>
      </c>
      <c r="S423" s="225">
        <v>0</v>
      </c>
      <c r="T423" s="226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7" t="s">
        <v>291</v>
      </c>
      <c r="AT423" s="227" t="s">
        <v>179</v>
      </c>
      <c r="AU423" s="227" t="s">
        <v>92</v>
      </c>
      <c r="AY423" s="20" t="s">
        <v>177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20" t="s">
        <v>84</v>
      </c>
      <c r="BK423" s="228">
        <f>ROUND(I423*H423,2)</f>
        <v>0</v>
      </c>
      <c r="BL423" s="20" t="s">
        <v>291</v>
      </c>
      <c r="BM423" s="227" t="s">
        <v>1473</v>
      </c>
    </row>
    <row r="424" s="2" customFormat="1">
      <c r="A424" s="41"/>
      <c r="B424" s="42"/>
      <c r="C424" s="43"/>
      <c r="D424" s="229" t="s">
        <v>185</v>
      </c>
      <c r="E424" s="43"/>
      <c r="F424" s="230" t="s">
        <v>4453</v>
      </c>
      <c r="G424" s="43"/>
      <c r="H424" s="43"/>
      <c r="I424" s="231"/>
      <c r="J424" s="43"/>
      <c r="K424" s="43"/>
      <c r="L424" s="47"/>
      <c r="M424" s="232"/>
      <c r="N424" s="233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185</v>
      </c>
      <c r="AU424" s="20" t="s">
        <v>92</v>
      </c>
    </row>
    <row r="425" s="12" customFormat="1" ht="20.88" customHeight="1">
      <c r="A425" s="12"/>
      <c r="B425" s="200"/>
      <c r="C425" s="201"/>
      <c r="D425" s="202" t="s">
        <v>76</v>
      </c>
      <c r="E425" s="214" t="s">
        <v>4241</v>
      </c>
      <c r="F425" s="214" t="s">
        <v>4242</v>
      </c>
      <c r="G425" s="201"/>
      <c r="H425" s="201"/>
      <c r="I425" s="204"/>
      <c r="J425" s="215">
        <f>BK425</f>
        <v>0</v>
      </c>
      <c r="K425" s="201"/>
      <c r="L425" s="206"/>
      <c r="M425" s="207"/>
      <c r="N425" s="208"/>
      <c r="O425" s="208"/>
      <c r="P425" s="209">
        <f>SUM(P426:P447)</f>
        <v>0</v>
      </c>
      <c r="Q425" s="208"/>
      <c r="R425" s="209">
        <f>SUM(R426:R447)</f>
        <v>0</v>
      </c>
      <c r="S425" s="208"/>
      <c r="T425" s="210">
        <f>SUM(T426:T447)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11" t="s">
        <v>84</v>
      </c>
      <c r="AT425" s="212" t="s">
        <v>76</v>
      </c>
      <c r="AU425" s="212" t="s">
        <v>86</v>
      </c>
      <c r="AY425" s="211" t="s">
        <v>177</v>
      </c>
      <c r="BK425" s="213">
        <f>SUM(BK426:BK447)</f>
        <v>0</v>
      </c>
    </row>
    <row r="426" s="2" customFormat="1" ht="16.5" customHeight="1">
      <c r="A426" s="41"/>
      <c r="B426" s="42"/>
      <c r="C426" s="216" t="s">
        <v>828</v>
      </c>
      <c r="D426" s="216" t="s">
        <v>179</v>
      </c>
      <c r="E426" s="217" t="s">
        <v>4243</v>
      </c>
      <c r="F426" s="218" t="s">
        <v>4244</v>
      </c>
      <c r="G426" s="219" t="s">
        <v>3686</v>
      </c>
      <c r="H426" s="220">
        <v>18</v>
      </c>
      <c r="I426" s="221"/>
      <c r="J426" s="222">
        <f>ROUND(I426*H426,2)</f>
        <v>0</v>
      </c>
      <c r="K426" s="218" t="s">
        <v>317</v>
      </c>
      <c r="L426" s="47"/>
      <c r="M426" s="223" t="s">
        <v>19</v>
      </c>
      <c r="N426" s="224" t="s">
        <v>48</v>
      </c>
      <c r="O426" s="87"/>
      <c r="P426" s="225">
        <f>O426*H426</f>
        <v>0</v>
      </c>
      <c r="Q426" s="225">
        <v>0</v>
      </c>
      <c r="R426" s="225">
        <f>Q426*H426</f>
        <v>0</v>
      </c>
      <c r="S426" s="225">
        <v>0</v>
      </c>
      <c r="T426" s="226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7" t="s">
        <v>291</v>
      </c>
      <c r="AT426" s="227" t="s">
        <v>179</v>
      </c>
      <c r="AU426" s="227" t="s">
        <v>92</v>
      </c>
      <c r="AY426" s="20" t="s">
        <v>177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20" t="s">
        <v>84</v>
      </c>
      <c r="BK426" s="228">
        <f>ROUND(I426*H426,2)</f>
        <v>0</v>
      </c>
      <c r="BL426" s="20" t="s">
        <v>291</v>
      </c>
      <c r="BM426" s="227" t="s">
        <v>1481</v>
      </c>
    </row>
    <row r="427" s="2" customFormat="1">
      <c r="A427" s="41"/>
      <c r="B427" s="42"/>
      <c r="C427" s="43"/>
      <c r="D427" s="229" t="s">
        <v>185</v>
      </c>
      <c r="E427" s="43"/>
      <c r="F427" s="230" t="s">
        <v>4244</v>
      </c>
      <c r="G427" s="43"/>
      <c r="H427" s="43"/>
      <c r="I427" s="231"/>
      <c r="J427" s="43"/>
      <c r="K427" s="43"/>
      <c r="L427" s="47"/>
      <c r="M427" s="232"/>
      <c r="N427" s="233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185</v>
      </c>
      <c r="AU427" s="20" t="s">
        <v>92</v>
      </c>
    </row>
    <row r="428" s="2" customFormat="1" ht="16.5" customHeight="1">
      <c r="A428" s="41"/>
      <c r="B428" s="42"/>
      <c r="C428" s="216" t="s">
        <v>833</v>
      </c>
      <c r="D428" s="216" t="s">
        <v>179</v>
      </c>
      <c r="E428" s="217" t="s">
        <v>4454</v>
      </c>
      <c r="F428" s="218" t="s">
        <v>4455</v>
      </c>
      <c r="G428" s="219" t="s">
        <v>3686</v>
      </c>
      <c r="H428" s="220">
        <v>1</v>
      </c>
      <c r="I428" s="221"/>
      <c r="J428" s="222">
        <f>ROUND(I428*H428,2)</f>
        <v>0</v>
      </c>
      <c r="K428" s="218" t="s">
        <v>317</v>
      </c>
      <c r="L428" s="47"/>
      <c r="M428" s="223" t="s">
        <v>19</v>
      </c>
      <c r="N428" s="224" t="s">
        <v>48</v>
      </c>
      <c r="O428" s="87"/>
      <c r="P428" s="225">
        <f>O428*H428</f>
        <v>0</v>
      </c>
      <c r="Q428" s="225">
        <v>0</v>
      </c>
      <c r="R428" s="225">
        <f>Q428*H428</f>
        <v>0</v>
      </c>
      <c r="S428" s="225">
        <v>0</v>
      </c>
      <c r="T428" s="226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27" t="s">
        <v>291</v>
      </c>
      <c r="AT428" s="227" t="s">
        <v>179</v>
      </c>
      <c r="AU428" s="227" t="s">
        <v>92</v>
      </c>
      <c r="AY428" s="20" t="s">
        <v>177</v>
      </c>
      <c r="BE428" s="228">
        <f>IF(N428="základní",J428,0)</f>
        <v>0</v>
      </c>
      <c r="BF428" s="228">
        <f>IF(N428="snížená",J428,0)</f>
        <v>0</v>
      </c>
      <c r="BG428" s="228">
        <f>IF(N428="zákl. přenesená",J428,0)</f>
        <v>0</v>
      </c>
      <c r="BH428" s="228">
        <f>IF(N428="sníž. přenesená",J428,0)</f>
        <v>0</v>
      </c>
      <c r="BI428" s="228">
        <f>IF(N428="nulová",J428,0)</f>
        <v>0</v>
      </c>
      <c r="BJ428" s="20" t="s">
        <v>84</v>
      </c>
      <c r="BK428" s="228">
        <f>ROUND(I428*H428,2)</f>
        <v>0</v>
      </c>
      <c r="BL428" s="20" t="s">
        <v>291</v>
      </c>
      <c r="BM428" s="227" t="s">
        <v>1490</v>
      </c>
    </row>
    <row r="429" s="2" customFormat="1">
      <c r="A429" s="41"/>
      <c r="B429" s="42"/>
      <c r="C429" s="43"/>
      <c r="D429" s="229" t="s">
        <v>185</v>
      </c>
      <c r="E429" s="43"/>
      <c r="F429" s="230" t="s">
        <v>4455</v>
      </c>
      <c r="G429" s="43"/>
      <c r="H429" s="43"/>
      <c r="I429" s="231"/>
      <c r="J429" s="43"/>
      <c r="K429" s="43"/>
      <c r="L429" s="47"/>
      <c r="M429" s="232"/>
      <c r="N429" s="233"/>
      <c r="O429" s="87"/>
      <c r="P429" s="87"/>
      <c r="Q429" s="87"/>
      <c r="R429" s="87"/>
      <c r="S429" s="87"/>
      <c r="T429" s="88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20" t="s">
        <v>185</v>
      </c>
      <c r="AU429" s="20" t="s">
        <v>92</v>
      </c>
    </row>
    <row r="430" s="2" customFormat="1" ht="21.75" customHeight="1">
      <c r="A430" s="41"/>
      <c r="B430" s="42"/>
      <c r="C430" s="216" t="s">
        <v>837</v>
      </c>
      <c r="D430" s="216" t="s">
        <v>179</v>
      </c>
      <c r="E430" s="217" t="s">
        <v>4456</v>
      </c>
      <c r="F430" s="218" t="s">
        <v>4457</v>
      </c>
      <c r="G430" s="219" t="s">
        <v>3686</v>
      </c>
      <c r="H430" s="220">
        <v>2</v>
      </c>
      <c r="I430" s="221"/>
      <c r="J430" s="222">
        <f>ROUND(I430*H430,2)</f>
        <v>0</v>
      </c>
      <c r="K430" s="218" t="s">
        <v>317</v>
      </c>
      <c r="L430" s="47"/>
      <c r="M430" s="223" t="s">
        <v>19</v>
      </c>
      <c r="N430" s="224" t="s">
        <v>48</v>
      </c>
      <c r="O430" s="87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7" t="s">
        <v>291</v>
      </c>
      <c r="AT430" s="227" t="s">
        <v>179</v>
      </c>
      <c r="AU430" s="227" t="s">
        <v>92</v>
      </c>
      <c r="AY430" s="20" t="s">
        <v>177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20" t="s">
        <v>84</v>
      </c>
      <c r="BK430" s="228">
        <f>ROUND(I430*H430,2)</f>
        <v>0</v>
      </c>
      <c r="BL430" s="20" t="s">
        <v>291</v>
      </c>
      <c r="BM430" s="227" t="s">
        <v>1501</v>
      </c>
    </row>
    <row r="431" s="2" customFormat="1">
      <c r="A431" s="41"/>
      <c r="B431" s="42"/>
      <c r="C431" s="43"/>
      <c r="D431" s="229" t="s">
        <v>185</v>
      </c>
      <c r="E431" s="43"/>
      <c r="F431" s="230" t="s">
        <v>4458</v>
      </c>
      <c r="G431" s="43"/>
      <c r="H431" s="43"/>
      <c r="I431" s="231"/>
      <c r="J431" s="43"/>
      <c r="K431" s="43"/>
      <c r="L431" s="47"/>
      <c r="M431" s="232"/>
      <c r="N431" s="233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185</v>
      </c>
      <c r="AU431" s="20" t="s">
        <v>92</v>
      </c>
    </row>
    <row r="432" s="2" customFormat="1" ht="16.5" customHeight="1">
      <c r="A432" s="41"/>
      <c r="B432" s="42"/>
      <c r="C432" s="216" t="s">
        <v>842</v>
      </c>
      <c r="D432" s="216" t="s">
        <v>179</v>
      </c>
      <c r="E432" s="217" t="s">
        <v>4459</v>
      </c>
      <c r="F432" s="218" t="s">
        <v>4460</v>
      </c>
      <c r="G432" s="219" t="s">
        <v>3686</v>
      </c>
      <c r="H432" s="220">
        <v>24</v>
      </c>
      <c r="I432" s="221"/>
      <c r="J432" s="222">
        <f>ROUND(I432*H432,2)</f>
        <v>0</v>
      </c>
      <c r="K432" s="218" t="s">
        <v>317</v>
      </c>
      <c r="L432" s="47"/>
      <c r="M432" s="223" t="s">
        <v>19</v>
      </c>
      <c r="N432" s="224" t="s">
        <v>48</v>
      </c>
      <c r="O432" s="87"/>
      <c r="P432" s="225">
        <f>O432*H432</f>
        <v>0</v>
      </c>
      <c r="Q432" s="225">
        <v>0</v>
      </c>
      <c r="R432" s="225">
        <f>Q432*H432</f>
        <v>0</v>
      </c>
      <c r="S432" s="225">
        <v>0</v>
      </c>
      <c r="T432" s="226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7" t="s">
        <v>291</v>
      </c>
      <c r="AT432" s="227" t="s">
        <v>179</v>
      </c>
      <c r="AU432" s="227" t="s">
        <v>92</v>
      </c>
      <c r="AY432" s="20" t="s">
        <v>177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20" t="s">
        <v>84</v>
      </c>
      <c r="BK432" s="228">
        <f>ROUND(I432*H432,2)</f>
        <v>0</v>
      </c>
      <c r="BL432" s="20" t="s">
        <v>291</v>
      </c>
      <c r="BM432" s="227" t="s">
        <v>1511</v>
      </c>
    </row>
    <row r="433" s="2" customFormat="1">
      <c r="A433" s="41"/>
      <c r="B433" s="42"/>
      <c r="C433" s="43"/>
      <c r="D433" s="229" t="s">
        <v>185</v>
      </c>
      <c r="E433" s="43"/>
      <c r="F433" s="230" t="s">
        <v>4460</v>
      </c>
      <c r="G433" s="43"/>
      <c r="H433" s="43"/>
      <c r="I433" s="231"/>
      <c r="J433" s="43"/>
      <c r="K433" s="43"/>
      <c r="L433" s="47"/>
      <c r="M433" s="232"/>
      <c r="N433" s="233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185</v>
      </c>
      <c r="AU433" s="20" t="s">
        <v>92</v>
      </c>
    </row>
    <row r="434" s="2" customFormat="1" ht="16.5" customHeight="1">
      <c r="A434" s="41"/>
      <c r="B434" s="42"/>
      <c r="C434" s="216" t="s">
        <v>846</v>
      </c>
      <c r="D434" s="216" t="s">
        <v>179</v>
      </c>
      <c r="E434" s="217" t="s">
        <v>4461</v>
      </c>
      <c r="F434" s="218" t="s">
        <v>4462</v>
      </c>
      <c r="G434" s="219" t="s">
        <v>3686</v>
      </c>
      <c r="H434" s="220">
        <v>24</v>
      </c>
      <c r="I434" s="221"/>
      <c r="J434" s="222">
        <f>ROUND(I434*H434,2)</f>
        <v>0</v>
      </c>
      <c r="K434" s="218" t="s">
        <v>317</v>
      </c>
      <c r="L434" s="47"/>
      <c r="M434" s="223" t="s">
        <v>19</v>
      </c>
      <c r="N434" s="224" t="s">
        <v>48</v>
      </c>
      <c r="O434" s="87"/>
      <c r="P434" s="225">
        <f>O434*H434</f>
        <v>0</v>
      </c>
      <c r="Q434" s="225">
        <v>0</v>
      </c>
      <c r="R434" s="225">
        <f>Q434*H434</f>
        <v>0</v>
      </c>
      <c r="S434" s="225">
        <v>0</v>
      </c>
      <c r="T434" s="226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7" t="s">
        <v>291</v>
      </c>
      <c r="AT434" s="227" t="s">
        <v>179</v>
      </c>
      <c r="AU434" s="227" t="s">
        <v>92</v>
      </c>
      <c r="AY434" s="20" t="s">
        <v>177</v>
      </c>
      <c r="BE434" s="228">
        <f>IF(N434="základní",J434,0)</f>
        <v>0</v>
      </c>
      <c r="BF434" s="228">
        <f>IF(N434="snížená",J434,0)</f>
        <v>0</v>
      </c>
      <c r="BG434" s="228">
        <f>IF(N434="zákl. přenesená",J434,0)</f>
        <v>0</v>
      </c>
      <c r="BH434" s="228">
        <f>IF(N434="sníž. přenesená",J434,0)</f>
        <v>0</v>
      </c>
      <c r="BI434" s="228">
        <f>IF(N434="nulová",J434,0)</f>
        <v>0</v>
      </c>
      <c r="BJ434" s="20" t="s">
        <v>84</v>
      </c>
      <c r="BK434" s="228">
        <f>ROUND(I434*H434,2)</f>
        <v>0</v>
      </c>
      <c r="BL434" s="20" t="s">
        <v>291</v>
      </c>
      <c r="BM434" s="227" t="s">
        <v>1522</v>
      </c>
    </row>
    <row r="435" s="2" customFormat="1">
      <c r="A435" s="41"/>
      <c r="B435" s="42"/>
      <c r="C435" s="43"/>
      <c r="D435" s="229" t="s">
        <v>185</v>
      </c>
      <c r="E435" s="43"/>
      <c r="F435" s="230" t="s">
        <v>4462</v>
      </c>
      <c r="G435" s="43"/>
      <c r="H435" s="43"/>
      <c r="I435" s="231"/>
      <c r="J435" s="43"/>
      <c r="K435" s="43"/>
      <c r="L435" s="47"/>
      <c r="M435" s="232"/>
      <c r="N435" s="233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185</v>
      </c>
      <c r="AU435" s="20" t="s">
        <v>92</v>
      </c>
    </row>
    <row r="436" s="2" customFormat="1" ht="16.5" customHeight="1">
      <c r="A436" s="41"/>
      <c r="B436" s="42"/>
      <c r="C436" s="216" t="s">
        <v>851</v>
      </c>
      <c r="D436" s="216" t="s">
        <v>179</v>
      </c>
      <c r="E436" s="217" t="s">
        <v>4463</v>
      </c>
      <c r="F436" s="218" t="s">
        <v>4464</v>
      </c>
      <c r="G436" s="219" t="s">
        <v>3686</v>
      </c>
      <c r="H436" s="220">
        <v>24</v>
      </c>
      <c r="I436" s="221"/>
      <c r="J436" s="222">
        <f>ROUND(I436*H436,2)</f>
        <v>0</v>
      </c>
      <c r="K436" s="218" t="s">
        <v>317</v>
      </c>
      <c r="L436" s="47"/>
      <c r="M436" s="223" t="s">
        <v>19</v>
      </c>
      <c r="N436" s="224" t="s">
        <v>48</v>
      </c>
      <c r="O436" s="87"/>
      <c r="P436" s="225">
        <f>O436*H436</f>
        <v>0</v>
      </c>
      <c r="Q436" s="225">
        <v>0</v>
      </c>
      <c r="R436" s="225">
        <f>Q436*H436</f>
        <v>0</v>
      </c>
      <c r="S436" s="225">
        <v>0</v>
      </c>
      <c r="T436" s="226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7" t="s">
        <v>291</v>
      </c>
      <c r="AT436" s="227" t="s">
        <v>179</v>
      </c>
      <c r="AU436" s="227" t="s">
        <v>92</v>
      </c>
      <c r="AY436" s="20" t="s">
        <v>177</v>
      </c>
      <c r="BE436" s="228">
        <f>IF(N436="základní",J436,0)</f>
        <v>0</v>
      </c>
      <c r="BF436" s="228">
        <f>IF(N436="snížená",J436,0)</f>
        <v>0</v>
      </c>
      <c r="BG436" s="228">
        <f>IF(N436="zákl. přenesená",J436,0)</f>
        <v>0</v>
      </c>
      <c r="BH436" s="228">
        <f>IF(N436="sníž. přenesená",J436,0)</f>
        <v>0</v>
      </c>
      <c r="BI436" s="228">
        <f>IF(N436="nulová",J436,0)</f>
        <v>0</v>
      </c>
      <c r="BJ436" s="20" t="s">
        <v>84</v>
      </c>
      <c r="BK436" s="228">
        <f>ROUND(I436*H436,2)</f>
        <v>0</v>
      </c>
      <c r="BL436" s="20" t="s">
        <v>291</v>
      </c>
      <c r="BM436" s="227" t="s">
        <v>1530</v>
      </c>
    </row>
    <row r="437" s="2" customFormat="1">
      <c r="A437" s="41"/>
      <c r="B437" s="42"/>
      <c r="C437" s="43"/>
      <c r="D437" s="229" t="s">
        <v>185</v>
      </c>
      <c r="E437" s="43"/>
      <c r="F437" s="230" t="s">
        <v>4464</v>
      </c>
      <c r="G437" s="43"/>
      <c r="H437" s="43"/>
      <c r="I437" s="231"/>
      <c r="J437" s="43"/>
      <c r="K437" s="43"/>
      <c r="L437" s="47"/>
      <c r="M437" s="232"/>
      <c r="N437" s="233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185</v>
      </c>
      <c r="AU437" s="20" t="s">
        <v>92</v>
      </c>
    </row>
    <row r="438" s="2" customFormat="1" ht="16.5" customHeight="1">
      <c r="A438" s="41"/>
      <c r="B438" s="42"/>
      <c r="C438" s="216" t="s">
        <v>855</v>
      </c>
      <c r="D438" s="216" t="s">
        <v>179</v>
      </c>
      <c r="E438" s="217" t="s">
        <v>4465</v>
      </c>
      <c r="F438" s="218" t="s">
        <v>4466</v>
      </c>
      <c r="G438" s="219" t="s">
        <v>3686</v>
      </c>
      <c r="H438" s="220">
        <v>2</v>
      </c>
      <c r="I438" s="221"/>
      <c r="J438" s="222">
        <f>ROUND(I438*H438,2)</f>
        <v>0</v>
      </c>
      <c r="K438" s="218" t="s">
        <v>317</v>
      </c>
      <c r="L438" s="47"/>
      <c r="M438" s="223" t="s">
        <v>19</v>
      </c>
      <c r="N438" s="224" t="s">
        <v>48</v>
      </c>
      <c r="O438" s="87"/>
      <c r="P438" s="225">
        <f>O438*H438</f>
        <v>0</v>
      </c>
      <c r="Q438" s="225">
        <v>0</v>
      </c>
      <c r="R438" s="225">
        <f>Q438*H438</f>
        <v>0</v>
      </c>
      <c r="S438" s="225">
        <v>0</v>
      </c>
      <c r="T438" s="226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7" t="s">
        <v>291</v>
      </c>
      <c r="AT438" s="227" t="s">
        <v>179</v>
      </c>
      <c r="AU438" s="227" t="s">
        <v>92</v>
      </c>
      <c r="AY438" s="20" t="s">
        <v>177</v>
      </c>
      <c r="BE438" s="228">
        <f>IF(N438="základní",J438,0)</f>
        <v>0</v>
      </c>
      <c r="BF438" s="228">
        <f>IF(N438="snížená",J438,0)</f>
        <v>0</v>
      </c>
      <c r="BG438" s="228">
        <f>IF(N438="zákl. přenesená",J438,0)</f>
        <v>0</v>
      </c>
      <c r="BH438" s="228">
        <f>IF(N438="sníž. přenesená",J438,0)</f>
        <v>0</v>
      </c>
      <c r="BI438" s="228">
        <f>IF(N438="nulová",J438,0)</f>
        <v>0</v>
      </c>
      <c r="BJ438" s="20" t="s">
        <v>84</v>
      </c>
      <c r="BK438" s="228">
        <f>ROUND(I438*H438,2)</f>
        <v>0</v>
      </c>
      <c r="BL438" s="20" t="s">
        <v>291</v>
      </c>
      <c r="BM438" s="227" t="s">
        <v>1542</v>
      </c>
    </row>
    <row r="439" s="2" customFormat="1">
      <c r="A439" s="41"/>
      <c r="B439" s="42"/>
      <c r="C439" s="43"/>
      <c r="D439" s="229" t="s">
        <v>185</v>
      </c>
      <c r="E439" s="43"/>
      <c r="F439" s="230" t="s">
        <v>4466</v>
      </c>
      <c r="G439" s="43"/>
      <c r="H439" s="43"/>
      <c r="I439" s="231"/>
      <c r="J439" s="43"/>
      <c r="K439" s="43"/>
      <c r="L439" s="47"/>
      <c r="M439" s="232"/>
      <c r="N439" s="233"/>
      <c r="O439" s="87"/>
      <c r="P439" s="87"/>
      <c r="Q439" s="87"/>
      <c r="R439" s="87"/>
      <c r="S439" s="87"/>
      <c r="T439" s="88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20" t="s">
        <v>185</v>
      </c>
      <c r="AU439" s="20" t="s">
        <v>92</v>
      </c>
    </row>
    <row r="440" s="2" customFormat="1" ht="21.75" customHeight="1">
      <c r="A440" s="41"/>
      <c r="B440" s="42"/>
      <c r="C440" s="216" t="s">
        <v>860</v>
      </c>
      <c r="D440" s="216" t="s">
        <v>179</v>
      </c>
      <c r="E440" s="217" t="s">
        <v>4467</v>
      </c>
      <c r="F440" s="218" t="s">
        <v>4468</v>
      </c>
      <c r="G440" s="219" t="s">
        <v>3686</v>
      </c>
      <c r="H440" s="220">
        <v>1</v>
      </c>
      <c r="I440" s="221"/>
      <c r="J440" s="222">
        <f>ROUND(I440*H440,2)</f>
        <v>0</v>
      </c>
      <c r="K440" s="218" t="s">
        <v>317</v>
      </c>
      <c r="L440" s="47"/>
      <c r="M440" s="223" t="s">
        <v>19</v>
      </c>
      <c r="N440" s="224" t="s">
        <v>48</v>
      </c>
      <c r="O440" s="87"/>
      <c r="P440" s="225">
        <f>O440*H440</f>
        <v>0</v>
      </c>
      <c r="Q440" s="225">
        <v>0</v>
      </c>
      <c r="R440" s="225">
        <f>Q440*H440</f>
        <v>0</v>
      </c>
      <c r="S440" s="225">
        <v>0</v>
      </c>
      <c r="T440" s="226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27" t="s">
        <v>291</v>
      </c>
      <c r="AT440" s="227" t="s">
        <v>179</v>
      </c>
      <c r="AU440" s="227" t="s">
        <v>92</v>
      </c>
      <c r="AY440" s="20" t="s">
        <v>177</v>
      </c>
      <c r="BE440" s="228">
        <f>IF(N440="základní",J440,0)</f>
        <v>0</v>
      </c>
      <c r="BF440" s="228">
        <f>IF(N440="snížená",J440,0)</f>
        <v>0</v>
      </c>
      <c r="BG440" s="228">
        <f>IF(N440="zákl. přenesená",J440,0)</f>
        <v>0</v>
      </c>
      <c r="BH440" s="228">
        <f>IF(N440="sníž. přenesená",J440,0)</f>
        <v>0</v>
      </c>
      <c r="BI440" s="228">
        <f>IF(N440="nulová",J440,0)</f>
        <v>0</v>
      </c>
      <c r="BJ440" s="20" t="s">
        <v>84</v>
      </c>
      <c r="BK440" s="228">
        <f>ROUND(I440*H440,2)</f>
        <v>0</v>
      </c>
      <c r="BL440" s="20" t="s">
        <v>291</v>
      </c>
      <c r="BM440" s="227" t="s">
        <v>1554</v>
      </c>
    </row>
    <row r="441" s="2" customFormat="1">
      <c r="A441" s="41"/>
      <c r="B441" s="42"/>
      <c r="C441" s="43"/>
      <c r="D441" s="229" t="s">
        <v>185</v>
      </c>
      <c r="E441" s="43"/>
      <c r="F441" s="230" t="s">
        <v>4468</v>
      </c>
      <c r="G441" s="43"/>
      <c r="H441" s="43"/>
      <c r="I441" s="231"/>
      <c r="J441" s="43"/>
      <c r="K441" s="43"/>
      <c r="L441" s="47"/>
      <c r="M441" s="232"/>
      <c r="N441" s="233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185</v>
      </c>
      <c r="AU441" s="20" t="s">
        <v>92</v>
      </c>
    </row>
    <row r="442" s="2" customFormat="1" ht="16.5" customHeight="1">
      <c r="A442" s="41"/>
      <c r="B442" s="42"/>
      <c r="C442" s="216" t="s">
        <v>864</v>
      </c>
      <c r="D442" s="216" t="s">
        <v>179</v>
      </c>
      <c r="E442" s="217" t="s">
        <v>4469</v>
      </c>
      <c r="F442" s="218" t="s">
        <v>4470</v>
      </c>
      <c r="G442" s="219" t="s">
        <v>3686</v>
      </c>
      <c r="H442" s="220">
        <v>1</v>
      </c>
      <c r="I442" s="221"/>
      <c r="J442" s="222">
        <f>ROUND(I442*H442,2)</f>
        <v>0</v>
      </c>
      <c r="K442" s="218" t="s">
        <v>317</v>
      </c>
      <c r="L442" s="47"/>
      <c r="M442" s="223" t="s">
        <v>19</v>
      </c>
      <c r="N442" s="224" t="s">
        <v>48</v>
      </c>
      <c r="O442" s="87"/>
      <c r="P442" s="225">
        <f>O442*H442</f>
        <v>0</v>
      </c>
      <c r="Q442" s="225">
        <v>0</v>
      </c>
      <c r="R442" s="225">
        <f>Q442*H442</f>
        <v>0</v>
      </c>
      <c r="S442" s="225">
        <v>0</v>
      </c>
      <c r="T442" s="226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7" t="s">
        <v>291</v>
      </c>
      <c r="AT442" s="227" t="s">
        <v>179</v>
      </c>
      <c r="AU442" s="227" t="s">
        <v>92</v>
      </c>
      <c r="AY442" s="20" t="s">
        <v>177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20" t="s">
        <v>84</v>
      </c>
      <c r="BK442" s="228">
        <f>ROUND(I442*H442,2)</f>
        <v>0</v>
      </c>
      <c r="BL442" s="20" t="s">
        <v>291</v>
      </c>
      <c r="BM442" s="227" t="s">
        <v>1562</v>
      </c>
    </row>
    <row r="443" s="2" customFormat="1">
      <c r="A443" s="41"/>
      <c r="B443" s="42"/>
      <c r="C443" s="43"/>
      <c r="D443" s="229" t="s">
        <v>185</v>
      </c>
      <c r="E443" s="43"/>
      <c r="F443" s="230" t="s">
        <v>4470</v>
      </c>
      <c r="G443" s="43"/>
      <c r="H443" s="43"/>
      <c r="I443" s="231"/>
      <c r="J443" s="43"/>
      <c r="K443" s="43"/>
      <c r="L443" s="47"/>
      <c r="M443" s="232"/>
      <c r="N443" s="233"/>
      <c r="O443" s="87"/>
      <c r="P443" s="87"/>
      <c r="Q443" s="87"/>
      <c r="R443" s="87"/>
      <c r="S443" s="87"/>
      <c r="T443" s="88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20" t="s">
        <v>185</v>
      </c>
      <c r="AU443" s="20" t="s">
        <v>92</v>
      </c>
    </row>
    <row r="444" s="2" customFormat="1" ht="16.5" customHeight="1">
      <c r="A444" s="41"/>
      <c r="B444" s="42"/>
      <c r="C444" s="216" t="s">
        <v>868</v>
      </c>
      <c r="D444" s="216" t="s">
        <v>179</v>
      </c>
      <c r="E444" s="217" t="s">
        <v>4471</v>
      </c>
      <c r="F444" s="218" t="s">
        <v>4472</v>
      </c>
      <c r="G444" s="219" t="s">
        <v>3686</v>
      </c>
      <c r="H444" s="220">
        <v>1</v>
      </c>
      <c r="I444" s="221"/>
      <c r="J444" s="222">
        <f>ROUND(I444*H444,2)</f>
        <v>0</v>
      </c>
      <c r="K444" s="218" t="s">
        <v>317</v>
      </c>
      <c r="L444" s="47"/>
      <c r="M444" s="223" t="s">
        <v>19</v>
      </c>
      <c r="N444" s="224" t="s">
        <v>48</v>
      </c>
      <c r="O444" s="87"/>
      <c r="P444" s="225">
        <f>O444*H444</f>
        <v>0</v>
      </c>
      <c r="Q444" s="225">
        <v>0</v>
      </c>
      <c r="R444" s="225">
        <f>Q444*H444</f>
        <v>0</v>
      </c>
      <c r="S444" s="225">
        <v>0</v>
      </c>
      <c r="T444" s="226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7" t="s">
        <v>291</v>
      </c>
      <c r="AT444" s="227" t="s">
        <v>179</v>
      </c>
      <c r="AU444" s="227" t="s">
        <v>92</v>
      </c>
      <c r="AY444" s="20" t="s">
        <v>177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20" t="s">
        <v>84</v>
      </c>
      <c r="BK444" s="228">
        <f>ROUND(I444*H444,2)</f>
        <v>0</v>
      </c>
      <c r="BL444" s="20" t="s">
        <v>291</v>
      </c>
      <c r="BM444" s="227" t="s">
        <v>1572</v>
      </c>
    </row>
    <row r="445" s="2" customFormat="1">
      <c r="A445" s="41"/>
      <c r="B445" s="42"/>
      <c r="C445" s="43"/>
      <c r="D445" s="229" t="s">
        <v>185</v>
      </c>
      <c r="E445" s="43"/>
      <c r="F445" s="230" t="s">
        <v>4472</v>
      </c>
      <c r="G445" s="43"/>
      <c r="H445" s="43"/>
      <c r="I445" s="231"/>
      <c r="J445" s="43"/>
      <c r="K445" s="43"/>
      <c r="L445" s="47"/>
      <c r="M445" s="232"/>
      <c r="N445" s="233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185</v>
      </c>
      <c r="AU445" s="20" t="s">
        <v>92</v>
      </c>
    </row>
    <row r="446" s="2" customFormat="1" ht="16.5" customHeight="1">
      <c r="A446" s="41"/>
      <c r="B446" s="42"/>
      <c r="C446" s="216" t="s">
        <v>874</v>
      </c>
      <c r="D446" s="216" t="s">
        <v>179</v>
      </c>
      <c r="E446" s="217" t="s">
        <v>4473</v>
      </c>
      <c r="F446" s="218" t="s">
        <v>4474</v>
      </c>
      <c r="G446" s="219" t="s">
        <v>3686</v>
      </c>
      <c r="H446" s="220">
        <v>1</v>
      </c>
      <c r="I446" s="221"/>
      <c r="J446" s="222">
        <f>ROUND(I446*H446,2)</f>
        <v>0</v>
      </c>
      <c r="K446" s="218" t="s">
        <v>317</v>
      </c>
      <c r="L446" s="47"/>
      <c r="M446" s="223" t="s">
        <v>19</v>
      </c>
      <c r="N446" s="224" t="s">
        <v>48</v>
      </c>
      <c r="O446" s="87"/>
      <c r="P446" s="225">
        <f>O446*H446</f>
        <v>0</v>
      </c>
      <c r="Q446" s="225">
        <v>0</v>
      </c>
      <c r="R446" s="225">
        <f>Q446*H446</f>
        <v>0</v>
      </c>
      <c r="S446" s="225">
        <v>0</v>
      </c>
      <c r="T446" s="226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7" t="s">
        <v>291</v>
      </c>
      <c r="AT446" s="227" t="s">
        <v>179</v>
      </c>
      <c r="AU446" s="227" t="s">
        <v>92</v>
      </c>
      <c r="AY446" s="20" t="s">
        <v>177</v>
      </c>
      <c r="BE446" s="228">
        <f>IF(N446="základní",J446,0)</f>
        <v>0</v>
      </c>
      <c r="BF446" s="228">
        <f>IF(N446="snížená",J446,0)</f>
        <v>0</v>
      </c>
      <c r="BG446" s="228">
        <f>IF(N446="zákl. přenesená",J446,0)</f>
        <v>0</v>
      </c>
      <c r="BH446" s="228">
        <f>IF(N446="sníž. přenesená",J446,0)</f>
        <v>0</v>
      </c>
      <c r="BI446" s="228">
        <f>IF(N446="nulová",J446,0)</f>
        <v>0</v>
      </c>
      <c r="BJ446" s="20" t="s">
        <v>84</v>
      </c>
      <c r="BK446" s="228">
        <f>ROUND(I446*H446,2)</f>
        <v>0</v>
      </c>
      <c r="BL446" s="20" t="s">
        <v>291</v>
      </c>
      <c r="BM446" s="227" t="s">
        <v>1581</v>
      </c>
    </row>
    <row r="447" s="2" customFormat="1">
      <c r="A447" s="41"/>
      <c r="B447" s="42"/>
      <c r="C447" s="43"/>
      <c r="D447" s="229" t="s">
        <v>185</v>
      </c>
      <c r="E447" s="43"/>
      <c r="F447" s="230" t="s">
        <v>4474</v>
      </c>
      <c r="G447" s="43"/>
      <c r="H447" s="43"/>
      <c r="I447" s="231"/>
      <c r="J447" s="43"/>
      <c r="K447" s="43"/>
      <c r="L447" s="47"/>
      <c r="M447" s="232"/>
      <c r="N447" s="233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185</v>
      </c>
      <c r="AU447" s="20" t="s">
        <v>92</v>
      </c>
    </row>
    <row r="448" s="12" customFormat="1" ht="20.88" customHeight="1">
      <c r="A448" s="12"/>
      <c r="B448" s="200"/>
      <c r="C448" s="201"/>
      <c r="D448" s="202" t="s">
        <v>76</v>
      </c>
      <c r="E448" s="214" t="s">
        <v>4475</v>
      </c>
      <c r="F448" s="214" t="s">
        <v>4476</v>
      </c>
      <c r="G448" s="201"/>
      <c r="H448" s="201"/>
      <c r="I448" s="204"/>
      <c r="J448" s="215">
        <f>BK448</f>
        <v>0</v>
      </c>
      <c r="K448" s="201"/>
      <c r="L448" s="206"/>
      <c r="M448" s="207"/>
      <c r="N448" s="208"/>
      <c r="O448" s="208"/>
      <c r="P448" s="209">
        <f>SUM(P449:P456)</f>
        <v>0</v>
      </c>
      <c r="Q448" s="208"/>
      <c r="R448" s="209">
        <f>SUM(R449:R456)</f>
        <v>0</v>
      </c>
      <c r="S448" s="208"/>
      <c r="T448" s="210">
        <f>SUM(T449:T456)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11" t="s">
        <v>84</v>
      </c>
      <c r="AT448" s="212" t="s">
        <v>76</v>
      </c>
      <c r="AU448" s="212" t="s">
        <v>86</v>
      </c>
      <c r="AY448" s="211" t="s">
        <v>177</v>
      </c>
      <c r="BK448" s="213">
        <f>SUM(BK449:BK456)</f>
        <v>0</v>
      </c>
    </row>
    <row r="449" s="2" customFormat="1" ht="16.5" customHeight="1">
      <c r="A449" s="41"/>
      <c r="B449" s="42"/>
      <c r="C449" s="216" t="s">
        <v>881</v>
      </c>
      <c r="D449" s="216" t="s">
        <v>179</v>
      </c>
      <c r="E449" s="217" t="s">
        <v>4477</v>
      </c>
      <c r="F449" s="218" t="s">
        <v>4478</v>
      </c>
      <c r="G449" s="219" t="s">
        <v>3686</v>
      </c>
      <c r="H449" s="220">
        <v>2</v>
      </c>
      <c r="I449" s="221"/>
      <c r="J449" s="222">
        <f>ROUND(I449*H449,2)</f>
        <v>0</v>
      </c>
      <c r="K449" s="218" t="s">
        <v>317</v>
      </c>
      <c r="L449" s="47"/>
      <c r="M449" s="223" t="s">
        <v>19</v>
      </c>
      <c r="N449" s="224" t="s">
        <v>48</v>
      </c>
      <c r="O449" s="87"/>
      <c r="P449" s="225">
        <f>O449*H449</f>
        <v>0</v>
      </c>
      <c r="Q449" s="225">
        <v>0</v>
      </c>
      <c r="R449" s="225">
        <f>Q449*H449</f>
        <v>0</v>
      </c>
      <c r="S449" s="225">
        <v>0</v>
      </c>
      <c r="T449" s="226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7" t="s">
        <v>291</v>
      </c>
      <c r="AT449" s="227" t="s">
        <v>179</v>
      </c>
      <c r="AU449" s="227" t="s">
        <v>92</v>
      </c>
      <c r="AY449" s="20" t="s">
        <v>177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20" t="s">
        <v>84</v>
      </c>
      <c r="BK449" s="228">
        <f>ROUND(I449*H449,2)</f>
        <v>0</v>
      </c>
      <c r="BL449" s="20" t="s">
        <v>291</v>
      </c>
      <c r="BM449" s="227" t="s">
        <v>1591</v>
      </c>
    </row>
    <row r="450" s="2" customFormat="1">
      <c r="A450" s="41"/>
      <c r="B450" s="42"/>
      <c r="C450" s="43"/>
      <c r="D450" s="229" t="s">
        <v>185</v>
      </c>
      <c r="E450" s="43"/>
      <c r="F450" s="230" t="s">
        <v>4478</v>
      </c>
      <c r="G450" s="43"/>
      <c r="H450" s="43"/>
      <c r="I450" s="231"/>
      <c r="J450" s="43"/>
      <c r="K450" s="43"/>
      <c r="L450" s="47"/>
      <c r="M450" s="232"/>
      <c r="N450" s="233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185</v>
      </c>
      <c r="AU450" s="20" t="s">
        <v>92</v>
      </c>
    </row>
    <row r="451" s="2" customFormat="1" ht="16.5" customHeight="1">
      <c r="A451" s="41"/>
      <c r="B451" s="42"/>
      <c r="C451" s="216" t="s">
        <v>887</v>
      </c>
      <c r="D451" s="216" t="s">
        <v>179</v>
      </c>
      <c r="E451" s="217" t="s">
        <v>4479</v>
      </c>
      <c r="F451" s="218" t="s">
        <v>4480</v>
      </c>
      <c r="G451" s="219" t="s">
        <v>3686</v>
      </c>
      <c r="H451" s="220">
        <v>2</v>
      </c>
      <c r="I451" s="221"/>
      <c r="J451" s="222">
        <f>ROUND(I451*H451,2)</f>
        <v>0</v>
      </c>
      <c r="K451" s="218" t="s">
        <v>317</v>
      </c>
      <c r="L451" s="47"/>
      <c r="M451" s="223" t="s">
        <v>19</v>
      </c>
      <c r="N451" s="224" t="s">
        <v>48</v>
      </c>
      <c r="O451" s="87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7" t="s">
        <v>291</v>
      </c>
      <c r="AT451" s="227" t="s">
        <v>179</v>
      </c>
      <c r="AU451" s="227" t="s">
        <v>92</v>
      </c>
      <c r="AY451" s="20" t="s">
        <v>177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20" t="s">
        <v>84</v>
      </c>
      <c r="BK451" s="228">
        <f>ROUND(I451*H451,2)</f>
        <v>0</v>
      </c>
      <c r="BL451" s="20" t="s">
        <v>291</v>
      </c>
      <c r="BM451" s="227" t="s">
        <v>1601</v>
      </c>
    </row>
    <row r="452" s="2" customFormat="1">
      <c r="A452" s="41"/>
      <c r="B452" s="42"/>
      <c r="C452" s="43"/>
      <c r="D452" s="229" t="s">
        <v>185</v>
      </c>
      <c r="E452" s="43"/>
      <c r="F452" s="230" t="s">
        <v>4480</v>
      </c>
      <c r="G452" s="43"/>
      <c r="H452" s="43"/>
      <c r="I452" s="231"/>
      <c r="J452" s="43"/>
      <c r="K452" s="43"/>
      <c r="L452" s="47"/>
      <c r="M452" s="232"/>
      <c r="N452" s="233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185</v>
      </c>
      <c r="AU452" s="20" t="s">
        <v>92</v>
      </c>
    </row>
    <row r="453" s="2" customFormat="1" ht="21.75" customHeight="1">
      <c r="A453" s="41"/>
      <c r="B453" s="42"/>
      <c r="C453" s="216" t="s">
        <v>893</v>
      </c>
      <c r="D453" s="216" t="s">
        <v>179</v>
      </c>
      <c r="E453" s="217" t="s">
        <v>4481</v>
      </c>
      <c r="F453" s="218" t="s">
        <v>4482</v>
      </c>
      <c r="G453" s="219" t="s">
        <v>3686</v>
      </c>
      <c r="H453" s="220">
        <v>1</v>
      </c>
      <c r="I453" s="221"/>
      <c r="J453" s="222">
        <f>ROUND(I453*H453,2)</f>
        <v>0</v>
      </c>
      <c r="K453" s="218" t="s">
        <v>317</v>
      </c>
      <c r="L453" s="47"/>
      <c r="M453" s="223" t="s">
        <v>19</v>
      </c>
      <c r="N453" s="224" t="s">
        <v>48</v>
      </c>
      <c r="O453" s="87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7" t="s">
        <v>291</v>
      </c>
      <c r="AT453" s="227" t="s">
        <v>179</v>
      </c>
      <c r="AU453" s="227" t="s">
        <v>92</v>
      </c>
      <c r="AY453" s="20" t="s">
        <v>177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20" t="s">
        <v>84</v>
      </c>
      <c r="BK453" s="228">
        <f>ROUND(I453*H453,2)</f>
        <v>0</v>
      </c>
      <c r="BL453" s="20" t="s">
        <v>291</v>
      </c>
      <c r="BM453" s="227" t="s">
        <v>1614</v>
      </c>
    </row>
    <row r="454" s="2" customFormat="1">
      <c r="A454" s="41"/>
      <c r="B454" s="42"/>
      <c r="C454" s="43"/>
      <c r="D454" s="229" t="s">
        <v>185</v>
      </c>
      <c r="E454" s="43"/>
      <c r="F454" s="230" t="s">
        <v>4482</v>
      </c>
      <c r="G454" s="43"/>
      <c r="H454" s="43"/>
      <c r="I454" s="231"/>
      <c r="J454" s="43"/>
      <c r="K454" s="43"/>
      <c r="L454" s="47"/>
      <c r="M454" s="232"/>
      <c r="N454" s="233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185</v>
      </c>
      <c r="AU454" s="20" t="s">
        <v>92</v>
      </c>
    </row>
    <row r="455" s="2" customFormat="1" ht="21.75" customHeight="1">
      <c r="A455" s="41"/>
      <c r="B455" s="42"/>
      <c r="C455" s="216" t="s">
        <v>924</v>
      </c>
      <c r="D455" s="216" t="s">
        <v>179</v>
      </c>
      <c r="E455" s="217" t="s">
        <v>4483</v>
      </c>
      <c r="F455" s="218" t="s">
        <v>4484</v>
      </c>
      <c r="G455" s="219" t="s">
        <v>3686</v>
      </c>
      <c r="H455" s="220">
        <v>1</v>
      </c>
      <c r="I455" s="221"/>
      <c r="J455" s="222">
        <f>ROUND(I455*H455,2)</f>
        <v>0</v>
      </c>
      <c r="K455" s="218" t="s">
        <v>317</v>
      </c>
      <c r="L455" s="47"/>
      <c r="M455" s="223" t="s">
        <v>19</v>
      </c>
      <c r="N455" s="224" t="s">
        <v>48</v>
      </c>
      <c r="O455" s="87"/>
      <c r="P455" s="225">
        <f>O455*H455</f>
        <v>0</v>
      </c>
      <c r="Q455" s="225">
        <v>0</v>
      </c>
      <c r="R455" s="225">
        <f>Q455*H455</f>
        <v>0</v>
      </c>
      <c r="S455" s="225">
        <v>0</v>
      </c>
      <c r="T455" s="226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7" t="s">
        <v>291</v>
      </c>
      <c r="AT455" s="227" t="s">
        <v>179</v>
      </c>
      <c r="AU455" s="227" t="s">
        <v>92</v>
      </c>
      <c r="AY455" s="20" t="s">
        <v>177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20" t="s">
        <v>84</v>
      </c>
      <c r="BK455" s="228">
        <f>ROUND(I455*H455,2)</f>
        <v>0</v>
      </c>
      <c r="BL455" s="20" t="s">
        <v>291</v>
      </c>
      <c r="BM455" s="227" t="s">
        <v>1626</v>
      </c>
    </row>
    <row r="456" s="2" customFormat="1">
      <c r="A456" s="41"/>
      <c r="B456" s="42"/>
      <c r="C456" s="43"/>
      <c r="D456" s="229" t="s">
        <v>185</v>
      </c>
      <c r="E456" s="43"/>
      <c r="F456" s="230" t="s">
        <v>4484</v>
      </c>
      <c r="G456" s="43"/>
      <c r="H456" s="43"/>
      <c r="I456" s="231"/>
      <c r="J456" s="43"/>
      <c r="K456" s="43"/>
      <c r="L456" s="47"/>
      <c r="M456" s="232"/>
      <c r="N456" s="233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185</v>
      </c>
      <c r="AU456" s="20" t="s">
        <v>92</v>
      </c>
    </row>
    <row r="457" s="12" customFormat="1" ht="22.8" customHeight="1">
      <c r="A457" s="12"/>
      <c r="B457" s="200"/>
      <c r="C457" s="201"/>
      <c r="D457" s="202" t="s">
        <v>76</v>
      </c>
      <c r="E457" s="214" t="s">
        <v>4485</v>
      </c>
      <c r="F457" s="214" t="s">
        <v>4486</v>
      </c>
      <c r="G457" s="201"/>
      <c r="H457" s="201"/>
      <c r="I457" s="204"/>
      <c r="J457" s="215">
        <f>BK457</f>
        <v>0</v>
      </c>
      <c r="K457" s="201"/>
      <c r="L457" s="206"/>
      <c r="M457" s="207"/>
      <c r="N457" s="208"/>
      <c r="O457" s="208"/>
      <c r="P457" s="209">
        <f>P458+P461+P464+P467+P472+P475+P482</f>
        <v>0</v>
      </c>
      <c r="Q457" s="208"/>
      <c r="R457" s="209">
        <f>R458+R461+R464+R467+R472+R475+R482</f>
        <v>0</v>
      </c>
      <c r="S457" s="208"/>
      <c r="T457" s="210">
        <f>T458+T461+T464+T467+T472+T475+T482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1" t="s">
        <v>84</v>
      </c>
      <c r="AT457" s="212" t="s">
        <v>76</v>
      </c>
      <c r="AU457" s="212" t="s">
        <v>84</v>
      </c>
      <c r="AY457" s="211" t="s">
        <v>177</v>
      </c>
      <c r="BK457" s="213">
        <f>BK458+BK461+BK464+BK467+BK472+BK475+BK482</f>
        <v>0</v>
      </c>
    </row>
    <row r="458" s="12" customFormat="1" ht="20.88" customHeight="1">
      <c r="A458" s="12"/>
      <c r="B458" s="200"/>
      <c r="C458" s="201"/>
      <c r="D458" s="202" t="s">
        <v>76</v>
      </c>
      <c r="E458" s="214" t="s">
        <v>4201</v>
      </c>
      <c r="F458" s="214" t="s">
        <v>4202</v>
      </c>
      <c r="G458" s="201"/>
      <c r="H458" s="201"/>
      <c r="I458" s="204"/>
      <c r="J458" s="215">
        <f>BK458</f>
        <v>0</v>
      </c>
      <c r="K458" s="201"/>
      <c r="L458" s="206"/>
      <c r="M458" s="207"/>
      <c r="N458" s="208"/>
      <c r="O458" s="208"/>
      <c r="P458" s="209">
        <f>SUM(P459:P460)</f>
        <v>0</v>
      </c>
      <c r="Q458" s="208"/>
      <c r="R458" s="209">
        <f>SUM(R459:R460)</f>
        <v>0</v>
      </c>
      <c r="S458" s="208"/>
      <c r="T458" s="210">
        <f>SUM(T459:T460)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11" t="s">
        <v>84</v>
      </c>
      <c r="AT458" s="212" t="s">
        <v>76</v>
      </c>
      <c r="AU458" s="212" t="s">
        <v>86</v>
      </c>
      <c r="AY458" s="211" t="s">
        <v>177</v>
      </c>
      <c r="BK458" s="213">
        <f>SUM(BK459:BK460)</f>
        <v>0</v>
      </c>
    </row>
    <row r="459" s="2" customFormat="1" ht="16.5" customHeight="1">
      <c r="A459" s="41"/>
      <c r="B459" s="42"/>
      <c r="C459" s="216" t="s">
        <v>934</v>
      </c>
      <c r="D459" s="216" t="s">
        <v>179</v>
      </c>
      <c r="E459" s="217" t="s">
        <v>4203</v>
      </c>
      <c r="F459" s="218" t="s">
        <v>4204</v>
      </c>
      <c r="G459" s="219" t="s">
        <v>465</v>
      </c>
      <c r="H459" s="220">
        <v>250</v>
      </c>
      <c r="I459" s="221"/>
      <c r="J459" s="222">
        <f>ROUND(I459*H459,2)</f>
        <v>0</v>
      </c>
      <c r="K459" s="218" t="s">
        <v>317</v>
      </c>
      <c r="L459" s="47"/>
      <c r="M459" s="223" t="s">
        <v>19</v>
      </c>
      <c r="N459" s="224" t="s">
        <v>48</v>
      </c>
      <c r="O459" s="87"/>
      <c r="P459" s="225">
        <f>O459*H459</f>
        <v>0</v>
      </c>
      <c r="Q459" s="225">
        <v>0</v>
      </c>
      <c r="R459" s="225">
        <f>Q459*H459</f>
        <v>0</v>
      </c>
      <c r="S459" s="225">
        <v>0</v>
      </c>
      <c r="T459" s="226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7" t="s">
        <v>291</v>
      </c>
      <c r="AT459" s="227" t="s">
        <v>179</v>
      </c>
      <c r="AU459" s="227" t="s">
        <v>92</v>
      </c>
      <c r="AY459" s="20" t="s">
        <v>177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20" t="s">
        <v>84</v>
      </c>
      <c r="BK459" s="228">
        <f>ROUND(I459*H459,2)</f>
        <v>0</v>
      </c>
      <c r="BL459" s="20" t="s">
        <v>291</v>
      </c>
      <c r="BM459" s="227" t="s">
        <v>1643</v>
      </c>
    </row>
    <row r="460" s="2" customFormat="1">
      <c r="A460" s="41"/>
      <c r="B460" s="42"/>
      <c r="C460" s="43"/>
      <c r="D460" s="229" t="s">
        <v>185</v>
      </c>
      <c r="E460" s="43"/>
      <c r="F460" s="230" t="s">
        <v>4204</v>
      </c>
      <c r="G460" s="43"/>
      <c r="H460" s="43"/>
      <c r="I460" s="231"/>
      <c r="J460" s="43"/>
      <c r="K460" s="43"/>
      <c r="L460" s="47"/>
      <c r="M460" s="232"/>
      <c r="N460" s="233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185</v>
      </c>
      <c r="AU460" s="20" t="s">
        <v>92</v>
      </c>
    </row>
    <row r="461" s="12" customFormat="1" ht="20.88" customHeight="1">
      <c r="A461" s="12"/>
      <c r="B461" s="200"/>
      <c r="C461" s="201"/>
      <c r="D461" s="202" t="s">
        <v>76</v>
      </c>
      <c r="E461" s="214" t="s">
        <v>4178</v>
      </c>
      <c r="F461" s="214" t="s">
        <v>4179</v>
      </c>
      <c r="G461" s="201"/>
      <c r="H461" s="201"/>
      <c r="I461" s="204"/>
      <c r="J461" s="215">
        <f>BK461</f>
        <v>0</v>
      </c>
      <c r="K461" s="201"/>
      <c r="L461" s="206"/>
      <c r="M461" s="207"/>
      <c r="N461" s="208"/>
      <c r="O461" s="208"/>
      <c r="P461" s="209">
        <f>SUM(P462:P463)</f>
        <v>0</v>
      </c>
      <c r="Q461" s="208"/>
      <c r="R461" s="209">
        <f>SUM(R462:R463)</f>
        <v>0</v>
      </c>
      <c r="S461" s="208"/>
      <c r="T461" s="210">
        <f>SUM(T462:T463)</f>
        <v>0</v>
      </c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R461" s="211" t="s">
        <v>84</v>
      </c>
      <c r="AT461" s="212" t="s">
        <v>76</v>
      </c>
      <c r="AU461" s="212" t="s">
        <v>86</v>
      </c>
      <c r="AY461" s="211" t="s">
        <v>177</v>
      </c>
      <c r="BK461" s="213">
        <f>SUM(BK462:BK463)</f>
        <v>0</v>
      </c>
    </row>
    <row r="462" s="2" customFormat="1" ht="16.5" customHeight="1">
      <c r="A462" s="41"/>
      <c r="B462" s="42"/>
      <c r="C462" s="216" t="s">
        <v>956</v>
      </c>
      <c r="D462" s="216" t="s">
        <v>179</v>
      </c>
      <c r="E462" s="217" t="s">
        <v>4180</v>
      </c>
      <c r="F462" s="218" t="s">
        <v>4181</v>
      </c>
      <c r="G462" s="219" t="s">
        <v>3686</v>
      </c>
      <c r="H462" s="220">
        <v>10</v>
      </c>
      <c r="I462" s="221"/>
      <c r="J462" s="222">
        <f>ROUND(I462*H462,2)</f>
        <v>0</v>
      </c>
      <c r="K462" s="218" t="s">
        <v>317</v>
      </c>
      <c r="L462" s="47"/>
      <c r="M462" s="223" t="s">
        <v>19</v>
      </c>
      <c r="N462" s="224" t="s">
        <v>48</v>
      </c>
      <c r="O462" s="87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7" t="s">
        <v>291</v>
      </c>
      <c r="AT462" s="227" t="s">
        <v>179</v>
      </c>
      <c r="AU462" s="227" t="s">
        <v>92</v>
      </c>
      <c r="AY462" s="20" t="s">
        <v>177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20" t="s">
        <v>84</v>
      </c>
      <c r="BK462" s="228">
        <f>ROUND(I462*H462,2)</f>
        <v>0</v>
      </c>
      <c r="BL462" s="20" t="s">
        <v>291</v>
      </c>
      <c r="BM462" s="227" t="s">
        <v>1655</v>
      </c>
    </row>
    <row r="463" s="2" customFormat="1">
      <c r="A463" s="41"/>
      <c r="B463" s="42"/>
      <c r="C463" s="43"/>
      <c r="D463" s="229" t="s">
        <v>185</v>
      </c>
      <c r="E463" s="43"/>
      <c r="F463" s="230" t="s">
        <v>4181</v>
      </c>
      <c r="G463" s="43"/>
      <c r="H463" s="43"/>
      <c r="I463" s="231"/>
      <c r="J463" s="43"/>
      <c r="K463" s="43"/>
      <c r="L463" s="47"/>
      <c r="M463" s="232"/>
      <c r="N463" s="233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185</v>
      </c>
      <c r="AU463" s="20" t="s">
        <v>92</v>
      </c>
    </row>
    <row r="464" s="12" customFormat="1" ht="20.88" customHeight="1">
      <c r="A464" s="12"/>
      <c r="B464" s="200"/>
      <c r="C464" s="201"/>
      <c r="D464" s="202" t="s">
        <v>76</v>
      </c>
      <c r="E464" s="214" t="s">
        <v>4487</v>
      </c>
      <c r="F464" s="214" t="s">
        <v>4488</v>
      </c>
      <c r="G464" s="201"/>
      <c r="H464" s="201"/>
      <c r="I464" s="204"/>
      <c r="J464" s="215">
        <f>BK464</f>
        <v>0</v>
      </c>
      <c r="K464" s="201"/>
      <c r="L464" s="206"/>
      <c r="M464" s="207"/>
      <c r="N464" s="208"/>
      <c r="O464" s="208"/>
      <c r="P464" s="209">
        <f>SUM(P465:P466)</f>
        <v>0</v>
      </c>
      <c r="Q464" s="208"/>
      <c r="R464" s="209">
        <f>SUM(R465:R466)</f>
        <v>0</v>
      </c>
      <c r="S464" s="208"/>
      <c r="T464" s="210">
        <f>SUM(T465:T466)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11" t="s">
        <v>84</v>
      </c>
      <c r="AT464" s="212" t="s">
        <v>76</v>
      </c>
      <c r="AU464" s="212" t="s">
        <v>86</v>
      </c>
      <c r="AY464" s="211" t="s">
        <v>177</v>
      </c>
      <c r="BK464" s="213">
        <f>SUM(BK465:BK466)</f>
        <v>0</v>
      </c>
    </row>
    <row r="465" s="2" customFormat="1" ht="16.5" customHeight="1">
      <c r="A465" s="41"/>
      <c r="B465" s="42"/>
      <c r="C465" s="216" t="s">
        <v>961</v>
      </c>
      <c r="D465" s="216" t="s">
        <v>179</v>
      </c>
      <c r="E465" s="217" t="s">
        <v>4489</v>
      </c>
      <c r="F465" s="218" t="s">
        <v>4490</v>
      </c>
      <c r="G465" s="219" t="s">
        <v>3686</v>
      </c>
      <c r="H465" s="220">
        <v>1</v>
      </c>
      <c r="I465" s="221"/>
      <c r="J465" s="222">
        <f>ROUND(I465*H465,2)</f>
        <v>0</v>
      </c>
      <c r="K465" s="218" t="s">
        <v>317</v>
      </c>
      <c r="L465" s="47"/>
      <c r="M465" s="223" t="s">
        <v>19</v>
      </c>
      <c r="N465" s="224" t="s">
        <v>48</v>
      </c>
      <c r="O465" s="87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7" t="s">
        <v>291</v>
      </c>
      <c r="AT465" s="227" t="s">
        <v>179</v>
      </c>
      <c r="AU465" s="227" t="s">
        <v>92</v>
      </c>
      <c r="AY465" s="20" t="s">
        <v>177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20" t="s">
        <v>84</v>
      </c>
      <c r="BK465" s="228">
        <f>ROUND(I465*H465,2)</f>
        <v>0</v>
      </c>
      <c r="BL465" s="20" t="s">
        <v>291</v>
      </c>
      <c r="BM465" s="227" t="s">
        <v>1668</v>
      </c>
    </row>
    <row r="466" s="2" customFormat="1">
      <c r="A466" s="41"/>
      <c r="B466" s="42"/>
      <c r="C466" s="43"/>
      <c r="D466" s="229" t="s">
        <v>185</v>
      </c>
      <c r="E466" s="43"/>
      <c r="F466" s="230" t="s">
        <v>4490</v>
      </c>
      <c r="G466" s="43"/>
      <c r="H466" s="43"/>
      <c r="I466" s="231"/>
      <c r="J466" s="43"/>
      <c r="K466" s="43"/>
      <c r="L466" s="47"/>
      <c r="M466" s="232"/>
      <c r="N466" s="233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185</v>
      </c>
      <c r="AU466" s="20" t="s">
        <v>92</v>
      </c>
    </row>
    <row r="467" s="12" customFormat="1" ht="20.88" customHeight="1">
      <c r="A467" s="12"/>
      <c r="B467" s="200"/>
      <c r="C467" s="201"/>
      <c r="D467" s="202" t="s">
        <v>76</v>
      </c>
      <c r="E467" s="214" t="s">
        <v>4491</v>
      </c>
      <c r="F467" s="214" t="s">
        <v>4492</v>
      </c>
      <c r="G467" s="201"/>
      <c r="H467" s="201"/>
      <c r="I467" s="204"/>
      <c r="J467" s="215">
        <f>BK467</f>
        <v>0</v>
      </c>
      <c r="K467" s="201"/>
      <c r="L467" s="206"/>
      <c r="M467" s="207"/>
      <c r="N467" s="208"/>
      <c r="O467" s="208"/>
      <c r="P467" s="209">
        <f>SUM(P468:P471)</f>
        <v>0</v>
      </c>
      <c r="Q467" s="208"/>
      <c r="R467" s="209">
        <f>SUM(R468:R471)</f>
        <v>0</v>
      </c>
      <c r="S467" s="208"/>
      <c r="T467" s="210">
        <f>SUM(T468:T471)</f>
        <v>0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11" t="s">
        <v>84</v>
      </c>
      <c r="AT467" s="212" t="s">
        <v>76</v>
      </c>
      <c r="AU467" s="212" t="s">
        <v>86</v>
      </c>
      <c r="AY467" s="211" t="s">
        <v>177</v>
      </c>
      <c r="BK467" s="213">
        <f>SUM(BK468:BK471)</f>
        <v>0</v>
      </c>
    </row>
    <row r="468" s="2" customFormat="1" ht="16.5" customHeight="1">
      <c r="A468" s="41"/>
      <c r="B468" s="42"/>
      <c r="C468" s="216" t="s">
        <v>978</v>
      </c>
      <c r="D468" s="216" t="s">
        <v>179</v>
      </c>
      <c r="E468" s="217" t="s">
        <v>4493</v>
      </c>
      <c r="F468" s="218" t="s">
        <v>4494</v>
      </c>
      <c r="G468" s="219" t="s">
        <v>3686</v>
      </c>
      <c r="H468" s="220">
        <v>1</v>
      </c>
      <c r="I468" s="221"/>
      <c r="J468" s="222">
        <f>ROUND(I468*H468,2)</f>
        <v>0</v>
      </c>
      <c r="K468" s="218" t="s">
        <v>317</v>
      </c>
      <c r="L468" s="47"/>
      <c r="M468" s="223" t="s">
        <v>19</v>
      </c>
      <c r="N468" s="224" t="s">
        <v>48</v>
      </c>
      <c r="O468" s="87"/>
      <c r="P468" s="225">
        <f>O468*H468</f>
        <v>0</v>
      </c>
      <c r="Q468" s="225">
        <v>0</v>
      </c>
      <c r="R468" s="225">
        <f>Q468*H468</f>
        <v>0</v>
      </c>
      <c r="S468" s="225">
        <v>0</v>
      </c>
      <c r="T468" s="226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7" t="s">
        <v>291</v>
      </c>
      <c r="AT468" s="227" t="s">
        <v>179</v>
      </c>
      <c r="AU468" s="227" t="s">
        <v>92</v>
      </c>
      <c r="AY468" s="20" t="s">
        <v>177</v>
      </c>
      <c r="BE468" s="228">
        <f>IF(N468="základní",J468,0)</f>
        <v>0</v>
      </c>
      <c r="BF468" s="228">
        <f>IF(N468="snížená",J468,0)</f>
        <v>0</v>
      </c>
      <c r="BG468" s="228">
        <f>IF(N468="zákl. přenesená",J468,0)</f>
        <v>0</v>
      </c>
      <c r="BH468" s="228">
        <f>IF(N468="sníž. přenesená",J468,0)</f>
        <v>0</v>
      </c>
      <c r="BI468" s="228">
        <f>IF(N468="nulová",J468,0)</f>
        <v>0</v>
      </c>
      <c r="BJ468" s="20" t="s">
        <v>84</v>
      </c>
      <c r="BK468" s="228">
        <f>ROUND(I468*H468,2)</f>
        <v>0</v>
      </c>
      <c r="BL468" s="20" t="s">
        <v>291</v>
      </c>
      <c r="BM468" s="227" t="s">
        <v>1679</v>
      </c>
    </row>
    <row r="469" s="2" customFormat="1">
      <c r="A469" s="41"/>
      <c r="B469" s="42"/>
      <c r="C469" s="43"/>
      <c r="D469" s="229" t="s">
        <v>185</v>
      </c>
      <c r="E469" s="43"/>
      <c r="F469" s="230" t="s">
        <v>4494</v>
      </c>
      <c r="G469" s="43"/>
      <c r="H469" s="43"/>
      <c r="I469" s="231"/>
      <c r="J469" s="43"/>
      <c r="K469" s="43"/>
      <c r="L469" s="47"/>
      <c r="M469" s="232"/>
      <c r="N469" s="233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185</v>
      </c>
      <c r="AU469" s="20" t="s">
        <v>92</v>
      </c>
    </row>
    <row r="470" s="2" customFormat="1" ht="16.5" customHeight="1">
      <c r="A470" s="41"/>
      <c r="B470" s="42"/>
      <c r="C470" s="216" t="s">
        <v>983</v>
      </c>
      <c r="D470" s="216" t="s">
        <v>179</v>
      </c>
      <c r="E470" s="217" t="s">
        <v>4495</v>
      </c>
      <c r="F470" s="218" t="s">
        <v>4496</v>
      </c>
      <c r="G470" s="219" t="s">
        <v>3686</v>
      </c>
      <c r="H470" s="220">
        <v>2</v>
      </c>
      <c r="I470" s="221"/>
      <c r="J470" s="222">
        <f>ROUND(I470*H470,2)</f>
        <v>0</v>
      </c>
      <c r="K470" s="218" t="s">
        <v>317</v>
      </c>
      <c r="L470" s="47"/>
      <c r="M470" s="223" t="s">
        <v>19</v>
      </c>
      <c r="N470" s="224" t="s">
        <v>48</v>
      </c>
      <c r="O470" s="87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7" t="s">
        <v>291</v>
      </c>
      <c r="AT470" s="227" t="s">
        <v>179</v>
      </c>
      <c r="AU470" s="227" t="s">
        <v>92</v>
      </c>
      <c r="AY470" s="20" t="s">
        <v>177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20" t="s">
        <v>84</v>
      </c>
      <c r="BK470" s="228">
        <f>ROUND(I470*H470,2)</f>
        <v>0</v>
      </c>
      <c r="BL470" s="20" t="s">
        <v>291</v>
      </c>
      <c r="BM470" s="227" t="s">
        <v>1690</v>
      </c>
    </row>
    <row r="471" s="2" customFormat="1">
      <c r="A471" s="41"/>
      <c r="B471" s="42"/>
      <c r="C471" s="43"/>
      <c r="D471" s="229" t="s">
        <v>185</v>
      </c>
      <c r="E471" s="43"/>
      <c r="F471" s="230" t="s">
        <v>4496</v>
      </c>
      <c r="G471" s="43"/>
      <c r="H471" s="43"/>
      <c r="I471" s="231"/>
      <c r="J471" s="43"/>
      <c r="K471" s="43"/>
      <c r="L471" s="47"/>
      <c r="M471" s="232"/>
      <c r="N471" s="233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185</v>
      </c>
      <c r="AU471" s="20" t="s">
        <v>92</v>
      </c>
    </row>
    <row r="472" s="12" customFormat="1" ht="20.88" customHeight="1">
      <c r="A472" s="12"/>
      <c r="B472" s="200"/>
      <c r="C472" s="201"/>
      <c r="D472" s="202" t="s">
        <v>76</v>
      </c>
      <c r="E472" s="214" t="s">
        <v>4497</v>
      </c>
      <c r="F472" s="214" t="s">
        <v>4498</v>
      </c>
      <c r="G472" s="201"/>
      <c r="H472" s="201"/>
      <c r="I472" s="204"/>
      <c r="J472" s="215">
        <f>BK472</f>
        <v>0</v>
      </c>
      <c r="K472" s="201"/>
      <c r="L472" s="206"/>
      <c r="M472" s="207"/>
      <c r="N472" s="208"/>
      <c r="O472" s="208"/>
      <c r="P472" s="209">
        <f>SUM(P473:P474)</f>
        <v>0</v>
      </c>
      <c r="Q472" s="208"/>
      <c r="R472" s="209">
        <f>SUM(R473:R474)</f>
        <v>0</v>
      </c>
      <c r="S472" s="208"/>
      <c r="T472" s="210">
        <f>SUM(T473:T474)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11" t="s">
        <v>84</v>
      </c>
      <c r="AT472" s="212" t="s">
        <v>76</v>
      </c>
      <c r="AU472" s="212" t="s">
        <v>86</v>
      </c>
      <c r="AY472" s="211" t="s">
        <v>177</v>
      </c>
      <c r="BK472" s="213">
        <f>SUM(BK473:BK474)</f>
        <v>0</v>
      </c>
    </row>
    <row r="473" s="2" customFormat="1" ht="16.5" customHeight="1">
      <c r="A473" s="41"/>
      <c r="B473" s="42"/>
      <c r="C473" s="216" t="s">
        <v>987</v>
      </c>
      <c r="D473" s="216" t="s">
        <v>179</v>
      </c>
      <c r="E473" s="217" t="s">
        <v>4499</v>
      </c>
      <c r="F473" s="218" t="s">
        <v>4500</v>
      </c>
      <c r="G473" s="219" t="s">
        <v>3686</v>
      </c>
      <c r="H473" s="220">
        <v>9</v>
      </c>
      <c r="I473" s="221"/>
      <c r="J473" s="222">
        <f>ROUND(I473*H473,2)</f>
        <v>0</v>
      </c>
      <c r="K473" s="218" t="s">
        <v>317</v>
      </c>
      <c r="L473" s="47"/>
      <c r="M473" s="223" t="s">
        <v>19</v>
      </c>
      <c r="N473" s="224" t="s">
        <v>48</v>
      </c>
      <c r="O473" s="87"/>
      <c r="P473" s="225">
        <f>O473*H473</f>
        <v>0</v>
      </c>
      <c r="Q473" s="225">
        <v>0</v>
      </c>
      <c r="R473" s="225">
        <f>Q473*H473</f>
        <v>0</v>
      </c>
      <c r="S473" s="225">
        <v>0</v>
      </c>
      <c r="T473" s="226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7" t="s">
        <v>291</v>
      </c>
      <c r="AT473" s="227" t="s">
        <v>179</v>
      </c>
      <c r="AU473" s="227" t="s">
        <v>92</v>
      </c>
      <c r="AY473" s="20" t="s">
        <v>177</v>
      </c>
      <c r="BE473" s="228">
        <f>IF(N473="základní",J473,0)</f>
        <v>0</v>
      </c>
      <c r="BF473" s="228">
        <f>IF(N473="snížená",J473,0)</f>
        <v>0</v>
      </c>
      <c r="BG473" s="228">
        <f>IF(N473="zákl. přenesená",J473,0)</f>
        <v>0</v>
      </c>
      <c r="BH473" s="228">
        <f>IF(N473="sníž. přenesená",J473,0)</f>
        <v>0</v>
      </c>
      <c r="BI473" s="228">
        <f>IF(N473="nulová",J473,0)</f>
        <v>0</v>
      </c>
      <c r="BJ473" s="20" t="s">
        <v>84</v>
      </c>
      <c r="BK473" s="228">
        <f>ROUND(I473*H473,2)</f>
        <v>0</v>
      </c>
      <c r="BL473" s="20" t="s">
        <v>291</v>
      </c>
      <c r="BM473" s="227" t="s">
        <v>1703</v>
      </c>
    </row>
    <row r="474" s="2" customFormat="1">
      <c r="A474" s="41"/>
      <c r="B474" s="42"/>
      <c r="C474" s="43"/>
      <c r="D474" s="229" t="s">
        <v>185</v>
      </c>
      <c r="E474" s="43"/>
      <c r="F474" s="230" t="s">
        <v>4500</v>
      </c>
      <c r="G474" s="43"/>
      <c r="H474" s="43"/>
      <c r="I474" s="231"/>
      <c r="J474" s="43"/>
      <c r="K474" s="43"/>
      <c r="L474" s="47"/>
      <c r="M474" s="232"/>
      <c r="N474" s="233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185</v>
      </c>
      <c r="AU474" s="20" t="s">
        <v>92</v>
      </c>
    </row>
    <row r="475" s="12" customFormat="1" ht="20.88" customHeight="1">
      <c r="A475" s="12"/>
      <c r="B475" s="200"/>
      <c r="C475" s="201"/>
      <c r="D475" s="202" t="s">
        <v>76</v>
      </c>
      <c r="E475" s="214" t="s">
        <v>4501</v>
      </c>
      <c r="F475" s="214" t="s">
        <v>4502</v>
      </c>
      <c r="G475" s="201"/>
      <c r="H475" s="201"/>
      <c r="I475" s="204"/>
      <c r="J475" s="215">
        <f>BK475</f>
        <v>0</v>
      </c>
      <c r="K475" s="201"/>
      <c r="L475" s="206"/>
      <c r="M475" s="207"/>
      <c r="N475" s="208"/>
      <c r="O475" s="208"/>
      <c r="P475" s="209">
        <f>SUM(P476:P481)</f>
        <v>0</v>
      </c>
      <c r="Q475" s="208"/>
      <c r="R475" s="209">
        <f>SUM(R476:R481)</f>
        <v>0</v>
      </c>
      <c r="S475" s="208"/>
      <c r="T475" s="210">
        <f>SUM(T476:T481)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11" t="s">
        <v>84</v>
      </c>
      <c r="AT475" s="212" t="s">
        <v>76</v>
      </c>
      <c r="AU475" s="212" t="s">
        <v>86</v>
      </c>
      <c r="AY475" s="211" t="s">
        <v>177</v>
      </c>
      <c r="BK475" s="213">
        <f>SUM(BK476:BK481)</f>
        <v>0</v>
      </c>
    </row>
    <row r="476" s="2" customFormat="1" ht="16.5" customHeight="1">
      <c r="A476" s="41"/>
      <c r="B476" s="42"/>
      <c r="C476" s="216" t="s">
        <v>992</v>
      </c>
      <c r="D476" s="216" t="s">
        <v>179</v>
      </c>
      <c r="E476" s="217" t="s">
        <v>4503</v>
      </c>
      <c r="F476" s="218" t="s">
        <v>4504</v>
      </c>
      <c r="G476" s="219" t="s">
        <v>4505</v>
      </c>
      <c r="H476" s="220">
        <v>5</v>
      </c>
      <c r="I476" s="221"/>
      <c r="J476" s="222">
        <f>ROUND(I476*H476,2)</f>
        <v>0</v>
      </c>
      <c r="K476" s="218" t="s">
        <v>317</v>
      </c>
      <c r="L476" s="47"/>
      <c r="M476" s="223" t="s">
        <v>19</v>
      </c>
      <c r="N476" s="224" t="s">
        <v>48</v>
      </c>
      <c r="O476" s="87"/>
      <c r="P476" s="225">
        <f>O476*H476</f>
        <v>0</v>
      </c>
      <c r="Q476" s="225">
        <v>0</v>
      </c>
      <c r="R476" s="225">
        <f>Q476*H476</f>
        <v>0</v>
      </c>
      <c r="S476" s="225">
        <v>0</v>
      </c>
      <c r="T476" s="226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7" t="s">
        <v>291</v>
      </c>
      <c r="AT476" s="227" t="s">
        <v>179</v>
      </c>
      <c r="AU476" s="227" t="s">
        <v>92</v>
      </c>
      <c r="AY476" s="20" t="s">
        <v>177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20" t="s">
        <v>84</v>
      </c>
      <c r="BK476" s="228">
        <f>ROUND(I476*H476,2)</f>
        <v>0</v>
      </c>
      <c r="BL476" s="20" t="s">
        <v>291</v>
      </c>
      <c r="BM476" s="227" t="s">
        <v>1715</v>
      </c>
    </row>
    <row r="477" s="2" customFormat="1">
      <c r="A477" s="41"/>
      <c r="B477" s="42"/>
      <c r="C477" s="43"/>
      <c r="D477" s="229" t="s">
        <v>185</v>
      </c>
      <c r="E477" s="43"/>
      <c r="F477" s="230" t="s">
        <v>4504</v>
      </c>
      <c r="G477" s="43"/>
      <c r="H477" s="43"/>
      <c r="I477" s="231"/>
      <c r="J477" s="43"/>
      <c r="K477" s="43"/>
      <c r="L477" s="47"/>
      <c r="M477" s="232"/>
      <c r="N477" s="233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185</v>
      </c>
      <c r="AU477" s="20" t="s">
        <v>92</v>
      </c>
    </row>
    <row r="478" s="2" customFormat="1" ht="16.5" customHeight="1">
      <c r="A478" s="41"/>
      <c r="B478" s="42"/>
      <c r="C478" s="216" t="s">
        <v>996</v>
      </c>
      <c r="D478" s="216" t="s">
        <v>179</v>
      </c>
      <c r="E478" s="217" t="s">
        <v>4506</v>
      </c>
      <c r="F478" s="218" t="s">
        <v>4507</v>
      </c>
      <c r="G478" s="219" t="s">
        <v>4505</v>
      </c>
      <c r="H478" s="220">
        <v>5</v>
      </c>
      <c r="I478" s="221"/>
      <c r="J478" s="222">
        <f>ROUND(I478*H478,2)</f>
        <v>0</v>
      </c>
      <c r="K478" s="218" t="s">
        <v>317</v>
      </c>
      <c r="L478" s="47"/>
      <c r="M478" s="223" t="s">
        <v>19</v>
      </c>
      <c r="N478" s="224" t="s">
        <v>48</v>
      </c>
      <c r="O478" s="87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7" t="s">
        <v>291</v>
      </c>
      <c r="AT478" s="227" t="s">
        <v>179</v>
      </c>
      <c r="AU478" s="227" t="s">
        <v>92</v>
      </c>
      <c r="AY478" s="20" t="s">
        <v>177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20" t="s">
        <v>84</v>
      </c>
      <c r="BK478" s="228">
        <f>ROUND(I478*H478,2)</f>
        <v>0</v>
      </c>
      <c r="BL478" s="20" t="s">
        <v>291</v>
      </c>
      <c r="BM478" s="227" t="s">
        <v>1730</v>
      </c>
    </row>
    <row r="479" s="2" customFormat="1">
      <c r="A479" s="41"/>
      <c r="B479" s="42"/>
      <c r="C479" s="43"/>
      <c r="D479" s="229" t="s">
        <v>185</v>
      </c>
      <c r="E479" s="43"/>
      <c r="F479" s="230" t="s">
        <v>4507</v>
      </c>
      <c r="G479" s="43"/>
      <c r="H479" s="43"/>
      <c r="I479" s="231"/>
      <c r="J479" s="43"/>
      <c r="K479" s="43"/>
      <c r="L479" s="47"/>
      <c r="M479" s="232"/>
      <c r="N479" s="233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185</v>
      </c>
      <c r="AU479" s="20" t="s">
        <v>92</v>
      </c>
    </row>
    <row r="480" s="2" customFormat="1" ht="16.5" customHeight="1">
      <c r="A480" s="41"/>
      <c r="B480" s="42"/>
      <c r="C480" s="216" t="s">
        <v>1001</v>
      </c>
      <c r="D480" s="216" t="s">
        <v>179</v>
      </c>
      <c r="E480" s="217" t="s">
        <v>4508</v>
      </c>
      <c r="F480" s="218" t="s">
        <v>4509</v>
      </c>
      <c r="G480" s="219" t="s">
        <v>4505</v>
      </c>
      <c r="H480" s="220">
        <v>20</v>
      </c>
      <c r="I480" s="221"/>
      <c r="J480" s="222">
        <f>ROUND(I480*H480,2)</f>
        <v>0</v>
      </c>
      <c r="K480" s="218" t="s">
        <v>317</v>
      </c>
      <c r="L480" s="47"/>
      <c r="M480" s="223" t="s">
        <v>19</v>
      </c>
      <c r="N480" s="224" t="s">
        <v>48</v>
      </c>
      <c r="O480" s="87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7" t="s">
        <v>291</v>
      </c>
      <c r="AT480" s="227" t="s">
        <v>179</v>
      </c>
      <c r="AU480" s="227" t="s">
        <v>92</v>
      </c>
      <c r="AY480" s="20" t="s">
        <v>177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20" t="s">
        <v>84</v>
      </c>
      <c r="BK480" s="228">
        <f>ROUND(I480*H480,2)</f>
        <v>0</v>
      </c>
      <c r="BL480" s="20" t="s">
        <v>291</v>
      </c>
      <c r="BM480" s="227" t="s">
        <v>1743</v>
      </c>
    </row>
    <row r="481" s="2" customFormat="1">
      <c r="A481" s="41"/>
      <c r="B481" s="42"/>
      <c r="C481" s="43"/>
      <c r="D481" s="229" t="s">
        <v>185</v>
      </c>
      <c r="E481" s="43"/>
      <c r="F481" s="230" t="s">
        <v>4509</v>
      </c>
      <c r="G481" s="43"/>
      <c r="H481" s="43"/>
      <c r="I481" s="231"/>
      <c r="J481" s="43"/>
      <c r="K481" s="43"/>
      <c r="L481" s="47"/>
      <c r="M481" s="232"/>
      <c r="N481" s="233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185</v>
      </c>
      <c r="AU481" s="20" t="s">
        <v>92</v>
      </c>
    </row>
    <row r="482" s="12" customFormat="1" ht="20.88" customHeight="1">
      <c r="A482" s="12"/>
      <c r="B482" s="200"/>
      <c r="C482" s="201"/>
      <c r="D482" s="202" t="s">
        <v>76</v>
      </c>
      <c r="E482" s="214" t="s">
        <v>4510</v>
      </c>
      <c r="F482" s="214" t="s">
        <v>4511</v>
      </c>
      <c r="G482" s="201"/>
      <c r="H482" s="201"/>
      <c r="I482" s="204"/>
      <c r="J482" s="215">
        <f>BK482</f>
        <v>0</v>
      </c>
      <c r="K482" s="201"/>
      <c r="L482" s="206"/>
      <c r="M482" s="207"/>
      <c r="N482" s="208"/>
      <c r="O482" s="208"/>
      <c r="P482" s="209">
        <f>P483</f>
        <v>0</v>
      </c>
      <c r="Q482" s="208"/>
      <c r="R482" s="209">
        <f>R483</f>
        <v>0</v>
      </c>
      <c r="S482" s="208"/>
      <c r="T482" s="210">
        <f>T483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11" t="s">
        <v>84</v>
      </c>
      <c r="AT482" s="212" t="s">
        <v>76</v>
      </c>
      <c r="AU482" s="212" t="s">
        <v>86</v>
      </c>
      <c r="AY482" s="211" t="s">
        <v>177</v>
      </c>
      <c r="BK482" s="213">
        <f>BK483</f>
        <v>0</v>
      </c>
    </row>
    <row r="483" s="17" customFormat="1" ht="20.88" customHeight="1">
      <c r="A483" s="17"/>
      <c r="B483" s="293"/>
      <c r="C483" s="294"/>
      <c r="D483" s="295" t="s">
        <v>76</v>
      </c>
      <c r="E483" s="295" t="s">
        <v>4512</v>
      </c>
      <c r="F483" s="295" t="s">
        <v>4513</v>
      </c>
      <c r="G483" s="294"/>
      <c r="H483" s="294"/>
      <c r="I483" s="296"/>
      <c r="J483" s="297">
        <f>BK483</f>
        <v>0</v>
      </c>
      <c r="K483" s="294"/>
      <c r="L483" s="298"/>
      <c r="M483" s="299"/>
      <c r="N483" s="300"/>
      <c r="O483" s="300"/>
      <c r="P483" s="301">
        <f>SUM(P484:P485)</f>
        <v>0</v>
      </c>
      <c r="Q483" s="300"/>
      <c r="R483" s="301">
        <f>SUM(R484:R485)</f>
        <v>0</v>
      </c>
      <c r="S483" s="300"/>
      <c r="T483" s="302">
        <f>SUM(T484:T485)</f>
        <v>0</v>
      </c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R483" s="303" t="s">
        <v>84</v>
      </c>
      <c r="AT483" s="304" t="s">
        <v>76</v>
      </c>
      <c r="AU483" s="304" t="s">
        <v>92</v>
      </c>
      <c r="AY483" s="303" t="s">
        <v>177</v>
      </c>
      <c r="BK483" s="305">
        <f>SUM(BK484:BK485)</f>
        <v>0</v>
      </c>
    </row>
    <row r="484" s="2" customFormat="1" ht="16.5" customHeight="1">
      <c r="A484" s="41"/>
      <c r="B484" s="42"/>
      <c r="C484" s="216" t="s">
        <v>1005</v>
      </c>
      <c r="D484" s="216" t="s">
        <v>179</v>
      </c>
      <c r="E484" s="217" t="s">
        <v>4514</v>
      </c>
      <c r="F484" s="218" t="s">
        <v>4515</v>
      </c>
      <c r="G484" s="219" t="s">
        <v>4505</v>
      </c>
      <c r="H484" s="220">
        <v>45</v>
      </c>
      <c r="I484" s="221"/>
      <c r="J484" s="222">
        <f>ROUND(I484*H484,2)</f>
        <v>0</v>
      </c>
      <c r="K484" s="218" t="s">
        <v>317</v>
      </c>
      <c r="L484" s="47"/>
      <c r="M484" s="223" t="s">
        <v>19</v>
      </c>
      <c r="N484" s="224" t="s">
        <v>48</v>
      </c>
      <c r="O484" s="87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7" t="s">
        <v>291</v>
      </c>
      <c r="AT484" s="227" t="s">
        <v>179</v>
      </c>
      <c r="AU484" s="227" t="s">
        <v>99</v>
      </c>
      <c r="AY484" s="20" t="s">
        <v>177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20" t="s">
        <v>84</v>
      </c>
      <c r="BK484" s="228">
        <f>ROUND(I484*H484,2)</f>
        <v>0</v>
      </c>
      <c r="BL484" s="20" t="s">
        <v>291</v>
      </c>
      <c r="BM484" s="227" t="s">
        <v>1755</v>
      </c>
    </row>
    <row r="485" s="2" customFormat="1">
      <c r="A485" s="41"/>
      <c r="B485" s="42"/>
      <c r="C485" s="43"/>
      <c r="D485" s="229" t="s">
        <v>185</v>
      </c>
      <c r="E485" s="43"/>
      <c r="F485" s="230" t="s">
        <v>4515</v>
      </c>
      <c r="G485" s="43"/>
      <c r="H485" s="43"/>
      <c r="I485" s="231"/>
      <c r="J485" s="43"/>
      <c r="K485" s="43"/>
      <c r="L485" s="47"/>
      <c r="M485" s="232"/>
      <c r="N485" s="233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185</v>
      </c>
      <c r="AU485" s="20" t="s">
        <v>99</v>
      </c>
    </row>
    <row r="486" s="12" customFormat="1" ht="25.92" customHeight="1">
      <c r="A486" s="12"/>
      <c r="B486" s="200"/>
      <c r="C486" s="201"/>
      <c r="D486" s="202" t="s">
        <v>76</v>
      </c>
      <c r="E486" s="203" t="s">
        <v>4516</v>
      </c>
      <c r="F486" s="203" t="s">
        <v>178</v>
      </c>
      <c r="G486" s="201"/>
      <c r="H486" s="201"/>
      <c r="I486" s="204"/>
      <c r="J486" s="205">
        <f>BK486</f>
        <v>0</v>
      </c>
      <c r="K486" s="201"/>
      <c r="L486" s="206"/>
      <c r="M486" s="207"/>
      <c r="N486" s="208"/>
      <c r="O486" s="208"/>
      <c r="P486" s="209">
        <f>P487+P524</f>
        <v>0</v>
      </c>
      <c r="Q486" s="208"/>
      <c r="R486" s="209">
        <f>R487+R524</f>
        <v>0</v>
      </c>
      <c r="S486" s="208"/>
      <c r="T486" s="210">
        <f>T487+T524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1" t="s">
        <v>84</v>
      </c>
      <c r="AT486" s="212" t="s">
        <v>76</v>
      </c>
      <c r="AU486" s="212" t="s">
        <v>77</v>
      </c>
      <c r="AY486" s="211" t="s">
        <v>177</v>
      </c>
      <c r="BK486" s="213">
        <f>BK487+BK524</f>
        <v>0</v>
      </c>
    </row>
    <row r="487" s="12" customFormat="1" ht="22.8" customHeight="1">
      <c r="A487" s="12"/>
      <c r="B487" s="200"/>
      <c r="C487" s="201"/>
      <c r="D487" s="202" t="s">
        <v>76</v>
      </c>
      <c r="E487" s="214" t="s">
        <v>4517</v>
      </c>
      <c r="F487" s="214" t="s">
        <v>4518</v>
      </c>
      <c r="G487" s="201"/>
      <c r="H487" s="201"/>
      <c r="I487" s="204"/>
      <c r="J487" s="215">
        <f>BK487</f>
        <v>0</v>
      </c>
      <c r="K487" s="201"/>
      <c r="L487" s="206"/>
      <c r="M487" s="207"/>
      <c r="N487" s="208"/>
      <c r="O487" s="208"/>
      <c r="P487" s="209">
        <f>P488+P491+P494+P497+P500+P503+P506+P509+P512+P515+P518+P521</f>
        <v>0</v>
      </c>
      <c r="Q487" s="208"/>
      <c r="R487" s="209">
        <f>R488+R491+R494+R497+R500+R503+R506+R509+R512+R515+R518+R521</f>
        <v>0</v>
      </c>
      <c r="S487" s="208"/>
      <c r="T487" s="210">
        <f>T488+T491+T494+T497+T500+T503+T506+T509+T512+T515+T518+T521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11" t="s">
        <v>84</v>
      </c>
      <c r="AT487" s="212" t="s">
        <v>76</v>
      </c>
      <c r="AU487" s="212" t="s">
        <v>84</v>
      </c>
      <c r="AY487" s="211" t="s">
        <v>177</v>
      </c>
      <c r="BK487" s="213">
        <f>BK488+BK491+BK494+BK497+BK500+BK503+BK506+BK509+BK512+BK515+BK518+BK521</f>
        <v>0</v>
      </c>
    </row>
    <row r="488" s="12" customFormat="1" ht="20.88" customHeight="1">
      <c r="A488" s="12"/>
      <c r="B488" s="200"/>
      <c r="C488" s="201"/>
      <c r="D488" s="202" t="s">
        <v>76</v>
      </c>
      <c r="E488" s="214" t="s">
        <v>4519</v>
      </c>
      <c r="F488" s="214" t="s">
        <v>4520</v>
      </c>
      <c r="G488" s="201"/>
      <c r="H488" s="201"/>
      <c r="I488" s="204"/>
      <c r="J488" s="215">
        <f>BK488</f>
        <v>0</v>
      </c>
      <c r="K488" s="201"/>
      <c r="L488" s="206"/>
      <c r="M488" s="207"/>
      <c r="N488" s="208"/>
      <c r="O488" s="208"/>
      <c r="P488" s="209">
        <f>SUM(P489:P490)</f>
        <v>0</v>
      </c>
      <c r="Q488" s="208"/>
      <c r="R488" s="209">
        <f>SUM(R489:R490)</f>
        <v>0</v>
      </c>
      <c r="S488" s="208"/>
      <c r="T488" s="210">
        <f>SUM(T489:T490)</f>
        <v>0</v>
      </c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R488" s="211" t="s">
        <v>84</v>
      </c>
      <c r="AT488" s="212" t="s">
        <v>76</v>
      </c>
      <c r="AU488" s="212" t="s">
        <v>86</v>
      </c>
      <c r="AY488" s="211" t="s">
        <v>177</v>
      </c>
      <c r="BK488" s="213">
        <f>SUM(BK489:BK490)</f>
        <v>0</v>
      </c>
    </row>
    <row r="489" s="2" customFormat="1" ht="16.5" customHeight="1">
      <c r="A489" s="41"/>
      <c r="B489" s="42"/>
      <c r="C489" s="216" t="s">
        <v>1009</v>
      </c>
      <c r="D489" s="216" t="s">
        <v>179</v>
      </c>
      <c r="E489" s="217" t="s">
        <v>4521</v>
      </c>
      <c r="F489" s="218" t="s">
        <v>4522</v>
      </c>
      <c r="G489" s="219" t="s">
        <v>4523</v>
      </c>
      <c r="H489" s="220">
        <v>0.20000000000000001</v>
      </c>
      <c r="I489" s="221"/>
      <c r="J489" s="222">
        <f>ROUND(I489*H489,2)</f>
        <v>0</v>
      </c>
      <c r="K489" s="218" t="s">
        <v>317</v>
      </c>
      <c r="L489" s="47"/>
      <c r="M489" s="223" t="s">
        <v>19</v>
      </c>
      <c r="N489" s="224" t="s">
        <v>48</v>
      </c>
      <c r="O489" s="87"/>
      <c r="P489" s="225">
        <f>O489*H489</f>
        <v>0</v>
      </c>
      <c r="Q489" s="225">
        <v>0</v>
      </c>
      <c r="R489" s="225">
        <f>Q489*H489</f>
        <v>0</v>
      </c>
      <c r="S489" s="225">
        <v>0</v>
      </c>
      <c r="T489" s="226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7" t="s">
        <v>99</v>
      </c>
      <c r="AT489" s="227" t="s">
        <v>179</v>
      </c>
      <c r="AU489" s="227" t="s">
        <v>92</v>
      </c>
      <c r="AY489" s="20" t="s">
        <v>177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20" t="s">
        <v>84</v>
      </c>
      <c r="BK489" s="228">
        <f>ROUND(I489*H489,2)</f>
        <v>0</v>
      </c>
      <c r="BL489" s="20" t="s">
        <v>99</v>
      </c>
      <c r="BM489" s="227" t="s">
        <v>1770</v>
      </c>
    </row>
    <row r="490" s="2" customFormat="1">
      <c r="A490" s="41"/>
      <c r="B490" s="42"/>
      <c r="C490" s="43"/>
      <c r="D490" s="229" t="s">
        <v>185</v>
      </c>
      <c r="E490" s="43"/>
      <c r="F490" s="230" t="s">
        <v>4522</v>
      </c>
      <c r="G490" s="43"/>
      <c r="H490" s="43"/>
      <c r="I490" s="231"/>
      <c r="J490" s="43"/>
      <c r="K490" s="43"/>
      <c r="L490" s="47"/>
      <c r="M490" s="232"/>
      <c r="N490" s="233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185</v>
      </c>
      <c r="AU490" s="20" t="s">
        <v>92</v>
      </c>
    </row>
    <row r="491" s="12" customFormat="1" ht="20.88" customHeight="1">
      <c r="A491" s="12"/>
      <c r="B491" s="200"/>
      <c r="C491" s="201"/>
      <c r="D491" s="202" t="s">
        <v>76</v>
      </c>
      <c r="E491" s="214" t="s">
        <v>4524</v>
      </c>
      <c r="F491" s="214" t="s">
        <v>4525</v>
      </c>
      <c r="G491" s="201"/>
      <c r="H491" s="201"/>
      <c r="I491" s="204"/>
      <c r="J491" s="215">
        <f>BK491</f>
        <v>0</v>
      </c>
      <c r="K491" s="201"/>
      <c r="L491" s="206"/>
      <c r="M491" s="207"/>
      <c r="N491" s="208"/>
      <c r="O491" s="208"/>
      <c r="P491" s="209">
        <f>SUM(P492:P493)</f>
        <v>0</v>
      </c>
      <c r="Q491" s="208"/>
      <c r="R491" s="209">
        <f>SUM(R492:R493)</f>
        <v>0</v>
      </c>
      <c r="S491" s="208"/>
      <c r="T491" s="210">
        <f>SUM(T492:T493)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11" t="s">
        <v>84</v>
      </c>
      <c r="AT491" s="212" t="s">
        <v>76</v>
      </c>
      <c r="AU491" s="212" t="s">
        <v>86</v>
      </c>
      <c r="AY491" s="211" t="s">
        <v>177</v>
      </c>
      <c r="BK491" s="213">
        <f>SUM(BK492:BK493)</f>
        <v>0</v>
      </c>
    </row>
    <row r="492" s="2" customFormat="1" ht="16.5" customHeight="1">
      <c r="A492" s="41"/>
      <c r="B492" s="42"/>
      <c r="C492" s="216" t="s">
        <v>1015</v>
      </c>
      <c r="D492" s="216" t="s">
        <v>179</v>
      </c>
      <c r="E492" s="217" t="s">
        <v>4526</v>
      </c>
      <c r="F492" s="218" t="s">
        <v>4527</v>
      </c>
      <c r="G492" s="219" t="s">
        <v>251</v>
      </c>
      <c r="H492" s="220">
        <v>50</v>
      </c>
      <c r="I492" s="221"/>
      <c r="J492" s="222">
        <f>ROUND(I492*H492,2)</f>
        <v>0</v>
      </c>
      <c r="K492" s="218" t="s">
        <v>317</v>
      </c>
      <c r="L492" s="47"/>
      <c r="M492" s="223" t="s">
        <v>19</v>
      </c>
      <c r="N492" s="224" t="s">
        <v>48</v>
      </c>
      <c r="O492" s="87"/>
      <c r="P492" s="225">
        <f>O492*H492</f>
        <v>0</v>
      </c>
      <c r="Q492" s="225">
        <v>0</v>
      </c>
      <c r="R492" s="225">
        <f>Q492*H492</f>
        <v>0</v>
      </c>
      <c r="S492" s="225">
        <v>0</v>
      </c>
      <c r="T492" s="226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7" t="s">
        <v>99</v>
      </c>
      <c r="AT492" s="227" t="s">
        <v>179</v>
      </c>
      <c r="AU492" s="227" t="s">
        <v>92</v>
      </c>
      <c r="AY492" s="20" t="s">
        <v>177</v>
      </c>
      <c r="BE492" s="228">
        <f>IF(N492="základní",J492,0)</f>
        <v>0</v>
      </c>
      <c r="BF492" s="228">
        <f>IF(N492="snížená",J492,0)</f>
        <v>0</v>
      </c>
      <c r="BG492" s="228">
        <f>IF(N492="zákl. přenesená",J492,0)</f>
        <v>0</v>
      </c>
      <c r="BH492" s="228">
        <f>IF(N492="sníž. přenesená",J492,0)</f>
        <v>0</v>
      </c>
      <c r="BI492" s="228">
        <f>IF(N492="nulová",J492,0)</f>
        <v>0</v>
      </c>
      <c r="BJ492" s="20" t="s">
        <v>84</v>
      </c>
      <c r="BK492" s="228">
        <f>ROUND(I492*H492,2)</f>
        <v>0</v>
      </c>
      <c r="BL492" s="20" t="s">
        <v>99</v>
      </c>
      <c r="BM492" s="227" t="s">
        <v>1785</v>
      </c>
    </row>
    <row r="493" s="2" customFormat="1">
      <c r="A493" s="41"/>
      <c r="B493" s="42"/>
      <c r="C493" s="43"/>
      <c r="D493" s="229" t="s">
        <v>185</v>
      </c>
      <c r="E493" s="43"/>
      <c r="F493" s="230" t="s">
        <v>4527</v>
      </c>
      <c r="G493" s="43"/>
      <c r="H493" s="43"/>
      <c r="I493" s="231"/>
      <c r="J493" s="43"/>
      <c r="K493" s="43"/>
      <c r="L493" s="47"/>
      <c r="M493" s="232"/>
      <c r="N493" s="233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185</v>
      </c>
      <c r="AU493" s="20" t="s">
        <v>92</v>
      </c>
    </row>
    <row r="494" s="12" customFormat="1" ht="20.88" customHeight="1">
      <c r="A494" s="12"/>
      <c r="B494" s="200"/>
      <c r="C494" s="201"/>
      <c r="D494" s="202" t="s">
        <v>76</v>
      </c>
      <c r="E494" s="214" t="s">
        <v>4528</v>
      </c>
      <c r="F494" s="214" t="s">
        <v>4529</v>
      </c>
      <c r="G494" s="201"/>
      <c r="H494" s="201"/>
      <c r="I494" s="204"/>
      <c r="J494" s="215">
        <f>BK494</f>
        <v>0</v>
      </c>
      <c r="K494" s="201"/>
      <c r="L494" s="206"/>
      <c r="M494" s="207"/>
      <c r="N494" s="208"/>
      <c r="O494" s="208"/>
      <c r="P494" s="209">
        <f>SUM(P495:P496)</f>
        <v>0</v>
      </c>
      <c r="Q494" s="208"/>
      <c r="R494" s="209">
        <f>SUM(R495:R496)</f>
        <v>0</v>
      </c>
      <c r="S494" s="208"/>
      <c r="T494" s="210">
        <f>SUM(T495:T496)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11" t="s">
        <v>84</v>
      </c>
      <c r="AT494" s="212" t="s">
        <v>76</v>
      </c>
      <c r="AU494" s="212" t="s">
        <v>86</v>
      </c>
      <c r="AY494" s="211" t="s">
        <v>177</v>
      </c>
      <c r="BK494" s="213">
        <f>SUM(BK495:BK496)</f>
        <v>0</v>
      </c>
    </row>
    <row r="495" s="2" customFormat="1" ht="16.5" customHeight="1">
      <c r="A495" s="41"/>
      <c r="B495" s="42"/>
      <c r="C495" s="216" t="s">
        <v>1020</v>
      </c>
      <c r="D495" s="216" t="s">
        <v>179</v>
      </c>
      <c r="E495" s="217" t="s">
        <v>4530</v>
      </c>
      <c r="F495" s="218" t="s">
        <v>4531</v>
      </c>
      <c r="G495" s="219" t="s">
        <v>465</v>
      </c>
      <c r="H495" s="220">
        <v>130</v>
      </c>
      <c r="I495" s="221"/>
      <c r="J495" s="222">
        <f>ROUND(I495*H495,2)</f>
        <v>0</v>
      </c>
      <c r="K495" s="218" t="s">
        <v>317</v>
      </c>
      <c r="L495" s="47"/>
      <c r="M495" s="223" t="s">
        <v>19</v>
      </c>
      <c r="N495" s="224" t="s">
        <v>48</v>
      </c>
      <c r="O495" s="87"/>
      <c r="P495" s="225">
        <f>O495*H495</f>
        <v>0</v>
      </c>
      <c r="Q495" s="225">
        <v>0</v>
      </c>
      <c r="R495" s="225">
        <f>Q495*H495</f>
        <v>0</v>
      </c>
      <c r="S495" s="225">
        <v>0</v>
      </c>
      <c r="T495" s="226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7" t="s">
        <v>99</v>
      </c>
      <c r="AT495" s="227" t="s">
        <v>179</v>
      </c>
      <c r="AU495" s="227" t="s">
        <v>92</v>
      </c>
      <c r="AY495" s="20" t="s">
        <v>177</v>
      </c>
      <c r="BE495" s="228">
        <f>IF(N495="základní",J495,0)</f>
        <v>0</v>
      </c>
      <c r="BF495" s="228">
        <f>IF(N495="snížená",J495,0)</f>
        <v>0</v>
      </c>
      <c r="BG495" s="228">
        <f>IF(N495="zákl. přenesená",J495,0)</f>
        <v>0</v>
      </c>
      <c r="BH495" s="228">
        <f>IF(N495="sníž. přenesená",J495,0)</f>
        <v>0</v>
      </c>
      <c r="BI495" s="228">
        <f>IF(N495="nulová",J495,0)</f>
        <v>0</v>
      </c>
      <c r="BJ495" s="20" t="s">
        <v>84</v>
      </c>
      <c r="BK495" s="228">
        <f>ROUND(I495*H495,2)</f>
        <v>0</v>
      </c>
      <c r="BL495" s="20" t="s">
        <v>99</v>
      </c>
      <c r="BM495" s="227" t="s">
        <v>1797</v>
      </c>
    </row>
    <row r="496" s="2" customFormat="1">
      <c r="A496" s="41"/>
      <c r="B496" s="42"/>
      <c r="C496" s="43"/>
      <c r="D496" s="229" t="s">
        <v>185</v>
      </c>
      <c r="E496" s="43"/>
      <c r="F496" s="230" t="s">
        <v>4531</v>
      </c>
      <c r="G496" s="43"/>
      <c r="H496" s="43"/>
      <c r="I496" s="231"/>
      <c r="J496" s="43"/>
      <c r="K496" s="43"/>
      <c r="L496" s="47"/>
      <c r="M496" s="232"/>
      <c r="N496" s="233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185</v>
      </c>
      <c r="AU496" s="20" t="s">
        <v>92</v>
      </c>
    </row>
    <row r="497" s="12" customFormat="1" ht="20.88" customHeight="1">
      <c r="A497" s="12"/>
      <c r="B497" s="200"/>
      <c r="C497" s="201"/>
      <c r="D497" s="202" t="s">
        <v>76</v>
      </c>
      <c r="E497" s="214" t="s">
        <v>4532</v>
      </c>
      <c r="F497" s="214" t="s">
        <v>4533</v>
      </c>
      <c r="G497" s="201"/>
      <c r="H497" s="201"/>
      <c r="I497" s="204"/>
      <c r="J497" s="215">
        <f>BK497</f>
        <v>0</v>
      </c>
      <c r="K497" s="201"/>
      <c r="L497" s="206"/>
      <c r="M497" s="207"/>
      <c r="N497" s="208"/>
      <c r="O497" s="208"/>
      <c r="P497" s="209">
        <f>SUM(P498:P499)</f>
        <v>0</v>
      </c>
      <c r="Q497" s="208"/>
      <c r="R497" s="209">
        <f>SUM(R498:R499)</f>
        <v>0</v>
      </c>
      <c r="S497" s="208"/>
      <c r="T497" s="210">
        <f>SUM(T498:T499)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11" t="s">
        <v>84</v>
      </c>
      <c r="AT497" s="212" t="s">
        <v>76</v>
      </c>
      <c r="AU497" s="212" t="s">
        <v>86</v>
      </c>
      <c r="AY497" s="211" t="s">
        <v>177</v>
      </c>
      <c r="BK497" s="213">
        <f>SUM(BK498:BK499)</f>
        <v>0</v>
      </c>
    </row>
    <row r="498" s="2" customFormat="1" ht="16.5" customHeight="1">
      <c r="A498" s="41"/>
      <c r="B498" s="42"/>
      <c r="C498" s="216" t="s">
        <v>1028</v>
      </c>
      <c r="D498" s="216" t="s">
        <v>179</v>
      </c>
      <c r="E498" s="217" t="s">
        <v>4534</v>
      </c>
      <c r="F498" s="218" t="s">
        <v>4535</v>
      </c>
      <c r="G498" s="219" t="s">
        <v>465</v>
      </c>
      <c r="H498" s="220">
        <v>100</v>
      </c>
      <c r="I498" s="221"/>
      <c r="J498" s="222">
        <f>ROUND(I498*H498,2)</f>
        <v>0</v>
      </c>
      <c r="K498" s="218" t="s">
        <v>317</v>
      </c>
      <c r="L498" s="47"/>
      <c r="M498" s="223" t="s">
        <v>19</v>
      </c>
      <c r="N498" s="224" t="s">
        <v>48</v>
      </c>
      <c r="O498" s="87"/>
      <c r="P498" s="225">
        <f>O498*H498</f>
        <v>0</v>
      </c>
      <c r="Q498" s="225">
        <v>0</v>
      </c>
      <c r="R498" s="225">
        <f>Q498*H498</f>
        <v>0</v>
      </c>
      <c r="S498" s="225">
        <v>0</v>
      </c>
      <c r="T498" s="226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7" t="s">
        <v>99</v>
      </c>
      <c r="AT498" s="227" t="s">
        <v>179</v>
      </c>
      <c r="AU498" s="227" t="s">
        <v>92</v>
      </c>
      <c r="AY498" s="20" t="s">
        <v>177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20" t="s">
        <v>84</v>
      </c>
      <c r="BK498" s="228">
        <f>ROUND(I498*H498,2)</f>
        <v>0</v>
      </c>
      <c r="BL498" s="20" t="s">
        <v>99</v>
      </c>
      <c r="BM498" s="227" t="s">
        <v>1810</v>
      </c>
    </row>
    <row r="499" s="2" customFormat="1">
      <c r="A499" s="41"/>
      <c r="B499" s="42"/>
      <c r="C499" s="43"/>
      <c r="D499" s="229" t="s">
        <v>185</v>
      </c>
      <c r="E499" s="43"/>
      <c r="F499" s="230" t="s">
        <v>4535</v>
      </c>
      <c r="G499" s="43"/>
      <c r="H499" s="43"/>
      <c r="I499" s="231"/>
      <c r="J499" s="43"/>
      <c r="K499" s="43"/>
      <c r="L499" s="47"/>
      <c r="M499" s="232"/>
      <c r="N499" s="233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185</v>
      </c>
      <c r="AU499" s="20" t="s">
        <v>92</v>
      </c>
    </row>
    <row r="500" s="12" customFormat="1" ht="20.88" customHeight="1">
      <c r="A500" s="12"/>
      <c r="B500" s="200"/>
      <c r="C500" s="201"/>
      <c r="D500" s="202" t="s">
        <v>76</v>
      </c>
      <c r="E500" s="214" t="s">
        <v>4536</v>
      </c>
      <c r="F500" s="214" t="s">
        <v>4537</v>
      </c>
      <c r="G500" s="201"/>
      <c r="H500" s="201"/>
      <c r="I500" s="204"/>
      <c r="J500" s="215">
        <f>BK500</f>
        <v>0</v>
      </c>
      <c r="K500" s="201"/>
      <c r="L500" s="206"/>
      <c r="M500" s="207"/>
      <c r="N500" s="208"/>
      <c r="O500" s="208"/>
      <c r="P500" s="209">
        <f>SUM(P501:P502)</f>
        <v>0</v>
      </c>
      <c r="Q500" s="208"/>
      <c r="R500" s="209">
        <f>SUM(R501:R502)</f>
        <v>0</v>
      </c>
      <c r="S500" s="208"/>
      <c r="T500" s="210">
        <f>SUM(T501:T502)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11" t="s">
        <v>84</v>
      </c>
      <c r="AT500" s="212" t="s">
        <v>76</v>
      </c>
      <c r="AU500" s="212" t="s">
        <v>86</v>
      </c>
      <c r="AY500" s="211" t="s">
        <v>177</v>
      </c>
      <c r="BK500" s="213">
        <f>SUM(BK501:BK502)</f>
        <v>0</v>
      </c>
    </row>
    <row r="501" s="2" customFormat="1" ht="16.5" customHeight="1">
      <c r="A501" s="41"/>
      <c r="B501" s="42"/>
      <c r="C501" s="216" t="s">
        <v>1033</v>
      </c>
      <c r="D501" s="216" t="s">
        <v>179</v>
      </c>
      <c r="E501" s="217" t="s">
        <v>4538</v>
      </c>
      <c r="F501" s="218" t="s">
        <v>4539</v>
      </c>
      <c r="G501" s="219" t="s">
        <v>465</v>
      </c>
      <c r="H501" s="220">
        <v>100</v>
      </c>
      <c r="I501" s="221"/>
      <c r="J501" s="222">
        <f>ROUND(I501*H501,2)</f>
        <v>0</v>
      </c>
      <c r="K501" s="218" t="s">
        <v>317</v>
      </c>
      <c r="L501" s="47"/>
      <c r="M501" s="223" t="s">
        <v>19</v>
      </c>
      <c r="N501" s="224" t="s">
        <v>48</v>
      </c>
      <c r="O501" s="87"/>
      <c r="P501" s="225">
        <f>O501*H501</f>
        <v>0</v>
      </c>
      <c r="Q501" s="225">
        <v>0</v>
      </c>
      <c r="R501" s="225">
        <f>Q501*H501</f>
        <v>0</v>
      </c>
      <c r="S501" s="225">
        <v>0</v>
      </c>
      <c r="T501" s="226">
        <f>S501*H501</f>
        <v>0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7" t="s">
        <v>99</v>
      </c>
      <c r="AT501" s="227" t="s">
        <v>179</v>
      </c>
      <c r="AU501" s="227" t="s">
        <v>92</v>
      </c>
      <c r="AY501" s="20" t="s">
        <v>177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20" t="s">
        <v>84</v>
      </c>
      <c r="BK501" s="228">
        <f>ROUND(I501*H501,2)</f>
        <v>0</v>
      </c>
      <c r="BL501" s="20" t="s">
        <v>99</v>
      </c>
      <c r="BM501" s="227" t="s">
        <v>1820</v>
      </c>
    </row>
    <row r="502" s="2" customFormat="1">
      <c r="A502" s="41"/>
      <c r="B502" s="42"/>
      <c r="C502" s="43"/>
      <c r="D502" s="229" t="s">
        <v>185</v>
      </c>
      <c r="E502" s="43"/>
      <c r="F502" s="230" t="s">
        <v>4539</v>
      </c>
      <c r="G502" s="43"/>
      <c r="H502" s="43"/>
      <c r="I502" s="231"/>
      <c r="J502" s="43"/>
      <c r="K502" s="43"/>
      <c r="L502" s="47"/>
      <c r="M502" s="232"/>
      <c r="N502" s="233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185</v>
      </c>
      <c r="AU502" s="20" t="s">
        <v>92</v>
      </c>
    </row>
    <row r="503" s="12" customFormat="1" ht="20.88" customHeight="1">
      <c r="A503" s="12"/>
      <c r="B503" s="200"/>
      <c r="C503" s="201"/>
      <c r="D503" s="202" t="s">
        <v>76</v>
      </c>
      <c r="E503" s="214" t="s">
        <v>4540</v>
      </c>
      <c r="F503" s="214" t="s">
        <v>4541</v>
      </c>
      <c r="G503" s="201"/>
      <c r="H503" s="201"/>
      <c r="I503" s="204"/>
      <c r="J503" s="215">
        <f>BK503</f>
        <v>0</v>
      </c>
      <c r="K503" s="201"/>
      <c r="L503" s="206"/>
      <c r="M503" s="207"/>
      <c r="N503" s="208"/>
      <c r="O503" s="208"/>
      <c r="P503" s="209">
        <f>SUM(P504:P505)</f>
        <v>0</v>
      </c>
      <c r="Q503" s="208"/>
      <c r="R503" s="209">
        <f>SUM(R504:R505)</f>
        <v>0</v>
      </c>
      <c r="S503" s="208"/>
      <c r="T503" s="210">
        <f>SUM(T504:T505)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11" t="s">
        <v>84</v>
      </c>
      <c r="AT503" s="212" t="s">
        <v>76</v>
      </c>
      <c r="AU503" s="212" t="s">
        <v>86</v>
      </c>
      <c r="AY503" s="211" t="s">
        <v>177</v>
      </c>
      <c r="BK503" s="213">
        <f>SUM(BK504:BK505)</f>
        <v>0</v>
      </c>
    </row>
    <row r="504" s="2" customFormat="1" ht="16.5" customHeight="1">
      <c r="A504" s="41"/>
      <c r="B504" s="42"/>
      <c r="C504" s="216" t="s">
        <v>1039</v>
      </c>
      <c r="D504" s="216" t="s">
        <v>179</v>
      </c>
      <c r="E504" s="217" t="s">
        <v>4542</v>
      </c>
      <c r="F504" s="218" t="s">
        <v>4543</v>
      </c>
      <c r="G504" s="219" t="s">
        <v>465</v>
      </c>
      <c r="H504" s="220">
        <v>100</v>
      </c>
      <c r="I504" s="221"/>
      <c r="J504" s="222">
        <f>ROUND(I504*H504,2)</f>
        <v>0</v>
      </c>
      <c r="K504" s="218" t="s">
        <v>317</v>
      </c>
      <c r="L504" s="47"/>
      <c r="M504" s="223" t="s">
        <v>19</v>
      </c>
      <c r="N504" s="224" t="s">
        <v>48</v>
      </c>
      <c r="O504" s="87"/>
      <c r="P504" s="225">
        <f>O504*H504</f>
        <v>0</v>
      </c>
      <c r="Q504" s="225">
        <v>0</v>
      </c>
      <c r="R504" s="225">
        <f>Q504*H504</f>
        <v>0</v>
      </c>
      <c r="S504" s="225">
        <v>0</v>
      </c>
      <c r="T504" s="226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7" t="s">
        <v>99</v>
      </c>
      <c r="AT504" s="227" t="s">
        <v>179</v>
      </c>
      <c r="AU504" s="227" t="s">
        <v>92</v>
      </c>
      <c r="AY504" s="20" t="s">
        <v>177</v>
      </c>
      <c r="BE504" s="228">
        <f>IF(N504="základní",J504,0)</f>
        <v>0</v>
      </c>
      <c r="BF504" s="228">
        <f>IF(N504="snížená",J504,0)</f>
        <v>0</v>
      </c>
      <c r="BG504" s="228">
        <f>IF(N504="zákl. přenesená",J504,0)</f>
        <v>0</v>
      </c>
      <c r="BH504" s="228">
        <f>IF(N504="sníž. přenesená",J504,0)</f>
        <v>0</v>
      </c>
      <c r="BI504" s="228">
        <f>IF(N504="nulová",J504,0)</f>
        <v>0</v>
      </c>
      <c r="BJ504" s="20" t="s">
        <v>84</v>
      </c>
      <c r="BK504" s="228">
        <f>ROUND(I504*H504,2)</f>
        <v>0</v>
      </c>
      <c r="BL504" s="20" t="s">
        <v>99</v>
      </c>
      <c r="BM504" s="227" t="s">
        <v>1832</v>
      </c>
    </row>
    <row r="505" s="2" customFormat="1">
      <c r="A505" s="41"/>
      <c r="B505" s="42"/>
      <c r="C505" s="43"/>
      <c r="D505" s="229" t="s">
        <v>185</v>
      </c>
      <c r="E505" s="43"/>
      <c r="F505" s="230" t="s">
        <v>4543</v>
      </c>
      <c r="G505" s="43"/>
      <c r="H505" s="43"/>
      <c r="I505" s="231"/>
      <c r="J505" s="43"/>
      <c r="K505" s="43"/>
      <c r="L505" s="47"/>
      <c r="M505" s="232"/>
      <c r="N505" s="233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185</v>
      </c>
      <c r="AU505" s="20" t="s">
        <v>92</v>
      </c>
    </row>
    <row r="506" s="12" customFormat="1" ht="20.88" customHeight="1">
      <c r="A506" s="12"/>
      <c r="B506" s="200"/>
      <c r="C506" s="201"/>
      <c r="D506" s="202" t="s">
        <v>76</v>
      </c>
      <c r="E506" s="214" t="s">
        <v>4544</v>
      </c>
      <c r="F506" s="214" t="s">
        <v>4545</v>
      </c>
      <c r="G506" s="201"/>
      <c r="H506" s="201"/>
      <c r="I506" s="204"/>
      <c r="J506" s="215">
        <f>BK506</f>
        <v>0</v>
      </c>
      <c r="K506" s="201"/>
      <c r="L506" s="206"/>
      <c r="M506" s="207"/>
      <c r="N506" s="208"/>
      <c r="O506" s="208"/>
      <c r="P506" s="209">
        <f>SUM(P507:P508)</f>
        <v>0</v>
      </c>
      <c r="Q506" s="208"/>
      <c r="R506" s="209">
        <f>SUM(R507:R508)</f>
        <v>0</v>
      </c>
      <c r="S506" s="208"/>
      <c r="T506" s="210">
        <f>SUM(T507:T508)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11" t="s">
        <v>84</v>
      </c>
      <c r="AT506" s="212" t="s">
        <v>76</v>
      </c>
      <c r="AU506" s="212" t="s">
        <v>86</v>
      </c>
      <c r="AY506" s="211" t="s">
        <v>177</v>
      </c>
      <c r="BK506" s="213">
        <f>SUM(BK507:BK508)</f>
        <v>0</v>
      </c>
    </row>
    <row r="507" s="2" customFormat="1" ht="16.5" customHeight="1">
      <c r="A507" s="41"/>
      <c r="B507" s="42"/>
      <c r="C507" s="216" t="s">
        <v>1045</v>
      </c>
      <c r="D507" s="216" t="s">
        <v>179</v>
      </c>
      <c r="E507" s="217" t="s">
        <v>4546</v>
      </c>
      <c r="F507" s="218" t="s">
        <v>4547</v>
      </c>
      <c r="G507" s="219" t="s">
        <v>465</v>
      </c>
      <c r="H507" s="220">
        <v>100</v>
      </c>
      <c r="I507" s="221"/>
      <c r="J507" s="222">
        <f>ROUND(I507*H507,2)</f>
        <v>0</v>
      </c>
      <c r="K507" s="218" t="s">
        <v>317</v>
      </c>
      <c r="L507" s="47"/>
      <c r="M507" s="223" t="s">
        <v>19</v>
      </c>
      <c r="N507" s="224" t="s">
        <v>48</v>
      </c>
      <c r="O507" s="87"/>
      <c r="P507" s="225">
        <f>O507*H507</f>
        <v>0</v>
      </c>
      <c r="Q507" s="225">
        <v>0</v>
      </c>
      <c r="R507" s="225">
        <f>Q507*H507</f>
        <v>0</v>
      </c>
      <c r="S507" s="225">
        <v>0</v>
      </c>
      <c r="T507" s="226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7" t="s">
        <v>99</v>
      </c>
      <c r="AT507" s="227" t="s">
        <v>179</v>
      </c>
      <c r="AU507" s="227" t="s">
        <v>92</v>
      </c>
      <c r="AY507" s="20" t="s">
        <v>177</v>
      </c>
      <c r="BE507" s="228">
        <f>IF(N507="základní",J507,0)</f>
        <v>0</v>
      </c>
      <c r="BF507" s="228">
        <f>IF(N507="snížená",J507,0)</f>
        <v>0</v>
      </c>
      <c r="BG507" s="228">
        <f>IF(N507="zákl. přenesená",J507,0)</f>
        <v>0</v>
      </c>
      <c r="BH507" s="228">
        <f>IF(N507="sníž. přenesená",J507,0)</f>
        <v>0</v>
      </c>
      <c r="BI507" s="228">
        <f>IF(N507="nulová",J507,0)</f>
        <v>0</v>
      </c>
      <c r="BJ507" s="20" t="s">
        <v>84</v>
      </c>
      <c r="BK507" s="228">
        <f>ROUND(I507*H507,2)</f>
        <v>0</v>
      </c>
      <c r="BL507" s="20" t="s">
        <v>99</v>
      </c>
      <c r="BM507" s="227" t="s">
        <v>1844</v>
      </c>
    </row>
    <row r="508" s="2" customFormat="1">
      <c r="A508" s="41"/>
      <c r="B508" s="42"/>
      <c r="C508" s="43"/>
      <c r="D508" s="229" t="s">
        <v>185</v>
      </c>
      <c r="E508" s="43"/>
      <c r="F508" s="230" t="s">
        <v>4547</v>
      </c>
      <c r="G508" s="43"/>
      <c r="H508" s="43"/>
      <c r="I508" s="231"/>
      <c r="J508" s="43"/>
      <c r="K508" s="43"/>
      <c r="L508" s="47"/>
      <c r="M508" s="232"/>
      <c r="N508" s="233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185</v>
      </c>
      <c r="AU508" s="20" t="s">
        <v>92</v>
      </c>
    </row>
    <row r="509" s="12" customFormat="1" ht="20.88" customHeight="1">
      <c r="A509" s="12"/>
      <c r="B509" s="200"/>
      <c r="C509" s="201"/>
      <c r="D509" s="202" t="s">
        <v>76</v>
      </c>
      <c r="E509" s="214" t="s">
        <v>4548</v>
      </c>
      <c r="F509" s="214" t="s">
        <v>4549</v>
      </c>
      <c r="G509" s="201"/>
      <c r="H509" s="201"/>
      <c r="I509" s="204"/>
      <c r="J509" s="215">
        <f>BK509</f>
        <v>0</v>
      </c>
      <c r="K509" s="201"/>
      <c r="L509" s="206"/>
      <c r="M509" s="207"/>
      <c r="N509" s="208"/>
      <c r="O509" s="208"/>
      <c r="P509" s="209">
        <f>SUM(P510:P511)</f>
        <v>0</v>
      </c>
      <c r="Q509" s="208"/>
      <c r="R509" s="209">
        <f>SUM(R510:R511)</f>
        <v>0</v>
      </c>
      <c r="S509" s="208"/>
      <c r="T509" s="210">
        <f>SUM(T510:T511)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11" t="s">
        <v>84</v>
      </c>
      <c r="AT509" s="212" t="s">
        <v>76</v>
      </c>
      <c r="AU509" s="212" t="s">
        <v>86</v>
      </c>
      <c r="AY509" s="211" t="s">
        <v>177</v>
      </c>
      <c r="BK509" s="213">
        <f>SUM(BK510:BK511)</f>
        <v>0</v>
      </c>
    </row>
    <row r="510" s="2" customFormat="1" ht="16.5" customHeight="1">
      <c r="A510" s="41"/>
      <c r="B510" s="42"/>
      <c r="C510" s="216" t="s">
        <v>1050</v>
      </c>
      <c r="D510" s="216" t="s">
        <v>179</v>
      </c>
      <c r="E510" s="217" t="s">
        <v>4550</v>
      </c>
      <c r="F510" s="218" t="s">
        <v>4551</v>
      </c>
      <c r="G510" s="219" t="s">
        <v>251</v>
      </c>
      <c r="H510" s="220">
        <v>50</v>
      </c>
      <c r="I510" s="221"/>
      <c r="J510" s="222">
        <f>ROUND(I510*H510,2)</f>
        <v>0</v>
      </c>
      <c r="K510" s="218" t="s">
        <v>317</v>
      </c>
      <c r="L510" s="47"/>
      <c r="M510" s="223" t="s">
        <v>19</v>
      </c>
      <c r="N510" s="224" t="s">
        <v>48</v>
      </c>
      <c r="O510" s="87"/>
      <c r="P510" s="225">
        <f>O510*H510</f>
        <v>0</v>
      </c>
      <c r="Q510" s="225">
        <v>0</v>
      </c>
      <c r="R510" s="225">
        <f>Q510*H510</f>
        <v>0</v>
      </c>
      <c r="S510" s="225">
        <v>0</v>
      </c>
      <c r="T510" s="226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7" t="s">
        <v>99</v>
      </c>
      <c r="AT510" s="227" t="s">
        <v>179</v>
      </c>
      <c r="AU510" s="227" t="s">
        <v>92</v>
      </c>
      <c r="AY510" s="20" t="s">
        <v>177</v>
      </c>
      <c r="BE510" s="228">
        <f>IF(N510="základní",J510,0)</f>
        <v>0</v>
      </c>
      <c r="BF510" s="228">
        <f>IF(N510="snížená",J510,0)</f>
        <v>0</v>
      </c>
      <c r="BG510" s="228">
        <f>IF(N510="zákl. přenesená",J510,0)</f>
        <v>0</v>
      </c>
      <c r="BH510" s="228">
        <f>IF(N510="sníž. přenesená",J510,0)</f>
        <v>0</v>
      </c>
      <c r="BI510" s="228">
        <f>IF(N510="nulová",J510,0)</f>
        <v>0</v>
      </c>
      <c r="BJ510" s="20" t="s">
        <v>84</v>
      </c>
      <c r="BK510" s="228">
        <f>ROUND(I510*H510,2)</f>
        <v>0</v>
      </c>
      <c r="BL510" s="20" t="s">
        <v>99</v>
      </c>
      <c r="BM510" s="227" t="s">
        <v>1853</v>
      </c>
    </row>
    <row r="511" s="2" customFormat="1">
      <c r="A511" s="41"/>
      <c r="B511" s="42"/>
      <c r="C511" s="43"/>
      <c r="D511" s="229" t="s">
        <v>185</v>
      </c>
      <c r="E511" s="43"/>
      <c r="F511" s="230" t="s">
        <v>4551</v>
      </c>
      <c r="G511" s="43"/>
      <c r="H511" s="43"/>
      <c r="I511" s="231"/>
      <c r="J511" s="43"/>
      <c r="K511" s="43"/>
      <c r="L511" s="47"/>
      <c r="M511" s="232"/>
      <c r="N511" s="233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185</v>
      </c>
      <c r="AU511" s="20" t="s">
        <v>92</v>
      </c>
    </row>
    <row r="512" s="12" customFormat="1" ht="20.88" customHeight="1">
      <c r="A512" s="12"/>
      <c r="B512" s="200"/>
      <c r="C512" s="201"/>
      <c r="D512" s="202" t="s">
        <v>76</v>
      </c>
      <c r="E512" s="214" t="s">
        <v>4552</v>
      </c>
      <c r="F512" s="214" t="s">
        <v>4553</v>
      </c>
      <c r="G512" s="201"/>
      <c r="H512" s="201"/>
      <c r="I512" s="204"/>
      <c r="J512" s="215">
        <f>BK512</f>
        <v>0</v>
      </c>
      <c r="K512" s="201"/>
      <c r="L512" s="206"/>
      <c r="M512" s="207"/>
      <c r="N512" s="208"/>
      <c r="O512" s="208"/>
      <c r="P512" s="209">
        <f>SUM(P513:P514)</f>
        <v>0</v>
      </c>
      <c r="Q512" s="208"/>
      <c r="R512" s="209">
        <f>SUM(R513:R514)</f>
        <v>0</v>
      </c>
      <c r="S512" s="208"/>
      <c r="T512" s="210">
        <f>SUM(T513:T514)</f>
        <v>0</v>
      </c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R512" s="211" t="s">
        <v>84</v>
      </c>
      <c r="AT512" s="212" t="s">
        <v>76</v>
      </c>
      <c r="AU512" s="212" t="s">
        <v>86</v>
      </c>
      <c r="AY512" s="211" t="s">
        <v>177</v>
      </c>
      <c r="BK512" s="213">
        <f>SUM(BK513:BK514)</f>
        <v>0</v>
      </c>
    </row>
    <row r="513" s="2" customFormat="1" ht="16.5" customHeight="1">
      <c r="A513" s="41"/>
      <c r="B513" s="42"/>
      <c r="C513" s="216" t="s">
        <v>1053</v>
      </c>
      <c r="D513" s="216" t="s">
        <v>179</v>
      </c>
      <c r="E513" s="217" t="s">
        <v>4554</v>
      </c>
      <c r="F513" s="218" t="s">
        <v>4555</v>
      </c>
      <c r="G513" s="219" t="s">
        <v>251</v>
      </c>
      <c r="H513" s="220">
        <v>50</v>
      </c>
      <c r="I513" s="221"/>
      <c r="J513" s="222">
        <f>ROUND(I513*H513,2)</f>
        <v>0</v>
      </c>
      <c r="K513" s="218" t="s">
        <v>317</v>
      </c>
      <c r="L513" s="47"/>
      <c r="M513" s="223" t="s">
        <v>19</v>
      </c>
      <c r="N513" s="224" t="s">
        <v>48</v>
      </c>
      <c r="O513" s="87"/>
      <c r="P513" s="225">
        <f>O513*H513</f>
        <v>0</v>
      </c>
      <c r="Q513" s="225">
        <v>0</v>
      </c>
      <c r="R513" s="225">
        <f>Q513*H513</f>
        <v>0</v>
      </c>
      <c r="S513" s="225">
        <v>0</v>
      </c>
      <c r="T513" s="226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7" t="s">
        <v>99</v>
      </c>
      <c r="AT513" s="227" t="s">
        <v>179</v>
      </c>
      <c r="AU513" s="227" t="s">
        <v>92</v>
      </c>
      <c r="AY513" s="20" t="s">
        <v>177</v>
      </c>
      <c r="BE513" s="228">
        <f>IF(N513="základní",J513,0)</f>
        <v>0</v>
      </c>
      <c r="BF513" s="228">
        <f>IF(N513="snížená",J513,0)</f>
        <v>0</v>
      </c>
      <c r="BG513" s="228">
        <f>IF(N513="zákl. přenesená",J513,0)</f>
        <v>0</v>
      </c>
      <c r="BH513" s="228">
        <f>IF(N513="sníž. přenesená",J513,0)</f>
        <v>0</v>
      </c>
      <c r="BI513" s="228">
        <f>IF(N513="nulová",J513,0)</f>
        <v>0</v>
      </c>
      <c r="BJ513" s="20" t="s">
        <v>84</v>
      </c>
      <c r="BK513" s="228">
        <f>ROUND(I513*H513,2)</f>
        <v>0</v>
      </c>
      <c r="BL513" s="20" t="s">
        <v>99</v>
      </c>
      <c r="BM513" s="227" t="s">
        <v>1866</v>
      </c>
    </row>
    <row r="514" s="2" customFormat="1">
      <c r="A514" s="41"/>
      <c r="B514" s="42"/>
      <c r="C514" s="43"/>
      <c r="D514" s="229" t="s">
        <v>185</v>
      </c>
      <c r="E514" s="43"/>
      <c r="F514" s="230" t="s">
        <v>4555</v>
      </c>
      <c r="G514" s="43"/>
      <c r="H514" s="43"/>
      <c r="I514" s="231"/>
      <c r="J514" s="43"/>
      <c r="K514" s="43"/>
      <c r="L514" s="47"/>
      <c r="M514" s="232"/>
      <c r="N514" s="233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185</v>
      </c>
      <c r="AU514" s="20" t="s">
        <v>92</v>
      </c>
    </row>
    <row r="515" s="12" customFormat="1" ht="20.88" customHeight="1">
      <c r="A515" s="12"/>
      <c r="B515" s="200"/>
      <c r="C515" s="201"/>
      <c r="D515" s="202" t="s">
        <v>76</v>
      </c>
      <c r="E515" s="214" t="s">
        <v>4556</v>
      </c>
      <c r="F515" s="214" t="s">
        <v>4557</v>
      </c>
      <c r="G515" s="201"/>
      <c r="H515" s="201"/>
      <c r="I515" s="204"/>
      <c r="J515" s="215">
        <f>BK515</f>
        <v>0</v>
      </c>
      <c r="K515" s="201"/>
      <c r="L515" s="206"/>
      <c r="M515" s="207"/>
      <c r="N515" s="208"/>
      <c r="O515" s="208"/>
      <c r="P515" s="209">
        <f>SUM(P516:P517)</f>
        <v>0</v>
      </c>
      <c r="Q515" s="208"/>
      <c r="R515" s="209">
        <f>SUM(R516:R517)</f>
        <v>0</v>
      </c>
      <c r="S515" s="208"/>
      <c r="T515" s="210">
        <f>SUM(T516:T517)</f>
        <v>0</v>
      </c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R515" s="211" t="s">
        <v>84</v>
      </c>
      <c r="AT515" s="212" t="s">
        <v>76</v>
      </c>
      <c r="AU515" s="212" t="s">
        <v>86</v>
      </c>
      <c r="AY515" s="211" t="s">
        <v>177</v>
      </c>
      <c r="BK515" s="213">
        <f>SUM(BK516:BK517)</f>
        <v>0</v>
      </c>
    </row>
    <row r="516" s="2" customFormat="1" ht="16.5" customHeight="1">
      <c r="A516" s="41"/>
      <c r="B516" s="42"/>
      <c r="C516" s="216" t="s">
        <v>1058</v>
      </c>
      <c r="D516" s="216" t="s">
        <v>179</v>
      </c>
      <c r="E516" s="217" t="s">
        <v>4558</v>
      </c>
      <c r="F516" s="218" t="s">
        <v>4559</v>
      </c>
      <c r="G516" s="219" t="s">
        <v>3686</v>
      </c>
      <c r="H516" s="220">
        <v>2</v>
      </c>
      <c r="I516" s="221"/>
      <c r="J516" s="222">
        <f>ROUND(I516*H516,2)</f>
        <v>0</v>
      </c>
      <c r="K516" s="218" t="s">
        <v>317</v>
      </c>
      <c r="L516" s="47"/>
      <c r="M516" s="223" t="s">
        <v>19</v>
      </c>
      <c r="N516" s="224" t="s">
        <v>48</v>
      </c>
      <c r="O516" s="87"/>
      <c r="P516" s="225">
        <f>O516*H516</f>
        <v>0</v>
      </c>
      <c r="Q516" s="225">
        <v>0</v>
      </c>
      <c r="R516" s="225">
        <f>Q516*H516</f>
        <v>0</v>
      </c>
      <c r="S516" s="225">
        <v>0</v>
      </c>
      <c r="T516" s="226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7" t="s">
        <v>99</v>
      </c>
      <c r="AT516" s="227" t="s">
        <v>179</v>
      </c>
      <c r="AU516" s="227" t="s">
        <v>92</v>
      </c>
      <c r="AY516" s="20" t="s">
        <v>177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20" t="s">
        <v>84</v>
      </c>
      <c r="BK516" s="228">
        <f>ROUND(I516*H516,2)</f>
        <v>0</v>
      </c>
      <c r="BL516" s="20" t="s">
        <v>99</v>
      </c>
      <c r="BM516" s="227" t="s">
        <v>1699</v>
      </c>
    </row>
    <row r="517" s="2" customFormat="1">
      <c r="A517" s="41"/>
      <c r="B517" s="42"/>
      <c r="C517" s="43"/>
      <c r="D517" s="229" t="s">
        <v>185</v>
      </c>
      <c r="E517" s="43"/>
      <c r="F517" s="230" t="s">
        <v>4559</v>
      </c>
      <c r="G517" s="43"/>
      <c r="H517" s="43"/>
      <c r="I517" s="231"/>
      <c r="J517" s="43"/>
      <c r="K517" s="43"/>
      <c r="L517" s="47"/>
      <c r="M517" s="232"/>
      <c r="N517" s="233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185</v>
      </c>
      <c r="AU517" s="20" t="s">
        <v>92</v>
      </c>
    </row>
    <row r="518" s="12" customFormat="1" ht="20.88" customHeight="1">
      <c r="A518" s="12"/>
      <c r="B518" s="200"/>
      <c r="C518" s="201"/>
      <c r="D518" s="202" t="s">
        <v>76</v>
      </c>
      <c r="E518" s="214" t="s">
        <v>4532</v>
      </c>
      <c r="F518" s="214" t="s">
        <v>4533</v>
      </c>
      <c r="G518" s="201"/>
      <c r="H518" s="201"/>
      <c r="I518" s="204"/>
      <c r="J518" s="215">
        <f>BK518</f>
        <v>0</v>
      </c>
      <c r="K518" s="201"/>
      <c r="L518" s="206"/>
      <c r="M518" s="207"/>
      <c r="N518" s="208"/>
      <c r="O518" s="208"/>
      <c r="P518" s="209">
        <f>SUM(P519:P520)</f>
        <v>0</v>
      </c>
      <c r="Q518" s="208"/>
      <c r="R518" s="209">
        <f>SUM(R519:R520)</f>
        <v>0</v>
      </c>
      <c r="S518" s="208"/>
      <c r="T518" s="210">
        <f>SUM(T519:T520)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11" t="s">
        <v>84</v>
      </c>
      <c r="AT518" s="212" t="s">
        <v>76</v>
      </c>
      <c r="AU518" s="212" t="s">
        <v>86</v>
      </c>
      <c r="AY518" s="211" t="s">
        <v>177</v>
      </c>
      <c r="BK518" s="213">
        <f>SUM(BK519:BK520)</f>
        <v>0</v>
      </c>
    </row>
    <row r="519" s="2" customFormat="1" ht="16.5" customHeight="1">
      <c r="A519" s="41"/>
      <c r="B519" s="42"/>
      <c r="C519" s="216" t="s">
        <v>1063</v>
      </c>
      <c r="D519" s="216" t="s">
        <v>179</v>
      </c>
      <c r="E519" s="217" t="s">
        <v>4560</v>
      </c>
      <c r="F519" s="218" t="s">
        <v>4561</v>
      </c>
      <c r="G519" s="219" t="s">
        <v>465</v>
      </c>
      <c r="H519" s="220">
        <v>20</v>
      </c>
      <c r="I519" s="221"/>
      <c r="J519" s="222">
        <f>ROUND(I519*H519,2)</f>
        <v>0</v>
      </c>
      <c r="K519" s="218" t="s">
        <v>317</v>
      </c>
      <c r="L519" s="47"/>
      <c r="M519" s="223" t="s">
        <v>19</v>
      </c>
      <c r="N519" s="224" t="s">
        <v>48</v>
      </c>
      <c r="O519" s="87"/>
      <c r="P519" s="225">
        <f>O519*H519</f>
        <v>0</v>
      </c>
      <c r="Q519" s="225">
        <v>0</v>
      </c>
      <c r="R519" s="225">
        <f>Q519*H519</f>
        <v>0</v>
      </c>
      <c r="S519" s="225">
        <v>0</v>
      </c>
      <c r="T519" s="226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7" t="s">
        <v>99</v>
      </c>
      <c r="AT519" s="227" t="s">
        <v>179</v>
      </c>
      <c r="AU519" s="227" t="s">
        <v>92</v>
      </c>
      <c r="AY519" s="20" t="s">
        <v>177</v>
      </c>
      <c r="BE519" s="228">
        <f>IF(N519="základní",J519,0)</f>
        <v>0</v>
      </c>
      <c r="BF519" s="228">
        <f>IF(N519="snížená",J519,0)</f>
        <v>0</v>
      </c>
      <c r="BG519" s="228">
        <f>IF(N519="zákl. přenesená",J519,0)</f>
        <v>0</v>
      </c>
      <c r="BH519" s="228">
        <f>IF(N519="sníž. přenesená",J519,0)</f>
        <v>0</v>
      </c>
      <c r="BI519" s="228">
        <f>IF(N519="nulová",J519,0)</f>
        <v>0</v>
      </c>
      <c r="BJ519" s="20" t="s">
        <v>84</v>
      </c>
      <c r="BK519" s="228">
        <f>ROUND(I519*H519,2)</f>
        <v>0</v>
      </c>
      <c r="BL519" s="20" t="s">
        <v>99</v>
      </c>
      <c r="BM519" s="227" t="s">
        <v>1896</v>
      </c>
    </row>
    <row r="520" s="2" customFormat="1">
      <c r="A520" s="41"/>
      <c r="B520" s="42"/>
      <c r="C520" s="43"/>
      <c r="D520" s="229" t="s">
        <v>185</v>
      </c>
      <c r="E520" s="43"/>
      <c r="F520" s="230" t="s">
        <v>4561</v>
      </c>
      <c r="G520" s="43"/>
      <c r="H520" s="43"/>
      <c r="I520" s="231"/>
      <c r="J520" s="43"/>
      <c r="K520" s="43"/>
      <c r="L520" s="47"/>
      <c r="M520" s="232"/>
      <c r="N520" s="233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185</v>
      </c>
      <c r="AU520" s="20" t="s">
        <v>92</v>
      </c>
    </row>
    <row r="521" s="12" customFormat="1" ht="20.88" customHeight="1">
      <c r="A521" s="12"/>
      <c r="B521" s="200"/>
      <c r="C521" s="201"/>
      <c r="D521" s="202" t="s">
        <v>76</v>
      </c>
      <c r="E521" s="214" t="s">
        <v>4544</v>
      </c>
      <c r="F521" s="214" t="s">
        <v>4545</v>
      </c>
      <c r="G521" s="201"/>
      <c r="H521" s="201"/>
      <c r="I521" s="204"/>
      <c r="J521" s="215">
        <f>BK521</f>
        <v>0</v>
      </c>
      <c r="K521" s="201"/>
      <c r="L521" s="206"/>
      <c r="M521" s="207"/>
      <c r="N521" s="208"/>
      <c r="O521" s="208"/>
      <c r="P521" s="209">
        <f>SUM(P522:P523)</f>
        <v>0</v>
      </c>
      <c r="Q521" s="208"/>
      <c r="R521" s="209">
        <f>SUM(R522:R523)</f>
        <v>0</v>
      </c>
      <c r="S521" s="208"/>
      <c r="T521" s="210">
        <f>SUM(T522:T523)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11" t="s">
        <v>84</v>
      </c>
      <c r="AT521" s="212" t="s">
        <v>76</v>
      </c>
      <c r="AU521" s="212" t="s">
        <v>86</v>
      </c>
      <c r="AY521" s="211" t="s">
        <v>177</v>
      </c>
      <c r="BK521" s="213">
        <f>SUM(BK522:BK523)</f>
        <v>0</v>
      </c>
    </row>
    <row r="522" s="2" customFormat="1" ht="16.5" customHeight="1">
      <c r="A522" s="41"/>
      <c r="B522" s="42"/>
      <c r="C522" s="216" t="s">
        <v>1068</v>
      </c>
      <c r="D522" s="216" t="s">
        <v>179</v>
      </c>
      <c r="E522" s="217" t="s">
        <v>4562</v>
      </c>
      <c r="F522" s="218" t="s">
        <v>4561</v>
      </c>
      <c r="G522" s="219" t="s">
        <v>465</v>
      </c>
      <c r="H522" s="220">
        <v>20</v>
      </c>
      <c r="I522" s="221"/>
      <c r="J522" s="222">
        <f>ROUND(I522*H522,2)</f>
        <v>0</v>
      </c>
      <c r="K522" s="218" t="s">
        <v>317</v>
      </c>
      <c r="L522" s="47"/>
      <c r="M522" s="223" t="s">
        <v>19</v>
      </c>
      <c r="N522" s="224" t="s">
        <v>48</v>
      </c>
      <c r="O522" s="87"/>
      <c r="P522" s="225">
        <f>O522*H522</f>
        <v>0</v>
      </c>
      <c r="Q522" s="225">
        <v>0</v>
      </c>
      <c r="R522" s="225">
        <f>Q522*H522</f>
        <v>0</v>
      </c>
      <c r="S522" s="225">
        <v>0</v>
      </c>
      <c r="T522" s="226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27" t="s">
        <v>99</v>
      </c>
      <c r="AT522" s="227" t="s">
        <v>179</v>
      </c>
      <c r="AU522" s="227" t="s">
        <v>92</v>
      </c>
      <c r="AY522" s="20" t="s">
        <v>177</v>
      </c>
      <c r="BE522" s="228">
        <f>IF(N522="základní",J522,0)</f>
        <v>0</v>
      </c>
      <c r="BF522" s="228">
        <f>IF(N522="snížená",J522,0)</f>
        <v>0</v>
      </c>
      <c r="BG522" s="228">
        <f>IF(N522="zákl. přenesená",J522,0)</f>
        <v>0</v>
      </c>
      <c r="BH522" s="228">
        <f>IF(N522="sníž. přenesená",J522,0)</f>
        <v>0</v>
      </c>
      <c r="BI522" s="228">
        <f>IF(N522="nulová",J522,0)</f>
        <v>0</v>
      </c>
      <c r="BJ522" s="20" t="s">
        <v>84</v>
      </c>
      <c r="BK522" s="228">
        <f>ROUND(I522*H522,2)</f>
        <v>0</v>
      </c>
      <c r="BL522" s="20" t="s">
        <v>99</v>
      </c>
      <c r="BM522" s="227" t="s">
        <v>1907</v>
      </c>
    </row>
    <row r="523" s="2" customFormat="1">
      <c r="A523" s="41"/>
      <c r="B523" s="42"/>
      <c r="C523" s="43"/>
      <c r="D523" s="229" t="s">
        <v>185</v>
      </c>
      <c r="E523" s="43"/>
      <c r="F523" s="230" t="s">
        <v>4561</v>
      </c>
      <c r="G523" s="43"/>
      <c r="H523" s="43"/>
      <c r="I523" s="231"/>
      <c r="J523" s="43"/>
      <c r="K523" s="43"/>
      <c r="L523" s="47"/>
      <c r="M523" s="232"/>
      <c r="N523" s="233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185</v>
      </c>
      <c r="AU523" s="20" t="s">
        <v>92</v>
      </c>
    </row>
    <row r="524" s="12" customFormat="1" ht="22.8" customHeight="1">
      <c r="A524" s="12"/>
      <c r="B524" s="200"/>
      <c r="C524" s="201"/>
      <c r="D524" s="202" t="s">
        <v>76</v>
      </c>
      <c r="E524" s="214" t="s">
        <v>4563</v>
      </c>
      <c r="F524" s="214" t="s">
        <v>4564</v>
      </c>
      <c r="G524" s="201"/>
      <c r="H524" s="201"/>
      <c r="I524" s="204"/>
      <c r="J524" s="215">
        <f>BK524</f>
        <v>0</v>
      </c>
      <c r="K524" s="201"/>
      <c r="L524" s="206"/>
      <c r="M524" s="207"/>
      <c r="N524" s="208"/>
      <c r="O524" s="208"/>
      <c r="P524" s="209">
        <f>P525+P528+P531</f>
        <v>0</v>
      </c>
      <c r="Q524" s="208"/>
      <c r="R524" s="209">
        <f>R525+R528+R531</f>
        <v>0</v>
      </c>
      <c r="S524" s="208"/>
      <c r="T524" s="210">
        <f>T525+T528+T531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11" t="s">
        <v>84</v>
      </c>
      <c r="AT524" s="212" t="s">
        <v>76</v>
      </c>
      <c r="AU524" s="212" t="s">
        <v>84</v>
      </c>
      <c r="AY524" s="211" t="s">
        <v>177</v>
      </c>
      <c r="BK524" s="213">
        <f>BK525+BK528+BK531</f>
        <v>0</v>
      </c>
    </row>
    <row r="525" s="12" customFormat="1" ht="20.88" customHeight="1">
      <c r="A525" s="12"/>
      <c r="B525" s="200"/>
      <c r="C525" s="201"/>
      <c r="D525" s="202" t="s">
        <v>76</v>
      </c>
      <c r="E525" s="214" t="s">
        <v>4532</v>
      </c>
      <c r="F525" s="214" t="s">
        <v>4533</v>
      </c>
      <c r="G525" s="201"/>
      <c r="H525" s="201"/>
      <c r="I525" s="204"/>
      <c r="J525" s="215">
        <f>BK525</f>
        <v>0</v>
      </c>
      <c r="K525" s="201"/>
      <c r="L525" s="206"/>
      <c r="M525" s="207"/>
      <c r="N525" s="208"/>
      <c r="O525" s="208"/>
      <c r="P525" s="209">
        <f>SUM(P526:P527)</f>
        <v>0</v>
      </c>
      <c r="Q525" s="208"/>
      <c r="R525" s="209">
        <f>SUM(R526:R527)</f>
        <v>0</v>
      </c>
      <c r="S525" s="208"/>
      <c r="T525" s="210">
        <f>SUM(T526:T527)</f>
        <v>0</v>
      </c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R525" s="211" t="s">
        <v>84</v>
      </c>
      <c r="AT525" s="212" t="s">
        <v>76</v>
      </c>
      <c r="AU525" s="212" t="s">
        <v>86</v>
      </c>
      <c r="AY525" s="211" t="s">
        <v>177</v>
      </c>
      <c r="BK525" s="213">
        <f>SUM(BK526:BK527)</f>
        <v>0</v>
      </c>
    </row>
    <row r="526" s="2" customFormat="1" ht="16.5" customHeight="1">
      <c r="A526" s="41"/>
      <c r="B526" s="42"/>
      <c r="C526" s="216" t="s">
        <v>1073</v>
      </c>
      <c r="D526" s="216" t="s">
        <v>179</v>
      </c>
      <c r="E526" s="217" t="s">
        <v>4565</v>
      </c>
      <c r="F526" s="218" t="s">
        <v>4566</v>
      </c>
      <c r="G526" s="219" t="s">
        <v>465</v>
      </c>
      <c r="H526" s="220">
        <v>160</v>
      </c>
      <c r="I526" s="221"/>
      <c r="J526" s="222">
        <f>ROUND(I526*H526,2)</f>
        <v>0</v>
      </c>
      <c r="K526" s="218" t="s">
        <v>317</v>
      </c>
      <c r="L526" s="47"/>
      <c r="M526" s="223" t="s">
        <v>19</v>
      </c>
      <c r="N526" s="224" t="s">
        <v>48</v>
      </c>
      <c r="O526" s="87"/>
      <c r="P526" s="225">
        <f>O526*H526</f>
        <v>0</v>
      </c>
      <c r="Q526" s="225">
        <v>0</v>
      </c>
      <c r="R526" s="225">
        <f>Q526*H526</f>
        <v>0</v>
      </c>
      <c r="S526" s="225">
        <v>0</v>
      </c>
      <c r="T526" s="226">
        <f>S526*H526</f>
        <v>0</v>
      </c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R526" s="227" t="s">
        <v>99</v>
      </c>
      <c r="AT526" s="227" t="s">
        <v>179</v>
      </c>
      <c r="AU526" s="227" t="s">
        <v>92</v>
      </c>
      <c r="AY526" s="20" t="s">
        <v>177</v>
      </c>
      <c r="BE526" s="228">
        <f>IF(N526="základní",J526,0)</f>
        <v>0</v>
      </c>
      <c r="BF526" s="228">
        <f>IF(N526="snížená",J526,0)</f>
        <v>0</v>
      </c>
      <c r="BG526" s="228">
        <f>IF(N526="zákl. přenesená",J526,0)</f>
        <v>0</v>
      </c>
      <c r="BH526" s="228">
        <f>IF(N526="sníž. přenesená",J526,0)</f>
        <v>0</v>
      </c>
      <c r="BI526" s="228">
        <f>IF(N526="nulová",J526,0)</f>
        <v>0</v>
      </c>
      <c r="BJ526" s="20" t="s">
        <v>84</v>
      </c>
      <c r="BK526" s="228">
        <f>ROUND(I526*H526,2)</f>
        <v>0</v>
      </c>
      <c r="BL526" s="20" t="s">
        <v>99</v>
      </c>
      <c r="BM526" s="227" t="s">
        <v>1921</v>
      </c>
    </row>
    <row r="527" s="2" customFormat="1">
      <c r="A527" s="41"/>
      <c r="B527" s="42"/>
      <c r="C527" s="43"/>
      <c r="D527" s="229" t="s">
        <v>185</v>
      </c>
      <c r="E527" s="43"/>
      <c r="F527" s="230" t="s">
        <v>4566</v>
      </c>
      <c r="G527" s="43"/>
      <c r="H527" s="43"/>
      <c r="I527" s="231"/>
      <c r="J527" s="43"/>
      <c r="K527" s="43"/>
      <c r="L527" s="47"/>
      <c r="M527" s="232"/>
      <c r="N527" s="233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185</v>
      </c>
      <c r="AU527" s="20" t="s">
        <v>92</v>
      </c>
    </row>
    <row r="528" s="12" customFormat="1" ht="20.88" customHeight="1">
      <c r="A528" s="12"/>
      <c r="B528" s="200"/>
      <c r="C528" s="201"/>
      <c r="D528" s="202" t="s">
        <v>76</v>
      </c>
      <c r="E528" s="214" t="s">
        <v>4544</v>
      </c>
      <c r="F528" s="214" t="s">
        <v>4545</v>
      </c>
      <c r="G528" s="201"/>
      <c r="H528" s="201"/>
      <c r="I528" s="204"/>
      <c r="J528" s="215">
        <f>BK528</f>
        <v>0</v>
      </c>
      <c r="K528" s="201"/>
      <c r="L528" s="206"/>
      <c r="M528" s="207"/>
      <c r="N528" s="208"/>
      <c r="O528" s="208"/>
      <c r="P528" s="209">
        <f>SUM(P529:P530)</f>
        <v>0</v>
      </c>
      <c r="Q528" s="208"/>
      <c r="R528" s="209">
        <f>SUM(R529:R530)</f>
        <v>0</v>
      </c>
      <c r="S528" s="208"/>
      <c r="T528" s="210">
        <f>SUM(T529:T530)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11" t="s">
        <v>84</v>
      </c>
      <c r="AT528" s="212" t="s">
        <v>76</v>
      </c>
      <c r="AU528" s="212" t="s">
        <v>86</v>
      </c>
      <c r="AY528" s="211" t="s">
        <v>177</v>
      </c>
      <c r="BK528" s="213">
        <f>SUM(BK529:BK530)</f>
        <v>0</v>
      </c>
    </row>
    <row r="529" s="2" customFormat="1" ht="16.5" customHeight="1">
      <c r="A529" s="41"/>
      <c r="B529" s="42"/>
      <c r="C529" s="216" t="s">
        <v>1079</v>
      </c>
      <c r="D529" s="216" t="s">
        <v>179</v>
      </c>
      <c r="E529" s="217" t="s">
        <v>4567</v>
      </c>
      <c r="F529" s="218" t="s">
        <v>4566</v>
      </c>
      <c r="G529" s="219" t="s">
        <v>465</v>
      </c>
      <c r="H529" s="220">
        <v>160</v>
      </c>
      <c r="I529" s="221"/>
      <c r="J529" s="222">
        <f>ROUND(I529*H529,2)</f>
        <v>0</v>
      </c>
      <c r="K529" s="218" t="s">
        <v>317</v>
      </c>
      <c r="L529" s="47"/>
      <c r="M529" s="223" t="s">
        <v>19</v>
      </c>
      <c r="N529" s="224" t="s">
        <v>48</v>
      </c>
      <c r="O529" s="87"/>
      <c r="P529" s="225">
        <f>O529*H529</f>
        <v>0</v>
      </c>
      <c r="Q529" s="225">
        <v>0</v>
      </c>
      <c r="R529" s="225">
        <f>Q529*H529</f>
        <v>0</v>
      </c>
      <c r="S529" s="225">
        <v>0</v>
      </c>
      <c r="T529" s="226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7" t="s">
        <v>99</v>
      </c>
      <c r="AT529" s="227" t="s">
        <v>179</v>
      </c>
      <c r="AU529" s="227" t="s">
        <v>92</v>
      </c>
      <c r="AY529" s="20" t="s">
        <v>177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20" t="s">
        <v>84</v>
      </c>
      <c r="BK529" s="228">
        <f>ROUND(I529*H529,2)</f>
        <v>0</v>
      </c>
      <c r="BL529" s="20" t="s">
        <v>99</v>
      </c>
      <c r="BM529" s="227" t="s">
        <v>1934</v>
      </c>
    </row>
    <row r="530" s="2" customFormat="1">
      <c r="A530" s="41"/>
      <c r="B530" s="42"/>
      <c r="C530" s="43"/>
      <c r="D530" s="229" t="s">
        <v>185</v>
      </c>
      <c r="E530" s="43"/>
      <c r="F530" s="230" t="s">
        <v>4566</v>
      </c>
      <c r="G530" s="43"/>
      <c r="H530" s="43"/>
      <c r="I530" s="231"/>
      <c r="J530" s="43"/>
      <c r="K530" s="43"/>
      <c r="L530" s="47"/>
      <c r="M530" s="232"/>
      <c r="N530" s="233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185</v>
      </c>
      <c r="AU530" s="20" t="s">
        <v>92</v>
      </c>
    </row>
    <row r="531" s="12" customFormat="1" ht="20.88" customHeight="1">
      <c r="A531" s="12"/>
      <c r="B531" s="200"/>
      <c r="C531" s="201"/>
      <c r="D531" s="202" t="s">
        <v>76</v>
      </c>
      <c r="E531" s="214" t="s">
        <v>4568</v>
      </c>
      <c r="F531" s="214" t="s">
        <v>4569</v>
      </c>
      <c r="G531" s="201"/>
      <c r="H531" s="201"/>
      <c r="I531" s="204"/>
      <c r="J531" s="215">
        <f>BK531</f>
        <v>0</v>
      </c>
      <c r="K531" s="201"/>
      <c r="L531" s="206"/>
      <c r="M531" s="207"/>
      <c r="N531" s="208"/>
      <c r="O531" s="208"/>
      <c r="P531" s="209">
        <f>SUM(P532:P533)</f>
        <v>0</v>
      </c>
      <c r="Q531" s="208"/>
      <c r="R531" s="209">
        <f>SUM(R532:R533)</f>
        <v>0</v>
      </c>
      <c r="S531" s="208"/>
      <c r="T531" s="210">
        <f>SUM(T532:T533)</f>
        <v>0</v>
      </c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R531" s="211" t="s">
        <v>84</v>
      </c>
      <c r="AT531" s="212" t="s">
        <v>76</v>
      </c>
      <c r="AU531" s="212" t="s">
        <v>86</v>
      </c>
      <c r="AY531" s="211" t="s">
        <v>177</v>
      </c>
      <c r="BK531" s="213">
        <f>SUM(BK532:BK533)</f>
        <v>0</v>
      </c>
    </row>
    <row r="532" s="2" customFormat="1" ht="16.5" customHeight="1">
      <c r="A532" s="41"/>
      <c r="B532" s="42"/>
      <c r="C532" s="216" t="s">
        <v>1085</v>
      </c>
      <c r="D532" s="216" t="s">
        <v>179</v>
      </c>
      <c r="E532" s="217" t="s">
        <v>4570</v>
      </c>
      <c r="F532" s="218" t="s">
        <v>4571</v>
      </c>
      <c r="G532" s="219" t="s">
        <v>251</v>
      </c>
      <c r="H532" s="220">
        <v>100</v>
      </c>
      <c r="I532" s="221"/>
      <c r="J532" s="222">
        <f>ROUND(I532*H532,2)</f>
        <v>0</v>
      </c>
      <c r="K532" s="218" t="s">
        <v>317</v>
      </c>
      <c r="L532" s="47"/>
      <c r="M532" s="223" t="s">
        <v>19</v>
      </c>
      <c r="N532" s="224" t="s">
        <v>48</v>
      </c>
      <c r="O532" s="87"/>
      <c r="P532" s="225">
        <f>O532*H532</f>
        <v>0</v>
      </c>
      <c r="Q532" s="225">
        <v>0</v>
      </c>
      <c r="R532" s="225">
        <f>Q532*H532</f>
        <v>0</v>
      </c>
      <c r="S532" s="225">
        <v>0</v>
      </c>
      <c r="T532" s="226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7" t="s">
        <v>99</v>
      </c>
      <c r="AT532" s="227" t="s">
        <v>179</v>
      </c>
      <c r="AU532" s="227" t="s">
        <v>92</v>
      </c>
      <c r="AY532" s="20" t="s">
        <v>177</v>
      </c>
      <c r="BE532" s="228">
        <f>IF(N532="základní",J532,0)</f>
        <v>0</v>
      </c>
      <c r="BF532" s="228">
        <f>IF(N532="snížená",J532,0)</f>
        <v>0</v>
      </c>
      <c r="BG532" s="228">
        <f>IF(N532="zákl. přenesená",J532,0)</f>
        <v>0</v>
      </c>
      <c r="BH532" s="228">
        <f>IF(N532="sníž. přenesená",J532,0)</f>
        <v>0</v>
      </c>
      <c r="BI532" s="228">
        <f>IF(N532="nulová",J532,0)</f>
        <v>0</v>
      </c>
      <c r="BJ532" s="20" t="s">
        <v>84</v>
      </c>
      <c r="BK532" s="228">
        <f>ROUND(I532*H532,2)</f>
        <v>0</v>
      </c>
      <c r="BL532" s="20" t="s">
        <v>99</v>
      </c>
      <c r="BM532" s="227" t="s">
        <v>1946</v>
      </c>
    </row>
    <row r="533" s="2" customFormat="1">
      <c r="A533" s="41"/>
      <c r="B533" s="42"/>
      <c r="C533" s="43"/>
      <c r="D533" s="229" t="s">
        <v>185</v>
      </c>
      <c r="E533" s="43"/>
      <c r="F533" s="230" t="s">
        <v>4571</v>
      </c>
      <c r="G533" s="43"/>
      <c r="H533" s="43"/>
      <c r="I533" s="231"/>
      <c r="J533" s="43"/>
      <c r="K533" s="43"/>
      <c r="L533" s="47"/>
      <c r="M533" s="232"/>
      <c r="N533" s="233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185</v>
      </c>
      <c r="AU533" s="20" t="s">
        <v>92</v>
      </c>
    </row>
    <row r="534" s="12" customFormat="1" ht="25.92" customHeight="1">
      <c r="A534" s="12"/>
      <c r="B534" s="200"/>
      <c r="C534" s="201"/>
      <c r="D534" s="202" t="s">
        <v>76</v>
      </c>
      <c r="E534" s="203" t="s">
        <v>4572</v>
      </c>
      <c r="F534" s="203" t="s">
        <v>4573</v>
      </c>
      <c r="G534" s="201"/>
      <c r="H534" s="201"/>
      <c r="I534" s="204"/>
      <c r="J534" s="205">
        <f>BK534</f>
        <v>0</v>
      </c>
      <c r="K534" s="201"/>
      <c r="L534" s="206"/>
      <c r="M534" s="207"/>
      <c r="N534" s="208"/>
      <c r="O534" s="208"/>
      <c r="P534" s="209">
        <f>P535+P582</f>
        <v>0</v>
      </c>
      <c r="Q534" s="208"/>
      <c r="R534" s="209">
        <f>R535+R582</f>
        <v>0</v>
      </c>
      <c r="S534" s="208"/>
      <c r="T534" s="210">
        <f>T535+T582</f>
        <v>0</v>
      </c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R534" s="211" t="s">
        <v>84</v>
      </c>
      <c r="AT534" s="212" t="s">
        <v>76</v>
      </c>
      <c r="AU534" s="212" t="s">
        <v>77</v>
      </c>
      <c r="AY534" s="211" t="s">
        <v>177</v>
      </c>
      <c r="BK534" s="213">
        <f>BK535+BK582</f>
        <v>0</v>
      </c>
    </row>
    <row r="535" s="12" customFormat="1" ht="22.8" customHeight="1">
      <c r="A535" s="12"/>
      <c r="B535" s="200"/>
      <c r="C535" s="201"/>
      <c r="D535" s="202" t="s">
        <v>76</v>
      </c>
      <c r="E535" s="214" t="s">
        <v>4574</v>
      </c>
      <c r="F535" s="214" t="s">
        <v>4575</v>
      </c>
      <c r="G535" s="201"/>
      <c r="H535" s="201"/>
      <c r="I535" s="204"/>
      <c r="J535" s="215">
        <f>BK535</f>
        <v>0</v>
      </c>
      <c r="K535" s="201"/>
      <c r="L535" s="206"/>
      <c r="M535" s="207"/>
      <c r="N535" s="208"/>
      <c r="O535" s="208"/>
      <c r="P535" s="209">
        <f>P536+SUM(P537:P574)+P577</f>
        <v>0</v>
      </c>
      <c r="Q535" s="208"/>
      <c r="R535" s="209">
        <f>R536+SUM(R537:R574)+R577</f>
        <v>0</v>
      </c>
      <c r="S535" s="208"/>
      <c r="T535" s="210">
        <f>T536+SUM(T537:T574)+T577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11" t="s">
        <v>84</v>
      </c>
      <c r="AT535" s="212" t="s">
        <v>76</v>
      </c>
      <c r="AU535" s="212" t="s">
        <v>84</v>
      </c>
      <c r="AY535" s="211" t="s">
        <v>177</v>
      </c>
      <c r="BK535" s="213">
        <f>BK536+SUM(BK537:BK574)+BK577</f>
        <v>0</v>
      </c>
    </row>
    <row r="536" s="2" customFormat="1" ht="16.5" customHeight="1">
      <c r="A536" s="41"/>
      <c r="B536" s="42"/>
      <c r="C536" s="216" t="s">
        <v>1092</v>
      </c>
      <c r="D536" s="216" t="s">
        <v>179</v>
      </c>
      <c r="E536" s="217" t="s">
        <v>4576</v>
      </c>
      <c r="F536" s="218" t="s">
        <v>4577</v>
      </c>
      <c r="G536" s="219" t="s">
        <v>4281</v>
      </c>
      <c r="H536" s="220">
        <v>2</v>
      </c>
      <c r="I536" s="221"/>
      <c r="J536" s="222">
        <f>ROUND(I536*H536,2)</f>
        <v>0</v>
      </c>
      <c r="K536" s="218" t="s">
        <v>317</v>
      </c>
      <c r="L536" s="47"/>
      <c r="M536" s="223" t="s">
        <v>19</v>
      </c>
      <c r="N536" s="224" t="s">
        <v>48</v>
      </c>
      <c r="O536" s="87"/>
      <c r="P536" s="225">
        <f>O536*H536</f>
        <v>0</v>
      </c>
      <c r="Q536" s="225">
        <v>0</v>
      </c>
      <c r="R536" s="225">
        <f>Q536*H536</f>
        <v>0</v>
      </c>
      <c r="S536" s="225">
        <v>0</v>
      </c>
      <c r="T536" s="226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7" t="s">
        <v>291</v>
      </c>
      <c r="AT536" s="227" t="s">
        <v>179</v>
      </c>
      <c r="AU536" s="227" t="s">
        <v>86</v>
      </c>
      <c r="AY536" s="20" t="s">
        <v>177</v>
      </c>
      <c r="BE536" s="228">
        <f>IF(N536="základní",J536,0)</f>
        <v>0</v>
      </c>
      <c r="BF536" s="228">
        <f>IF(N536="snížená",J536,0)</f>
        <v>0</v>
      </c>
      <c r="BG536" s="228">
        <f>IF(N536="zákl. přenesená",J536,0)</f>
        <v>0</v>
      </c>
      <c r="BH536" s="228">
        <f>IF(N536="sníž. přenesená",J536,0)</f>
        <v>0</v>
      </c>
      <c r="BI536" s="228">
        <f>IF(N536="nulová",J536,0)</f>
        <v>0</v>
      </c>
      <c r="BJ536" s="20" t="s">
        <v>84</v>
      </c>
      <c r="BK536" s="228">
        <f>ROUND(I536*H536,2)</f>
        <v>0</v>
      </c>
      <c r="BL536" s="20" t="s">
        <v>291</v>
      </c>
      <c r="BM536" s="227" t="s">
        <v>1959</v>
      </c>
    </row>
    <row r="537" s="2" customFormat="1">
      <c r="A537" s="41"/>
      <c r="B537" s="42"/>
      <c r="C537" s="43"/>
      <c r="D537" s="229" t="s">
        <v>185</v>
      </c>
      <c r="E537" s="43"/>
      <c r="F537" s="230" t="s">
        <v>4577</v>
      </c>
      <c r="G537" s="43"/>
      <c r="H537" s="43"/>
      <c r="I537" s="231"/>
      <c r="J537" s="43"/>
      <c r="K537" s="43"/>
      <c r="L537" s="47"/>
      <c r="M537" s="232"/>
      <c r="N537" s="233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185</v>
      </c>
      <c r="AU537" s="20" t="s">
        <v>86</v>
      </c>
    </row>
    <row r="538" s="2" customFormat="1" ht="16.5" customHeight="1">
      <c r="A538" s="41"/>
      <c r="B538" s="42"/>
      <c r="C538" s="216" t="s">
        <v>1099</v>
      </c>
      <c r="D538" s="216" t="s">
        <v>179</v>
      </c>
      <c r="E538" s="217" t="s">
        <v>4578</v>
      </c>
      <c r="F538" s="218" t="s">
        <v>4579</v>
      </c>
      <c r="G538" s="219" t="s">
        <v>4281</v>
      </c>
      <c r="H538" s="220">
        <v>1</v>
      </c>
      <c r="I538" s="221"/>
      <c r="J538" s="222">
        <f>ROUND(I538*H538,2)</f>
        <v>0</v>
      </c>
      <c r="K538" s="218" t="s">
        <v>317</v>
      </c>
      <c r="L538" s="47"/>
      <c r="M538" s="223" t="s">
        <v>19</v>
      </c>
      <c r="N538" s="224" t="s">
        <v>48</v>
      </c>
      <c r="O538" s="87"/>
      <c r="P538" s="225">
        <f>O538*H538</f>
        <v>0</v>
      </c>
      <c r="Q538" s="225">
        <v>0</v>
      </c>
      <c r="R538" s="225">
        <f>Q538*H538</f>
        <v>0</v>
      </c>
      <c r="S538" s="225">
        <v>0</v>
      </c>
      <c r="T538" s="226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27" t="s">
        <v>291</v>
      </c>
      <c r="AT538" s="227" t="s">
        <v>179</v>
      </c>
      <c r="AU538" s="227" t="s">
        <v>86</v>
      </c>
      <c r="AY538" s="20" t="s">
        <v>177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20" t="s">
        <v>84</v>
      </c>
      <c r="BK538" s="228">
        <f>ROUND(I538*H538,2)</f>
        <v>0</v>
      </c>
      <c r="BL538" s="20" t="s">
        <v>291</v>
      </c>
      <c r="BM538" s="227" t="s">
        <v>1976</v>
      </c>
    </row>
    <row r="539" s="2" customFormat="1">
      <c r="A539" s="41"/>
      <c r="B539" s="42"/>
      <c r="C539" s="43"/>
      <c r="D539" s="229" t="s">
        <v>185</v>
      </c>
      <c r="E539" s="43"/>
      <c r="F539" s="230" t="s">
        <v>4579</v>
      </c>
      <c r="G539" s="43"/>
      <c r="H539" s="43"/>
      <c r="I539" s="231"/>
      <c r="J539" s="43"/>
      <c r="K539" s="43"/>
      <c r="L539" s="47"/>
      <c r="M539" s="232"/>
      <c r="N539" s="233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185</v>
      </c>
      <c r="AU539" s="20" t="s">
        <v>86</v>
      </c>
    </row>
    <row r="540" s="2" customFormat="1" ht="16.5" customHeight="1">
      <c r="A540" s="41"/>
      <c r="B540" s="42"/>
      <c r="C540" s="216" t="s">
        <v>1104</v>
      </c>
      <c r="D540" s="216" t="s">
        <v>179</v>
      </c>
      <c r="E540" s="217" t="s">
        <v>4580</v>
      </c>
      <c r="F540" s="218" t="s">
        <v>4581</v>
      </c>
      <c r="G540" s="219" t="s">
        <v>4281</v>
      </c>
      <c r="H540" s="220">
        <v>2</v>
      </c>
      <c r="I540" s="221"/>
      <c r="J540" s="222">
        <f>ROUND(I540*H540,2)</f>
        <v>0</v>
      </c>
      <c r="K540" s="218" t="s">
        <v>317</v>
      </c>
      <c r="L540" s="47"/>
      <c r="M540" s="223" t="s">
        <v>19</v>
      </c>
      <c r="N540" s="224" t="s">
        <v>48</v>
      </c>
      <c r="O540" s="87"/>
      <c r="P540" s="225">
        <f>O540*H540</f>
        <v>0</v>
      </c>
      <c r="Q540" s="225">
        <v>0</v>
      </c>
      <c r="R540" s="225">
        <f>Q540*H540</f>
        <v>0</v>
      </c>
      <c r="S540" s="225">
        <v>0</v>
      </c>
      <c r="T540" s="226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7" t="s">
        <v>291</v>
      </c>
      <c r="AT540" s="227" t="s">
        <v>179</v>
      </c>
      <c r="AU540" s="227" t="s">
        <v>86</v>
      </c>
      <c r="AY540" s="20" t="s">
        <v>177</v>
      </c>
      <c r="BE540" s="228">
        <f>IF(N540="základní",J540,0)</f>
        <v>0</v>
      </c>
      <c r="BF540" s="228">
        <f>IF(N540="snížená",J540,0)</f>
        <v>0</v>
      </c>
      <c r="BG540" s="228">
        <f>IF(N540="zákl. přenesená",J540,0)</f>
        <v>0</v>
      </c>
      <c r="BH540" s="228">
        <f>IF(N540="sníž. přenesená",J540,0)</f>
        <v>0</v>
      </c>
      <c r="BI540" s="228">
        <f>IF(N540="nulová",J540,0)</f>
        <v>0</v>
      </c>
      <c r="BJ540" s="20" t="s">
        <v>84</v>
      </c>
      <c r="BK540" s="228">
        <f>ROUND(I540*H540,2)</f>
        <v>0</v>
      </c>
      <c r="BL540" s="20" t="s">
        <v>291</v>
      </c>
      <c r="BM540" s="227" t="s">
        <v>1989</v>
      </c>
    </row>
    <row r="541" s="2" customFormat="1">
      <c r="A541" s="41"/>
      <c r="B541" s="42"/>
      <c r="C541" s="43"/>
      <c r="D541" s="229" t="s">
        <v>185</v>
      </c>
      <c r="E541" s="43"/>
      <c r="F541" s="230" t="s">
        <v>4581</v>
      </c>
      <c r="G541" s="43"/>
      <c r="H541" s="43"/>
      <c r="I541" s="231"/>
      <c r="J541" s="43"/>
      <c r="K541" s="43"/>
      <c r="L541" s="47"/>
      <c r="M541" s="232"/>
      <c r="N541" s="233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185</v>
      </c>
      <c r="AU541" s="20" t="s">
        <v>86</v>
      </c>
    </row>
    <row r="542" s="2" customFormat="1" ht="16.5" customHeight="1">
      <c r="A542" s="41"/>
      <c r="B542" s="42"/>
      <c r="C542" s="216" t="s">
        <v>1110</v>
      </c>
      <c r="D542" s="216" t="s">
        <v>179</v>
      </c>
      <c r="E542" s="217" t="s">
        <v>4582</v>
      </c>
      <c r="F542" s="218" t="s">
        <v>4280</v>
      </c>
      <c r="G542" s="219" t="s">
        <v>4281</v>
      </c>
      <c r="H542" s="220">
        <v>1</v>
      </c>
      <c r="I542" s="221"/>
      <c r="J542" s="222">
        <f>ROUND(I542*H542,2)</f>
        <v>0</v>
      </c>
      <c r="K542" s="218" t="s">
        <v>317</v>
      </c>
      <c r="L542" s="47"/>
      <c r="M542" s="223" t="s">
        <v>19</v>
      </c>
      <c r="N542" s="224" t="s">
        <v>48</v>
      </c>
      <c r="O542" s="87"/>
      <c r="P542" s="225">
        <f>O542*H542</f>
        <v>0</v>
      </c>
      <c r="Q542" s="225">
        <v>0</v>
      </c>
      <c r="R542" s="225">
        <f>Q542*H542</f>
        <v>0</v>
      </c>
      <c r="S542" s="225">
        <v>0</v>
      </c>
      <c r="T542" s="226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27" t="s">
        <v>291</v>
      </c>
      <c r="AT542" s="227" t="s">
        <v>179</v>
      </c>
      <c r="AU542" s="227" t="s">
        <v>86</v>
      </c>
      <c r="AY542" s="20" t="s">
        <v>177</v>
      </c>
      <c r="BE542" s="228">
        <f>IF(N542="základní",J542,0)</f>
        <v>0</v>
      </c>
      <c r="BF542" s="228">
        <f>IF(N542="snížená",J542,0)</f>
        <v>0</v>
      </c>
      <c r="BG542" s="228">
        <f>IF(N542="zákl. přenesená",J542,0)</f>
        <v>0</v>
      </c>
      <c r="BH542" s="228">
        <f>IF(N542="sníž. přenesená",J542,0)</f>
        <v>0</v>
      </c>
      <c r="BI542" s="228">
        <f>IF(N542="nulová",J542,0)</f>
        <v>0</v>
      </c>
      <c r="BJ542" s="20" t="s">
        <v>84</v>
      </c>
      <c r="BK542" s="228">
        <f>ROUND(I542*H542,2)</f>
        <v>0</v>
      </c>
      <c r="BL542" s="20" t="s">
        <v>291</v>
      </c>
      <c r="BM542" s="227" t="s">
        <v>2030</v>
      </c>
    </row>
    <row r="543" s="2" customFormat="1">
      <c r="A543" s="41"/>
      <c r="B543" s="42"/>
      <c r="C543" s="43"/>
      <c r="D543" s="229" t="s">
        <v>185</v>
      </c>
      <c r="E543" s="43"/>
      <c r="F543" s="230" t="s">
        <v>4280</v>
      </c>
      <c r="G543" s="43"/>
      <c r="H543" s="43"/>
      <c r="I543" s="231"/>
      <c r="J543" s="43"/>
      <c r="K543" s="43"/>
      <c r="L543" s="47"/>
      <c r="M543" s="232"/>
      <c r="N543" s="233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185</v>
      </c>
      <c r="AU543" s="20" t="s">
        <v>86</v>
      </c>
    </row>
    <row r="544" s="2" customFormat="1" ht="16.5" customHeight="1">
      <c r="A544" s="41"/>
      <c r="B544" s="42"/>
      <c r="C544" s="216" t="s">
        <v>1116</v>
      </c>
      <c r="D544" s="216" t="s">
        <v>179</v>
      </c>
      <c r="E544" s="217" t="s">
        <v>4583</v>
      </c>
      <c r="F544" s="218" t="s">
        <v>4584</v>
      </c>
      <c r="G544" s="219" t="s">
        <v>4281</v>
      </c>
      <c r="H544" s="220">
        <v>1</v>
      </c>
      <c r="I544" s="221"/>
      <c r="J544" s="222">
        <f>ROUND(I544*H544,2)</f>
        <v>0</v>
      </c>
      <c r="K544" s="218" t="s">
        <v>317</v>
      </c>
      <c r="L544" s="47"/>
      <c r="M544" s="223" t="s">
        <v>19</v>
      </c>
      <c r="N544" s="224" t="s">
        <v>48</v>
      </c>
      <c r="O544" s="87"/>
      <c r="P544" s="225">
        <f>O544*H544</f>
        <v>0</v>
      </c>
      <c r="Q544" s="225">
        <v>0</v>
      </c>
      <c r="R544" s="225">
        <f>Q544*H544</f>
        <v>0</v>
      </c>
      <c r="S544" s="225">
        <v>0</v>
      </c>
      <c r="T544" s="226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27" t="s">
        <v>291</v>
      </c>
      <c r="AT544" s="227" t="s">
        <v>179</v>
      </c>
      <c r="AU544" s="227" t="s">
        <v>86</v>
      </c>
      <c r="AY544" s="20" t="s">
        <v>177</v>
      </c>
      <c r="BE544" s="228">
        <f>IF(N544="základní",J544,0)</f>
        <v>0</v>
      </c>
      <c r="BF544" s="228">
        <f>IF(N544="snížená",J544,0)</f>
        <v>0</v>
      </c>
      <c r="BG544" s="228">
        <f>IF(N544="zákl. přenesená",J544,0)</f>
        <v>0</v>
      </c>
      <c r="BH544" s="228">
        <f>IF(N544="sníž. přenesená",J544,0)</f>
        <v>0</v>
      </c>
      <c r="BI544" s="228">
        <f>IF(N544="nulová",J544,0)</f>
        <v>0</v>
      </c>
      <c r="BJ544" s="20" t="s">
        <v>84</v>
      </c>
      <c r="BK544" s="228">
        <f>ROUND(I544*H544,2)</f>
        <v>0</v>
      </c>
      <c r="BL544" s="20" t="s">
        <v>291</v>
      </c>
      <c r="BM544" s="227" t="s">
        <v>2043</v>
      </c>
    </row>
    <row r="545" s="2" customFormat="1">
      <c r="A545" s="41"/>
      <c r="B545" s="42"/>
      <c r="C545" s="43"/>
      <c r="D545" s="229" t="s">
        <v>185</v>
      </c>
      <c r="E545" s="43"/>
      <c r="F545" s="230" t="s">
        <v>4584</v>
      </c>
      <c r="G545" s="43"/>
      <c r="H545" s="43"/>
      <c r="I545" s="231"/>
      <c r="J545" s="43"/>
      <c r="K545" s="43"/>
      <c r="L545" s="47"/>
      <c r="M545" s="232"/>
      <c r="N545" s="233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185</v>
      </c>
      <c r="AU545" s="20" t="s">
        <v>86</v>
      </c>
    </row>
    <row r="546" s="2" customFormat="1" ht="16.5" customHeight="1">
      <c r="A546" s="41"/>
      <c r="B546" s="42"/>
      <c r="C546" s="216" t="s">
        <v>1156</v>
      </c>
      <c r="D546" s="216" t="s">
        <v>179</v>
      </c>
      <c r="E546" s="217" t="s">
        <v>4585</v>
      </c>
      <c r="F546" s="218" t="s">
        <v>4586</v>
      </c>
      <c r="G546" s="219" t="s">
        <v>4281</v>
      </c>
      <c r="H546" s="220">
        <v>3</v>
      </c>
      <c r="I546" s="221"/>
      <c r="J546" s="222">
        <f>ROUND(I546*H546,2)</f>
        <v>0</v>
      </c>
      <c r="K546" s="218" t="s">
        <v>317</v>
      </c>
      <c r="L546" s="47"/>
      <c r="M546" s="223" t="s">
        <v>19</v>
      </c>
      <c r="N546" s="224" t="s">
        <v>48</v>
      </c>
      <c r="O546" s="87"/>
      <c r="P546" s="225">
        <f>O546*H546</f>
        <v>0</v>
      </c>
      <c r="Q546" s="225">
        <v>0</v>
      </c>
      <c r="R546" s="225">
        <f>Q546*H546</f>
        <v>0</v>
      </c>
      <c r="S546" s="225">
        <v>0</v>
      </c>
      <c r="T546" s="226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27" t="s">
        <v>291</v>
      </c>
      <c r="AT546" s="227" t="s">
        <v>179</v>
      </c>
      <c r="AU546" s="227" t="s">
        <v>86</v>
      </c>
      <c r="AY546" s="20" t="s">
        <v>177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20" t="s">
        <v>84</v>
      </c>
      <c r="BK546" s="228">
        <f>ROUND(I546*H546,2)</f>
        <v>0</v>
      </c>
      <c r="BL546" s="20" t="s">
        <v>291</v>
      </c>
      <c r="BM546" s="227" t="s">
        <v>2055</v>
      </c>
    </row>
    <row r="547" s="2" customFormat="1">
      <c r="A547" s="41"/>
      <c r="B547" s="42"/>
      <c r="C547" s="43"/>
      <c r="D547" s="229" t="s">
        <v>185</v>
      </c>
      <c r="E547" s="43"/>
      <c r="F547" s="230" t="s">
        <v>4586</v>
      </c>
      <c r="G547" s="43"/>
      <c r="H547" s="43"/>
      <c r="I547" s="231"/>
      <c r="J547" s="43"/>
      <c r="K547" s="43"/>
      <c r="L547" s="47"/>
      <c r="M547" s="232"/>
      <c r="N547" s="233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185</v>
      </c>
      <c r="AU547" s="20" t="s">
        <v>86</v>
      </c>
    </row>
    <row r="548" s="2" customFormat="1" ht="16.5" customHeight="1">
      <c r="A548" s="41"/>
      <c r="B548" s="42"/>
      <c r="C548" s="216" t="s">
        <v>1186</v>
      </c>
      <c r="D548" s="216" t="s">
        <v>179</v>
      </c>
      <c r="E548" s="217" t="s">
        <v>4587</v>
      </c>
      <c r="F548" s="218" t="s">
        <v>4588</v>
      </c>
      <c r="G548" s="219" t="s">
        <v>4281</v>
      </c>
      <c r="H548" s="220">
        <v>1</v>
      </c>
      <c r="I548" s="221"/>
      <c r="J548" s="222">
        <f>ROUND(I548*H548,2)</f>
        <v>0</v>
      </c>
      <c r="K548" s="218" t="s">
        <v>317</v>
      </c>
      <c r="L548" s="47"/>
      <c r="M548" s="223" t="s">
        <v>19</v>
      </c>
      <c r="N548" s="224" t="s">
        <v>48</v>
      </c>
      <c r="O548" s="87"/>
      <c r="P548" s="225">
        <f>O548*H548</f>
        <v>0</v>
      </c>
      <c r="Q548" s="225">
        <v>0</v>
      </c>
      <c r="R548" s="225">
        <f>Q548*H548</f>
        <v>0</v>
      </c>
      <c r="S548" s="225">
        <v>0</v>
      </c>
      <c r="T548" s="226">
        <f>S548*H548</f>
        <v>0</v>
      </c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R548" s="227" t="s">
        <v>291</v>
      </c>
      <c r="AT548" s="227" t="s">
        <v>179</v>
      </c>
      <c r="AU548" s="227" t="s">
        <v>86</v>
      </c>
      <c r="AY548" s="20" t="s">
        <v>177</v>
      </c>
      <c r="BE548" s="228">
        <f>IF(N548="základní",J548,0)</f>
        <v>0</v>
      </c>
      <c r="BF548" s="228">
        <f>IF(N548="snížená",J548,0)</f>
        <v>0</v>
      </c>
      <c r="BG548" s="228">
        <f>IF(N548="zákl. přenesená",J548,0)</f>
        <v>0</v>
      </c>
      <c r="BH548" s="228">
        <f>IF(N548="sníž. přenesená",J548,0)</f>
        <v>0</v>
      </c>
      <c r="BI548" s="228">
        <f>IF(N548="nulová",J548,0)</f>
        <v>0</v>
      </c>
      <c r="BJ548" s="20" t="s">
        <v>84</v>
      </c>
      <c r="BK548" s="228">
        <f>ROUND(I548*H548,2)</f>
        <v>0</v>
      </c>
      <c r="BL548" s="20" t="s">
        <v>291</v>
      </c>
      <c r="BM548" s="227" t="s">
        <v>2067</v>
      </c>
    </row>
    <row r="549" s="2" customFormat="1">
      <c r="A549" s="41"/>
      <c r="B549" s="42"/>
      <c r="C549" s="43"/>
      <c r="D549" s="229" t="s">
        <v>185</v>
      </c>
      <c r="E549" s="43"/>
      <c r="F549" s="230" t="s">
        <v>4588</v>
      </c>
      <c r="G549" s="43"/>
      <c r="H549" s="43"/>
      <c r="I549" s="231"/>
      <c r="J549" s="43"/>
      <c r="K549" s="43"/>
      <c r="L549" s="47"/>
      <c r="M549" s="232"/>
      <c r="N549" s="233"/>
      <c r="O549" s="87"/>
      <c r="P549" s="87"/>
      <c r="Q549" s="87"/>
      <c r="R549" s="87"/>
      <c r="S549" s="87"/>
      <c r="T549" s="88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T549" s="20" t="s">
        <v>185</v>
      </c>
      <c r="AU549" s="20" t="s">
        <v>86</v>
      </c>
    </row>
    <row r="550" s="2" customFormat="1" ht="16.5" customHeight="1">
      <c r="A550" s="41"/>
      <c r="B550" s="42"/>
      <c r="C550" s="216" t="s">
        <v>1194</v>
      </c>
      <c r="D550" s="216" t="s">
        <v>179</v>
      </c>
      <c r="E550" s="217" t="s">
        <v>4589</v>
      </c>
      <c r="F550" s="218" t="s">
        <v>4590</v>
      </c>
      <c r="G550" s="219" t="s">
        <v>4281</v>
      </c>
      <c r="H550" s="220">
        <v>1</v>
      </c>
      <c r="I550" s="221"/>
      <c r="J550" s="222">
        <f>ROUND(I550*H550,2)</f>
        <v>0</v>
      </c>
      <c r="K550" s="218" t="s">
        <v>317</v>
      </c>
      <c r="L550" s="47"/>
      <c r="M550" s="223" t="s">
        <v>19</v>
      </c>
      <c r="N550" s="224" t="s">
        <v>48</v>
      </c>
      <c r="O550" s="87"/>
      <c r="P550" s="225">
        <f>O550*H550</f>
        <v>0</v>
      </c>
      <c r="Q550" s="225">
        <v>0</v>
      </c>
      <c r="R550" s="225">
        <f>Q550*H550</f>
        <v>0</v>
      </c>
      <c r="S550" s="225">
        <v>0</v>
      </c>
      <c r="T550" s="226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27" t="s">
        <v>291</v>
      </c>
      <c r="AT550" s="227" t="s">
        <v>179</v>
      </c>
      <c r="AU550" s="227" t="s">
        <v>86</v>
      </c>
      <c r="AY550" s="20" t="s">
        <v>177</v>
      </c>
      <c r="BE550" s="228">
        <f>IF(N550="základní",J550,0)</f>
        <v>0</v>
      </c>
      <c r="BF550" s="228">
        <f>IF(N550="snížená",J550,0)</f>
        <v>0</v>
      </c>
      <c r="BG550" s="228">
        <f>IF(N550="zákl. přenesená",J550,0)</f>
        <v>0</v>
      </c>
      <c r="BH550" s="228">
        <f>IF(N550="sníž. přenesená",J550,0)</f>
        <v>0</v>
      </c>
      <c r="BI550" s="228">
        <f>IF(N550="nulová",J550,0)</f>
        <v>0</v>
      </c>
      <c r="BJ550" s="20" t="s">
        <v>84</v>
      </c>
      <c r="BK550" s="228">
        <f>ROUND(I550*H550,2)</f>
        <v>0</v>
      </c>
      <c r="BL550" s="20" t="s">
        <v>291</v>
      </c>
      <c r="BM550" s="227" t="s">
        <v>2079</v>
      </c>
    </row>
    <row r="551" s="2" customFormat="1">
      <c r="A551" s="41"/>
      <c r="B551" s="42"/>
      <c r="C551" s="43"/>
      <c r="D551" s="229" t="s">
        <v>185</v>
      </c>
      <c r="E551" s="43"/>
      <c r="F551" s="230" t="s">
        <v>4590</v>
      </c>
      <c r="G551" s="43"/>
      <c r="H551" s="43"/>
      <c r="I551" s="231"/>
      <c r="J551" s="43"/>
      <c r="K551" s="43"/>
      <c r="L551" s="47"/>
      <c r="M551" s="232"/>
      <c r="N551" s="233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185</v>
      </c>
      <c r="AU551" s="20" t="s">
        <v>86</v>
      </c>
    </row>
    <row r="552" s="2" customFormat="1" ht="16.5" customHeight="1">
      <c r="A552" s="41"/>
      <c r="B552" s="42"/>
      <c r="C552" s="216" t="s">
        <v>1200</v>
      </c>
      <c r="D552" s="216" t="s">
        <v>179</v>
      </c>
      <c r="E552" s="217" t="s">
        <v>4591</v>
      </c>
      <c r="F552" s="218" t="s">
        <v>4592</v>
      </c>
      <c r="G552" s="219" t="s">
        <v>4281</v>
      </c>
      <c r="H552" s="220">
        <v>13</v>
      </c>
      <c r="I552" s="221"/>
      <c r="J552" s="222">
        <f>ROUND(I552*H552,2)</f>
        <v>0</v>
      </c>
      <c r="K552" s="218" t="s">
        <v>317</v>
      </c>
      <c r="L552" s="47"/>
      <c r="M552" s="223" t="s">
        <v>19</v>
      </c>
      <c r="N552" s="224" t="s">
        <v>48</v>
      </c>
      <c r="O552" s="87"/>
      <c r="P552" s="225">
        <f>O552*H552</f>
        <v>0</v>
      </c>
      <c r="Q552" s="225">
        <v>0</v>
      </c>
      <c r="R552" s="225">
        <f>Q552*H552</f>
        <v>0</v>
      </c>
      <c r="S552" s="225">
        <v>0</v>
      </c>
      <c r="T552" s="226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27" t="s">
        <v>291</v>
      </c>
      <c r="AT552" s="227" t="s">
        <v>179</v>
      </c>
      <c r="AU552" s="227" t="s">
        <v>86</v>
      </c>
      <c r="AY552" s="20" t="s">
        <v>177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20" t="s">
        <v>84</v>
      </c>
      <c r="BK552" s="228">
        <f>ROUND(I552*H552,2)</f>
        <v>0</v>
      </c>
      <c r="BL552" s="20" t="s">
        <v>291</v>
      </c>
      <c r="BM552" s="227" t="s">
        <v>2090</v>
      </c>
    </row>
    <row r="553" s="2" customFormat="1">
      <c r="A553" s="41"/>
      <c r="B553" s="42"/>
      <c r="C553" s="43"/>
      <c r="D553" s="229" t="s">
        <v>185</v>
      </c>
      <c r="E553" s="43"/>
      <c r="F553" s="230" t="s">
        <v>4592</v>
      </c>
      <c r="G553" s="43"/>
      <c r="H553" s="43"/>
      <c r="I553" s="231"/>
      <c r="J553" s="43"/>
      <c r="K553" s="43"/>
      <c r="L553" s="47"/>
      <c r="M553" s="232"/>
      <c r="N553" s="233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185</v>
      </c>
      <c r="AU553" s="20" t="s">
        <v>86</v>
      </c>
    </row>
    <row r="554" s="2" customFormat="1" ht="16.5" customHeight="1">
      <c r="A554" s="41"/>
      <c r="B554" s="42"/>
      <c r="C554" s="216" t="s">
        <v>1217</v>
      </c>
      <c r="D554" s="216" t="s">
        <v>179</v>
      </c>
      <c r="E554" s="217" t="s">
        <v>4593</v>
      </c>
      <c r="F554" s="218" t="s">
        <v>4594</v>
      </c>
      <c r="G554" s="219" t="s">
        <v>4281</v>
      </c>
      <c r="H554" s="220">
        <v>8</v>
      </c>
      <c r="I554" s="221"/>
      <c r="J554" s="222">
        <f>ROUND(I554*H554,2)</f>
        <v>0</v>
      </c>
      <c r="K554" s="218" t="s">
        <v>317</v>
      </c>
      <c r="L554" s="47"/>
      <c r="M554" s="223" t="s">
        <v>19</v>
      </c>
      <c r="N554" s="224" t="s">
        <v>48</v>
      </c>
      <c r="O554" s="87"/>
      <c r="P554" s="225">
        <f>O554*H554</f>
        <v>0</v>
      </c>
      <c r="Q554" s="225">
        <v>0</v>
      </c>
      <c r="R554" s="225">
        <f>Q554*H554</f>
        <v>0</v>
      </c>
      <c r="S554" s="225">
        <v>0</v>
      </c>
      <c r="T554" s="226">
        <f>S554*H554</f>
        <v>0</v>
      </c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R554" s="227" t="s">
        <v>291</v>
      </c>
      <c r="AT554" s="227" t="s">
        <v>179</v>
      </c>
      <c r="AU554" s="227" t="s">
        <v>86</v>
      </c>
      <c r="AY554" s="20" t="s">
        <v>177</v>
      </c>
      <c r="BE554" s="228">
        <f>IF(N554="základní",J554,0)</f>
        <v>0</v>
      </c>
      <c r="BF554" s="228">
        <f>IF(N554="snížená",J554,0)</f>
        <v>0</v>
      </c>
      <c r="BG554" s="228">
        <f>IF(N554="zákl. přenesená",J554,0)</f>
        <v>0</v>
      </c>
      <c r="BH554" s="228">
        <f>IF(N554="sníž. přenesená",J554,0)</f>
        <v>0</v>
      </c>
      <c r="BI554" s="228">
        <f>IF(N554="nulová",J554,0)</f>
        <v>0</v>
      </c>
      <c r="BJ554" s="20" t="s">
        <v>84</v>
      </c>
      <c r="BK554" s="228">
        <f>ROUND(I554*H554,2)</f>
        <v>0</v>
      </c>
      <c r="BL554" s="20" t="s">
        <v>291</v>
      </c>
      <c r="BM554" s="227" t="s">
        <v>2100</v>
      </c>
    </row>
    <row r="555" s="2" customFormat="1">
      <c r="A555" s="41"/>
      <c r="B555" s="42"/>
      <c r="C555" s="43"/>
      <c r="D555" s="229" t="s">
        <v>185</v>
      </c>
      <c r="E555" s="43"/>
      <c r="F555" s="230" t="s">
        <v>4594</v>
      </c>
      <c r="G555" s="43"/>
      <c r="H555" s="43"/>
      <c r="I555" s="231"/>
      <c r="J555" s="43"/>
      <c r="K555" s="43"/>
      <c r="L555" s="47"/>
      <c r="M555" s="232"/>
      <c r="N555" s="233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185</v>
      </c>
      <c r="AU555" s="20" t="s">
        <v>86</v>
      </c>
    </row>
    <row r="556" s="2" customFormat="1" ht="16.5" customHeight="1">
      <c r="A556" s="41"/>
      <c r="B556" s="42"/>
      <c r="C556" s="216" t="s">
        <v>1222</v>
      </c>
      <c r="D556" s="216" t="s">
        <v>179</v>
      </c>
      <c r="E556" s="217" t="s">
        <v>4595</v>
      </c>
      <c r="F556" s="218" t="s">
        <v>4596</v>
      </c>
      <c r="G556" s="219" t="s">
        <v>4281</v>
      </c>
      <c r="H556" s="220">
        <v>1</v>
      </c>
      <c r="I556" s="221"/>
      <c r="J556" s="222">
        <f>ROUND(I556*H556,2)</f>
        <v>0</v>
      </c>
      <c r="K556" s="218" t="s">
        <v>317</v>
      </c>
      <c r="L556" s="47"/>
      <c r="M556" s="223" t="s">
        <v>19</v>
      </c>
      <c r="N556" s="224" t="s">
        <v>48</v>
      </c>
      <c r="O556" s="87"/>
      <c r="P556" s="225">
        <f>O556*H556</f>
        <v>0</v>
      </c>
      <c r="Q556" s="225">
        <v>0</v>
      </c>
      <c r="R556" s="225">
        <f>Q556*H556</f>
        <v>0</v>
      </c>
      <c r="S556" s="225">
        <v>0</v>
      </c>
      <c r="T556" s="226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7" t="s">
        <v>291</v>
      </c>
      <c r="AT556" s="227" t="s">
        <v>179</v>
      </c>
      <c r="AU556" s="227" t="s">
        <v>86</v>
      </c>
      <c r="AY556" s="20" t="s">
        <v>177</v>
      </c>
      <c r="BE556" s="228">
        <f>IF(N556="základní",J556,0)</f>
        <v>0</v>
      </c>
      <c r="BF556" s="228">
        <f>IF(N556="snížená",J556,0)</f>
        <v>0</v>
      </c>
      <c r="BG556" s="228">
        <f>IF(N556="zákl. přenesená",J556,0)</f>
        <v>0</v>
      </c>
      <c r="BH556" s="228">
        <f>IF(N556="sníž. přenesená",J556,0)</f>
        <v>0</v>
      </c>
      <c r="BI556" s="228">
        <f>IF(N556="nulová",J556,0)</f>
        <v>0</v>
      </c>
      <c r="BJ556" s="20" t="s">
        <v>84</v>
      </c>
      <c r="BK556" s="228">
        <f>ROUND(I556*H556,2)</f>
        <v>0</v>
      </c>
      <c r="BL556" s="20" t="s">
        <v>291</v>
      </c>
      <c r="BM556" s="227" t="s">
        <v>2110</v>
      </c>
    </row>
    <row r="557" s="2" customFormat="1">
      <c r="A557" s="41"/>
      <c r="B557" s="42"/>
      <c r="C557" s="43"/>
      <c r="D557" s="229" t="s">
        <v>185</v>
      </c>
      <c r="E557" s="43"/>
      <c r="F557" s="230" t="s">
        <v>4596</v>
      </c>
      <c r="G557" s="43"/>
      <c r="H557" s="43"/>
      <c r="I557" s="231"/>
      <c r="J557" s="43"/>
      <c r="K557" s="43"/>
      <c r="L557" s="47"/>
      <c r="M557" s="232"/>
      <c r="N557" s="233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185</v>
      </c>
      <c r="AU557" s="20" t="s">
        <v>86</v>
      </c>
    </row>
    <row r="558" s="2" customFormat="1" ht="16.5" customHeight="1">
      <c r="A558" s="41"/>
      <c r="B558" s="42"/>
      <c r="C558" s="216" t="s">
        <v>1227</v>
      </c>
      <c r="D558" s="216" t="s">
        <v>179</v>
      </c>
      <c r="E558" s="217" t="s">
        <v>4597</v>
      </c>
      <c r="F558" s="218" t="s">
        <v>4598</v>
      </c>
      <c r="G558" s="219" t="s">
        <v>4281</v>
      </c>
      <c r="H558" s="220">
        <v>2</v>
      </c>
      <c r="I558" s="221"/>
      <c r="J558" s="222">
        <f>ROUND(I558*H558,2)</f>
        <v>0</v>
      </c>
      <c r="K558" s="218" t="s">
        <v>317</v>
      </c>
      <c r="L558" s="47"/>
      <c r="M558" s="223" t="s">
        <v>19</v>
      </c>
      <c r="N558" s="224" t="s">
        <v>48</v>
      </c>
      <c r="O558" s="87"/>
      <c r="P558" s="225">
        <f>O558*H558</f>
        <v>0</v>
      </c>
      <c r="Q558" s="225">
        <v>0</v>
      </c>
      <c r="R558" s="225">
        <f>Q558*H558</f>
        <v>0</v>
      </c>
      <c r="S558" s="225">
        <v>0</v>
      </c>
      <c r="T558" s="226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27" t="s">
        <v>291</v>
      </c>
      <c r="AT558" s="227" t="s">
        <v>179</v>
      </c>
      <c r="AU558" s="227" t="s">
        <v>86</v>
      </c>
      <c r="AY558" s="20" t="s">
        <v>177</v>
      </c>
      <c r="BE558" s="228">
        <f>IF(N558="základní",J558,0)</f>
        <v>0</v>
      </c>
      <c r="BF558" s="228">
        <f>IF(N558="snížená",J558,0)</f>
        <v>0</v>
      </c>
      <c r="BG558" s="228">
        <f>IF(N558="zákl. přenesená",J558,0)</f>
        <v>0</v>
      </c>
      <c r="BH558" s="228">
        <f>IF(N558="sníž. přenesená",J558,0)</f>
        <v>0</v>
      </c>
      <c r="BI558" s="228">
        <f>IF(N558="nulová",J558,0)</f>
        <v>0</v>
      </c>
      <c r="BJ558" s="20" t="s">
        <v>84</v>
      </c>
      <c r="BK558" s="228">
        <f>ROUND(I558*H558,2)</f>
        <v>0</v>
      </c>
      <c r="BL558" s="20" t="s">
        <v>291</v>
      </c>
      <c r="BM558" s="227" t="s">
        <v>2121</v>
      </c>
    </row>
    <row r="559" s="2" customFormat="1">
      <c r="A559" s="41"/>
      <c r="B559" s="42"/>
      <c r="C559" s="43"/>
      <c r="D559" s="229" t="s">
        <v>185</v>
      </c>
      <c r="E559" s="43"/>
      <c r="F559" s="230" t="s">
        <v>4598</v>
      </c>
      <c r="G559" s="43"/>
      <c r="H559" s="43"/>
      <c r="I559" s="231"/>
      <c r="J559" s="43"/>
      <c r="K559" s="43"/>
      <c r="L559" s="47"/>
      <c r="M559" s="232"/>
      <c r="N559" s="233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20" t="s">
        <v>185</v>
      </c>
      <c r="AU559" s="20" t="s">
        <v>86</v>
      </c>
    </row>
    <row r="560" s="2" customFormat="1" ht="16.5" customHeight="1">
      <c r="A560" s="41"/>
      <c r="B560" s="42"/>
      <c r="C560" s="216" t="s">
        <v>1237</v>
      </c>
      <c r="D560" s="216" t="s">
        <v>179</v>
      </c>
      <c r="E560" s="217" t="s">
        <v>4599</v>
      </c>
      <c r="F560" s="218" t="s">
        <v>4600</v>
      </c>
      <c r="G560" s="219" t="s">
        <v>4281</v>
      </c>
      <c r="H560" s="220">
        <v>8</v>
      </c>
      <c r="I560" s="221"/>
      <c r="J560" s="222">
        <f>ROUND(I560*H560,2)</f>
        <v>0</v>
      </c>
      <c r="K560" s="218" t="s">
        <v>317</v>
      </c>
      <c r="L560" s="47"/>
      <c r="M560" s="223" t="s">
        <v>19</v>
      </c>
      <c r="N560" s="224" t="s">
        <v>48</v>
      </c>
      <c r="O560" s="87"/>
      <c r="P560" s="225">
        <f>O560*H560</f>
        <v>0</v>
      </c>
      <c r="Q560" s="225">
        <v>0</v>
      </c>
      <c r="R560" s="225">
        <f>Q560*H560</f>
        <v>0</v>
      </c>
      <c r="S560" s="225">
        <v>0</v>
      </c>
      <c r="T560" s="226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27" t="s">
        <v>291</v>
      </c>
      <c r="AT560" s="227" t="s">
        <v>179</v>
      </c>
      <c r="AU560" s="227" t="s">
        <v>86</v>
      </c>
      <c r="AY560" s="20" t="s">
        <v>177</v>
      </c>
      <c r="BE560" s="228">
        <f>IF(N560="základní",J560,0)</f>
        <v>0</v>
      </c>
      <c r="BF560" s="228">
        <f>IF(N560="snížená",J560,0)</f>
        <v>0</v>
      </c>
      <c r="BG560" s="228">
        <f>IF(N560="zákl. přenesená",J560,0)</f>
        <v>0</v>
      </c>
      <c r="BH560" s="228">
        <f>IF(N560="sníž. přenesená",J560,0)</f>
        <v>0</v>
      </c>
      <c r="BI560" s="228">
        <f>IF(N560="nulová",J560,0)</f>
        <v>0</v>
      </c>
      <c r="BJ560" s="20" t="s">
        <v>84</v>
      </c>
      <c r="BK560" s="228">
        <f>ROUND(I560*H560,2)</f>
        <v>0</v>
      </c>
      <c r="BL560" s="20" t="s">
        <v>291</v>
      </c>
      <c r="BM560" s="227" t="s">
        <v>2131</v>
      </c>
    </row>
    <row r="561" s="2" customFormat="1">
      <c r="A561" s="41"/>
      <c r="B561" s="42"/>
      <c r="C561" s="43"/>
      <c r="D561" s="229" t="s">
        <v>185</v>
      </c>
      <c r="E561" s="43"/>
      <c r="F561" s="230" t="s">
        <v>4600</v>
      </c>
      <c r="G561" s="43"/>
      <c r="H561" s="43"/>
      <c r="I561" s="231"/>
      <c r="J561" s="43"/>
      <c r="K561" s="43"/>
      <c r="L561" s="47"/>
      <c r="M561" s="232"/>
      <c r="N561" s="233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185</v>
      </c>
      <c r="AU561" s="20" t="s">
        <v>86</v>
      </c>
    </row>
    <row r="562" s="2" customFormat="1" ht="16.5" customHeight="1">
      <c r="A562" s="41"/>
      <c r="B562" s="42"/>
      <c r="C562" s="216" t="s">
        <v>1243</v>
      </c>
      <c r="D562" s="216" t="s">
        <v>179</v>
      </c>
      <c r="E562" s="217" t="s">
        <v>4601</v>
      </c>
      <c r="F562" s="218" t="s">
        <v>4602</v>
      </c>
      <c r="G562" s="219" t="s">
        <v>4281</v>
      </c>
      <c r="H562" s="220">
        <v>1</v>
      </c>
      <c r="I562" s="221"/>
      <c r="J562" s="222">
        <f>ROUND(I562*H562,2)</f>
        <v>0</v>
      </c>
      <c r="K562" s="218" t="s">
        <v>317</v>
      </c>
      <c r="L562" s="47"/>
      <c r="M562" s="223" t="s">
        <v>19</v>
      </c>
      <c r="N562" s="224" t="s">
        <v>48</v>
      </c>
      <c r="O562" s="87"/>
      <c r="P562" s="225">
        <f>O562*H562</f>
        <v>0</v>
      </c>
      <c r="Q562" s="225">
        <v>0</v>
      </c>
      <c r="R562" s="225">
        <f>Q562*H562</f>
        <v>0</v>
      </c>
      <c r="S562" s="225">
        <v>0</v>
      </c>
      <c r="T562" s="226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27" t="s">
        <v>291</v>
      </c>
      <c r="AT562" s="227" t="s">
        <v>179</v>
      </c>
      <c r="AU562" s="227" t="s">
        <v>86</v>
      </c>
      <c r="AY562" s="20" t="s">
        <v>177</v>
      </c>
      <c r="BE562" s="228">
        <f>IF(N562="základní",J562,0)</f>
        <v>0</v>
      </c>
      <c r="BF562" s="228">
        <f>IF(N562="snížená",J562,0)</f>
        <v>0</v>
      </c>
      <c r="BG562" s="228">
        <f>IF(N562="zákl. přenesená",J562,0)</f>
        <v>0</v>
      </c>
      <c r="BH562" s="228">
        <f>IF(N562="sníž. přenesená",J562,0)</f>
        <v>0</v>
      </c>
      <c r="BI562" s="228">
        <f>IF(N562="nulová",J562,0)</f>
        <v>0</v>
      </c>
      <c r="BJ562" s="20" t="s">
        <v>84</v>
      </c>
      <c r="BK562" s="228">
        <f>ROUND(I562*H562,2)</f>
        <v>0</v>
      </c>
      <c r="BL562" s="20" t="s">
        <v>291</v>
      </c>
      <c r="BM562" s="227" t="s">
        <v>2144</v>
      </c>
    </row>
    <row r="563" s="2" customFormat="1">
      <c r="A563" s="41"/>
      <c r="B563" s="42"/>
      <c r="C563" s="43"/>
      <c r="D563" s="229" t="s">
        <v>185</v>
      </c>
      <c r="E563" s="43"/>
      <c r="F563" s="230" t="s">
        <v>4602</v>
      </c>
      <c r="G563" s="43"/>
      <c r="H563" s="43"/>
      <c r="I563" s="231"/>
      <c r="J563" s="43"/>
      <c r="K563" s="43"/>
      <c r="L563" s="47"/>
      <c r="M563" s="232"/>
      <c r="N563" s="233"/>
      <c r="O563" s="87"/>
      <c r="P563" s="87"/>
      <c r="Q563" s="87"/>
      <c r="R563" s="87"/>
      <c r="S563" s="87"/>
      <c r="T563" s="88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T563" s="20" t="s">
        <v>185</v>
      </c>
      <c r="AU563" s="20" t="s">
        <v>86</v>
      </c>
    </row>
    <row r="564" s="2" customFormat="1" ht="16.5" customHeight="1">
      <c r="A564" s="41"/>
      <c r="B564" s="42"/>
      <c r="C564" s="216" t="s">
        <v>1261</v>
      </c>
      <c r="D564" s="216" t="s">
        <v>179</v>
      </c>
      <c r="E564" s="217" t="s">
        <v>4603</v>
      </c>
      <c r="F564" s="218" t="s">
        <v>4604</v>
      </c>
      <c r="G564" s="219" t="s">
        <v>4281</v>
      </c>
      <c r="H564" s="220">
        <v>1</v>
      </c>
      <c r="I564" s="221"/>
      <c r="J564" s="222">
        <f>ROUND(I564*H564,2)</f>
        <v>0</v>
      </c>
      <c r="K564" s="218" t="s">
        <v>317</v>
      </c>
      <c r="L564" s="47"/>
      <c r="M564" s="223" t="s">
        <v>19</v>
      </c>
      <c r="N564" s="224" t="s">
        <v>48</v>
      </c>
      <c r="O564" s="87"/>
      <c r="P564" s="225">
        <f>O564*H564</f>
        <v>0</v>
      </c>
      <c r="Q564" s="225">
        <v>0</v>
      </c>
      <c r="R564" s="225">
        <f>Q564*H564</f>
        <v>0</v>
      </c>
      <c r="S564" s="225">
        <v>0</v>
      </c>
      <c r="T564" s="226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7" t="s">
        <v>291</v>
      </c>
      <c r="AT564" s="227" t="s">
        <v>179</v>
      </c>
      <c r="AU564" s="227" t="s">
        <v>86</v>
      </c>
      <c r="AY564" s="20" t="s">
        <v>177</v>
      </c>
      <c r="BE564" s="228">
        <f>IF(N564="základní",J564,0)</f>
        <v>0</v>
      </c>
      <c r="BF564" s="228">
        <f>IF(N564="snížená",J564,0)</f>
        <v>0</v>
      </c>
      <c r="BG564" s="228">
        <f>IF(N564="zákl. přenesená",J564,0)</f>
        <v>0</v>
      </c>
      <c r="BH564" s="228">
        <f>IF(N564="sníž. přenesená",J564,0)</f>
        <v>0</v>
      </c>
      <c r="BI564" s="228">
        <f>IF(N564="nulová",J564,0)</f>
        <v>0</v>
      </c>
      <c r="BJ564" s="20" t="s">
        <v>84</v>
      </c>
      <c r="BK564" s="228">
        <f>ROUND(I564*H564,2)</f>
        <v>0</v>
      </c>
      <c r="BL564" s="20" t="s">
        <v>291</v>
      </c>
      <c r="BM564" s="227" t="s">
        <v>2158</v>
      </c>
    </row>
    <row r="565" s="2" customFormat="1">
      <c r="A565" s="41"/>
      <c r="B565" s="42"/>
      <c r="C565" s="43"/>
      <c r="D565" s="229" t="s">
        <v>185</v>
      </c>
      <c r="E565" s="43"/>
      <c r="F565" s="230" t="s">
        <v>4604</v>
      </c>
      <c r="G565" s="43"/>
      <c r="H565" s="43"/>
      <c r="I565" s="231"/>
      <c r="J565" s="43"/>
      <c r="K565" s="43"/>
      <c r="L565" s="47"/>
      <c r="M565" s="232"/>
      <c r="N565" s="233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185</v>
      </c>
      <c r="AU565" s="20" t="s">
        <v>86</v>
      </c>
    </row>
    <row r="566" s="2" customFormat="1" ht="16.5" customHeight="1">
      <c r="A566" s="41"/>
      <c r="B566" s="42"/>
      <c r="C566" s="216" t="s">
        <v>1266</v>
      </c>
      <c r="D566" s="216" t="s">
        <v>179</v>
      </c>
      <c r="E566" s="217" t="s">
        <v>4605</v>
      </c>
      <c r="F566" s="218" t="s">
        <v>4606</v>
      </c>
      <c r="G566" s="219" t="s">
        <v>4281</v>
      </c>
      <c r="H566" s="220">
        <v>4</v>
      </c>
      <c r="I566" s="221"/>
      <c r="J566" s="222">
        <f>ROUND(I566*H566,2)</f>
        <v>0</v>
      </c>
      <c r="K566" s="218" t="s">
        <v>317</v>
      </c>
      <c r="L566" s="47"/>
      <c r="M566" s="223" t="s">
        <v>19</v>
      </c>
      <c r="N566" s="224" t="s">
        <v>48</v>
      </c>
      <c r="O566" s="87"/>
      <c r="P566" s="225">
        <f>O566*H566</f>
        <v>0</v>
      </c>
      <c r="Q566" s="225">
        <v>0</v>
      </c>
      <c r="R566" s="225">
        <f>Q566*H566</f>
        <v>0</v>
      </c>
      <c r="S566" s="225">
        <v>0</v>
      </c>
      <c r="T566" s="226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27" t="s">
        <v>291</v>
      </c>
      <c r="AT566" s="227" t="s">
        <v>179</v>
      </c>
      <c r="AU566" s="227" t="s">
        <v>86</v>
      </c>
      <c r="AY566" s="20" t="s">
        <v>177</v>
      </c>
      <c r="BE566" s="228">
        <f>IF(N566="základní",J566,0)</f>
        <v>0</v>
      </c>
      <c r="BF566" s="228">
        <f>IF(N566="snížená",J566,0)</f>
        <v>0</v>
      </c>
      <c r="BG566" s="228">
        <f>IF(N566="zákl. přenesená",J566,0)</f>
        <v>0</v>
      </c>
      <c r="BH566" s="228">
        <f>IF(N566="sníž. přenesená",J566,0)</f>
        <v>0</v>
      </c>
      <c r="BI566" s="228">
        <f>IF(N566="nulová",J566,0)</f>
        <v>0</v>
      </c>
      <c r="BJ566" s="20" t="s">
        <v>84</v>
      </c>
      <c r="BK566" s="228">
        <f>ROUND(I566*H566,2)</f>
        <v>0</v>
      </c>
      <c r="BL566" s="20" t="s">
        <v>291</v>
      </c>
      <c r="BM566" s="227" t="s">
        <v>2167</v>
      </c>
    </row>
    <row r="567" s="2" customFormat="1">
      <c r="A567" s="41"/>
      <c r="B567" s="42"/>
      <c r="C567" s="43"/>
      <c r="D567" s="229" t="s">
        <v>185</v>
      </c>
      <c r="E567" s="43"/>
      <c r="F567" s="230" t="s">
        <v>4606</v>
      </c>
      <c r="G567" s="43"/>
      <c r="H567" s="43"/>
      <c r="I567" s="231"/>
      <c r="J567" s="43"/>
      <c r="K567" s="43"/>
      <c r="L567" s="47"/>
      <c r="M567" s="232"/>
      <c r="N567" s="233"/>
      <c r="O567" s="87"/>
      <c r="P567" s="87"/>
      <c r="Q567" s="87"/>
      <c r="R567" s="87"/>
      <c r="S567" s="87"/>
      <c r="T567" s="88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T567" s="20" t="s">
        <v>185</v>
      </c>
      <c r="AU567" s="20" t="s">
        <v>86</v>
      </c>
    </row>
    <row r="568" s="2" customFormat="1" ht="16.5" customHeight="1">
      <c r="A568" s="41"/>
      <c r="B568" s="42"/>
      <c r="C568" s="216" t="s">
        <v>1275</v>
      </c>
      <c r="D568" s="216" t="s">
        <v>179</v>
      </c>
      <c r="E568" s="217" t="s">
        <v>4607</v>
      </c>
      <c r="F568" s="218" t="s">
        <v>4608</v>
      </c>
      <c r="G568" s="219" t="s">
        <v>4281</v>
      </c>
      <c r="H568" s="220">
        <v>6</v>
      </c>
      <c r="I568" s="221"/>
      <c r="J568" s="222">
        <f>ROUND(I568*H568,2)</f>
        <v>0</v>
      </c>
      <c r="K568" s="218" t="s">
        <v>317</v>
      </c>
      <c r="L568" s="47"/>
      <c r="M568" s="223" t="s">
        <v>19</v>
      </c>
      <c r="N568" s="224" t="s">
        <v>48</v>
      </c>
      <c r="O568" s="87"/>
      <c r="P568" s="225">
        <f>O568*H568</f>
        <v>0</v>
      </c>
      <c r="Q568" s="225">
        <v>0</v>
      </c>
      <c r="R568" s="225">
        <f>Q568*H568</f>
        <v>0</v>
      </c>
      <c r="S568" s="225">
        <v>0</v>
      </c>
      <c r="T568" s="226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7" t="s">
        <v>291</v>
      </c>
      <c r="AT568" s="227" t="s">
        <v>179</v>
      </c>
      <c r="AU568" s="227" t="s">
        <v>86</v>
      </c>
      <c r="AY568" s="20" t="s">
        <v>177</v>
      </c>
      <c r="BE568" s="228">
        <f>IF(N568="základní",J568,0)</f>
        <v>0</v>
      </c>
      <c r="BF568" s="228">
        <f>IF(N568="snížená",J568,0)</f>
        <v>0</v>
      </c>
      <c r="BG568" s="228">
        <f>IF(N568="zákl. přenesená",J568,0)</f>
        <v>0</v>
      </c>
      <c r="BH568" s="228">
        <f>IF(N568="sníž. přenesená",J568,0)</f>
        <v>0</v>
      </c>
      <c r="BI568" s="228">
        <f>IF(N568="nulová",J568,0)</f>
        <v>0</v>
      </c>
      <c r="BJ568" s="20" t="s">
        <v>84</v>
      </c>
      <c r="BK568" s="228">
        <f>ROUND(I568*H568,2)</f>
        <v>0</v>
      </c>
      <c r="BL568" s="20" t="s">
        <v>291</v>
      </c>
      <c r="BM568" s="227" t="s">
        <v>2178</v>
      </c>
    </row>
    <row r="569" s="2" customFormat="1">
      <c r="A569" s="41"/>
      <c r="B569" s="42"/>
      <c r="C569" s="43"/>
      <c r="D569" s="229" t="s">
        <v>185</v>
      </c>
      <c r="E569" s="43"/>
      <c r="F569" s="230" t="s">
        <v>4608</v>
      </c>
      <c r="G569" s="43"/>
      <c r="H569" s="43"/>
      <c r="I569" s="231"/>
      <c r="J569" s="43"/>
      <c r="K569" s="43"/>
      <c r="L569" s="47"/>
      <c r="M569" s="232"/>
      <c r="N569" s="233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185</v>
      </c>
      <c r="AU569" s="20" t="s">
        <v>86</v>
      </c>
    </row>
    <row r="570" s="2" customFormat="1" ht="16.5" customHeight="1">
      <c r="A570" s="41"/>
      <c r="B570" s="42"/>
      <c r="C570" s="216" t="s">
        <v>1281</v>
      </c>
      <c r="D570" s="216" t="s">
        <v>179</v>
      </c>
      <c r="E570" s="217" t="s">
        <v>4609</v>
      </c>
      <c r="F570" s="218" t="s">
        <v>4610</v>
      </c>
      <c r="G570" s="219" t="s">
        <v>4281</v>
      </c>
      <c r="H570" s="220">
        <v>6</v>
      </c>
      <c r="I570" s="221"/>
      <c r="J570" s="222">
        <f>ROUND(I570*H570,2)</f>
        <v>0</v>
      </c>
      <c r="K570" s="218" t="s">
        <v>317</v>
      </c>
      <c r="L570" s="47"/>
      <c r="M570" s="223" t="s">
        <v>19</v>
      </c>
      <c r="N570" s="224" t="s">
        <v>48</v>
      </c>
      <c r="O570" s="87"/>
      <c r="P570" s="225">
        <f>O570*H570</f>
        <v>0</v>
      </c>
      <c r="Q570" s="225">
        <v>0</v>
      </c>
      <c r="R570" s="225">
        <f>Q570*H570</f>
        <v>0</v>
      </c>
      <c r="S570" s="225">
        <v>0</v>
      </c>
      <c r="T570" s="226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27" t="s">
        <v>291</v>
      </c>
      <c r="AT570" s="227" t="s">
        <v>179</v>
      </c>
      <c r="AU570" s="227" t="s">
        <v>86</v>
      </c>
      <c r="AY570" s="20" t="s">
        <v>177</v>
      </c>
      <c r="BE570" s="228">
        <f>IF(N570="základní",J570,0)</f>
        <v>0</v>
      </c>
      <c r="BF570" s="228">
        <f>IF(N570="snížená",J570,0)</f>
        <v>0</v>
      </c>
      <c r="BG570" s="228">
        <f>IF(N570="zákl. přenesená",J570,0)</f>
        <v>0</v>
      </c>
      <c r="BH570" s="228">
        <f>IF(N570="sníž. přenesená",J570,0)</f>
        <v>0</v>
      </c>
      <c r="BI570" s="228">
        <f>IF(N570="nulová",J570,0)</f>
        <v>0</v>
      </c>
      <c r="BJ570" s="20" t="s">
        <v>84</v>
      </c>
      <c r="BK570" s="228">
        <f>ROUND(I570*H570,2)</f>
        <v>0</v>
      </c>
      <c r="BL570" s="20" t="s">
        <v>291</v>
      </c>
      <c r="BM570" s="227" t="s">
        <v>2189</v>
      </c>
    </row>
    <row r="571" s="2" customFormat="1">
      <c r="A571" s="41"/>
      <c r="B571" s="42"/>
      <c r="C571" s="43"/>
      <c r="D571" s="229" t="s">
        <v>185</v>
      </c>
      <c r="E571" s="43"/>
      <c r="F571" s="230" t="s">
        <v>4610</v>
      </c>
      <c r="G571" s="43"/>
      <c r="H571" s="43"/>
      <c r="I571" s="231"/>
      <c r="J571" s="43"/>
      <c r="K571" s="43"/>
      <c r="L571" s="47"/>
      <c r="M571" s="232"/>
      <c r="N571" s="233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185</v>
      </c>
      <c r="AU571" s="20" t="s">
        <v>86</v>
      </c>
    </row>
    <row r="572" s="2" customFormat="1" ht="16.5" customHeight="1">
      <c r="A572" s="41"/>
      <c r="B572" s="42"/>
      <c r="C572" s="216" t="s">
        <v>1292</v>
      </c>
      <c r="D572" s="216" t="s">
        <v>179</v>
      </c>
      <c r="E572" s="217" t="s">
        <v>4611</v>
      </c>
      <c r="F572" s="218" t="s">
        <v>4612</v>
      </c>
      <c r="G572" s="219" t="s">
        <v>4281</v>
      </c>
      <c r="H572" s="220">
        <v>2</v>
      </c>
      <c r="I572" s="221"/>
      <c r="J572" s="222">
        <f>ROUND(I572*H572,2)</f>
        <v>0</v>
      </c>
      <c r="K572" s="218" t="s">
        <v>317</v>
      </c>
      <c r="L572" s="47"/>
      <c r="M572" s="223" t="s">
        <v>19</v>
      </c>
      <c r="N572" s="224" t="s">
        <v>48</v>
      </c>
      <c r="O572" s="87"/>
      <c r="P572" s="225">
        <f>O572*H572</f>
        <v>0</v>
      </c>
      <c r="Q572" s="225">
        <v>0</v>
      </c>
      <c r="R572" s="225">
        <f>Q572*H572</f>
        <v>0</v>
      </c>
      <c r="S572" s="225">
        <v>0</v>
      </c>
      <c r="T572" s="226">
        <f>S572*H572</f>
        <v>0</v>
      </c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R572" s="227" t="s">
        <v>291</v>
      </c>
      <c r="AT572" s="227" t="s">
        <v>179</v>
      </c>
      <c r="AU572" s="227" t="s">
        <v>86</v>
      </c>
      <c r="AY572" s="20" t="s">
        <v>177</v>
      </c>
      <c r="BE572" s="228">
        <f>IF(N572="základní",J572,0)</f>
        <v>0</v>
      </c>
      <c r="BF572" s="228">
        <f>IF(N572="snížená",J572,0)</f>
        <v>0</v>
      </c>
      <c r="BG572" s="228">
        <f>IF(N572="zákl. přenesená",J572,0)</f>
        <v>0</v>
      </c>
      <c r="BH572" s="228">
        <f>IF(N572="sníž. přenesená",J572,0)</f>
        <v>0</v>
      </c>
      <c r="BI572" s="228">
        <f>IF(N572="nulová",J572,0)</f>
        <v>0</v>
      </c>
      <c r="BJ572" s="20" t="s">
        <v>84</v>
      </c>
      <c r="BK572" s="228">
        <f>ROUND(I572*H572,2)</f>
        <v>0</v>
      </c>
      <c r="BL572" s="20" t="s">
        <v>291</v>
      </c>
      <c r="BM572" s="227" t="s">
        <v>2202</v>
      </c>
    </row>
    <row r="573" s="2" customFormat="1">
      <c r="A573" s="41"/>
      <c r="B573" s="42"/>
      <c r="C573" s="43"/>
      <c r="D573" s="229" t="s">
        <v>185</v>
      </c>
      <c r="E573" s="43"/>
      <c r="F573" s="230" t="s">
        <v>4612</v>
      </c>
      <c r="G573" s="43"/>
      <c r="H573" s="43"/>
      <c r="I573" s="231"/>
      <c r="J573" s="43"/>
      <c r="K573" s="43"/>
      <c r="L573" s="47"/>
      <c r="M573" s="232"/>
      <c r="N573" s="233"/>
      <c r="O573" s="87"/>
      <c r="P573" s="87"/>
      <c r="Q573" s="87"/>
      <c r="R573" s="87"/>
      <c r="S573" s="87"/>
      <c r="T573" s="88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T573" s="20" t="s">
        <v>185</v>
      </c>
      <c r="AU573" s="20" t="s">
        <v>86</v>
      </c>
    </row>
    <row r="574" s="12" customFormat="1" ht="20.88" customHeight="1">
      <c r="A574" s="12"/>
      <c r="B574" s="200"/>
      <c r="C574" s="201"/>
      <c r="D574" s="202" t="s">
        <v>76</v>
      </c>
      <c r="E574" s="214" t="s">
        <v>4613</v>
      </c>
      <c r="F574" s="214" t="s">
        <v>4614</v>
      </c>
      <c r="G574" s="201"/>
      <c r="H574" s="201"/>
      <c r="I574" s="204"/>
      <c r="J574" s="215">
        <f>BK574</f>
        <v>0</v>
      </c>
      <c r="K574" s="201"/>
      <c r="L574" s="206"/>
      <c r="M574" s="207"/>
      <c r="N574" s="208"/>
      <c r="O574" s="208"/>
      <c r="P574" s="209">
        <f>SUM(P575:P576)</f>
        <v>0</v>
      </c>
      <c r="Q574" s="208"/>
      <c r="R574" s="209">
        <f>SUM(R575:R576)</f>
        <v>0</v>
      </c>
      <c r="S574" s="208"/>
      <c r="T574" s="210">
        <f>SUM(T575:T576)</f>
        <v>0</v>
      </c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R574" s="211" t="s">
        <v>84</v>
      </c>
      <c r="AT574" s="212" t="s">
        <v>76</v>
      </c>
      <c r="AU574" s="212" t="s">
        <v>86</v>
      </c>
      <c r="AY574" s="211" t="s">
        <v>177</v>
      </c>
      <c r="BK574" s="213">
        <f>SUM(BK575:BK576)</f>
        <v>0</v>
      </c>
    </row>
    <row r="575" s="2" customFormat="1" ht="16.5" customHeight="1">
      <c r="A575" s="41"/>
      <c r="B575" s="42"/>
      <c r="C575" s="216" t="s">
        <v>1298</v>
      </c>
      <c r="D575" s="216" t="s">
        <v>179</v>
      </c>
      <c r="E575" s="217" t="s">
        <v>4615</v>
      </c>
      <c r="F575" s="218" t="s">
        <v>4616</v>
      </c>
      <c r="G575" s="219" t="s">
        <v>3686</v>
      </c>
      <c r="H575" s="220">
        <v>2</v>
      </c>
      <c r="I575" s="221"/>
      <c r="J575" s="222">
        <f>ROUND(I575*H575,2)</f>
        <v>0</v>
      </c>
      <c r="K575" s="218" t="s">
        <v>317</v>
      </c>
      <c r="L575" s="47"/>
      <c r="M575" s="223" t="s">
        <v>19</v>
      </c>
      <c r="N575" s="224" t="s">
        <v>48</v>
      </c>
      <c r="O575" s="87"/>
      <c r="P575" s="225">
        <f>O575*H575</f>
        <v>0</v>
      </c>
      <c r="Q575" s="225">
        <v>0</v>
      </c>
      <c r="R575" s="225">
        <f>Q575*H575</f>
        <v>0</v>
      </c>
      <c r="S575" s="225">
        <v>0</v>
      </c>
      <c r="T575" s="226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27" t="s">
        <v>291</v>
      </c>
      <c r="AT575" s="227" t="s">
        <v>179</v>
      </c>
      <c r="AU575" s="227" t="s">
        <v>92</v>
      </c>
      <c r="AY575" s="20" t="s">
        <v>177</v>
      </c>
      <c r="BE575" s="228">
        <f>IF(N575="základní",J575,0)</f>
        <v>0</v>
      </c>
      <c r="BF575" s="228">
        <f>IF(N575="snížená",J575,0)</f>
        <v>0</v>
      </c>
      <c r="BG575" s="228">
        <f>IF(N575="zákl. přenesená",J575,0)</f>
        <v>0</v>
      </c>
      <c r="BH575" s="228">
        <f>IF(N575="sníž. přenesená",J575,0)</f>
        <v>0</v>
      </c>
      <c r="BI575" s="228">
        <f>IF(N575="nulová",J575,0)</f>
        <v>0</v>
      </c>
      <c r="BJ575" s="20" t="s">
        <v>84</v>
      </c>
      <c r="BK575" s="228">
        <f>ROUND(I575*H575,2)</f>
        <v>0</v>
      </c>
      <c r="BL575" s="20" t="s">
        <v>291</v>
      </c>
      <c r="BM575" s="227" t="s">
        <v>2213</v>
      </c>
    </row>
    <row r="576" s="2" customFormat="1">
      <c r="A576" s="41"/>
      <c r="B576" s="42"/>
      <c r="C576" s="43"/>
      <c r="D576" s="229" t="s">
        <v>185</v>
      </c>
      <c r="E576" s="43"/>
      <c r="F576" s="230" t="s">
        <v>4616</v>
      </c>
      <c r="G576" s="43"/>
      <c r="H576" s="43"/>
      <c r="I576" s="231"/>
      <c r="J576" s="43"/>
      <c r="K576" s="43"/>
      <c r="L576" s="47"/>
      <c r="M576" s="232"/>
      <c r="N576" s="233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20" t="s">
        <v>185</v>
      </c>
      <c r="AU576" s="20" t="s">
        <v>92</v>
      </c>
    </row>
    <row r="577" s="12" customFormat="1" ht="20.88" customHeight="1">
      <c r="A577" s="12"/>
      <c r="B577" s="200"/>
      <c r="C577" s="201"/>
      <c r="D577" s="202" t="s">
        <v>76</v>
      </c>
      <c r="E577" s="214" t="s">
        <v>4617</v>
      </c>
      <c r="F577" s="214" t="s">
        <v>4618</v>
      </c>
      <c r="G577" s="201"/>
      <c r="H577" s="201"/>
      <c r="I577" s="204"/>
      <c r="J577" s="215">
        <f>BK577</f>
        <v>0</v>
      </c>
      <c r="K577" s="201"/>
      <c r="L577" s="206"/>
      <c r="M577" s="207"/>
      <c r="N577" s="208"/>
      <c r="O577" s="208"/>
      <c r="P577" s="209">
        <f>SUM(P578:P581)</f>
        <v>0</v>
      </c>
      <c r="Q577" s="208"/>
      <c r="R577" s="209">
        <f>SUM(R578:R581)</f>
        <v>0</v>
      </c>
      <c r="S577" s="208"/>
      <c r="T577" s="210">
        <f>SUM(T578:T581)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11" t="s">
        <v>84</v>
      </c>
      <c r="AT577" s="212" t="s">
        <v>76</v>
      </c>
      <c r="AU577" s="212" t="s">
        <v>86</v>
      </c>
      <c r="AY577" s="211" t="s">
        <v>177</v>
      </c>
      <c r="BK577" s="213">
        <f>SUM(BK578:BK581)</f>
        <v>0</v>
      </c>
    </row>
    <row r="578" s="2" customFormat="1" ht="16.5" customHeight="1">
      <c r="A578" s="41"/>
      <c r="B578" s="42"/>
      <c r="C578" s="216" t="s">
        <v>1304</v>
      </c>
      <c r="D578" s="216" t="s">
        <v>179</v>
      </c>
      <c r="E578" s="217" t="s">
        <v>4619</v>
      </c>
      <c r="F578" s="218" t="s">
        <v>4620</v>
      </c>
      <c r="G578" s="219" t="s">
        <v>3686</v>
      </c>
      <c r="H578" s="220">
        <v>10</v>
      </c>
      <c r="I578" s="221"/>
      <c r="J578" s="222">
        <f>ROUND(I578*H578,2)</f>
        <v>0</v>
      </c>
      <c r="K578" s="218" t="s">
        <v>317</v>
      </c>
      <c r="L578" s="47"/>
      <c r="M578" s="223" t="s">
        <v>19</v>
      </c>
      <c r="N578" s="224" t="s">
        <v>48</v>
      </c>
      <c r="O578" s="87"/>
      <c r="P578" s="225">
        <f>O578*H578</f>
        <v>0</v>
      </c>
      <c r="Q578" s="225">
        <v>0</v>
      </c>
      <c r="R578" s="225">
        <f>Q578*H578</f>
        <v>0</v>
      </c>
      <c r="S578" s="225">
        <v>0</v>
      </c>
      <c r="T578" s="226">
        <f>S578*H578</f>
        <v>0</v>
      </c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R578" s="227" t="s">
        <v>291</v>
      </c>
      <c r="AT578" s="227" t="s">
        <v>179</v>
      </c>
      <c r="AU578" s="227" t="s">
        <v>92</v>
      </c>
      <c r="AY578" s="20" t="s">
        <v>177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20" t="s">
        <v>84</v>
      </c>
      <c r="BK578" s="228">
        <f>ROUND(I578*H578,2)</f>
        <v>0</v>
      </c>
      <c r="BL578" s="20" t="s">
        <v>291</v>
      </c>
      <c r="BM578" s="227" t="s">
        <v>2223</v>
      </c>
    </row>
    <row r="579" s="2" customFormat="1">
      <c r="A579" s="41"/>
      <c r="B579" s="42"/>
      <c r="C579" s="43"/>
      <c r="D579" s="229" t="s">
        <v>185</v>
      </c>
      <c r="E579" s="43"/>
      <c r="F579" s="230" t="s">
        <v>4620</v>
      </c>
      <c r="G579" s="43"/>
      <c r="H579" s="43"/>
      <c r="I579" s="231"/>
      <c r="J579" s="43"/>
      <c r="K579" s="43"/>
      <c r="L579" s="47"/>
      <c r="M579" s="232"/>
      <c r="N579" s="233"/>
      <c r="O579" s="87"/>
      <c r="P579" s="87"/>
      <c r="Q579" s="87"/>
      <c r="R579" s="87"/>
      <c r="S579" s="87"/>
      <c r="T579" s="88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T579" s="20" t="s">
        <v>185</v>
      </c>
      <c r="AU579" s="20" t="s">
        <v>92</v>
      </c>
    </row>
    <row r="580" s="2" customFormat="1" ht="16.5" customHeight="1">
      <c r="A580" s="41"/>
      <c r="B580" s="42"/>
      <c r="C580" s="216" t="s">
        <v>1313</v>
      </c>
      <c r="D580" s="216" t="s">
        <v>179</v>
      </c>
      <c r="E580" s="217" t="s">
        <v>4621</v>
      </c>
      <c r="F580" s="218" t="s">
        <v>4622</v>
      </c>
      <c r="G580" s="219" t="s">
        <v>3686</v>
      </c>
      <c r="H580" s="220">
        <v>2</v>
      </c>
      <c r="I580" s="221"/>
      <c r="J580" s="222">
        <f>ROUND(I580*H580,2)</f>
        <v>0</v>
      </c>
      <c r="K580" s="218" t="s">
        <v>317</v>
      </c>
      <c r="L580" s="47"/>
      <c r="M580" s="223" t="s">
        <v>19</v>
      </c>
      <c r="N580" s="224" t="s">
        <v>48</v>
      </c>
      <c r="O580" s="87"/>
      <c r="P580" s="225">
        <f>O580*H580</f>
        <v>0</v>
      </c>
      <c r="Q580" s="225">
        <v>0</v>
      </c>
      <c r="R580" s="225">
        <f>Q580*H580</f>
        <v>0</v>
      </c>
      <c r="S580" s="225">
        <v>0</v>
      </c>
      <c r="T580" s="226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27" t="s">
        <v>291</v>
      </c>
      <c r="AT580" s="227" t="s">
        <v>179</v>
      </c>
      <c r="AU580" s="227" t="s">
        <v>92</v>
      </c>
      <c r="AY580" s="20" t="s">
        <v>177</v>
      </c>
      <c r="BE580" s="228">
        <f>IF(N580="základní",J580,0)</f>
        <v>0</v>
      </c>
      <c r="BF580" s="228">
        <f>IF(N580="snížená",J580,0)</f>
        <v>0</v>
      </c>
      <c r="BG580" s="228">
        <f>IF(N580="zákl. přenesená",J580,0)</f>
        <v>0</v>
      </c>
      <c r="BH580" s="228">
        <f>IF(N580="sníž. přenesená",J580,0)</f>
        <v>0</v>
      </c>
      <c r="BI580" s="228">
        <f>IF(N580="nulová",J580,0)</f>
        <v>0</v>
      </c>
      <c r="BJ580" s="20" t="s">
        <v>84</v>
      </c>
      <c r="BK580" s="228">
        <f>ROUND(I580*H580,2)</f>
        <v>0</v>
      </c>
      <c r="BL580" s="20" t="s">
        <v>291</v>
      </c>
      <c r="BM580" s="227" t="s">
        <v>2233</v>
      </c>
    </row>
    <row r="581" s="2" customFormat="1">
      <c r="A581" s="41"/>
      <c r="B581" s="42"/>
      <c r="C581" s="43"/>
      <c r="D581" s="229" t="s">
        <v>185</v>
      </c>
      <c r="E581" s="43"/>
      <c r="F581" s="230" t="s">
        <v>4622</v>
      </c>
      <c r="G581" s="43"/>
      <c r="H581" s="43"/>
      <c r="I581" s="231"/>
      <c r="J581" s="43"/>
      <c r="K581" s="43"/>
      <c r="L581" s="47"/>
      <c r="M581" s="232"/>
      <c r="N581" s="233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185</v>
      </c>
      <c r="AU581" s="20" t="s">
        <v>92</v>
      </c>
    </row>
    <row r="582" s="12" customFormat="1" ht="22.8" customHeight="1">
      <c r="A582" s="12"/>
      <c r="B582" s="200"/>
      <c r="C582" s="201"/>
      <c r="D582" s="202" t="s">
        <v>76</v>
      </c>
      <c r="E582" s="214" t="s">
        <v>4623</v>
      </c>
      <c r="F582" s="214" t="s">
        <v>4624</v>
      </c>
      <c r="G582" s="201"/>
      <c r="H582" s="201"/>
      <c r="I582" s="204"/>
      <c r="J582" s="215">
        <f>BK582</f>
        <v>0</v>
      </c>
      <c r="K582" s="201"/>
      <c r="L582" s="206"/>
      <c r="M582" s="207"/>
      <c r="N582" s="208"/>
      <c r="O582" s="208"/>
      <c r="P582" s="209">
        <f>SUM(P583:P606)</f>
        <v>0</v>
      </c>
      <c r="Q582" s="208"/>
      <c r="R582" s="209">
        <f>SUM(R583:R606)</f>
        <v>0</v>
      </c>
      <c r="S582" s="208"/>
      <c r="T582" s="210">
        <f>SUM(T583:T606)</f>
        <v>0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11" t="s">
        <v>84</v>
      </c>
      <c r="AT582" s="212" t="s">
        <v>76</v>
      </c>
      <c r="AU582" s="212" t="s">
        <v>84</v>
      </c>
      <c r="AY582" s="211" t="s">
        <v>177</v>
      </c>
      <c r="BK582" s="213">
        <f>SUM(BK583:BK606)</f>
        <v>0</v>
      </c>
    </row>
    <row r="583" s="2" customFormat="1" ht="16.5" customHeight="1">
      <c r="A583" s="41"/>
      <c r="B583" s="42"/>
      <c r="C583" s="216" t="s">
        <v>1319</v>
      </c>
      <c r="D583" s="216" t="s">
        <v>179</v>
      </c>
      <c r="E583" s="217" t="s">
        <v>4625</v>
      </c>
      <c r="F583" s="218" t="s">
        <v>4626</v>
      </c>
      <c r="G583" s="219" t="s">
        <v>4281</v>
      </c>
      <c r="H583" s="220">
        <v>1</v>
      </c>
      <c r="I583" s="221"/>
      <c r="J583" s="222">
        <f>ROUND(I583*H583,2)</f>
        <v>0</v>
      </c>
      <c r="K583" s="218" t="s">
        <v>317</v>
      </c>
      <c r="L583" s="47"/>
      <c r="M583" s="223" t="s">
        <v>19</v>
      </c>
      <c r="N583" s="224" t="s">
        <v>48</v>
      </c>
      <c r="O583" s="87"/>
      <c r="P583" s="225">
        <f>O583*H583</f>
        <v>0</v>
      </c>
      <c r="Q583" s="225">
        <v>0</v>
      </c>
      <c r="R583" s="225">
        <f>Q583*H583</f>
        <v>0</v>
      </c>
      <c r="S583" s="225">
        <v>0</v>
      </c>
      <c r="T583" s="226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27" t="s">
        <v>291</v>
      </c>
      <c r="AT583" s="227" t="s">
        <v>179</v>
      </c>
      <c r="AU583" s="227" t="s">
        <v>86</v>
      </c>
      <c r="AY583" s="20" t="s">
        <v>177</v>
      </c>
      <c r="BE583" s="228">
        <f>IF(N583="základní",J583,0)</f>
        <v>0</v>
      </c>
      <c r="BF583" s="228">
        <f>IF(N583="snížená",J583,0)</f>
        <v>0</v>
      </c>
      <c r="BG583" s="228">
        <f>IF(N583="zákl. přenesená",J583,0)</f>
        <v>0</v>
      </c>
      <c r="BH583" s="228">
        <f>IF(N583="sníž. přenesená",J583,0)</f>
        <v>0</v>
      </c>
      <c r="BI583" s="228">
        <f>IF(N583="nulová",J583,0)</f>
        <v>0</v>
      </c>
      <c r="BJ583" s="20" t="s">
        <v>84</v>
      </c>
      <c r="BK583" s="228">
        <f>ROUND(I583*H583,2)</f>
        <v>0</v>
      </c>
      <c r="BL583" s="20" t="s">
        <v>291</v>
      </c>
      <c r="BM583" s="227" t="s">
        <v>2243</v>
      </c>
    </row>
    <row r="584" s="2" customFormat="1">
      <c r="A584" s="41"/>
      <c r="B584" s="42"/>
      <c r="C584" s="43"/>
      <c r="D584" s="229" t="s">
        <v>185</v>
      </c>
      <c r="E584" s="43"/>
      <c r="F584" s="230" t="s">
        <v>4626</v>
      </c>
      <c r="G584" s="43"/>
      <c r="H584" s="43"/>
      <c r="I584" s="231"/>
      <c r="J584" s="43"/>
      <c r="K584" s="43"/>
      <c r="L584" s="47"/>
      <c r="M584" s="232"/>
      <c r="N584" s="233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185</v>
      </c>
      <c r="AU584" s="20" t="s">
        <v>86</v>
      </c>
    </row>
    <row r="585" s="2" customFormat="1" ht="16.5" customHeight="1">
      <c r="A585" s="41"/>
      <c r="B585" s="42"/>
      <c r="C585" s="216" t="s">
        <v>1324</v>
      </c>
      <c r="D585" s="216" t="s">
        <v>179</v>
      </c>
      <c r="E585" s="217" t="s">
        <v>4627</v>
      </c>
      <c r="F585" s="218" t="s">
        <v>4628</v>
      </c>
      <c r="G585" s="219" t="s">
        <v>4281</v>
      </c>
      <c r="H585" s="220">
        <v>1</v>
      </c>
      <c r="I585" s="221"/>
      <c r="J585" s="222">
        <f>ROUND(I585*H585,2)</f>
        <v>0</v>
      </c>
      <c r="K585" s="218" t="s">
        <v>317</v>
      </c>
      <c r="L585" s="47"/>
      <c r="M585" s="223" t="s">
        <v>19</v>
      </c>
      <c r="N585" s="224" t="s">
        <v>48</v>
      </c>
      <c r="O585" s="87"/>
      <c r="P585" s="225">
        <f>O585*H585</f>
        <v>0</v>
      </c>
      <c r="Q585" s="225">
        <v>0</v>
      </c>
      <c r="R585" s="225">
        <f>Q585*H585</f>
        <v>0</v>
      </c>
      <c r="S585" s="225">
        <v>0</v>
      </c>
      <c r="T585" s="226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7" t="s">
        <v>291</v>
      </c>
      <c r="AT585" s="227" t="s">
        <v>179</v>
      </c>
      <c r="AU585" s="227" t="s">
        <v>86</v>
      </c>
      <c r="AY585" s="20" t="s">
        <v>177</v>
      </c>
      <c r="BE585" s="228">
        <f>IF(N585="základní",J585,0)</f>
        <v>0</v>
      </c>
      <c r="BF585" s="228">
        <f>IF(N585="snížená",J585,0)</f>
        <v>0</v>
      </c>
      <c r="BG585" s="228">
        <f>IF(N585="zákl. přenesená",J585,0)</f>
        <v>0</v>
      </c>
      <c r="BH585" s="228">
        <f>IF(N585="sníž. přenesená",J585,0)</f>
        <v>0</v>
      </c>
      <c r="BI585" s="228">
        <f>IF(N585="nulová",J585,0)</f>
        <v>0</v>
      </c>
      <c r="BJ585" s="20" t="s">
        <v>84</v>
      </c>
      <c r="BK585" s="228">
        <f>ROUND(I585*H585,2)</f>
        <v>0</v>
      </c>
      <c r="BL585" s="20" t="s">
        <v>291</v>
      </c>
      <c r="BM585" s="227" t="s">
        <v>2253</v>
      </c>
    </row>
    <row r="586" s="2" customFormat="1">
      <c r="A586" s="41"/>
      <c r="B586" s="42"/>
      <c r="C586" s="43"/>
      <c r="D586" s="229" t="s">
        <v>185</v>
      </c>
      <c r="E586" s="43"/>
      <c r="F586" s="230" t="s">
        <v>4628</v>
      </c>
      <c r="G586" s="43"/>
      <c r="H586" s="43"/>
      <c r="I586" s="231"/>
      <c r="J586" s="43"/>
      <c r="K586" s="43"/>
      <c r="L586" s="47"/>
      <c r="M586" s="232"/>
      <c r="N586" s="233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185</v>
      </c>
      <c r="AU586" s="20" t="s">
        <v>86</v>
      </c>
    </row>
    <row r="587" s="2" customFormat="1" ht="16.5" customHeight="1">
      <c r="A587" s="41"/>
      <c r="B587" s="42"/>
      <c r="C587" s="216" t="s">
        <v>1330</v>
      </c>
      <c r="D587" s="216" t="s">
        <v>179</v>
      </c>
      <c r="E587" s="217" t="s">
        <v>4629</v>
      </c>
      <c r="F587" s="218" t="s">
        <v>4630</v>
      </c>
      <c r="G587" s="219" t="s">
        <v>4281</v>
      </c>
      <c r="H587" s="220">
        <v>1</v>
      </c>
      <c r="I587" s="221"/>
      <c r="J587" s="222">
        <f>ROUND(I587*H587,2)</f>
        <v>0</v>
      </c>
      <c r="K587" s="218" t="s">
        <v>317</v>
      </c>
      <c r="L587" s="47"/>
      <c r="M587" s="223" t="s">
        <v>19</v>
      </c>
      <c r="N587" s="224" t="s">
        <v>48</v>
      </c>
      <c r="O587" s="87"/>
      <c r="P587" s="225">
        <f>O587*H587</f>
        <v>0</v>
      </c>
      <c r="Q587" s="225">
        <v>0</v>
      </c>
      <c r="R587" s="225">
        <f>Q587*H587</f>
        <v>0</v>
      </c>
      <c r="S587" s="225">
        <v>0</v>
      </c>
      <c r="T587" s="226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27" t="s">
        <v>291</v>
      </c>
      <c r="AT587" s="227" t="s">
        <v>179</v>
      </c>
      <c r="AU587" s="227" t="s">
        <v>86</v>
      </c>
      <c r="AY587" s="20" t="s">
        <v>177</v>
      </c>
      <c r="BE587" s="228">
        <f>IF(N587="základní",J587,0)</f>
        <v>0</v>
      </c>
      <c r="BF587" s="228">
        <f>IF(N587="snížená",J587,0)</f>
        <v>0</v>
      </c>
      <c r="BG587" s="228">
        <f>IF(N587="zákl. přenesená",J587,0)</f>
        <v>0</v>
      </c>
      <c r="BH587" s="228">
        <f>IF(N587="sníž. přenesená",J587,0)</f>
        <v>0</v>
      </c>
      <c r="BI587" s="228">
        <f>IF(N587="nulová",J587,0)</f>
        <v>0</v>
      </c>
      <c r="BJ587" s="20" t="s">
        <v>84</v>
      </c>
      <c r="BK587" s="228">
        <f>ROUND(I587*H587,2)</f>
        <v>0</v>
      </c>
      <c r="BL587" s="20" t="s">
        <v>291</v>
      </c>
      <c r="BM587" s="227" t="s">
        <v>2263</v>
      </c>
    </row>
    <row r="588" s="2" customFormat="1">
      <c r="A588" s="41"/>
      <c r="B588" s="42"/>
      <c r="C588" s="43"/>
      <c r="D588" s="229" t="s">
        <v>185</v>
      </c>
      <c r="E588" s="43"/>
      <c r="F588" s="230" t="s">
        <v>4630</v>
      </c>
      <c r="G588" s="43"/>
      <c r="H588" s="43"/>
      <c r="I588" s="231"/>
      <c r="J588" s="43"/>
      <c r="K588" s="43"/>
      <c r="L588" s="47"/>
      <c r="M588" s="232"/>
      <c r="N588" s="233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185</v>
      </c>
      <c r="AU588" s="20" t="s">
        <v>86</v>
      </c>
    </row>
    <row r="589" s="2" customFormat="1" ht="16.5" customHeight="1">
      <c r="A589" s="41"/>
      <c r="B589" s="42"/>
      <c r="C589" s="216" t="s">
        <v>1335</v>
      </c>
      <c r="D589" s="216" t="s">
        <v>179</v>
      </c>
      <c r="E589" s="217" t="s">
        <v>4631</v>
      </c>
      <c r="F589" s="218" t="s">
        <v>4632</v>
      </c>
      <c r="G589" s="219" t="s">
        <v>4281</v>
      </c>
      <c r="H589" s="220">
        <v>3</v>
      </c>
      <c r="I589" s="221"/>
      <c r="J589" s="222">
        <f>ROUND(I589*H589,2)</f>
        <v>0</v>
      </c>
      <c r="K589" s="218" t="s">
        <v>317</v>
      </c>
      <c r="L589" s="47"/>
      <c r="M589" s="223" t="s">
        <v>19</v>
      </c>
      <c r="N589" s="224" t="s">
        <v>48</v>
      </c>
      <c r="O589" s="87"/>
      <c r="P589" s="225">
        <f>O589*H589</f>
        <v>0</v>
      </c>
      <c r="Q589" s="225">
        <v>0</v>
      </c>
      <c r="R589" s="225">
        <f>Q589*H589</f>
        <v>0</v>
      </c>
      <c r="S589" s="225">
        <v>0</v>
      </c>
      <c r="T589" s="226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27" t="s">
        <v>291</v>
      </c>
      <c r="AT589" s="227" t="s">
        <v>179</v>
      </c>
      <c r="AU589" s="227" t="s">
        <v>86</v>
      </c>
      <c r="AY589" s="20" t="s">
        <v>177</v>
      </c>
      <c r="BE589" s="228">
        <f>IF(N589="základní",J589,0)</f>
        <v>0</v>
      </c>
      <c r="BF589" s="228">
        <f>IF(N589="snížená",J589,0)</f>
        <v>0</v>
      </c>
      <c r="BG589" s="228">
        <f>IF(N589="zákl. přenesená",J589,0)</f>
        <v>0</v>
      </c>
      <c r="BH589" s="228">
        <f>IF(N589="sníž. přenesená",J589,0)</f>
        <v>0</v>
      </c>
      <c r="BI589" s="228">
        <f>IF(N589="nulová",J589,0)</f>
        <v>0</v>
      </c>
      <c r="BJ589" s="20" t="s">
        <v>84</v>
      </c>
      <c r="BK589" s="228">
        <f>ROUND(I589*H589,2)</f>
        <v>0</v>
      </c>
      <c r="BL589" s="20" t="s">
        <v>291</v>
      </c>
      <c r="BM589" s="227" t="s">
        <v>2273</v>
      </c>
    </row>
    <row r="590" s="2" customFormat="1">
      <c r="A590" s="41"/>
      <c r="B590" s="42"/>
      <c r="C590" s="43"/>
      <c r="D590" s="229" t="s">
        <v>185</v>
      </c>
      <c r="E590" s="43"/>
      <c r="F590" s="230" t="s">
        <v>4632</v>
      </c>
      <c r="G590" s="43"/>
      <c r="H590" s="43"/>
      <c r="I590" s="231"/>
      <c r="J590" s="43"/>
      <c r="K590" s="43"/>
      <c r="L590" s="47"/>
      <c r="M590" s="232"/>
      <c r="N590" s="233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20" t="s">
        <v>185</v>
      </c>
      <c r="AU590" s="20" t="s">
        <v>86</v>
      </c>
    </row>
    <row r="591" s="2" customFormat="1" ht="16.5" customHeight="1">
      <c r="A591" s="41"/>
      <c r="B591" s="42"/>
      <c r="C591" s="216" t="s">
        <v>1340</v>
      </c>
      <c r="D591" s="216" t="s">
        <v>179</v>
      </c>
      <c r="E591" s="217" t="s">
        <v>4633</v>
      </c>
      <c r="F591" s="218" t="s">
        <v>4634</v>
      </c>
      <c r="G591" s="219" t="s">
        <v>4281</v>
      </c>
      <c r="H591" s="220">
        <v>1</v>
      </c>
      <c r="I591" s="221"/>
      <c r="J591" s="222">
        <f>ROUND(I591*H591,2)</f>
        <v>0</v>
      </c>
      <c r="K591" s="218" t="s">
        <v>317</v>
      </c>
      <c r="L591" s="47"/>
      <c r="M591" s="223" t="s">
        <v>19</v>
      </c>
      <c r="N591" s="224" t="s">
        <v>48</v>
      </c>
      <c r="O591" s="87"/>
      <c r="P591" s="225">
        <f>O591*H591</f>
        <v>0</v>
      </c>
      <c r="Q591" s="225">
        <v>0</v>
      </c>
      <c r="R591" s="225">
        <f>Q591*H591</f>
        <v>0</v>
      </c>
      <c r="S591" s="225">
        <v>0</v>
      </c>
      <c r="T591" s="226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27" t="s">
        <v>291</v>
      </c>
      <c r="AT591" s="227" t="s">
        <v>179</v>
      </c>
      <c r="AU591" s="227" t="s">
        <v>86</v>
      </c>
      <c r="AY591" s="20" t="s">
        <v>177</v>
      </c>
      <c r="BE591" s="228">
        <f>IF(N591="základní",J591,0)</f>
        <v>0</v>
      </c>
      <c r="BF591" s="228">
        <f>IF(N591="snížená",J591,0)</f>
        <v>0</v>
      </c>
      <c r="BG591" s="228">
        <f>IF(N591="zákl. přenesená",J591,0)</f>
        <v>0</v>
      </c>
      <c r="BH591" s="228">
        <f>IF(N591="sníž. přenesená",J591,0)</f>
        <v>0</v>
      </c>
      <c r="BI591" s="228">
        <f>IF(N591="nulová",J591,0)</f>
        <v>0</v>
      </c>
      <c r="BJ591" s="20" t="s">
        <v>84</v>
      </c>
      <c r="BK591" s="228">
        <f>ROUND(I591*H591,2)</f>
        <v>0</v>
      </c>
      <c r="BL591" s="20" t="s">
        <v>291</v>
      </c>
      <c r="BM591" s="227" t="s">
        <v>2284</v>
      </c>
    </row>
    <row r="592" s="2" customFormat="1">
      <c r="A592" s="41"/>
      <c r="B592" s="42"/>
      <c r="C592" s="43"/>
      <c r="D592" s="229" t="s">
        <v>185</v>
      </c>
      <c r="E592" s="43"/>
      <c r="F592" s="230" t="s">
        <v>4634</v>
      </c>
      <c r="G592" s="43"/>
      <c r="H592" s="43"/>
      <c r="I592" s="231"/>
      <c r="J592" s="43"/>
      <c r="K592" s="43"/>
      <c r="L592" s="47"/>
      <c r="M592" s="232"/>
      <c r="N592" s="233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185</v>
      </c>
      <c r="AU592" s="20" t="s">
        <v>86</v>
      </c>
    </row>
    <row r="593" s="2" customFormat="1" ht="16.5" customHeight="1">
      <c r="A593" s="41"/>
      <c r="B593" s="42"/>
      <c r="C593" s="216" t="s">
        <v>1346</v>
      </c>
      <c r="D593" s="216" t="s">
        <v>179</v>
      </c>
      <c r="E593" s="217" t="s">
        <v>4591</v>
      </c>
      <c r="F593" s="218" t="s">
        <v>4592</v>
      </c>
      <c r="G593" s="219" t="s">
        <v>4281</v>
      </c>
      <c r="H593" s="220">
        <v>9</v>
      </c>
      <c r="I593" s="221"/>
      <c r="J593" s="222">
        <f>ROUND(I593*H593,2)</f>
        <v>0</v>
      </c>
      <c r="K593" s="218" t="s">
        <v>317</v>
      </c>
      <c r="L593" s="47"/>
      <c r="M593" s="223" t="s">
        <v>19</v>
      </c>
      <c r="N593" s="224" t="s">
        <v>48</v>
      </c>
      <c r="O593" s="87"/>
      <c r="P593" s="225">
        <f>O593*H593</f>
        <v>0</v>
      </c>
      <c r="Q593" s="225">
        <v>0</v>
      </c>
      <c r="R593" s="225">
        <f>Q593*H593</f>
        <v>0</v>
      </c>
      <c r="S593" s="225">
        <v>0</v>
      </c>
      <c r="T593" s="226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27" t="s">
        <v>291</v>
      </c>
      <c r="AT593" s="227" t="s">
        <v>179</v>
      </c>
      <c r="AU593" s="227" t="s">
        <v>86</v>
      </c>
      <c r="AY593" s="20" t="s">
        <v>177</v>
      </c>
      <c r="BE593" s="228">
        <f>IF(N593="základní",J593,0)</f>
        <v>0</v>
      </c>
      <c r="BF593" s="228">
        <f>IF(N593="snížená",J593,0)</f>
        <v>0</v>
      </c>
      <c r="BG593" s="228">
        <f>IF(N593="zákl. přenesená",J593,0)</f>
        <v>0</v>
      </c>
      <c r="BH593" s="228">
        <f>IF(N593="sníž. přenesená",J593,0)</f>
        <v>0</v>
      </c>
      <c r="BI593" s="228">
        <f>IF(N593="nulová",J593,0)</f>
        <v>0</v>
      </c>
      <c r="BJ593" s="20" t="s">
        <v>84</v>
      </c>
      <c r="BK593" s="228">
        <f>ROUND(I593*H593,2)</f>
        <v>0</v>
      </c>
      <c r="BL593" s="20" t="s">
        <v>291</v>
      </c>
      <c r="BM593" s="227" t="s">
        <v>2295</v>
      </c>
    </row>
    <row r="594" s="2" customFormat="1">
      <c r="A594" s="41"/>
      <c r="B594" s="42"/>
      <c r="C594" s="43"/>
      <c r="D594" s="229" t="s">
        <v>185</v>
      </c>
      <c r="E594" s="43"/>
      <c r="F594" s="230" t="s">
        <v>4592</v>
      </c>
      <c r="G594" s="43"/>
      <c r="H594" s="43"/>
      <c r="I594" s="231"/>
      <c r="J594" s="43"/>
      <c r="K594" s="43"/>
      <c r="L594" s="47"/>
      <c r="M594" s="232"/>
      <c r="N594" s="233"/>
      <c r="O594" s="87"/>
      <c r="P594" s="87"/>
      <c r="Q594" s="87"/>
      <c r="R594" s="87"/>
      <c r="S594" s="87"/>
      <c r="T594" s="88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20" t="s">
        <v>185</v>
      </c>
      <c r="AU594" s="20" t="s">
        <v>86</v>
      </c>
    </row>
    <row r="595" s="2" customFormat="1" ht="16.5" customHeight="1">
      <c r="A595" s="41"/>
      <c r="B595" s="42"/>
      <c r="C595" s="216" t="s">
        <v>1353</v>
      </c>
      <c r="D595" s="216" t="s">
        <v>179</v>
      </c>
      <c r="E595" s="217" t="s">
        <v>4635</v>
      </c>
      <c r="F595" s="218" t="s">
        <v>4636</v>
      </c>
      <c r="G595" s="219" t="s">
        <v>4281</v>
      </c>
      <c r="H595" s="220">
        <v>1</v>
      </c>
      <c r="I595" s="221"/>
      <c r="J595" s="222">
        <f>ROUND(I595*H595,2)</f>
        <v>0</v>
      </c>
      <c r="K595" s="218" t="s">
        <v>317</v>
      </c>
      <c r="L595" s="47"/>
      <c r="M595" s="223" t="s">
        <v>19</v>
      </c>
      <c r="N595" s="224" t="s">
        <v>48</v>
      </c>
      <c r="O595" s="87"/>
      <c r="P595" s="225">
        <f>O595*H595</f>
        <v>0</v>
      </c>
      <c r="Q595" s="225">
        <v>0</v>
      </c>
      <c r="R595" s="225">
        <f>Q595*H595</f>
        <v>0</v>
      </c>
      <c r="S595" s="225">
        <v>0</v>
      </c>
      <c r="T595" s="226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27" t="s">
        <v>291</v>
      </c>
      <c r="AT595" s="227" t="s">
        <v>179</v>
      </c>
      <c r="AU595" s="227" t="s">
        <v>86</v>
      </c>
      <c r="AY595" s="20" t="s">
        <v>177</v>
      </c>
      <c r="BE595" s="228">
        <f>IF(N595="základní",J595,0)</f>
        <v>0</v>
      </c>
      <c r="BF595" s="228">
        <f>IF(N595="snížená",J595,0)</f>
        <v>0</v>
      </c>
      <c r="BG595" s="228">
        <f>IF(N595="zákl. přenesená",J595,0)</f>
        <v>0</v>
      </c>
      <c r="BH595" s="228">
        <f>IF(N595="sníž. přenesená",J595,0)</f>
        <v>0</v>
      </c>
      <c r="BI595" s="228">
        <f>IF(N595="nulová",J595,0)</f>
        <v>0</v>
      </c>
      <c r="BJ595" s="20" t="s">
        <v>84</v>
      </c>
      <c r="BK595" s="228">
        <f>ROUND(I595*H595,2)</f>
        <v>0</v>
      </c>
      <c r="BL595" s="20" t="s">
        <v>291</v>
      </c>
      <c r="BM595" s="227" t="s">
        <v>2306</v>
      </c>
    </row>
    <row r="596" s="2" customFormat="1">
      <c r="A596" s="41"/>
      <c r="B596" s="42"/>
      <c r="C596" s="43"/>
      <c r="D596" s="229" t="s">
        <v>185</v>
      </c>
      <c r="E596" s="43"/>
      <c r="F596" s="230" t="s">
        <v>4636</v>
      </c>
      <c r="G596" s="43"/>
      <c r="H596" s="43"/>
      <c r="I596" s="231"/>
      <c r="J596" s="43"/>
      <c r="K596" s="43"/>
      <c r="L596" s="47"/>
      <c r="M596" s="232"/>
      <c r="N596" s="233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185</v>
      </c>
      <c r="AU596" s="20" t="s">
        <v>86</v>
      </c>
    </row>
    <row r="597" s="2" customFormat="1" ht="16.5" customHeight="1">
      <c r="A597" s="41"/>
      <c r="B597" s="42"/>
      <c r="C597" s="216" t="s">
        <v>1360</v>
      </c>
      <c r="D597" s="216" t="s">
        <v>179</v>
      </c>
      <c r="E597" s="217" t="s">
        <v>4607</v>
      </c>
      <c r="F597" s="218" t="s">
        <v>4608</v>
      </c>
      <c r="G597" s="219" t="s">
        <v>4281</v>
      </c>
      <c r="H597" s="220">
        <v>7</v>
      </c>
      <c r="I597" s="221"/>
      <c r="J597" s="222">
        <f>ROUND(I597*H597,2)</f>
        <v>0</v>
      </c>
      <c r="K597" s="218" t="s">
        <v>317</v>
      </c>
      <c r="L597" s="47"/>
      <c r="M597" s="223" t="s">
        <v>19</v>
      </c>
      <c r="N597" s="224" t="s">
        <v>48</v>
      </c>
      <c r="O597" s="87"/>
      <c r="P597" s="225">
        <f>O597*H597</f>
        <v>0</v>
      </c>
      <c r="Q597" s="225">
        <v>0</v>
      </c>
      <c r="R597" s="225">
        <f>Q597*H597</f>
        <v>0</v>
      </c>
      <c r="S597" s="225">
        <v>0</v>
      </c>
      <c r="T597" s="226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27" t="s">
        <v>291</v>
      </c>
      <c r="AT597" s="227" t="s">
        <v>179</v>
      </c>
      <c r="AU597" s="227" t="s">
        <v>86</v>
      </c>
      <c r="AY597" s="20" t="s">
        <v>177</v>
      </c>
      <c r="BE597" s="228">
        <f>IF(N597="základní",J597,0)</f>
        <v>0</v>
      </c>
      <c r="BF597" s="228">
        <f>IF(N597="snížená",J597,0)</f>
        <v>0</v>
      </c>
      <c r="BG597" s="228">
        <f>IF(N597="zákl. přenesená",J597,0)</f>
        <v>0</v>
      </c>
      <c r="BH597" s="228">
        <f>IF(N597="sníž. přenesená",J597,0)</f>
        <v>0</v>
      </c>
      <c r="BI597" s="228">
        <f>IF(N597="nulová",J597,0)</f>
        <v>0</v>
      </c>
      <c r="BJ597" s="20" t="s">
        <v>84</v>
      </c>
      <c r="BK597" s="228">
        <f>ROUND(I597*H597,2)</f>
        <v>0</v>
      </c>
      <c r="BL597" s="20" t="s">
        <v>291</v>
      </c>
      <c r="BM597" s="227" t="s">
        <v>2317</v>
      </c>
    </row>
    <row r="598" s="2" customFormat="1">
      <c r="A598" s="41"/>
      <c r="B598" s="42"/>
      <c r="C598" s="43"/>
      <c r="D598" s="229" t="s">
        <v>185</v>
      </c>
      <c r="E598" s="43"/>
      <c r="F598" s="230" t="s">
        <v>4608</v>
      </c>
      <c r="G598" s="43"/>
      <c r="H598" s="43"/>
      <c r="I598" s="231"/>
      <c r="J598" s="43"/>
      <c r="K598" s="43"/>
      <c r="L598" s="47"/>
      <c r="M598" s="232"/>
      <c r="N598" s="233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185</v>
      </c>
      <c r="AU598" s="20" t="s">
        <v>86</v>
      </c>
    </row>
    <row r="599" s="2" customFormat="1" ht="16.5" customHeight="1">
      <c r="A599" s="41"/>
      <c r="B599" s="42"/>
      <c r="C599" s="216" t="s">
        <v>1365</v>
      </c>
      <c r="D599" s="216" t="s">
        <v>179</v>
      </c>
      <c r="E599" s="217" t="s">
        <v>4637</v>
      </c>
      <c r="F599" s="218" t="s">
        <v>4638</v>
      </c>
      <c r="G599" s="219" t="s">
        <v>4281</v>
      </c>
      <c r="H599" s="220">
        <v>1</v>
      </c>
      <c r="I599" s="221"/>
      <c r="J599" s="222">
        <f>ROUND(I599*H599,2)</f>
        <v>0</v>
      </c>
      <c r="K599" s="218" t="s">
        <v>317</v>
      </c>
      <c r="L599" s="47"/>
      <c r="M599" s="223" t="s">
        <v>19</v>
      </c>
      <c r="N599" s="224" t="s">
        <v>48</v>
      </c>
      <c r="O599" s="87"/>
      <c r="P599" s="225">
        <f>O599*H599</f>
        <v>0</v>
      </c>
      <c r="Q599" s="225">
        <v>0</v>
      </c>
      <c r="R599" s="225">
        <f>Q599*H599</f>
        <v>0</v>
      </c>
      <c r="S599" s="225">
        <v>0</v>
      </c>
      <c r="T599" s="226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27" t="s">
        <v>291</v>
      </c>
      <c r="AT599" s="227" t="s">
        <v>179</v>
      </c>
      <c r="AU599" s="227" t="s">
        <v>86</v>
      </c>
      <c r="AY599" s="20" t="s">
        <v>177</v>
      </c>
      <c r="BE599" s="228">
        <f>IF(N599="základní",J599,0)</f>
        <v>0</v>
      </c>
      <c r="BF599" s="228">
        <f>IF(N599="snížená",J599,0)</f>
        <v>0</v>
      </c>
      <c r="BG599" s="228">
        <f>IF(N599="zákl. přenesená",J599,0)</f>
        <v>0</v>
      </c>
      <c r="BH599" s="228">
        <f>IF(N599="sníž. přenesená",J599,0)</f>
        <v>0</v>
      </c>
      <c r="BI599" s="228">
        <f>IF(N599="nulová",J599,0)</f>
        <v>0</v>
      </c>
      <c r="BJ599" s="20" t="s">
        <v>84</v>
      </c>
      <c r="BK599" s="228">
        <f>ROUND(I599*H599,2)</f>
        <v>0</v>
      </c>
      <c r="BL599" s="20" t="s">
        <v>291</v>
      </c>
      <c r="BM599" s="227" t="s">
        <v>2327</v>
      </c>
    </row>
    <row r="600" s="2" customFormat="1">
      <c r="A600" s="41"/>
      <c r="B600" s="42"/>
      <c r="C600" s="43"/>
      <c r="D600" s="229" t="s">
        <v>185</v>
      </c>
      <c r="E600" s="43"/>
      <c r="F600" s="230" t="s">
        <v>4638</v>
      </c>
      <c r="G600" s="43"/>
      <c r="H600" s="43"/>
      <c r="I600" s="231"/>
      <c r="J600" s="43"/>
      <c r="K600" s="43"/>
      <c r="L600" s="47"/>
      <c r="M600" s="232"/>
      <c r="N600" s="233"/>
      <c r="O600" s="87"/>
      <c r="P600" s="87"/>
      <c r="Q600" s="87"/>
      <c r="R600" s="87"/>
      <c r="S600" s="87"/>
      <c r="T600" s="88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20" t="s">
        <v>185</v>
      </c>
      <c r="AU600" s="20" t="s">
        <v>86</v>
      </c>
    </row>
    <row r="601" s="2" customFormat="1" ht="16.5" customHeight="1">
      <c r="A601" s="41"/>
      <c r="B601" s="42"/>
      <c r="C601" s="216" t="s">
        <v>1370</v>
      </c>
      <c r="D601" s="216" t="s">
        <v>179</v>
      </c>
      <c r="E601" s="217" t="s">
        <v>4639</v>
      </c>
      <c r="F601" s="218" t="s">
        <v>4640</v>
      </c>
      <c r="G601" s="219" t="s">
        <v>4281</v>
      </c>
      <c r="H601" s="220">
        <v>9</v>
      </c>
      <c r="I601" s="221"/>
      <c r="J601" s="222">
        <f>ROUND(I601*H601,2)</f>
        <v>0</v>
      </c>
      <c r="K601" s="218" t="s">
        <v>317</v>
      </c>
      <c r="L601" s="47"/>
      <c r="M601" s="223" t="s">
        <v>19</v>
      </c>
      <c r="N601" s="224" t="s">
        <v>48</v>
      </c>
      <c r="O601" s="87"/>
      <c r="P601" s="225">
        <f>O601*H601</f>
        <v>0</v>
      </c>
      <c r="Q601" s="225">
        <v>0</v>
      </c>
      <c r="R601" s="225">
        <f>Q601*H601</f>
        <v>0</v>
      </c>
      <c r="S601" s="225">
        <v>0</v>
      </c>
      <c r="T601" s="226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27" t="s">
        <v>291</v>
      </c>
      <c r="AT601" s="227" t="s">
        <v>179</v>
      </c>
      <c r="AU601" s="227" t="s">
        <v>86</v>
      </c>
      <c r="AY601" s="20" t="s">
        <v>177</v>
      </c>
      <c r="BE601" s="228">
        <f>IF(N601="základní",J601,0)</f>
        <v>0</v>
      </c>
      <c r="BF601" s="228">
        <f>IF(N601="snížená",J601,0)</f>
        <v>0</v>
      </c>
      <c r="BG601" s="228">
        <f>IF(N601="zákl. přenesená",J601,0)</f>
        <v>0</v>
      </c>
      <c r="BH601" s="228">
        <f>IF(N601="sníž. přenesená",J601,0)</f>
        <v>0</v>
      </c>
      <c r="BI601" s="228">
        <f>IF(N601="nulová",J601,0)</f>
        <v>0</v>
      </c>
      <c r="BJ601" s="20" t="s">
        <v>84</v>
      </c>
      <c r="BK601" s="228">
        <f>ROUND(I601*H601,2)</f>
        <v>0</v>
      </c>
      <c r="BL601" s="20" t="s">
        <v>291</v>
      </c>
      <c r="BM601" s="227" t="s">
        <v>2343</v>
      </c>
    </row>
    <row r="602" s="2" customFormat="1">
      <c r="A602" s="41"/>
      <c r="B602" s="42"/>
      <c r="C602" s="43"/>
      <c r="D602" s="229" t="s">
        <v>185</v>
      </c>
      <c r="E602" s="43"/>
      <c r="F602" s="230" t="s">
        <v>4640</v>
      </c>
      <c r="G602" s="43"/>
      <c r="H602" s="43"/>
      <c r="I602" s="231"/>
      <c r="J602" s="43"/>
      <c r="K602" s="43"/>
      <c r="L602" s="47"/>
      <c r="M602" s="232"/>
      <c r="N602" s="233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185</v>
      </c>
      <c r="AU602" s="20" t="s">
        <v>86</v>
      </c>
    </row>
    <row r="603" s="2" customFormat="1" ht="16.5" customHeight="1">
      <c r="A603" s="41"/>
      <c r="B603" s="42"/>
      <c r="C603" s="216" t="s">
        <v>1375</v>
      </c>
      <c r="D603" s="216" t="s">
        <v>179</v>
      </c>
      <c r="E603" s="217" t="s">
        <v>4641</v>
      </c>
      <c r="F603" s="218" t="s">
        <v>4642</v>
      </c>
      <c r="G603" s="219" t="s">
        <v>4281</v>
      </c>
      <c r="H603" s="220">
        <v>1</v>
      </c>
      <c r="I603" s="221"/>
      <c r="J603" s="222">
        <f>ROUND(I603*H603,2)</f>
        <v>0</v>
      </c>
      <c r="K603" s="218" t="s">
        <v>317</v>
      </c>
      <c r="L603" s="47"/>
      <c r="M603" s="223" t="s">
        <v>19</v>
      </c>
      <c r="N603" s="224" t="s">
        <v>48</v>
      </c>
      <c r="O603" s="87"/>
      <c r="P603" s="225">
        <f>O603*H603</f>
        <v>0</v>
      </c>
      <c r="Q603" s="225">
        <v>0</v>
      </c>
      <c r="R603" s="225">
        <f>Q603*H603</f>
        <v>0</v>
      </c>
      <c r="S603" s="225">
        <v>0</v>
      </c>
      <c r="T603" s="226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27" t="s">
        <v>291</v>
      </c>
      <c r="AT603" s="227" t="s">
        <v>179</v>
      </c>
      <c r="AU603" s="227" t="s">
        <v>86</v>
      </c>
      <c r="AY603" s="20" t="s">
        <v>177</v>
      </c>
      <c r="BE603" s="228">
        <f>IF(N603="základní",J603,0)</f>
        <v>0</v>
      </c>
      <c r="BF603" s="228">
        <f>IF(N603="snížená",J603,0)</f>
        <v>0</v>
      </c>
      <c r="BG603" s="228">
        <f>IF(N603="zákl. přenesená",J603,0)</f>
        <v>0</v>
      </c>
      <c r="BH603" s="228">
        <f>IF(N603="sníž. přenesená",J603,0)</f>
        <v>0</v>
      </c>
      <c r="BI603" s="228">
        <f>IF(N603="nulová",J603,0)</f>
        <v>0</v>
      </c>
      <c r="BJ603" s="20" t="s">
        <v>84</v>
      </c>
      <c r="BK603" s="228">
        <f>ROUND(I603*H603,2)</f>
        <v>0</v>
      </c>
      <c r="BL603" s="20" t="s">
        <v>291</v>
      </c>
      <c r="BM603" s="227" t="s">
        <v>2353</v>
      </c>
    </row>
    <row r="604" s="2" customFormat="1">
      <c r="A604" s="41"/>
      <c r="B604" s="42"/>
      <c r="C604" s="43"/>
      <c r="D604" s="229" t="s">
        <v>185</v>
      </c>
      <c r="E604" s="43"/>
      <c r="F604" s="230" t="s">
        <v>4642</v>
      </c>
      <c r="G604" s="43"/>
      <c r="H604" s="43"/>
      <c r="I604" s="231"/>
      <c r="J604" s="43"/>
      <c r="K604" s="43"/>
      <c r="L604" s="47"/>
      <c r="M604" s="232"/>
      <c r="N604" s="233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185</v>
      </c>
      <c r="AU604" s="20" t="s">
        <v>86</v>
      </c>
    </row>
    <row r="605" s="2" customFormat="1" ht="16.5" customHeight="1">
      <c r="A605" s="41"/>
      <c r="B605" s="42"/>
      <c r="C605" s="216" t="s">
        <v>1380</v>
      </c>
      <c r="D605" s="216" t="s">
        <v>179</v>
      </c>
      <c r="E605" s="217" t="s">
        <v>4643</v>
      </c>
      <c r="F605" s="218" t="s">
        <v>4622</v>
      </c>
      <c r="G605" s="219" t="s">
        <v>3686</v>
      </c>
      <c r="H605" s="220">
        <v>1</v>
      </c>
      <c r="I605" s="221"/>
      <c r="J605" s="222">
        <f>ROUND(I605*H605,2)</f>
        <v>0</v>
      </c>
      <c r="K605" s="218" t="s">
        <v>317</v>
      </c>
      <c r="L605" s="47"/>
      <c r="M605" s="223" t="s">
        <v>19</v>
      </c>
      <c r="N605" s="224" t="s">
        <v>48</v>
      </c>
      <c r="O605" s="87"/>
      <c r="P605" s="225">
        <f>O605*H605</f>
        <v>0</v>
      </c>
      <c r="Q605" s="225">
        <v>0</v>
      </c>
      <c r="R605" s="225">
        <f>Q605*H605</f>
        <v>0</v>
      </c>
      <c r="S605" s="225">
        <v>0</v>
      </c>
      <c r="T605" s="226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27" t="s">
        <v>291</v>
      </c>
      <c r="AT605" s="227" t="s">
        <v>179</v>
      </c>
      <c r="AU605" s="227" t="s">
        <v>86</v>
      </c>
      <c r="AY605" s="20" t="s">
        <v>177</v>
      </c>
      <c r="BE605" s="228">
        <f>IF(N605="základní",J605,0)</f>
        <v>0</v>
      </c>
      <c r="BF605" s="228">
        <f>IF(N605="snížená",J605,0)</f>
        <v>0</v>
      </c>
      <c r="BG605" s="228">
        <f>IF(N605="zákl. přenesená",J605,0)</f>
        <v>0</v>
      </c>
      <c r="BH605" s="228">
        <f>IF(N605="sníž. přenesená",J605,0)</f>
        <v>0</v>
      </c>
      <c r="BI605" s="228">
        <f>IF(N605="nulová",J605,0)</f>
        <v>0</v>
      </c>
      <c r="BJ605" s="20" t="s">
        <v>84</v>
      </c>
      <c r="BK605" s="228">
        <f>ROUND(I605*H605,2)</f>
        <v>0</v>
      </c>
      <c r="BL605" s="20" t="s">
        <v>291</v>
      </c>
      <c r="BM605" s="227" t="s">
        <v>2364</v>
      </c>
    </row>
    <row r="606" s="2" customFormat="1">
      <c r="A606" s="41"/>
      <c r="B606" s="42"/>
      <c r="C606" s="43"/>
      <c r="D606" s="229" t="s">
        <v>185</v>
      </c>
      <c r="E606" s="43"/>
      <c r="F606" s="230" t="s">
        <v>4622</v>
      </c>
      <c r="G606" s="43"/>
      <c r="H606" s="43"/>
      <c r="I606" s="231"/>
      <c r="J606" s="43"/>
      <c r="K606" s="43"/>
      <c r="L606" s="47"/>
      <c r="M606" s="232"/>
      <c r="N606" s="233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185</v>
      </c>
      <c r="AU606" s="20" t="s">
        <v>86</v>
      </c>
    </row>
    <row r="607" s="12" customFormat="1" ht="25.92" customHeight="1">
      <c r="A607" s="12"/>
      <c r="B607" s="200"/>
      <c r="C607" s="201"/>
      <c r="D607" s="202" t="s">
        <v>76</v>
      </c>
      <c r="E607" s="203" t="s">
        <v>4066</v>
      </c>
      <c r="F607" s="203" t="s">
        <v>4067</v>
      </c>
      <c r="G607" s="201"/>
      <c r="H607" s="201"/>
      <c r="I607" s="204"/>
      <c r="J607" s="205">
        <f>BK607</f>
        <v>0</v>
      </c>
      <c r="K607" s="201"/>
      <c r="L607" s="206"/>
      <c r="M607" s="207"/>
      <c r="N607" s="208"/>
      <c r="O607" s="208"/>
      <c r="P607" s="209">
        <f>SUM(P608:P615)</f>
        <v>0</v>
      </c>
      <c r="Q607" s="208"/>
      <c r="R607" s="209">
        <f>SUM(R608:R615)</f>
        <v>0</v>
      </c>
      <c r="S607" s="208"/>
      <c r="T607" s="210">
        <f>SUM(T608:T615)</f>
        <v>0</v>
      </c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R607" s="211" t="s">
        <v>99</v>
      </c>
      <c r="AT607" s="212" t="s">
        <v>76</v>
      </c>
      <c r="AU607" s="212" t="s">
        <v>77</v>
      </c>
      <c r="AY607" s="211" t="s">
        <v>177</v>
      </c>
      <c r="BK607" s="213">
        <f>SUM(BK608:BK615)</f>
        <v>0</v>
      </c>
    </row>
    <row r="608" s="2" customFormat="1" ht="16.5" customHeight="1">
      <c r="A608" s="41"/>
      <c r="B608" s="42"/>
      <c r="C608" s="216" t="s">
        <v>1385</v>
      </c>
      <c r="D608" s="216" t="s">
        <v>179</v>
      </c>
      <c r="E608" s="217" t="s">
        <v>4644</v>
      </c>
      <c r="F608" s="218" t="s">
        <v>4645</v>
      </c>
      <c r="G608" s="219" t="s">
        <v>2844</v>
      </c>
      <c r="H608" s="288"/>
      <c r="I608" s="221"/>
      <c r="J608" s="222">
        <f>ROUND(I608*H608,2)</f>
        <v>0</v>
      </c>
      <c r="K608" s="218" t="s">
        <v>317</v>
      </c>
      <c r="L608" s="47"/>
      <c r="M608" s="223" t="s">
        <v>19</v>
      </c>
      <c r="N608" s="224" t="s">
        <v>48</v>
      </c>
      <c r="O608" s="87"/>
      <c r="P608" s="225">
        <f>O608*H608</f>
        <v>0</v>
      </c>
      <c r="Q608" s="225">
        <v>0</v>
      </c>
      <c r="R608" s="225">
        <f>Q608*H608</f>
        <v>0</v>
      </c>
      <c r="S608" s="225">
        <v>0</v>
      </c>
      <c r="T608" s="226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27" t="s">
        <v>4646</v>
      </c>
      <c r="AT608" s="227" t="s">
        <v>179</v>
      </c>
      <c r="AU608" s="227" t="s">
        <v>84</v>
      </c>
      <c r="AY608" s="20" t="s">
        <v>177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20" t="s">
        <v>84</v>
      </c>
      <c r="BK608" s="228">
        <f>ROUND(I608*H608,2)</f>
        <v>0</v>
      </c>
      <c r="BL608" s="20" t="s">
        <v>4646</v>
      </c>
      <c r="BM608" s="227" t="s">
        <v>4647</v>
      </c>
    </row>
    <row r="609" s="2" customFormat="1">
      <c r="A609" s="41"/>
      <c r="B609" s="42"/>
      <c r="C609" s="43"/>
      <c r="D609" s="229" t="s">
        <v>185</v>
      </c>
      <c r="E609" s="43"/>
      <c r="F609" s="230" t="s">
        <v>4645</v>
      </c>
      <c r="G609" s="43"/>
      <c r="H609" s="43"/>
      <c r="I609" s="231"/>
      <c r="J609" s="43"/>
      <c r="K609" s="43"/>
      <c r="L609" s="47"/>
      <c r="M609" s="232"/>
      <c r="N609" s="233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185</v>
      </c>
      <c r="AU609" s="20" t="s">
        <v>84</v>
      </c>
    </row>
    <row r="610" s="2" customFormat="1" ht="16.5" customHeight="1">
      <c r="A610" s="41"/>
      <c r="B610" s="42"/>
      <c r="C610" s="216" t="s">
        <v>1391</v>
      </c>
      <c r="D610" s="216" t="s">
        <v>179</v>
      </c>
      <c r="E610" s="217" t="s">
        <v>4648</v>
      </c>
      <c r="F610" s="218" t="s">
        <v>4649</v>
      </c>
      <c r="G610" s="219" t="s">
        <v>2844</v>
      </c>
      <c r="H610" s="288"/>
      <c r="I610" s="221"/>
      <c r="J610" s="222">
        <f>ROUND(I610*H610,2)</f>
        <v>0</v>
      </c>
      <c r="K610" s="218" t="s">
        <v>317</v>
      </c>
      <c r="L610" s="47"/>
      <c r="M610" s="223" t="s">
        <v>19</v>
      </c>
      <c r="N610" s="224" t="s">
        <v>48</v>
      </c>
      <c r="O610" s="87"/>
      <c r="P610" s="225">
        <f>O610*H610</f>
        <v>0</v>
      </c>
      <c r="Q610" s="225">
        <v>0</v>
      </c>
      <c r="R610" s="225">
        <f>Q610*H610</f>
        <v>0</v>
      </c>
      <c r="S610" s="225">
        <v>0</v>
      </c>
      <c r="T610" s="226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27" t="s">
        <v>4646</v>
      </c>
      <c r="AT610" s="227" t="s">
        <v>179</v>
      </c>
      <c r="AU610" s="227" t="s">
        <v>84</v>
      </c>
      <c r="AY610" s="20" t="s">
        <v>177</v>
      </c>
      <c r="BE610" s="228">
        <f>IF(N610="základní",J610,0)</f>
        <v>0</v>
      </c>
      <c r="BF610" s="228">
        <f>IF(N610="snížená",J610,0)</f>
        <v>0</v>
      </c>
      <c r="BG610" s="228">
        <f>IF(N610="zákl. přenesená",J610,0)</f>
        <v>0</v>
      </c>
      <c r="BH610" s="228">
        <f>IF(N610="sníž. přenesená",J610,0)</f>
        <v>0</v>
      </c>
      <c r="BI610" s="228">
        <f>IF(N610="nulová",J610,0)</f>
        <v>0</v>
      </c>
      <c r="BJ610" s="20" t="s">
        <v>84</v>
      </c>
      <c r="BK610" s="228">
        <f>ROUND(I610*H610,2)</f>
        <v>0</v>
      </c>
      <c r="BL610" s="20" t="s">
        <v>4646</v>
      </c>
      <c r="BM610" s="227" t="s">
        <v>4650</v>
      </c>
    </row>
    <row r="611" s="2" customFormat="1">
      <c r="A611" s="41"/>
      <c r="B611" s="42"/>
      <c r="C611" s="43"/>
      <c r="D611" s="229" t="s">
        <v>185</v>
      </c>
      <c r="E611" s="43"/>
      <c r="F611" s="230" t="s">
        <v>4649</v>
      </c>
      <c r="G611" s="43"/>
      <c r="H611" s="43"/>
      <c r="I611" s="231"/>
      <c r="J611" s="43"/>
      <c r="K611" s="43"/>
      <c r="L611" s="47"/>
      <c r="M611" s="232"/>
      <c r="N611" s="233"/>
      <c r="O611" s="87"/>
      <c r="P611" s="87"/>
      <c r="Q611" s="87"/>
      <c r="R611" s="87"/>
      <c r="S611" s="87"/>
      <c r="T611" s="88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20" t="s">
        <v>185</v>
      </c>
      <c r="AU611" s="20" t="s">
        <v>84</v>
      </c>
    </row>
    <row r="612" s="2" customFormat="1" ht="16.5" customHeight="1">
      <c r="A612" s="41"/>
      <c r="B612" s="42"/>
      <c r="C612" s="216" t="s">
        <v>1396</v>
      </c>
      <c r="D612" s="216" t="s">
        <v>179</v>
      </c>
      <c r="E612" s="217" t="s">
        <v>4651</v>
      </c>
      <c r="F612" s="218" t="s">
        <v>4652</v>
      </c>
      <c r="G612" s="219" t="s">
        <v>2844</v>
      </c>
      <c r="H612" s="288"/>
      <c r="I612" s="221"/>
      <c r="J612" s="222">
        <f>ROUND(I612*H612,2)</f>
        <v>0</v>
      </c>
      <c r="K612" s="218" t="s">
        <v>317</v>
      </c>
      <c r="L612" s="47"/>
      <c r="M612" s="223" t="s">
        <v>19</v>
      </c>
      <c r="N612" s="224" t="s">
        <v>48</v>
      </c>
      <c r="O612" s="87"/>
      <c r="P612" s="225">
        <f>O612*H612</f>
        <v>0</v>
      </c>
      <c r="Q612" s="225">
        <v>0</v>
      </c>
      <c r="R612" s="225">
        <f>Q612*H612</f>
        <v>0</v>
      </c>
      <c r="S612" s="225">
        <v>0</v>
      </c>
      <c r="T612" s="226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27" t="s">
        <v>4646</v>
      </c>
      <c r="AT612" s="227" t="s">
        <v>179</v>
      </c>
      <c r="AU612" s="227" t="s">
        <v>84</v>
      </c>
      <c r="AY612" s="20" t="s">
        <v>177</v>
      </c>
      <c r="BE612" s="228">
        <f>IF(N612="základní",J612,0)</f>
        <v>0</v>
      </c>
      <c r="BF612" s="228">
        <f>IF(N612="snížená",J612,0)</f>
        <v>0</v>
      </c>
      <c r="BG612" s="228">
        <f>IF(N612="zákl. přenesená",J612,0)</f>
        <v>0</v>
      </c>
      <c r="BH612" s="228">
        <f>IF(N612="sníž. přenesená",J612,0)</f>
        <v>0</v>
      </c>
      <c r="BI612" s="228">
        <f>IF(N612="nulová",J612,0)</f>
        <v>0</v>
      </c>
      <c r="BJ612" s="20" t="s">
        <v>84</v>
      </c>
      <c r="BK612" s="228">
        <f>ROUND(I612*H612,2)</f>
        <v>0</v>
      </c>
      <c r="BL612" s="20" t="s">
        <v>4646</v>
      </c>
      <c r="BM612" s="227" t="s">
        <v>4653</v>
      </c>
    </row>
    <row r="613" s="2" customFormat="1">
      <c r="A613" s="41"/>
      <c r="B613" s="42"/>
      <c r="C613" s="43"/>
      <c r="D613" s="229" t="s">
        <v>185</v>
      </c>
      <c r="E613" s="43"/>
      <c r="F613" s="230" t="s">
        <v>4652</v>
      </c>
      <c r="G613" s="43"/>
      <c r="H613" s="43"/>
      <c r="I613" s="231"/>
      <c r="J613" s="43"/>
      <c r="K613" s="43"/>
      <c r="L613" s="47"/>
      <c r="M613" s="232"/>
      <c r="N613" s="233"/>
      <c r="O613" s="87"/>
      <c r="P613" s="87"/>
      <c r="Q613" s="87"/>
      <c r="R613" s="87"/>
      <c r="S613" s="87"/>
      <c r="T613" s="88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T613" s="20" t="s">
        <v>185</v>
      </c>
      <c r="AU613" s="20" t="s">
        <v>84</v>
      </c>
    </row>
    <row r="614" s="2" customFormat="1" ht="16.5" customHeight="1">
      <c r="A614" s="41"/>
      <c r="B614" s="42"/>
      <c r="C614" s="216" t="s">
        <v>1401</v>
      </c>
      <c r="D614" s="216" t="s">
        <v>179</v>
      </c>
      <c r="E614" s="217" t="s">
        <v>4654</v>
      </c>
      <c r="F614" s="218" t="s">
        <v>4655</v>
      </c>
      <c r="G614" s="219" t="s">
        <v>2844</v>
      </c>
      <c r="H614" s="288"/>
      <c r="I614" s="221"/>
      <c r="J614" s="222">
        <f>ROUND(I614*H614,2)</f>
        <v>0</v>
      </c>
      <c r="K614" s="218" t="s">
        <v>317</v>
      </c>
      <c r="L614" s="47"/>
      <c r="M614" s="223" t="s">
        <v>19</v>
      </c>
      <c r="N614" s="224" t="s">
        <v>48</v>
      </c>
      <c r="O614" s="87"/>
      <c r="P614" s="225">
        <f>O614*H614</f>
        <v>0</v>
      </c>
      <c r="Q614" s="225">
        <v>0</v>
      </c>
      <c r="R614" s="225">
        <f>Q614*H614</f>
        <v>0</v>
      </c>
      <c r="S614" s="225">
        <v>0</v>
      </c>
      <c r="T614" s="226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27" t="s">
        <v>4646</v>
      </c>
      <c r="AT614" s="227" t="s">
        <v>179</v>
      </c>
      <c r="AU614" s="227" t="s">
        <v>84</v>
      </c>
      <c r="AY614" s="20" t="s">
        <v>177</v>
      </c>
      <c r="BE614" s="228">
        <f>IF(N614="základní",J614,0)</f>
        <v>0</v>
      </c>
      <c r="BF614" s="228">
        <f>IF(N614="snížená",J614,0)</f>
        <v>0</v>
      </c>
      <c r="BG614" s="228">
        <f>IF(N614="zákl. přenesená",J614,0)</f>
        <v>0</v>
      </c>
      <c r="BH614" s="228">
        <f>IF(N614="sníž. přenesená",J614,0)</f>
        <v>0</v>
      </c>
      <c r="BI614" s="228">
        <f>IF(N614="nulová",J614,0)</f>
        <v>0</v>
      </c>
      <c r="BJ614" s="20" t="s">
        <v>84</v>
      </c>
      <c r="BK614" s="228">
        <f>ROUND(I614*H614,2)</f>
        <v>0</v>
      </c>
      <c r="BL614" s="20" t="s">
        <v>4646</v>
      </c>
      <c r="BM614" s="227" t="s">
        <v>4656</v>
      </c>
    </row>
    <row r="615" s="2" customFormat="1">
      <c r="A615" s="41"/>
      <c r="B615" s="42"/>
      <c r="C615" s="43"/>
      <c r="D615" s="229" t="s">
        <v>185</v>
      </c>
      <c r="E615" s="43"/>
      <c r="F615" s="230" t="s">
        <v>4655</v>
      </c>
      <c r="G615" s="43"/>
      <c r="H615" s="43"/>
      <c r="I615" s="231"/>
      <c r="J615" s="43"/>
      <c r="K615" s="43"/>
      <c r="L615" s="47"/>
      <c r="M615" s="289"/>
      <c r="N615" s="290"/>
      <c r="O615" s="291"/>
      <c r="P615" s="291"/>
      <c r="Q615" s="291"/>
      <c r="R615" s="291"/>
      <c r="S615" s="291"/>
      <c r="T615" s="292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20" t="s">
        <v>185</v>
      </c>
      <c r="AU615" s="20" t="s">
        <v>84</v>
      </c>
    </row>
    <row r="616" s="2" customFormat="1" ht="6.96" customHeight="1">
      <c r="A616" s="41"/>
      <c r="B616" s="62"/>
      <c r="C616" s="63"/>
      <c r="D616" s="63"/>
      <c r="E616" s="63"/>
      <c r="F616" s="63"/>
      <c r="G616" s="63"/>
      <c r="H616" s="63"/>
      <c r="I616" s="63"/>
      <c r="J616" s="63"/>
      <c r="K616" s="63"/>
      <c r="L616" s="47"/>
      <c r="M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</row>
  </sheetData>
  <sheetProtection sheet="1" autoFilter="0" formatColumns="0" formatRows="0" objects="1" scenarios="1" spinCount="100000" saltValue="59W2Qxq158eZlMkGjO+OxkcLMISXf4CArtbg3hggxl/weZKghxotOD4XHjtMKb1ji1mItjwSSLLkTf4/lKukqg==" hashValue="orEBNtLPDBzeA1IR4uB9ZI5pB/uG7MRmzEd1eoPxEuHSfsdAuH4aI8D4P7gDo8aFGdMwOVLT2IEHhIahCXOhsg==" algorithmName="SHA-512" password="CC35"/>
  <autoFilter ref="C177:K6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66:H166"/>
    <mergeCell ref="E168:H168"/>
    <mergeCell ref="E170:H17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86</v>
      </c>
    </row>
    <row r="4" s="1" customFormat="1" ht="24.96" customHeight="1">
      <c r="B4" s="23"/>
      <c r="D4" s="144" t="s">
        <v>114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SŠ automobilní Ústí nad Orlicí - Vzdělávací a rekvalifikační centrum - revize 1</v>
      </c>
      <c r="F7" s="146"/>
      <c r="G7" s="146"/>
      <c r="H7" s="146"/>
      <c r="L7" s="23"/>
    </row>
    <row r="8">
      <c r="B8" s="23"/>
      <c r="D8" s="146" t="s">
        <v>115</v>
      </c>
      <c r="L8" s="23"/>
    </row>
    <row r="9" s="1" customFormat="1" ht="16.5" customHeight="1">
      <c r="B9" s="23"/>
      <c r="E9" s="147" t="s">
        <v>116</v>
      </c>
      <c r="F9" s="1"/>
      <c r="G9" s="1"/>
      <c r="H9" s="1"/>
      <c r="L9" s="23"/>
    </row>
    <row r="10" s="1" customFormat="1" ht="12" customHeight="1">
      <c r="B10" s="23"/>
      <c r="D10" s="146" t="s">
        <v>117</v>
      </c>
      <c r="L10" s="23"/>
    </row>
    <row r="11" s="2" customFormat="1" ht="16.5" customHeight="1">
      <c r="A11" s="41"/>
      <c r="B11" s="47"/>
      <c r="C11" s="41"/>
      <c r="D11" s="41"/>
      <c r="E11" s="159" t="s">
        <v>4084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4657</v>
      </c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6.5" customHeight="1">
      <c r="A13" s="41"/>
      <c r="B13" s="47"/>
      <c r="C13" s="41"/>
      <c r="D13" s="41"/>
      <c r="E13" s="149" t="s">
        <v>4658</v>
      </c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46" t="s">
        <v>18</v>
      </c>
      <c r="E15" s="41"/>
      <c r="F15" s="136" t="s">
        <v>19</v>
      </c>
      <c r="G15" s="41"/>
      <c r="H15" s="41"/>
      <c r="I15" s="146" t="s">
        <v>20</v>
      </c>
      <c r="J15" s="136" t="s">
        <v>19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21</v>
      </c>
      <c r="E16" s="41"/>
      <c r="F16" s="136" t="s">
        <v>22</v>
      </c>
      <c r="G16" s="41"/>
      <c r="H16" s="41"/>
      <c r="I16" s="146" t="s">
        <v>23</v>
      </c>
      <c r="J16" s="150" t="str">
        <f>'Rekapitulace stavby'!AN8</f>
        <v>13. 1. 2021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0.8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46" t="s">
        <v>25</v>
      </c>
      <c r="E18" s="41"/>
      <c r="F18" s="41"/>
      <c r="G18" s="41"/>
      <c r="H18" s="41"/>
      <c r="I18" s="146" t="s">
        <v>26</v>
      </c>
      <c r="J18" s="136" t="s">
        <v>27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6" t="s">
        <v>28</v>
      </c>
      <c r="F19" s="41"/>
      <c r="G19" s="41"/>
      <c r="H19" s="41"/>
      <c r="I19" s="146" t="s">
        <v>29</v>
      </c>
      <c r="J19" s="136" t="s">
        <v>30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46" t="s">
        <v>31</v>
      </c>
      <c r="E21" s="41"/>
      <c r="F21" s="41"/>
      <c r="G21" s="41"/>
      <c r="H21" s="41"/>
      <c r="I21" s="146" t="s">
        <v>26</v>
      </c>
      <c r="J21" s="36" t="str">
        <f>'Rekapitulace stavby'!AN13</f>
        <v>Vyplň údaj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36" t="str">
        <f>'Rekapitulace stavby'!E14</f>
        <v>Vyplň údaj</v>
      </c>
      <c r="F22" s="136"/>
      <c r="G22" s="136"/>
      <c r="H22" s="136"/>
      <c r="I22" s="146" t="s">
        <v>29</v>
      </c>
      <c r="J22" s="36" t="str">
        <f>'Rekapitulace stavby'!AN14</f>
        <v>Vyplň údaj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46" t="s">
        <v>33</v>
      </c>
      <c r="E24" s="41"/>
      <c r="F24" s="41"/>
      <c r="G24" s="41"/>
      <c r="H24" s="41"/>
      <c r="I24" s="146" t="s">
        <v>26</v>
      </c>
      <c r="J24" s="136" t="s">
        <v>4085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8" customHeight="1">
      <c r="A25" s="41"/>
      <c r="B25" s="47"/>
      <c r="C25" s="41"/>
      <c r="D25" s="41"/>
      <c r="E25" s="136" t="s">
        <v>4086</v>
      </c>
      <c r="F25" s="41"/>
      <c r="G25" s="41"/>
      <c r="H25" s="41"/>
      <c r="I25" s="146" t="s">
        <v>29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12" customHeight="1">
      <c r="A27" s="41"/>
      <c r="B27" s="47"/>
      <c r="C27" s="41"/>
      <c r="D27" s="146" t="s">
        <v>38</v>
      </c>
      <c r="E27" s="41"/>
      <c r="F27" s="41"/>
      <c r="G27" s="41"/>
      <c r="H27" s="41"/>
      <c r="I27" s="146" t="s">
        <v>26</v>
      </c>
      <c r="J27" s="136" t="s">
        <v>4085</v>
      </c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8" customHeight="1">
      <c r="A28" s="41"/>
      <c r="B28" s="47"/>
      <c r="C28" s="41"/>
      <c r="D28" s="41"/>
      <c r="E28" s="136" t="s">
        <v>4086</v>
      </c>
      <c r="F28" s="41"/>
      <c r="G28" s="41"/>
      <c r="H28" s="41"/>
      <c r="I28" s="146" t="s">
        <v>29</v>
      </c>
      <c r="J28" s="136" t="s">
        <v>19</v>
      </c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41"/>
      <c r="E29" s="41"/>
      <c r="F29" s="41"/>
      <c r="G29" s="41"/>
      <c r="H29" s="41"/>
      <c r="I29" s="41"/>
      <c r="J29" s="41"/>
      <c r="K29" s="41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2" customHeight="1">
      <c r="A30" s="41"/>
      <c r="B30" s="47"/>
      <c r="C30" s="41"/>
      <c r="D30" s="146" t="s">
        <v>41</v>
      </c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8" customFormat="1" ht="47.25" customHeight="1">
      <c r="A31" s="151"/>
      <c r="B31" s="152"/>
      <c r="C31" s="151"/>
      <c r="D31" s="151"/>
      <c r="E31" s="153" t="s">
        <v>42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1"/>
      <c r="B32" s="47"/>
      <c r="C32" s="41"/>
      <c r="D32" s="41"/>
      <c r="E32" s="41"/>
      <c r="F32" s="41"/>
      <c r="G32" s="41"/>
      <c r="H32" s="41"/>
      <c r="I32" s="41"/>
      <c r="J32" s="41"/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7"/>
      <c r="C34" s="41"/>
      <c r="D34" s="156" t="s">
        <v>43</v>
      </c>
      <c r="E34" s="41"/>
      <c r="F34" s="41"/>
      <c r="G34" s="41"/>
      <c r="H34" s="41"/>
      <c r="I34" s="41"/>
      <c r="J34" s="157">
        <f>ROUND(J93,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7"/>
      <c r="C35" s="41"/>
      <c r="D35" s="155"/>
      <c r="E35" s="155"/>
      <c r="F35" s="155"/>
      <c r="G35" s="155"/>
      <c r="H35" s="155"/>
      <c r="I35" s="155"/>
      <c r="J35" s="155"/>
      <c r="K35" s="155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41"/>
      <c r="F36" s="158" t="s">
        <v>45</v>
      </c>
      <c r="G36" s="41"/>
      <c r="H36" s="41"/>
      <c r="I36" s="158" t="s">
        <v>44</v>
      </c>
      <c r="J36" s="158" t="s">
        <v>46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7"/>
      <c r="C37" s="41"/>
      <c r="D37" s="159" t="s">
        <v>47</v>
      </c>
      <c r="E37" s="146" t="s">
        <v>48</v>
      </c>
      <c r="F37" s="160">
        <f>ROUND((SUM(BE93:BE101)),  2)</f>
        <v>0</v>
      </c>
      <c r="G37" s="41"/>
      <c r="H37" s="41"/>
      <c r="I37" s="161">
        <v>0.20999999999999999</v>
      </c>
      <c r="J37" s="160">
        <f>ROUND(((SUM(BE93:BE101))*I37),  2)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7"/>
      <c r="C38" s="41"/>
      <c r="D38" s="41"/>
      <c r="E38" s="146" t="s">
        <v>49</v>
      </c>
      <c r="F38" s="160">
        <f>ROUND((SUM(BF93:BF101)),  2)</f>
        <v>0</v>
      </c>
      <c r="G38" s="41"/>
      <c r="H38" s="41"/>
      <c r="I38" s="161">
        <v>0.14999999999999999</v>
      </c>
      <c r="J38" s="160">
        <f>ROUND(((SUM(BF93:BF101))*I38),  2)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50</v>
      </c>
      <c r="F39" s="160">
        <f>ROUND((SUM(BG93:BG101)),  2)</f>
        <v>0</v>
      </c>
      <c r="G39" s="41"/>
      <c r="H39" s="41"/>
      <c r="I39" s="161">
        <v>0.20999999999999999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7"/>
      <c r="C40" s="41"/>
      <c r="D40" s="41"/>
      <c r="E40" s="146" t="s">
        <v>51</v>
      </c>
      <c r="F40" s="160">
        <f>ROUND((SUM(BH93:BH101)),  2)</f>
        <v>0</v>
      </c>
      <c r="G40" s="41"/>
      <c r="H40" s="41"/>
      <c r="I40" s="161">
        <v>0.14999999999999999</v>
      </c>
      <c r="J40" s="160">
        <f>0</f>
        <v>0</v>
      </c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7"/>
      <c r="C41" s="41"/>
      <c r="D41" s="41"/>
      <c r="E41" s="146" t="s">
        <v>52</v>
      </c>
      <c r="F41" s="160">
        <f>ROUND((SUM(BI93:BI101)),  2)</f>
        <v>0</v>
      </c>
      <c r="G41" s="41"/>
      <c r="H41" s="41"/>
      <c r="I41" s="161">
        <v>0</v>
      </c>
      <c r="J41" s="160">
        <f>0</f>
        <v>0</v>
      </c>
      <c r="K41" s="41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7"/>
      <c r="C43" s="162"/>
      <c r="D43" s="163" t="s">
        <v>53</v>
      </c>
      <c r="E43" s="164"/>
      <c r="F43" s="164"/>
      <c r="G43" s="165" t="s">
        <v>54</v>
      </c>
      <c r="H43" s="166" t="s">
        <v>55</v>
      </c>
      <c r="I43" s="164"/>
      <c r="J43" s="167">
        <f>SUM(J34:J41)</f>
        <v>0</v>
      </c>
      <c r="K43" s="168"/>
      <c r="L43" s="148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8" s="2" customFormat="1" ht="6.96" customHeight="1">
      <c r="A48" s="41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24.96" customHeight="1">
      <c r="A49" s="41"/>
      <c r="B49" s="42"/>
      <c r="C49" s="26" t="s">
        <v>119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6.96" customHeight="1">
      <c r="A50" s="41"/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2" customHeight="1">
      <c r="A51" s="41"/>
      <c r="B51" s="42"/>
      <c r="C51" s="35" t="s">
        <v>16</v>
      </c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6.5" customHeight="1">
      <c r="A52" s="41"/>
      <c r="B52" s="42"/>
      <c r="C52" s="43"/>
      <c r="D52" s="43"/>
      <c r="E52" s="173" t="str">
        <f>E7</f>
        <v>SŠ automobilní Ústí nad Orlicí - Vzdělávací a rekvalifikační centrum - revize 1</v>
      </c>
      <c r="F52" s="35"/>
      <c r="G52" s="35"/>
      <c r="H52" s="35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1" customFormat="1" ht="12" customHeight="1">
      <c r="B53" s="24"/>
      <c r="C53" s="35" t="s">
        <v>115</v>
      </c>
      <c r="D53" s="25"/>
      <c r="E53" s="25"/>
      <c r="F53" s="25"/>
      <c r="G53" s="25"/>
      <c r="H53" s="25"/>
      <c r="I53" s="25"/>
      <c r="J53" s="25"/>
      <c r="K53" s="25"/>
      <c r="L53" s="23"/>
    </row>
    <row r="54" s="1" customFormat="1" ht="16.5" customHeight="1">
      <c r="B54" s="24"/>
      <c r="C54" s="25"/>
      <c r="D54" s="25"/>
      <c r="E54" s="173" t="s">
        <v>116</v>
      </c>
      <c r="F54" s="25"/>
      <c r="G54" s="25"/>
      <c r="H54" s="25"/>
      <c r="I54" s="25"/>
      <c r="J54" s="25"/>
      <c r="K54" s="25"/>
      <c r="L54" s="23"/>
    </row>
    <row r="55" s="1" customFormat="1" ht="12" customHeight="1">
      <c r="B55" s="24"/>
      <c r="C55" s="35" t="s">
        <v>117</v>
      </c>
      <c r="D55" s="25"/>
      <c r="E55" s="25"/>
      <c r="F55" s="25"/>
      <c r="G55" s="25"/>
      <c r="H55" s="25"/>
      <c r="I55" s="25"/>
      <c r="J55" s="25"/>
      <c r="K55" s="25"/>
      <c r="L55" s="23"/>
    </row>
    <row r="56" s="2" customFormat="1" ht="16.5" customHeight="1">
      <c r="A56" s="41"/>
      <c r="B56" s="42"/>
      <c r="C56" s="43"/>
      <c r="D56" s="43"/>
      <c r="E56" s="306" t="s">
        <v>4084</v>
      </c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12" customHeight="1">
      <c r="A57" s="41"/>
      <c r="B57" s="42"/>
      <c r="C57" s="35" t="s">
        <v>4657</v>
      </c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6.5" customHeight="1">
      <c r="A58" s="41"/>
      <c r="B58" s="42"/>
      <c r="C58" s="43"/>
      <c r="D58" s="43"/>
      <c r="E58" s="72" t="str">
        <f>E13</f>
        <v>2.1 - Elektroinstalace - dodatek č. 1</v>
      </c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6.96" customHeight="1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2" customHeight="1">
      <c r="A60" s="41"/>
      <c r="B60" s="42"/>
      <c r="C60" s="35" t="s">
        <v>21</v>
      </c>
      <c r="D60" s="43"/>
      <c r="E60" s="43"/>
      <c r="F60" s="30" t="str">
        <f>F16</f>
        <v>Ústí nad Orlicí</v>
      </c>
      <c r="G60" s="43"/>
      <c r="H60" s="43"/>
      <c r="I60" s="35" t="s">
        <v>23</v>
      </c>
      <c r="J60" s="75" t="str">
        <f>IF(J16="","",J16)</f>
        <v>13. 1. 2021</v>
      </c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6.96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25.65" customHeight="1">
      <c r="A62" s="41"/>
      <c r="B62" s="42"/>
      <c r="C62" s="35" t="s">
        <v>25</v>
      </c>
      <c r="D62" s="43"/>
      <c r="E62" s="43"/>
      <c r="F62" s="30" t="str">
        <f>E19</f>
        <v>Pardubický kraj, Komen. nám. 125, 532 11 Pardubice</v>
      </c>
      <c r="G62" s="43"/>
      <c r="H62" s="43"/>
      <c r="I62" s="35" t="s">
        <v>33</v>
      </c>
      <c r="J62" s="39" t="str">
        <f>E25</f>
        <v>Petr Pecháček, Dolní Dobrouč 668, 561 02</v>
      </c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5.65" customHeight="1">
      <c r="A63" s="41"/>
      <c r="B63" s="42"/>
      <c r="C63" s="35" t="s">
        <v>31</v>
      </c>
      <c r="D63" s="43"/>
      <c r="E63" s="43"/>
      <c r="F63" s="30" t="str">
        <f>IF(E22="","",E22)</f>
        <v>Vyplň údaj</v>
      </c>
      <c r="G63" s="43"/>
      <c r="H63" s="43"/>
      <c r="I63" s="35" t="s">
        <v>38</v>
      </c>
      <c r="J63" s="39" t="str">
        <f>E28</f>
        <v>Petr Pecháček, Dolní Dobrouč 668, 561 02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10.32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29.28" customHeight="1">
      <c r="A65" s="41"/>
      <c r="B65" s="42"/>
      <c r="C65" s="174" t="s">
        <v>120</v>
      </c>
      <c r="D65" s="175"/>
      <c r="E65" s="175"/>
      <c r="F65" s="175"/>
      <c r="G65" s="175"/>
      <c r="H65" s="175"/>
      <c r="I65" s="175"/>
      <c r="J65" s="176" t="s">
        <v>121</v>
      </c>
      <c r="K65" s="175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10.32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2.8" customHeight="1">
      <c r="A67" s="41"/>
      <c r="B67" s="42"/>
      <c r="C67" s="177" t="s">
        <v>75</v>
      </c>
      <c r="D67" s="43"/>
      <c r="E67" s="43"/>
      <c r="F67" s="43"/>
      <c r="G67" s="43"/>
      <c r="H67" s="43"/>
      <c r="I67" s="43"/>
      <c r="J67" s="105">
        <f>J93</f>
        <v>0</v>
      </c>
      <c r="K67" s="43"/>
      <c r="L67" s="14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U67" s="20" t="s">
        <v>122</v>
      </c>
    </row>
    <row r="68" s="9" customFormat="1" ht="24.96" customHeight="1">
      <c r="A68" s="9"/>
      <c r="B68" s="178"/>
      <c r="C68" s="179"/>
      <c r="D68" s="180" t="s">
        <v>4087</v>
      </c>
      <c r="E68" s="181"/>
      <c r="F68" s="181"/>
      <c r="G68" s="181"/>
      <c r="H68" s="181"/>
      <c r="I68" s="181"/>
      <c r="J68" s="182">
        <f>J94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160</v>
      </c>
      <c r="E69" s="181"/>
      <c r="F69" s="181"/>
      <c r="G69" s="181"/>
      <c r="H69" s="181"/>
      <c r="I69" s="181"/>
      <c r="J69" s="182">
        <f>J99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162</v>
      </c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3" t="str">
        <f>E7</f>
        <v>SŠ automobilní Ústí nad Orlicí - Vzdělávací a rekvalifikační centrum - revize 1</v>
      </c>
      <c r="F79" s="35"/>
      <c r="G79" s="35"/>
      <c r="H79" s="35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115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1" customFormat="1" ht="16.5" customHeight="1">
      <c r="B81" s="24"/>
      <c r="C81" s="25"/>
      <c r="D81" s="25"/>
      <c r="E81" s="173" t="s">
        <v>116</v>
      </c>
      <c r="F81" s="25"/>
      <c r="G81" s="25"/>
      <c r="H81" s="25"/>
      <c r="I81" s="25"/>
      <c r="J81" s="25"/>
      <c r="K81" s="25"/>
      <c r="L81" s="23"/>
    </row>
    <row r="82" s="1" customFormat="1" ht="12" customHeight="1">
      <c r="B82" s="24"/>
      <c r="C82" s="35" t="s">
        <v>117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306" t="s">
        <v>4084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4657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E13</f>
        <v>2.1 - Elektroinstalace - dodatek č. 1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F16</f>
        <v>Ústí nad Orlicí</v>
      </c>
      <c r="G87" s="43"/>
      <c r="H87" s="43"/>
      <c r="I87" s="35" t="s">
        <v>23</v>
      </c>
      <c r="J87" s="75" t="str">
        <f>IF(J16="","",J16)</f>
        <v>13. 1. 2021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5.65" customHeight="1">
      <c r="A89" s="41"/>
      <c r="B89" s="42"/>
      <c r="C89" s="35" t="s">
        <v>25</v>
      </c>
      <c r="D89" s="43"/>
      <c r="E89" s="43"/>
      <c r="F89" s="30" t="str">
        <f>E19</f>
        <v>Pardubický kraj, Komen. nám. 125, 532 11 Pardubice</v>
      </c>
      <c r="G89" s="43"/>
      <c r="H89" s="43"/>
      <c r="I89" s="35" t="s">
        <v>33</v>
      </c>
      <c r="J89" s="39" t="str">
        <f>E25</f>
        <v>Petr Pecháček, Dolní Dobrouč 668, 561 02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5.65" customHeight="1">
      <c r="A90" s="41"/>
      <c r="B90" s="42"/>
      <c r="C90" s="35" t="s">
        <v>31</v>
      </c>
      <c r="D90" s="43"/>
      <c r="E90" s="43"/>
      <c r="F90" s="30" t="str">
        <f>IF(E22="","",E22)</f>
        <v>Vyplň údaj</v>
      </c>
      <c r="G90" s="43"/>
      <c r="H90" s="43"/>
      <c r="I90" s="35" t="s">
        <v>38</v>
      </c>
      <c r="J90" s="39" t="str">
        <f>E28</f>
        <v>Petr Pecháček, Dolní Dobrouč 668, 561 02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9"/>
      <c r="B92" s="190"/>
      <c r="C92" s="191" t="s">
        <v>163</v>
      </c>
      <c r="D92" s="192" t="s">
        <v>62</v>
      </c>
      <c r="E92" s="192" t="s">
        <v>58</v>
      </c>
      <c r="F92" s="192" t="s">
        <v>59</v>
      </c>
      <c r="G92" s="192" t="s">
        <v>164</v>
      </c>
      <c r="H92" s="192" t="s">
        <v>165</v>
      </c>
      <c r="I92" s="192" t="s">
        <v>166</v>
      </c>
      <c r="J92" s="192" t="s">
        <v>121</v>
      </c>
      <c r="K92" s="193" t="s">
        <v>167</v>
      </c>
      <c r="L92" s="194"/>
      <c r="M92" s="95" t="s">
        <v>19</v>
      </c>
      <c r="N92" s="96" t="s">
        <v>47</v>
      </c>
      <c r="O92" s="96" t="s">
        <v>168</v>
      </c>
      <c r="P92" s="96" t="s">
        <v>169</v>
      </c>
      <c r="Q92" s="96" t="s">
        <v>170</v>
      </c>
      <c r="R92" s="96" t="s">
        <v>171</v>
      </c>
      <c r="S92" s="96" t="s">
        <v>172</v>
      </c>
      <c r="T92" s="97" t="s">
        <v>173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1"/>
      <c r="B93" s="42"/>
      <c r="C93" s="102" t="s">
        <v>174</v>
      </c>
      <c r="D93" s="43"/>
      <c r="E93" s="43"/>
      <c r="F93" s="43"/>
      <c r="G93" s="43"/>
      <c r="H93" s="43"/>
      <c r="I93" s="43"/>
      <c r="J93" s="195">
        <f>BK93</f>
        <v>0</v>
      </c>
      <c r="K93" s="43"/>
      <c r="L93" s="47"/>
      <c r="M93" s="98"/>
      <c r="N93" s="196"/>
      <c r="O93" s="99"/>
      <c r="P93" s="197">
        <f>P94+P99</f>
        <v>0</v>
      </c>
      <c r="Q93" s="99"/>
      <c r="R93" s="197">
        <f>R94+R99</f>
        <v>0</v>
      </c>
      <c r="S93" s="99"/>
      <c r="T93" s="198">
        <f>T94+T99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76</v>
      </c>
      <c r="AU93" s="20" t="s">
        <v>122</v>
      </c>
      <c r="BK93" s="199">
        <f>BK94+BK99</f>
        <v>0</v>
      </c>
    </row>
    <row r="94" s="12" customFormat="1" ht="25.92" customHeight="1">
      <c r="A94" s="12"/>
      <c r="B94" s="200"/>
      <c r="C94" s="201"/>
      <c r="D94" s="202" t="s">
        <v>76</v>
      </c>
      <c r="E94" s="203" t="s">
        <v>4165</v>
      </c>
      <c r="F94" s="203" t="s">
        <v>4166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SUM(P95:P98)</f>
        <v>0</v>
      </c>
      <c r="Q94" s="208"/>
      <c r="R94" s="209">
        <f>SUM(R95:R98)</f>
        <v>0</v>
      </c>
      <c r="S94" s="208"/>
      <c r="T94" s="210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84</v>
      </c>
      <c r="AT94" s="212" t="s">
        <v>76</v>
      </c>
      <c r="AU94" s="212" t="s">
        <v>77</v>
      </c>
      <c r="AY94" s="211" t="s">
        <v>177</v>
      </c>
      <c r="BK94" s="213">
        <f>SUM(BK95:BK98)</f>
        <v>0</v>
      </c>
    </row>
    <row r="95" s="2" customFormat="1" ht="16.5" customHeight="1">
      <c r="A95" s="41"/>
      <c r="B95" s="42"/>
      <c r="C95" s="216" t="s">
        <v>84</v>
      </c>
      <c r="D95" s="216" t="s">
        <v>179</v>
      </c>
      <c r="E95" s="217" t="s">
        <v>4659</v>
      </c>
      <c r="F95" s="218" t="s">
        <v>4660</v>
      </c>
      <c r="G95" s="219" t="s">
        <v>3686</v>
      </c>
      <c r="H95" s="220">
        <v>2</v>
      </c>
      <c r="I95" s="221"/>
      <c r="J95" s="222">
        <f>ROUND(I95*H95,2)</f>
        <v>0</v>
      </c>
      <c r="K95" s="218" t="s">
        <v>317</v>
      </c>
      <c r="L95" s="47"/>
      <c r="M95" s="223" t="s">
        <v>19</v>
      </c>
      <c r="N95" s="224" t="s">
        <v>48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291</v>
      </c>
      <c r="AT95" s="227" t="s">
        <v>179</v>
      </c>
      <c r="AU95" s="227" t="s">
        <v>84</v>
      </c>
      <c r="AY95" s="20" t="s">
        <v>177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84</v>
      </c>
      <c r="BK95" s="228">
        <f>ROUND(I95*H95,2)</f>
        <v>0</v>
      </c>
      <c r="BL95" s="20" t="s">
        <v>291</v>
      </c>
      <c r="BM95" s="227" t="s">
        <v>86</v>
      </c>
    </row>
    <row r="96" s="2" customFormat="1">
      <c r="A96" s="41"/>
      <c r="B96" s="42"/>
      <c r="C96" s="43"/>
      <c r="D96" s="229" t="s">
        <v>185</v>
      </c>
      <c r="E96" s="43"/>
      <c r="F96" s="230" t="s">
        <v>4660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185</v>
      </c>
      <c r="AU96" s="20" t="s">
        <v>84</v>
      </c>
    </row>
    <row r="97" s="2" customFormat="1" ht="16.5" customHeight="1">
      <c r="A97" s="41"/>
      <c r="B97" s="42"/>
      <c r="C97" s="216" t="s">
        <v>86</v>
      </c>
      <c r="D97" s="216" t="s">
        <v>179</v>
      </c>
      <c r="E97" s="217" t="s">
        <v>4167</v>
      </c>
      <c r="F97" s="218" t="s">
        <v>4169</v>
      </c>
      <c r="G97" s="219" t="s">
        <v>3686</v>
      </c>
      <c r="H97" s="220">
        <v>1</v>
      </c>
      <c r="I97" s="221"/>
      <c r="J97" s="222">
        <f>ROUND(I97*H97,2)</f>
        <v>0</v>
      </c>
      <c r="K97" s="218" t="s">
        <v>317</v>
      </c>
      <c r="L97" s="47"/>
      <c r="M97" s="223" t="s">
        <v>19</v>
      </c>
      <c r="N97" s="224" t="s">
        <v>48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291</v>
      </c>
      <c r="AT97" s="227" t="s">
        <v>179</v>
      </c>
      <c r="AU97" s="227" t="s">
        <v>84</v>
      </c>
      <c r="AY97" s="20" t="s">
        <v>177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84</v>
      </c>
      <c r="BK97" s="228">
        <f>ROUND(I97*H97,2)</f>
        <v>0</v>
      </c>
      <c r="BL97" s="20" t="s">
        <v>291</v>
      </c>
      <c r="BM97" s="227" t="s">
        <v>4661</v>
      </c>
    </row>
    <row r="98" s="2" customFormat="1">
      <c r="A98" s="41"/>
      <c r="B98" s="42"/>
      <c r="C98" s="43"/>
      <c r="D98" s="229" t="s">
        <v>185</v>
      </c>
      <c r="E98" s="43"/>
      <c r="F98" s="230" t="s">
        <v>4169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185</v>
      </c>
      <c r="AU98" s="20" t="s">
        <v>84</v>
      </c>
    </row>
    <row r="99" s="12" customFormat="1" ht="25.92" customHeight="1">
      <c r="A99" s="12"/>
      <c r="B99" s="200"/>
      <c r="C99" s="201"/>
      <c r="D99" s="202" t="s">
        <v>76</v>
      </c>
      <c r="E99" s="203" t="s">
        <v>4066</v>
      </c>
      <c r="F99" s="203" t="s">
        <v>4067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SUM(P100:P101)</f>
        <v>0</v>
      </c>
      <c r="Q99" s="208"/>
      <c r="R99" s="209">
        <f>SUM(R100:R101)</f>
        <v>0</v>
      </c>
      <c r="S99" s="208"/>
      <c r="T99" s="210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99</v>
      </c>
      <c r="AT99" s="212" t="s">
        <v>76</v>
      </c>
      <c r="AU99" s="212" t="s">
        <v>77</v>
      </c>
      <c r="AY99" s="211" t="s">
        <v>177</v>
      </c>
      <c r="BK99" s="213">
        <f>SUM(BK100:BK101)</f>
        <v>0</v>
      </c>
    </row>
    <row r="100" s="2" customFormat="1" ht="16.5" customHeight="1">
      <c r="A100" s="41"/>
      <c r="B100" s="42"/>
      <c r="C100" s="216" t="s">
        <v>92</v>
      </c>
      <c r="D100" s="216" t="s">
        <v>179</v>
      </c>
      <c r="E100" s="217" t="s">
        <v>4644</v>
      </c>
      <c r="F100" s="218" t="s">
        <v>4652</v>
      </c>
      <c r="G100" s="219" t="s">
        <v>2844</v>
      </c>
      <c r="H100" s="288"/>
      <c r="I100" s="221"/>
      <c r="J100" s="222">
        <f>ROUND(I100*H100,2)</f>
        <v>0</v>
      </c>
      <c r="K100" s="218" t="s">
        <v>317</v>
      </c>
      <c r="L100" s="47"/>
      <c r="M100" s="223" t="s">
        <v>19</v>
      </c>
      <c r="N100" s="224" t="s">
        <v>48</v>
      </c>
      <c r="O100" s="87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7" t="s">
        <v>4646</v>
      </c>
      <c r="AT100" s="227" t="s">
        <v>179</v>
      </c>
      <c r="AU100" s="227" t="s">
        <v>84</v>
      </c>
      <c r="AY100" s="20" t="s">
        <v>177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20" t="s">
        <v>84</v>
      </c>
      <c r="BK100" s="228">
        <f>ROUND(I100*H100,2)</f>
        <v>0</v>
      </c>
      <c r="BL100" s="20" t="s">
        <v>4646</v>
      </c>
      <c r="BM100" s="227" t="s">
        <v>4662</v>
      </c>
    </row>
    <row r="101" s="2" customFormat="1">
      <c r="A101" s="41"/>
      <c r="B101" s="42"/>
      <c r="C101" s="43"/>
      <c r="D101" s="229" t="s">
        <v>185</v>
      </c>
      <c r="E101" s="43"/>
      <c r="F101" s="230" t="s">
        <v>4652</v>
      </c>
      <c r="G101" s="43"/>
      <c r="H101" s="43"/>
      <c r="I101" s="231"/>
      <c r="J101" s="43"/>
      <c r="K101" s="43"/>
      <c r="L101" s="47"/>
      <c r="M101" s="289"/>
      <c r="N101" s="290"/>
      <c r="O101" s="291"/>
      <c r="P101" s="291"/>
      <c r="Q101" s="291"/>
      <c r="R101" s="291"/>
      <c r="S101" s="291"/>
      <c r="T101" s="292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185</v>
      </c>
      <c r="AU101" s="20" t="s">
        <v>84</v>
      </c>
    </row>
    <row r="102" s="2" customFormat="1" ht="6.96" customHeight="1">
      <c r="A102" s="41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47"/>
      <c r="M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</sheetData>
  <sheetProtection sheet="1" autoFilter="0" formatColumns="0" formatRows="0" objects="1" scenarios="1" spinCount="100000" saltValue="+lk1Tq0sJWUiDT04nqBNx8nPmdfO+Y8aT0Td4bYPN/zhlo3nozRY76s3/CZXRG9aR8wHLnCTkF3SmYygYBMd7g==" hashValue="7GM8l3bnPyKC1QoSt2FPbdN95nCY9PmPJtTYrl9SaW20vELzWwqTmMH9rDBthshhPD7P8sfLEzQJ63xnNM0tHg==" algorithmName="SHA-512" password="CC35"/>
  <autoFilter ref="C92:K10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86</v>
      </c>
    </row>
    <row r="4" s="1" customFormat="1" ht="24.96" customHeight="1">
      <c r="B4" s="23"/>
      <c r="D4" s="144" t="s">
        <v>114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SŠ automobilní Ústí nad Orlicí - Vzdělávací a rekvalifikační centrum - revize 1</v>
      </c>
      <c r="F7" s="146"/>
      <c r="G7" s="146"/>
      <c r="H7" s="146"/>
      <c r="L7" s="23"/>
    </row>
    <row r="8" s="1" customFormat="1" ht="12" customHeight="1">
      <c r="B8" s="23"/>
      <c r="D8" s="146" t="s">
        <v>115</v>
      </c>
      <c r="L8" s="23"/>
    </row>
    <row r="9" s="2" customFormat="1" ht="16.5" customHeight="1">
      <c r="A9" s="41"/>
      <c r="B9" s="47"/>
      <c r="C9" s="41"/>
      <c r="D9" s="41"/>
      <c r="E9" s="147" t="s">
        <v>116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117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4663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13. 1. 2021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39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6" t="s">
        <v>29</v>
      </c>
      <c r="J23" s="136" t="s">
        <v>40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19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4664</v>
      </c>
      <c r="F26" s="41"/>
      <c r="G26" s="41"/>
      <c r="H26" s="41"/>
      <c r="I26" s="146" t="s">
        <v>29</v>
      </c>
      <c r="J26" s="136" t="s">
        <v>19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41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1"/>
      <c r="B29" s="152"/>
      <c r="C29" s="151"/>
      <c r="D29" s="151"/>
      <c r="E29" s="153" t="s">
        <v>42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43</v>
      </c>
      <c r="E32" s="41"/>
      <c r="F32" s="41"/>
      <c r="G32" s="41"/>
      <c r="H32" s="41"/>
      <c r="I32" s="41"/>
      <c r="J32" s="157">
        <f>ROUND(J93,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45</v>
      </c>
      <c r="G34" s="41"/>
      <c r="H34" s="41"/>
      <c r="I34" s="158" t="s">
        <v>44</v>
      </c>
      <c r="J34" s="158" t="s">
        <v>46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47</v>
      </c>
      <c r="E35" s="146" t="s">
        <v>48</v>
      </c>
      <c r="F35" s="160">
        <f>ROUND((SUM(BE93:BE262)),  2)</f>
        <v>0</v>
      </c>
      <c r="G35" s="41"/>
      <c r="H35" s="41"/>
      <c r="I35" s="161">
        <v>0.20999999999999999</v>
      </c>
      <c r="J35" s="160">
        <f>ROUND(((SUM(BE93:BE262))*I35),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49</v>
      </c>
      <c r="F36" s="160">
        <f>ROUND((SUM(BF93:BF262)),  2)</f>
        <v>0</v>
      </c>
      <c r="G36" s="41"/>
      <c r="H36" s="41"/>
      <c r="I36" s="161">
        <v>0.14999999999999999</v>
      </c>
      <c r="J36" s="160">
        <f>ROUND(((SUM(BF93:BF262))*I36),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50</v>
      </c>
      <c r="F37" s="160">
        <f>ROUND((SUM(BG93:BG262)),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51</v>
      </c>
      <c r="F38" s="160">
        <f>ROUND((SUM(BH93:BH262)),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52</v>
      </c>
      <c r="F39" s="160">
        <f>ROUND((SUM(BI93:BI262)),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53</v>
      </c>
      <c r="E41" s="164"/>
      <c r="F41" s="164"/>
      <c r="G41" s="165" t="s">
        <v>54</v>
      </c>
      <c r="H41" s="166" t="s">
        <v>55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119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SŠ automobilní Ústí nad Orlicí - Vzdělávací a rekvalifikační centrum - revize 1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116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117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3 - Vzdělávací a rekvalifikační centrum - vzduchotechnika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Ústí nad Orlicí</v>
      </c>
      <c r="G56" s="43"/>
      <c r="H56" s="43"/>
      <c r="I56" s="35" t="s">
        <v>23</v>
      </c>
      <c r="J56" s="75" t="str">
        <f>IF(J14="","",J14)</f>
        <v>13. 1. 2021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Pardubický kraj, Komen. nám. 125, 532 11 Pardubice</v>
      </c>
      <c r="G58" s="43"/>
      <c r="H58" s="43"/>
      <c r="I58" s="35" t="s">
        <v>33</v>
      </c>
      <c r="J58" s="39" t="str">
        <f>E23</f>
        <v>PK Adamec s.r.o., Ústecká 86, 561 51 Letohrad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40.0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Ing. Eduard Kadlec, Velichov. 820, 551 01 Jaroměř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120</v>
      </c>
      <c r="D61" s="175"/>
      <c r="E61" s="175"/>
      <c r="F61" s="175"/>
      <c r="G61" s="175"/>
      <c r="H61" s="175"/>
      <c r="I61" s="175"/>
      <c r="J61" s="176" t="s">
        <v>121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75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122</v>
      </c>
    </row>
    <row r="64" s="9" customFormat="1" ht="24.96" customHeight="1">
      <c r="A64" s="9"/>
      <c r="B64" s="178"/>
      <c r="C64" s="179"/>
      <c r="D64" s="180" t="s">
        <v>4665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4666</v>
      </c>
      <c r="E65" s="181"/>
      <c r="F65" s="181"/>
      <c r="G65" s="181"/>
      <c r="H65" s="181"/>
      <c r="I65" s="181"/>
      <c r="J65" s="182">
        <f>J121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4667</v>
      </c>
      <c r="E66" s="181"/>
      <c r="F66" s="181"/>
      <c r="G66" s="181"/>
      <c r="H66" s="181"/>
      <c r="I66" s="181"/>
      <c r="J66" s="182">
        <f>J133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4668</v>
      </c>
      <c r="E67" s="181"/>
      <c r="F67" s="181"/>
      <c r="G67" s="181"/>
      <c r="H67" s="181"/>
      <c r="I67" s="181"/>
      <c r="J67" s="182">
        <f>J142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4669</v>
      </c>
      <c r="E68" s="181"/>
      <c r="F68" s="181"/>
      <c r="G68" s="181"/>
      <c r="H68" s="181"/>
      <c r="I68" s="181"/>
      <c r="J68" s="182">
        <f>J155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4670</v>
      </c>
      <c r="E69" s="181"/>
      <c r="F69" s="181"/>
      <c r="G69" s="181"/>
      <c r="H69" s="181"/>
      <c r="I69" s="181"/>
      <c r="J69" s="182">
        <f>J190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4671</v>
      </c>
      <c r="E70" s="181"/>
      <c r="F70" s="181"/>
      <c r="G70" s="181"/>
      <c r="H70" s="181"/>
      <c r="I70" s="181"/>
      <c r="J70" s="182">
        <f>J222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4672</v>
      </c>
      <c r="E71" s="181"/>
      <c r="F71" s="181"/>
      <c r="G71" s="181"/>
      <c r="H71" s="181"/>
      <c r="I71" s="181"/>
      <c r="J71" s="182">
        <f>J244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162</v>
      </c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3" t="str">
        <f>E7</f>
        <v>SŠ automobilní Ústí nad Orlicí - Vzdělávací a rekvalifikační centrum - revize 1</v>
      </c>
      <c r="F81" s="35"/>
      <c r="G81" s="35"/>
      <c r="H81" s="35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115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3" t="s">
        <v>116</v>
      </c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117</v>
      </c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>3 - Vzdělávací a rekvalifikační centrum - vzduchotechnika</v>
      </c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>Ústí nad Orlicí</v>
      </c>
      <c r="G87" s="43"/>
      <c r="H87" s="43"/>
      <c r="I87" s="35" t="s">
        <v>23</v>
      </c>
      <c r="J87" s="75" t="str">
        <f>IF(J14="","",J14)</f>
        <v>13. 1. 2021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40.05" customHeight="1">
      <c r="A89" s="41"/>
      <c r="B89" s="42"/>
      <c r="C89" s="35" t="s">
        <v>25</v>
      </c>
      <c r="D89" s="43"/>
      <c r="E89" s="43"/>
      <c r="F89" s="30" t="str">
        <f>E17</f>
        <v>Pardubický kraj, Komen. nám. 125, 532 11 Pardubice</v>
      </c>
      <c r="G89" s="43"/>
      <c r="H89" s="43"/>
      <c r="I89" s="35" t="s">
        <v>33</v>
      </c>
      <c r="J89" s="39" t="str">
        <f>E23</f>
        <v>PK Adamec s.r.o., Ústecká 86, 561 51 Letohrad</v>
      </c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40.05" customHeight="1">
      <c r="A90" s="41"/>
      <c r="B90" s="42"/>
      <c r="C90" s="35" t="s">
        <v>31</v>
      </c>
      <c r="D90" s="43"/>
      <c r="E90" s="43"/>
      <c r="F90" s="30" t="str">
        <f>IF(E20="","",E20)</f>
        <v>Vyplň údaj</v>
      </c>
      <c r="G90" s="43"/>
      <c r="H90" s="43"/>
      <c r="I90" s="35" t="s">
        <v>38</v>
      </c>
      <c r="J90" s="39" t="str">
        <f>E26</f>
        <v>Ing. Eduard Kadlec, Velichov. 820, 551 01 Jaroměř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9"/>
      <c r="B92" s="190"/>
      <c r="C92" s="191" t="s">
        <v>163</v>
      </c>
      <c r="D92" s="192" t="s">
        <v>62</v>
      </c>
      <c r="E92" s="192" t="s">
        <v>58</v>
      </c>
      <c r="F92" s="192" t="s">
        <v>59</v>
      </c>
      <c r="G92" s="192" t="s">
        <v>164</v>
      </c>
      <c r="H92" s="192" t="s">
        <v>165</v>
      </c>
      <c r="I92" s="192" t="s">
        <v>166</v>
      </c>
      <c r="J92" s="192" t="s">
        <v>121</v>
      </c>
      <c r="K92" s="193" t="s">
        <v>167</v>
      </c>
      <c r="L92" s="194"/>
      <c r="M92" s="95" t="s">
        <v>19</v>
      </c>
      <c r="N92" s="96" t="s">
        <v>47</v>
      </c>
      <c r="O92" s="96" t="s">
        <v>168</v>
      </c>
      <c r="P92" s="96" t="s">
        <v>169</v>
      </c>
      <c r="Q92" s="96" t="s">
        <v>170</v>
      </c>
      <c r="R92" s="96" t="s">
        <v>171</v>
      </c>
      <c r="S92" s="96" t="s">
        <v>172</v>
      </c>
      <c r="T92" s="97" t="s">
        <v>173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1"/>
      <c r="B93" s="42"/>
      <c r="C93" s="102" t="s">
        <v>174</v>
      </c>
      <c r="D93" s="43"/>
      <c r="E93" s="43"/>
      <c r="F93" s="43"/>
      <c r="G93" s="43"/>
      <c r="H93" s="43"/>
      <c r="I93" s="43"/>
      <c r="J93" s="195">
        <f>BK93</f>
        <v>0</v>
      </c>
      <c r="K93" s="43"/>
      <c r="L93" s="47"/>
      <c r="M93" s="98"/>
      <c r="N93" s="196"/>
      <c r="O93" s="99"/>
      <c r="P93" s="197">
        <f>P94+P121+P133+P142+P155+P190+P222+P244</f>
        <v>0</v>
      </c>
      <c r="Q93" s="99"/>
      <c r="R93" s="197">
        <f>R94+R121+R133+R142+R155+R190+R222+R244</f>
        <v>0</v>
      </c>
      <c r="S93" s="99"/>
      <c r="T93" s="198">
        <f>T94+T121+T133+T142+T155+T190+T222+T244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76</v>
      </c>
      <c r="AU93" s="20" t="s">
        <v>122</v>
      </c>
      <c r="BK93" s="199">
        <f>BK94+BK121+BK133+BK142+BK155+BK190+BK222+BK244</f>
        <v>0</v>
      </c>
    </row>
    <row r="94" s="12" customFormat="1" ht="25.92" customHeight="1">
      <c r="A94" s="12"/>
      <c r="B94" s="200"/>
      <c r="C94" s="201"/>
      <c r="D94" s="202" t="s">
        <v>76</v>
      </c>
      <c r="E94" s="203" t="s">
        <v>4165</v>
      </c>
      <c r="F94" s="203" t="s">
        <v>4673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SUM(P95:P120)</f>
        <v>0</v>
      </c>
      <c r="Q94" s="208"/>
      <c r="R94" s="209">
        <f>SUM(R95:R120)</f>
        <v>0</v>
      </c>
      <c r="S94" s="208"/>
      <c r="T94" s="210">
        <f>SUM(T95:T120)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84</v>
      </c>
      <c r="AT94" s="212" t="s">
        <v>76</v>
      </c>
      <c r="AU94" s="212" t="s">
        <v>77</v>
      </c>
      <c r="AY94" s="211" t="s">
        <v>177</v>
      </c>
      <c r="BK94" s="213">
        <f>SUM(BK95:BK120)</f>
        <v>0</v>
      </c>
    </row>
    <row r="95" s="2" customFormat="1" ht="16.5" customHeight="1">
      <c r="A95" s="41"/>
      <c r="B95" s="42"/>
      <c r="C95" s="216" t="s">
        <v>84</v>
      </c>
      <c r="D95" s="216" t="s">
        <v>179</v>
      </c>
      <c r="E95" s="217" t="s">
        <v>4674</v>
      </c>
      <c r="F95" s="218" t="s">
        <v>4675</v>
      </c>
      <c r="G95" s="219" t="s">
        <v>344</v>
      </c>
      <c r="H95" s="220">
        <v>1</v>
      </c>
      <c r="I95" s="221"/>
      <c r="J95" s="222">
        <f>ROUND(I95*H95,2)</f>
        <v>0</v>
      </c>
      <c r="K95" s="218" t="s">
        <v>317</v>
      </c>
      <c r="L95" s="47"/>
      <c r="M95" s="223" t="s">
        <v>19</v>
      </c>
      <c r="N95" s="224" t="s">
        <v>48</v>
      </c>
      <c r="O95" s="87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7" t="s">
        <v>291</v>
      </c>
      <c r="AT95" s="227" t="s">
        <v>179</v>
      </c>
      <c r="AU95" s="227" t="s">
        <v>84</v>
      </c>
      <c r="AY95" s="20" t="s">
        <v>177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20" t="s">
        <v>84</v>
      </c>
      <c r="BK95" s="228">
        <f>ROUND(I95*H95,2)</f>
        <v>0</v>
      </c>
      <c r="BL95" s="20" t="s">
        <v>291</v>
      </c>
      <c r="BM95" s="227" t="s">
        <v>4676</v>
      </c>
    </row>
    <row r="96" s="2" customFormat="1">
      <c r="A96" s="41"/>
      <c r="B96" s="42"/>
      <c r="C96" s="43"/>
      <c r="D96" s="229" t="s">
        <v>185</v>
      </c>
      <c r="E96" s="43"/>
      <c r="F96" s="230" t="s">
        <v>4675</v>
      </c>
      <c r="G96" s="43"/>
      <c r="H96" s="43"/>
      <c r="I96" s="231"/>
      <c r="J96" s="43"/>
      <c r="K96" s="43"/>
      <c r="L96" s="47"/>
      <c r="M96" s="232"/>
      <c r="N96" s="233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185</v>
      </c>
      <c r="AU96" s="20" t="s">
        <v>84</v>
      </c>
    </row>
    <row r="97" s="2" customFormat="1" ht="16.5" customHeight="1">
      <c r="A97" s="41"/>
      <c r="B97" s="42"/>
      <c r="C97" s="216" t="s">
        <v>86</v>
      </c>
      <c r="D97" s="216" t="s">
        <v>179</v>
      </c>
      <c r="E97" s="217" t="s">
        <v>4677</v>
      </c>
      <c r="F97" s="218" t="s">
        <v>4678</v>
      </c>
      <c r="G97" s="219" t="s">
        <v>4679</v>
      </c>
      <c r="H97" s="220">
        <v>4</v>
      </c>
      <c r="I97" s="221"/>
      <c r="J97" s="222">
        <f>ROUND(I97*H97,2)</f>
        <v>0</v>
      </c>
      <c r="K97" s="218" t="s">
        <v>317</v>
      </c>
      <c r="L97" s="47"/>
      <c r="M97" s="223" t="s">
        <v>19</v>
      </c>
      <c r="N97" s="224" t="s">
        <v>48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291</v>
      </c>
      <c r="AT97" s="227" t="s">
        <v>179</v>
      </c>
      <c r="AU97" s="227" t="s">
        <v>84</v>
      </c>
      <c r="AY97" s="20" t="s">
        <v>177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84</v>
      </c>
      <c r="BK97" s="228">
        <f>ROUND(I97*H97,2)</f>
        <v>0</v>
      </c>
      <c r="BL97" s="20" t="s">
        <v>291</v>
      </c>
      <c r="BM97" s="227" t="s">
        <v>86</v>
      </c>
    </row>
    <row r="98" s="2" customFormat="1">
      <c r="A98" s="41"/>
      <c r="B98" s="42"/>
      <c r="C98" s="43"/>
      <c r="D98" s="229" t="s">
        <v>185</v>
      </c>
      <c r="E98" s="43"/>
      <c r="F98" s="230" t="s">
        <v>4678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185</v>
      </c>
      <c r="AU98" s="20" t="s">
        <v>84</v>
      </c>
    </row>
    <row r="99" s="2" customFormat="1" ht="16.5" customHeight="1">
      <c r="A99" s="41"/>
      <c r="B99" s="42"/>
      <c r="C99" s="216" t="s">
        <v>92</v>
      </c>
      <c r="D99" s="216" t="s">
        <v>179</v>
      </c>
      <c r="E99" s="217" t="s">
        <v>4680</v>
      </c>
      <c r="F99" s="218" t="s">
        <v>4681</v>
      </c>
      <c r="G99" s="219" t="s">
        <v>3686</v>
      </c>
      <c r="H99" s="220">
        <v>8</v>
      </c>
      <c r="I99" s="221"/>
      <c r="J99" s="222">
        <f>ROUND(I99*H99,2)</f>
        <v>0</v>
      </c>
      <c r="K99" s="218" t="s">
        <v>317</v>
      </c>
      <c r="L99" s="47"/>
      <c r="M99" s="223" t="s">
        <v>19</v>
      </c>
      <c r="N99" s="224" t="s">
        <v>48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291</v>
      </c>
      <c r="AT99" s="227" t="s">
        <v>179</v>
      </c>
      <c r="AU99" s="227" t="s">
        <v>84</v>
      </c>
      <c r="AY99" s="20" t="s">
        <v>177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84</v>
      </c>
      <c r="BK99" s="228">
        <f>ROUND(I99*H99,2)</f>
        <v>0</v>
      </c>
      <c r="BL99" s="20" t="s">
        <v>291</v>
      </c>
      <c r="BM99" s="227" t="s">
        <v>99</v>
      </c>
    </row>
    <row r="100" s="2" customFormat="1">
      <c r="A100" s="41"/>
      <c r="B100" s="42"/>
      <c r="C100" s="43"/>
      <c r="D100" s="229" t="s">
        <v>185</v>
      </c>
      <c r="E100" s="43"/>
      <c r="F100" s="230" t="s">
        <v>4681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185</v>
      </c>
      <c r="AU100" s="20" t="s">
        <v>84</v>
      </c>
    </row>
    <row r="101" s="2" customFormat="1" ht="16.5" customHeight="1">
      <c r="A101" s="41"/>
      <c r="B101" s="42"/>
      <c r="C101" s="216" t="s">
        <v>99</v>
      </c>
      <c r="D101" s="216" t="s">
        <v>179</v>
      </c>
      <c r="E101" s="217" t="s">
        <v>4682</v>
      </c>
      <c r="F101" s="218" t="s">
        <v>4683</v>
      </c>
      <c r="G101" s="219" t="s">
        <v>3686</v>
      </c>
      <c r="H101" s="220">
        <v>4</v>
      </c>
      <c r="I101" s="221"/>
      <c r="J101" s="222">
        <f>ROUND(I101*H101,2)</f>
        <v>0</v>
      </c>
      <c r="K101" s="218" t="s">
        <v>317</v>
      </c>
      <c r="L101" s="47"/>
      <c r="M101" s="223" t="s">
        <v>19</v>
      </c>
      <c r="N101" s="224" t="s">
        <v>48</v>
      </c>
      <c r="O101" s="87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7" t="s">
        <v>291</v>
      </c>
      <c r="AT101" s="227" t="s">
        <v>179</v>
      </c>
      <c r="AU101" s="227" t="s">
        <v>84</v>
      </c>
      <c r="AY101" s="20" t="s">
        <v>177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20" t="s">
        <v>84</v>
      </c>
      <c r="BK101" s="228">
        <f>ROUND(I101*H101,2)</f>
        <v>0</v>
      </c>
      <c r="BL101" s="20" t="s">
        <v>291</v>
      </c>
      <c r="BM101" s="227" t="s">
        <v>211</v>
      </c>
    </row>
    <row r="102" s="2" customFormat="1">
      <c r="A102" s="41"/>
      <c r="B102" s="42"/>
      <c r="C102" s="43"/>
      <c r="D102" s="229" t="s">
        <v>185</v>
      </c>
      <c r="E102" s="43"/>
      <c r="F102" s="230" t="s">
        <v>4683</v>
      </c>
      <c r="G102" s="43"/>
      <c r="H102" s="43"/>
      <c r="I102" s="231"/>
      <c r="J102" s="43"/>
      <c r="K102" s="43"/>
      <c r="L102" s="47"/>
      <c r="M102" s="232"/>
      <c r="N102" s="233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185</v>
      </c>
      <c r="AU102" s="20" t="s">
        <v>84</v>
      </c>
    </row>
    <row r="103" s="2" customFormat="1" ht="16.5" customHeight="1">
      <c r="A103" s="41"/>
      <c r="B103" s="42"/>
      <c r="C103" s="216" t="s">
        <v>205</v>
      </c>
      <c r="D103" s="216" t="s">
        <v>179</v>
      </c>
      <c r="E103" s="217" t="s">
        <v>4684</v>
      </c>
      <c r="F103" s="218" t="s">
        <v>4685</v>
      </c>
      <c r="G103" s="219" t="s">
        <v>3686</v>
      </c>
      <c r="H103" s="220">
        <v>3</v>
      </c>
      <c r="I103" s="221"/>
      <c r="J103" s="222">
        <f>ROUND(I103*H103,2)</f>
        <v>0</v>
      </c>
      <c r="K103" s="218" t="s">
        <v>317</v>
      </c>
      <c r="L103" s="47"/>
      <c r="M103" s="223" t="s">
        <v>19</v>
      </c>
      <c r="N103" s="224" t="s">
        <v>48</v>
      </c>
      <c r="O103" s="87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7" t="s">
        <v>291</v>
      </c>
      <c r="AT103" s="227" t="s">
        <v>179</v>
      </c>
      <c r="AU103" s="227" t="s">
        <v>84</v>
      </c>
      <c r="AY103" s="20" t="s">
        <v>177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20" t="s">
        <v>84</v>
      </c>
      <c r="BK103" s="228">
        <f>ROUND(I103*H103,2)</f>
        <v>0</v>
      </c>
      <c r="BL103" s="20" t="s">
        <v>291</v>
      </c>
      <c r="BM103" s="227" t="s">
        <v>241</v>
      </c>
    </row>
    <row r="104" s="2" customFormat="1">
      <c r="A104" s="41"/>
      <c r="B104" s="42"/>
      <c r="C104" s="43"/>
      <c r="D104" s="229" t="s">
        <v>185</v>
      </c>
      <c r="E104" s="43"/>
      <c r="F104" s="230" t="s">
        <v>4685</v>
      </c>
      <c r="G104" s="43"/>
      <c r="H104" s="43"/>
      <c r="I104" s="231"/>
      <c r="J104" s="43"/>
      <c r="K104" s="43"/>
      <c r="L104" s="47"/>
      <c r="M104" s="232"/>
      <c r="N104" s="233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185</v>
      </c>
      <c r="AU104" s="20" t="s">
        <v>84</v>
      </c>
    </row>
    <row r="105" s="2" customFormat="1" ht="16.5" customHeight="1">
      <c r="A105" s="41"/>
      <c r="B105" s="42"/>
      <c r="C105" s="216" t="s">
        <v>211</v>
      </c>
      <c r="D105" s="216" t="s">
        <v>179</v>
      </c>
      <c r="E105" s="217" t="s">
        <v>4686</v>
      </c>
      <c r="F105" s="218" t="s">
        <v>4687</v>
      </c>
      <c r="G105" s="219" t="s">
        <v>3686</v>
      </c>
      <c r="H105" s="220">
        <v>3</v>
      </c>
      <c r="I105" s="221"/>
      <c r="J105" s="222">
        <f>ROUND(I105*H105,2)</f>
        <v>0</v>
      </c>
      <c r="K105" s="218" t="s">
        <v>317</v>
      </c>
      <c r="L105" s="47"/>
      <c r="M105" s="223" t="s">
        <v>19</v>
      </c>
      <c r="N105" s="224" t="s">
        <v>48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291</v>
      </c>
      <c r="AT105" s="227" t="s">
        <v>179</v>
      </c>
      <c r="AU105" s="227" t="s">
        <v>84</v>
      </c>
      <c r="AY105" s="20" t="s">
        <v>177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84</v>
      </c>
      <c r="BK105" s="228">
        <f>ROUND(I105*H105,2)</f>
        <v>0</v>
      </c>
      <c r="BL105" s="20" t="s">
        <v>291</v>
      </c>
      <c r="BM105" s="227" t="s">
        <v>255</v>
      </c>
    </row>
    <row r="106" s="2" customFormat="1">
      <c r="A106" s="41"/>
      <c r="B106" s="42"/>
      <c r="C106" s="43"/>
      <c r="D106" s="229" t="s">
        <v>185</v>
      </c>
      <c r="E106" s="43"/>
      <c r="F106" s="230" t="s">
        <v>4687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185</v>
      </c>
      <c r="AU106" s="20" t="s">
        <v>84</v>
      </c>
    </row>
    <row r="107" s="2" customFormat="1" ht="16.5" customHeight="1">
      <c r="A107" s="41"/>
      <c r="B107" s="42"/>
      <c r="C107" s="216" t="s">
        <v>223</v>
      </c>
      <c r="D107" s="216" t="s">
        <v>179</v>
      </c>
      <c r="E107" s="217" t="s">
        <v>4688</v>
      </c>
      <c r="F107" s="218" t="s">
        <v>4689</v>
      </c>
      <c r="G107" s="219" t="s">
        <v>3686</v>
      </c>
      <c r="H107" s="220">
        <v>14</v>
      </c>
      <c r="I107" s="221"/>
      <c r="J107" s="222">
        <f>ROUND(I107*H107,2)</f>
        <v>0</v>
      </c>
      <c r="K107" s="218" t="s">
        <v>317</v>
      </c>
      <c r="L107" s="47"/>
      <c r="M107" s="223" t="s">
        <v>19</v>
      </c>
      <c r="N107" s="224" t="s">
        <v>48</v>
      </c>
      <c r="O107" s="87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7" t="s">
        <v>291</v>
      </c>
      <c r="AT107" s="227" t="s">
        <v>179</v>
      </c>
      <c r="AU107" s="227" t="s">
        <v>84</v>
      </c>
      <c r="AY107" s="20" t="s">
        <v>177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20" t="s">
        <v>84</v>
      </c>
      <c r="BK107" s="228">
        <f>ROUND(I107*H107,2)</f>
        <v>0</v>
      </c>
      <c r="BL107" s="20" t="s">
        <v>291</v>
      </c>
      <c r="BM107" s="227" t="s">
        <v>266</v>
      </c>
    </row>
    <row r="108" s="2" customFormat="1">
      <c r="A108" s="41"/>
      <c r="B108" s="42"/>
      <c r="C108" s="43"/>
      <c r="D108" s="229" t="s">
        <v>185</v>
      </c>
      <c r="E108" s="43"/>
      <c r="F108" s="230" t="s">
        <v>4690</v>
      </c>
      <c r="G108" s="43"/>
      <c r="H108" s="43"/>
      <c r="I108" s="231"/>
      <c r="J108" s="43"/>
      <c r="K108" s="43"/>
      <c r="L108" s="47"/>
      <c r="M108" s="232"/>
      <c r="N108" s="233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185</v>
      </c>
      <c r="AU108" s="20" t="s">
        <v>84</v>
      </c>
    </row>
    <row r="109" s="2" customFormat="1" ht="16.5" customHeight="1">
      <c r="A109" s="41"/>
      <c r="B109" s="42"/>
      <c r="C109" s="216" t="s">
        <v>241</v>
      </c>
      <c r="D109" s="216" t="s">
        <v>179</v>
      </c>
      <c r="E109" s="217" t="s">
        <v>4691</v>
      </c>
      <c r="F109" s="218" t="s">
        <v>4692</v>
      </c>
      <c r="G109" s="219" t="s">
        <v>4693</v>
      </c>
      <c r="H109" s="220">
        <v>20</v>
      </c>
      <c r="I109" s="221"/>
      <c r="J109" s="222">
        <f>ROUND(I109*H109,2)</f>
        <v>0</v>
      </c>
      <c r="K109" s="218" t="s">
        <v>317</v>
      </c>
      <c r="L109" s="47"/>
      <c r="M109" s="223" t="s">
        <v>19</v>
      </c>
      <c r="N109" s="224" t="s">
        <v>48</v>
      </c>
      <c r="O109" s="87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7" t="s">
        <v>291</v>
      </c>
      <c r="AT109" s="227" t="s">
        <v>179</v>
      </c>
      <c r="AU109" s="227" t="s">
        <v>84</v>
      </c>
      <c r="AY109" s="20" t="s">
        <v>177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20" t="s">
        <v>84</v>
      </c>
      <c r="BK109" s="228">
        <f>ROUND(I109*H109,2)</f>
        <v>0</v>
      </c>
      <c r="BL109" s="20" t="s">
        <v>291</v>
      </c>
      <c r="BM109" s="227" t="s">
        <v>279</v>
      </c>
    </row>
    <row r="110" s="2" customFormat="1">
      <c r="A110" s="41"/>
      <c r="B110" s="42"/>
      <c r="C110" s="43"/>
      <c r="D110" s="229" t="s">
        <v>185</v>
      </c>
      <c r="E110" s="43"/>
      <c r="F110" s="230" t="s">
        <v>4692</v>
      </c>
      <c r="G110" s="43"/>
      <c r="H110" s="43"/>
      <c r="I110" s="231"/>
      <c r="J110" s="43"/>
      <c r="K110" s="43"/>
      <c r="L110" s="47"/>
      <c r="M110" s="232"/>
      <c r="N110" s="233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185</v>
      </c>
      <c r="AU110" s="20" t="s">
        <v>84</v>
      </c>
    </row>
    <row r="111" s="2" customFormat="1" ht="16.5" customHeight="1">
      <c r="A111" s="41"/>
      <c r="B111" s="42"/>
      <c r="C111" s="216" t="s">
        <v>248</v>
      </c>
      <c r="D111" s="216" t="s">
        <v>179</v>
      </c>
      <c r="E111" s="217" t="s">
        <v>4694</v>
      </c>
      <c r="F111" s="218" t="s">
        <v>4695</v>
      </c>
      <c r="G111" s="219" t="s">
        <v>4693</v>
      </c>
      <c r="H111" s="220">
        <v>2</v>
      </c>
      <c r="I111" s="221"/>
      <c r="J111" s="222">
        <f>ROUND(I111*H111,2)</f>
        <v>0</v>
      </c>
      <c r="K111" s="218" t="s">
        <v>317</v>
      </c>
      <c r="L111" s="47"/>
      <c r="M111" s="223" t="s">
        <v>19</v>
      </c>
      <c r="N111" s="224" t="s">
        <v>48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291</v>
      </c>
      <c r="AT111" s="227" t="s">
        <v>179</v>
      </c>
      <c r="AU111" s="227" t="s">
        <v>84</v>
      </c>
      <c r="AY111" s="20" t="s">
        <v>177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84</v>
      </c>
      <c r="BK111" s="228">
        <f>ROUND(I111*H111,2)</f>
        <v>0</v>
      </c>
      <c r="BL111" s="20" t="s">
        <v>291</v>
      </c>
      <c r="BM111" s="227" t="s">
        <v>291</v>
      </c>
    </row>
    <row r="112" s="2" customFormat="1">
      <c r="A112" s="41"/>
      <c r="B112" s="42"/>
      <c r="C112" s="43"/>
      <c r="D112" s="229" t="s">
        <v>185</v>
      </c>
      <c r="E112" s="43"/>
      <c r="F112" s="230" t="s">
        <v>4695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185</v>
      </c>
      <c r="AU112" s="20" t="s">
        <v>84</v>
      </c>
    </row>
    <row r="113" s="2" customFormat="1" ht="16.5" customHeight="1">
      <c r="A113" s="41"/>
      <c r="B113" s="42"/>
      <c r="C113" s="216" t="s">
        <v>255</v>
      </c>
      <c r="D113" s="216" t="s">
        <v>179</v>
      </c>
      <c r="E113" s="217" t="s">
        <v>4696</v>
      </c>
      <c r="F113" s="218" t="s">
        <v>4697</v>
      </c>
      <c r="G113" s="219" t="s">
        <v>465</v>
      </c>
      <c r="H113" s="220">
        <v>20</v>
      </c>
      <c r="I113" s="221"/>
      <c r="J113" s="222">
        <f>ROUND(I113*H113,2)</f>
        <v>0</v>
      </c>
      <c r="K113" s="218" t="s">
        <v>317</v>
      </c>
      <c r="L113" s="47"/>
      <c r="M113" s="223" t="s">
        <v>19</v>
      </c>
      <c r="N113" s="224" t="s">
        <v>48</v>
      </c>
      <c r="O113" s="87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7" t="s">
        <v>291</v>
      </c>
      <c r="AT113" s="227" t="s">
        <v>179</v>
      </c>
      <c r="AU113" s="227" t="s">
        <v>84</v>
      </c>
      <c r="AY113" s="20" t="s">
        <v>177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20" t="s">
        <v>84</v>
      </c>
      <c r="BK113" s="228">
        <f>ROUND(I113*H113,2)</f>
        <v>0</v>
      </c>
      <c r="BL113" s="20" t="s">
        <v>291</v>
      </c>
      <c r="BM113" s="227" t="s">
        <v>321</v>
      </c>
    </row>
    <row r="114" s="2" customFormat="1">
      <c r="A114" s="41"/>
      <c r="B114" s="42"/>
      <c r="C114" s="43"/>
      <c r="D114" s="229" t="s">
        <v>185</v>
      </c>
      <c r="E114" s="43"/>
      <c r="F114" s="230" t="s">
        <v>4697</v>
      </c>
      <c r="G114" s="43"/>
      <c r="H114" s="43"/>
      <c r="I114" s="231"/>
      <c r="J114" s="43"/>
      <c r="K114" s="43"/>
      <c r="L114" s="47"/>
      <c r="M114" s="232"/>
      <c r="N114" s="233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185</v>
      </c>
      <c r="AU114" s="20" t="s">
        <v>84</v>
      </c>
    </row>
    <row r="115" s="2" customFormat="1" ht="16.5" customHeight="1">
      <c r="A115" s="41"/>
      <c r="B115" s="42"/>
      <c r="C115" s="216" t="s">
        <v>260</v>
      </c>
      <c r="D115" s="216" t="s">
        <v>179</v>
      </c>
      <c r="E115" s="217" t="s">
        <v>4698</v>
      </c>
      <c r="F115" s="218" t="s">
        <v>4699</v>
      </c>
      <c r="G115" s="219" t="s">
        <v>465</v>
      </c>
      <c r="H115" s="220">
        <v>5</v>
      </c>
      <c r="I115" s="221"/>
      <c r="J115" s="222">
        <f>ROUND(I115*H115,2)</f>
        <v>0</v>
      </c>
      <c r="K115" s="218" t="s">
        <v>317</v>
      </c>
      <c r="L115" s="47"/>
      <c r="M115" s="223" t="s">
        <v>19</v>
      </c>
      <c r="N115" s="224" t="s">
        <v>48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291</v>
      </c>
      <c r="AT115" s="227" t="s">
        <v>179</v>
      </c>
      <c r="AU115" s="227" t="s">
        <v>84</v>
      </c>
      <c r="AY115" s="20" t="s">
        <v>177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84</v>
      </c>
      <c r="BK115" s="228">
        <f>ROUND(I115*H115,2)</f>
        <v>0</v>
      </c>
      <c r="BL115" s="20" t="s">
        <v>291</v>
      </c>
      <c r="BM115" s="227" t="s">
        <v>341</v>
      </c>
    </row>
    <row r="116" s="2" customFormat="1">
      <c r="A116" s="41"/>
      <c r="B116" s="42"/>
      <c r="C116" s="43"/>
      <c r="D116" s="229" t="s">
        <v>185</v>
      </c>
      <c r="E116" s="43"/>
      <c r="F116" s="230" t="s">
        <v>4699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185</v>
      </c>
      <c r="AU116" s="20" t="s">
        <v>84</v>
      </c>
    </row>
    <row r="117" s="2" customFormat="1">
      <c r="A117" s="41"/>
      <c r="B117" s="42"/>
      <c r="C117" s="216" t="s">
        <v>266</v>
      </c>
      <c r="D117" s="216" t="s">
        <v>179</v>
      </c>
      <c r="E117" s="217" t="s">
        <v>4700</v>
      </c>
      <c r="F117" s="218" t="s">
        <v>4701</v>
      </c>
      <c r="G117" s="219" t="s">
        <v>251</v>
      </c>
      <c r="H117" s="220">
        <v>25</v>
      </c>
      <c r="I117" s="221"/>
      <c r="J117" s="222">
        <f>ROUND(I117*H117,2)</f>
        <v>0</v>
      </c>
      <c r="K117" s="218" t="s">
        <v>317</v>
      </c>
      <c r="L117" s="47"/>
      <c r="M117" s="223" t="s">
        <v>19</v>
      </c>
      <c r="N117" s="224" t="s">
        <v>48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291</v>
      </c>
      <c r="AT117" s="227" t="s">
        <v>179</v>
      </c>
      <c r="AU117" s="227" t="s">
        <v>84</v>
      </c>
      <c r="AY117" s="20" t="s">
        <v>177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84</v>
      </c>
      <c r="BK117" s="228">
        <f>ROUND(I117*H117,2)</f>
        <v>0</v>
      </c>
      <c r="BL117" s="20" t="s">
        <v>291</v>
      </c>
      <c r="BM117" s="227" t="s">
        <v>360</v>
      </c>
    </row>
    <row r="118" s="2" customFormat="1">
      <c r="A118" s="41"/>
      <c r="B118" s="42"/>
      <c r="C118" s="43"/>
      <c r="D118" s="229" t="s">
        <v>185</v>
      </c>
      <c r="E118" s="43"/>
      <c r="F118" s="230" t="s">
        <v>4701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185</v>
      </c>
      <c r="AU118" s="20" t="s">
        <v>84</v>
      </c>
    </row>
    <row r="119" s="2" customFormat="1" ht="16.5" customHeight="1">
      <c r="A119" s="41"/>
      <c r="B119" s="42"/>
      <c r="C119" s="216" t="s">
        <v>273</v>
      </c>
      <c r="D119" s="216" t="s">
        <v>179</v>
      </c>
      <c r="E119" s="217" t="s">
        <v>4702</v>
      </c>
      <c r="F119" s="218" t="s">
        <v>4703</v>
      </c>
      <c r="G119" s="219" t="s">
        <v>1404</v>
      </c>
      <c r="H119" s="220">
        <v>1</v>
      </c>
      <c r="I119" s="221"/>
      <c r="J119" s="222">
        <f>ROUND(I119*H119,2)</f>
        <v>0</v>
      </c>
      <c r="K119" s="218" t="s">
        <v>317</v>
      </c>
      <c r="L119" s="47"/>
      <c r="M119" s="223" t="s">
        <v>19</v>
      </c>
      <c r="N119" s="224" t="s">
        <v>48</v>
      </c>
      <c r="O119" s="87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7" t="s">
        <v>291</v>
      </c>
      <c r="AT119" s="227" t="s">
        <v>179</v>
      </c>
      <c r="AU119" s="227" t="s">
        <v>84</v>
      </c>
      <c r="AY119" s="20" t="s">
        <v>177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20" t="s">
        <v>84</v>
      </c>
      <c r="BK119" s="228">
        <f>ROUND(I119*H119,2)</f>
        <v>0</v>
      </c>
      <c r="BL119" s="20" t="s">
        <v>291</v>
      </c>
      <c r="BM119" s="227" t="s">
        <v>372</v>
      </c>
    </row>
    <row r="120" s="2" customFormat="1">
      <c r="A120" s="41"/>
      <c r="B120" s="42"/>
      <c r="C120" s="43"/>
      <c r="D120" s="229" t="s">
        <v>185</v>
      </c>
      <c r="E120" s="43"/>
      <c r="F120" s="230" t="s">
        <v>4703</v>
      </c>
      <c r="G120" s="43"/>
      <c r="H120" s="43"/>
      <c r="I120" s="231"/>
      <c r="J120" s="43"/>
      <c r="K120" s="43"/>
      <c r="L120" s="47"/>
      <c r="M120" s="232"/>
      <c r="N120" s="233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185</v>
      </c>
      <c r="AU120" s="20" t="s">
        <v>84</v>
      </c>
    </row>
    <row r="121" s="12" customFormat="1" ht="25.92" customHeight="1">
      <c r="A121" s="12"/>
      <c r="B121" s="200"/>
      <c r="C121" s="201"/>
      <c r="D121" s="202" t="s">
        <v>76</v>
      </c>
      <c r="E121" s="203" t="s">
        <v>4170</v>
      </c>
      <c r="F121" s="203" t="s">
        <v>4704</v>
      </c>
      <c r="G121" s="201"/>
      <c r="H121" s="201"/>
      <c r="I121" s="204"/>
      <c r="J121" s="205">
        <f>BK121</f>
        <v>0</v>
      </c>
      <c r="K121" s="201"/>
      <c r="L121" s="206"/>
      <c r="M121" s="207"/>
      <c r="N121" s="208"/>
      <c r="O121" s="208"/>
      <c r="P121" s="209">
        <f>SUM(P122:P132)</f>
        <v>0</v>
      </c>
      <c r="Q121" s="208"/>
      <c r="R121" s="209">
        <f>SUM(R122:R132)</f>
        <v>0</v>
      </c>
      <c r="S121" s="208"/>
      <c r="T121" s="210">
        <f>SUM(T122:T132)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84</v>
      </c>
      <c r="AT121" s="212" t="s">
        <v>76</v>
      </c>
      <c r="AU121" s="212" t="s">
        <v>77</v>
      </c>
      <c r="AY121" s="211" t="s">
        <v>177</v>
      </c>
      <c r="BK121" s="213">
        <f>SUM(BK122:BK132)</f>
        <v>0</v>
      </c>
    </row>
    <row r="122" s="2" customFormat="1" ht="16.5" customHeight="1">
      <c r="A122" s="41"/>
      <c r="B122" s="42"/>
      <c r="C122" s="216" t="s">
        <v>279</v>
      </c>
      <c r="D122" s="216" t="s">
        <v>179</v>
      </c>
      <c r="E122" s="217" t="s">
        <v>4705</v>
      </c>
      <c r="F122" s="218" t="s">
        <v>4706</v>
      </c>
      <c r="G122" s="219" t="s">
        <v>344</v>
      </c>
      <c r="H122" s="220">
        <v>1</v>
      </c>
      <c r="I122" s="221"/>
      <c r="J122" s="222">
        <f>ROUND(I122*H122,2)</f>
        <v>0</v>
      </c>
      <c r="K122" s="218" t="s">
        <v>317</v>
      </c>
      <c r="L122" s="47"/>
      <c r="M122" s="223" t="s">
        <v>19</v>
      </c>
      <c r="N122" s="224" t="s">
        <v>48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291</v>
      </c>
      <c r="AT122" s="227" t="s">
        <v>179</v>
      </c>
      <c r="AU122" s="227" t="s">
        <v>84</v>
      </c>
      <c r="AY122" s="20" t="s">
        <v>177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84</v>
      </c>
      <c r="BK122" s="228">
        <f>ROUND(I122*H122,2)</f>
        <v>0</v>
      </c>
      <c r="BL122" s="20" t="s">
        <v>291</v>
      </c>
      <c r="BM122" s="227" t="s">
        <v>4707</v>
      </c>
    </row>
    <row r="123" s="2" customFormat="1">
      <c r="A123" s="41"/>
      <c r="B123" s="42"/>
      <c r="C123" s="43"/>
      <c r="D123" s="229" t="s">
        <v>185</v>
      </c>
      <c r="E123" s="43"/>
      <c r="F123" s="230" t="s">
        <v>4706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185</v>
      </c>
      <c r="AU123" s="20" t="s">
        <v>84</v>
      </c>
    </row>
    <row r="124" s="2" customFormat="1">
      <c r="A124" s="41"/>
      <c r="B124" s="42"/>
      <c r="C124" s="216" t="s">
        <v>8</v>
      </c>
      <c r="D124" s="216" t="s">
        <v>179</v>
      </c>
      <c r="E124" s="217" t="s">
        <v>4708</v>
      </c>
      <c r="F124" s="218" t="s">
        <v>4709</v>
      </c>
      <c r="G124" s="219" t="s">
        <v>4679</v>
      </c>
      <c r="H124" s="220">
        <v>2</v>
      </c>
      <c r="I124" s="221"/>
      <c r="J124" s="222">
        <f>ROUND(I124*H124,2)</f>
        <v>0</v>
      </c>
      <c r="K124" s="218" t="s">
        <v>317</v>
      </c>
      <c r="L124" s="47"/>
      <c r="M124" s="223" t="s">
        <v>19</v>
      </c>
      <c r="N124" s="224" t="s">
        <v>48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291</v>
      </c>
      <c r="AT124" s="227" t="s">
        <v>179</v>
      </c>
      <c r="AU124" s="227" t="s">
        <v>84</v>
      </c>
      <c r="AY124" s="20" t="s">
        <v>177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84</v>
      </c>
      <c r="BK124" s="228">
        <f>ROUND(I124*H124,2)</f>
        <v>0</v>
      </c>
      <c r="BL124" s="20" t="s">
        <v>291</v>
      </c>
      <c r="BM124" s="227" t="s">
        <v>384</v>
      </c>
    </row>
    <row r="125" s="2" customFormat="1">
      <c r="A125" s="41"/>
      <c r="B125" s="42"/>
      <c r="C125" s="43"/>
      <c r="D125" s="229" t="s">
        <v>185</v>
      </c>
      <c r="E125" s="43"/>
      <c r="F125" s="230" t="s">
        <v>4710</v>
      </c>
      <c r="G125" s="43"/>
      <c r="H125" s="43"/>
      <c r="I125" s="231"/>
      <c r="J125" s="43"/>
      <c r="K125" s="43"/>
      <c r="L125" s="47"/>
      <c r="M125" s="232"/>
      <c r="N125" s="233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185</v>
      </c>
      <c r="AU125" s="20" t="s">
        <v>84</v>
      </c>
    </row>
    <row r="126" s="2" customFormat="1">
      <c r="A126" s="41"/>
      <c r="B126" s="42"/>
      <c r="C126" s="43"/>
      <c r="D126" s="229" t="s">
        <v>486</v>
      </c>
      <c r="E126" s="43"/>
      <c r="F126" s="287" t="s">
        <v>4711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486</v>
      </c>
      <c r="AU126" s="20" t="s">
        <v>84</v>
      </c>
    </row>
    <row r="127" s="2" customFormat="1" ht="16.5" customHeight="1">
      <c r="A127" s="41"/>
      <c r="B127" s="42"/>
      <c r="C127" s="216" t="s">
        <v>291</v>
      </c>
      <c r="D127" s="216" t="s">
        <v>179</v>
      </c>
      <c r="E127" s="217" t="s">
        <v>4712</v>
      </c>
      <c r="F127" s="218" t="s">
        <v>4713</v>
      </c>
      <c r="G127" s="219" t="s">
        <v>465</v>
      </c>
      <c r="H127" s="220">
        <v>4</v>
      </c>
      <c r="I127" s="221"/>
      <c r="J127" s="222">
        <f>ROUND(I127*H127,2)</f>
        <v>0</v>
      </c>
      <c r="K127" s="218" t="s">
        <v>317</v>
      </c>
      <c r="L127" s="47"/>
      <c r="M127" s="223" t="s">
        <v>19</v>
      </c>
      <c r="N127" s="224" t="s">
        <v>48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291</v>
      </c>
      <c r="AT127" s="227" t="s">
        <v>179</v>
      </c>
      <c r="AU127" s="227" t="s">
        <v>84</v>
      </c>
      <c r="AY127" s="20" t="s">
        <v>177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84</v>
      </c>
      <c r="BK127" s="228">
        <f>ROUND(I127*H127,2)</f>
        <v>0</v>
      </c>
      <c r="BL127" s="20" t="s">
        <v>291</v>
      </c>
      <c r="BM127" s="227" t="s">
        <v>397</v>
      </c>
    </row>
    <row r="128" s="2" customFormat="1">
      <c r="A128" s="41"/>
      <c r="B128" s="42"/>
      <c r="C128" s="43"/>
      <c r="D128" s="229" t="s">
        <v>185</v>
      </c>
      <c r="E128" s="43"/>
      <c r="F128" s="230" t="s">
        <v>4713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185</v>
      </c>
      <c r="AU128" s="20" t="s">
        <v>84</v>
      </c>
    </row>
    <row r="129" s="2" customFormat="1" ht="16.5" customHeight="1">
      <c r="A129" s="41"/>
      <c r="B129" s="42"/>
      <c r="C129" s="216" t="s">
        <v>313</v>
      </c>
      <c r="D129" s="216" t="s">
        <v>179</v>
      </c>
      <c r="E129" s="217" t="s">
        <v>4714</v>
      </c>
      <c r="F129" s="218" t="s">
        <v>4715</v>
      </c>
      <c r="G129" s="219" t="s">
        <v>4693</v>
      </c>
      <c r="H129" s="220">
        <v>4</v>
      </c>
      <c r="I129" s="221"/>
      <c r="J129" s="222">
        <f>ROUND(I129*H129,2)</f>
        <v>0</v>
      </c>
      <c r="K129" s="218" t="s">
        <v>317</v>
      </c>
      <c r="L129" s="47"/>
      <c r="M129" s="223" t="s">
        <v>19</v>
      </c>
      <c r="N129" s="224" t="s">
        <v>48</v>
      </c>
      <c r="O129" s="87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291</v>
      </c>
      <c r="AT129" s="227" t="s">
        <v>179</v>
      </c>
      <c r="AU129" s="227" t="s">
        <v>84</v>
      </c>
      <c r="AY129" s="20" t="s">
        <v>177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84</v>
      </c>
      <c r="BK129" s="228">
        <f>ROUND(I129*H129,2)</f>
        <v>0</v>
      </c>
      <c r="BL129" s="20" t="s">
        <v>291</v>
      </c>
      <c r="BM129" s="227" t="s">
        <v>416</v>
      </c>
    </row>
    <row r="130" s="2" customFormat="1">
      <c r="A130" s="41"/>
      <c r="B130" s="42"/>
      <c r="C130" s="43"/>
      <c r="D130" s="229" t="s">
        <v>185</v>
      </c>
      <c r="E130" s="43"/>
      <c r="F130" s="230" t="s">
        <v>4715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185</v>
      </c>
      <c r="AU130" s="20" t="s">
        <v>84</v>
      </c>
    </row>
    <row r="131" s="2" customFormat="1" ht="16.5" customHeight="1">
      <c r="A131" s="41"/>
      <c r="B131" s="42"/>
      <c r="C131" s="216" t="s">
        <v>321</v>
      </c>
      <c r="D131" s="216" t="s">
        <v>179</v>
      </c>
      <c r="E131" s="217" t="s">
        <v>4716</v>
      </c>
      <c r="F131" s="218" t="s">
        <v>4717</v>
      </c>
      <c r="G131" s="219" t="s">
        <v>251</v>
      </c>
      <c r="H131" s="220">
        <v>4</v>
      </c>
      <c r="I131" s="221"/>
      <c r="J131" s="222">
        <f>ROUND(I131*H131,2)</f>
        <v>0</v>
      </c>
      <c r="K131" s="218" t="s">
        <v>317</v>
      </c>
      <c r="L131" s="47"/>
      <c r="M131" s="223" t="s">
        <v>19</v>
      </c>
      <c r="N131" s="224" t="s">
        <v>48</v>
      </c>
      <c r="O131" s="87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291</v>
      </c>
      <c r="AT131" s="227" t="s">
        <v>179</v>
      </c>
      <c r="AU131" s="227" t="s">
        <v>84</v>
      </c>
      <c r="AY131" s="20" t="s">
        <v>177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84</v>
      </c>
      <c r="BK131" s="228">
        <f>ROUND(I131*H131,2)</f>
        <v>0</v>
      </c>
      <c r="BL131" s="20" t="s">
        <v>291</v>
      </c>
      <c r="BM131" s="227" t="s">
        <v>427</v>
      </c>
    </row>
    <row r="132" s="2" customFormat="1">
      <c r="A132" s="41"/>
      <c r="B132" s="42"/>
      <c r="C132" s="43"/>
      <c r="D132" s="229" t="s">
        <v>185</v>
      </c>
      <c r="E132" s="43"/>
      <c r="F132" s="230" t="s">
        <v>4717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185</v>
      </c>
      <c r="AU132" s="20" t="s">
        <v>84</v>
      </c>
    </row>
    <row r="133" s="12" customFormat="1" ht="25.92" customHeight="1">
      <c r="A133" s="12"/>
      <c r="B133" s="200"/>
      <c r="C133" s="201"/>
      <c r="D133" s="202" t="s">
        <v>76</v>
      </c>
      <c r="E133" s="203" t="s">
        <v>4174</v>
      </c>
      <c r="F133" s="203" t="s">
        <v>4718</v>
      </c>
      <c r="G133" s="201"/>
      <c r="H133" s="201"/>
      <c r="I133" s="204"/>
      <c r="J133" s="205">
        <f>BK133</f>
        <v>0</v>
      </c>
      <c r="K133" s="201"/>
      <c r="L133" s="206"/>
      <c r="M133" s="207"/>
      <c r="N133" s="208"/>
      <c r="O133" s="208"/>
      <c r="P133" s="209">
        <f>SUM(P134:P141)</f>
        <v>0</v>
      </c>
      <c r="Q133" s="208"/>
      <c r="R133" s="209">
        <f>SUM(R134:R141)</f>
        <v>0</v>
      </c>
      <c r="S133" s="208"/>
      <c r="T133" s="210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84</v>
      </c>
      <c r="AT133" s="212" t="s">
        <v>76</v>
      </c>
      <c r="AU133" s="212" t="s">
        <v>77</v>
      </c>
      <c r="AY133" s="211" t="s">
        <v>177</v>
      </c>
      <c r="BK133" s="213">
        <f>SUM(BK134:BK141)</f>
        <v>0</v>
      </c>
    </row>
    <row r="134" s="2" customFormat="1" ht="16.5" customHeight="1">
      <c r="A134" s="41"/>
      <c r="B134" s="42"/>
      <c r="C134" s="216" t="s">
        <v>336</v>
      </c>
      <c r="D134" s="216" t="s">
        <v>179</v>
      </c>
      <c r="E134" s="217" t="s">
        <v>4719</v>
      </c>
      <c r="F134" s="218" t="s">
        <v>4720</v>
      </c>
      <c r="G134" s="219" t="s">
        <v>344</v>
      </c>
      <c r="H134" s="220">
        <v>1</v>
      </c>
      <c r="I134" s="221"/>
      <c r="J134" s="222">
        <f>ROUND(I134*H134,2)</f>
        <v>0</v>
      </c>
      <c r="K134" s="218" t="s">
        <v>317</v>
      </c>
      <c r="L134" s="47"/>
      <c r="M134" s="223" t="s">
        <v>19</v>
      </c>
      <c r="N134" s="224" t="s">
        <v>48</v>
      </c>
      <c r="O134" s="87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291</v>
      </c>
      <c r="AT134" s="227" t="s">
        <v>179</v>
      </c>
      <c r="AU134" s="227" t="s">
        <v>84</v>
      </c>
      <c r="AY134" s="20" t="s">
        <v>177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84</v>
      </c>
      <c r="BK134" s="228">
        <f>ROUND(I134*H134,2)</f>
        <v>0</v>
      </c>
      <c r="BL134" s="20" t="s">
        <v>291</v>
      </c>
      <c r="BM134" s="227" t="s">
        <v>4721</v>
      </c>
    </row>
    <row r="135" s="2" customFormat="1">
      <c r="A135" s="41"/>
      <c r="B135" s="42"/>
      <c r="C135" s="43"/>
      <c r="D135" s="229" t="s">
        <v>185</v>
      </c>
      <c r="E135" s="43"/>
      <c r="F135" s="230" t="s">
        <v>4720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185</v>
      </c>
      <c r="AU135" s="20" t="s">
        <v>84</v>
      </c>
    </row>
    <row r="136" s="2" customFormat="1" ht="21.75" customHeight="1">
      <c r="A136" s="41"/>
      <c r="B136" s="42"/>
      <c r="C136" s="216" t="s">
        <v>341</v>
      </c>
      <c r="D136" s="216" t="s">
        <v>179</v>
      </c>
      <c r="E136" s="217" t="s">
        <v>4722</v>
      </c>
      <c r="F136" s="218" t="s">
        <v>4723</v>
      </c>
      <c r="G136" s="219" t="s">
        <v>3686</v>
      </c>
      <c r="H136" s="220">
        <v>2</v>
      </c>
      <c r="I136" s="221"/>
      <c r="J136" s="222">
        <f>ROUND(I136*H136,2)</f>
        <v>0</v>
      </c>
      <c r="K136" s="218" t="s">
        <v>317</v>
      </c>
      <c r="L136" s="47"/>
      <c r="M136" s="223" t="s">
        <v>19</v>
      </c>
      <c r="N136" s="224" t="s">
        <v>48</v>
      </c>
      <c r="O136" s="87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291</v>
      </c>
      <c r="AT136" s="227" t="s">
        <v>179</v>
      </c>
      <c r="AU136" s="227" t="s">
        <v>84</v>
      </c>
      <c r="AY136" s="20" t="s">
        <v>177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84</v>
      </c>
      <c r="BK136" s="228">
        <f>ROUND(I136*H136,2)</f>
        <v>0</v>
      </c>
      <c r="BL136" s="20" t="s">
        <v>291</v>
      </c>
      <c r="BM136" s="227" t="s">
        <v>439</v>
      </c>
    </row>
    <row r="137" s="2" customFormat="1">
      <c r="A137" s="41"/>
      <c r="B137" s="42"/>
      <c r="C137" s="43"/>
      <c r="D137" s="229" t="s">
        <v>185</v>
      </c>
      <c r="E137" s="43"/>
      <c r="F137" s="230" t="s">
        <v>4723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185</v>
      </c>
      <c r="AU137" s="20" t="s">
        <v>84</v>
      </c>
    </row>
    <row r="138" s="2" customFormat="1" ht="16.5" customHeight="1">
      <c r="A138" s="41"/>
      <c r="B138" s="42"/>
      <c r="C138" s="216" t="s">
        <v>7</v>
      </c>
      <c r="D138" s="216" t="s">
        <v>179</v>
      </c>
      <c r="E138" s="217" t="s">
        <v>4724</v>
      </c>
      <c r="F138" s="218" t="s">
        <v>4725</v>
      </c>
      <c r="G138" s="219" t="s">
        <v>3686</v>
      </c>
      <c r="H138" s="220">
        <v>2</v>
      </c>
      <c r="I138" s="221"/>
      <c r="J138" s="222">
        <f>ROUND(I138*H138,2)</f>
        <v>0</v>
      </c>
      <c r="K138" s="218" t="s">
        <v>317</v>
      </c>
      <c r="L138" s="47"/>
      <c r="M138" s="223" t="s">
        <v>19</v>
      </c>
      <c r="N138" s="224" t="s">
        <v>48</v>
      </c>
      <c r="O138" s="87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291</v>
      </c>
      <c r="AT138" s="227" t="s">
        <v>179</v>
      </c>
      <c r="AU138" s="227" t="s">
        <v>84</v>
      </c>
      <c r="AY138" s="20" t="s">
        <v>177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84</v>
      </c>
      <c r="BK138" s="228">
        <f>ROUND(I138*H138,2)</f>
        <v>0</v>
      </c>
      <c r="BL138" s="20" t="s">
        <v>291</v>
      </c>
      <c r="BM138" s="227" t="s">
        <v>450</v>
      </c>
    </row>
    <row r="139" s="2" customFormat="1">
      <c r="A139" s="41"/>
      <c r="B139" s="42"/>
      <c r="C139" s="43"/>
      <c r="D139" s="229" t="s">
        <v>185</v>
      </c>
      <c r="E139" s="43"/>
      <c r="F139" s="230" t="s">
        <v>4725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185</v>
      </c>
      <c r="AU139" s="20" t="s">
        <v>84</v>
      </c>
    </row>
    <row r="140" s="2" customFormat="1" ht="16.5" customHeight="1">
      <c r="A140" s="41"/>
      <c r="B140" s="42"/>
      <c r="C140" s="216" t="s">
        <v>360</v>
      </c>
      <c r="D140" s="216" t="s">
        <v>179</v>
      </c>
      <c r="E140" s="217" t="s">
        <v>4726</v>
      </c>
      <c r="F140" s="218" t="s">
        <v>4727</v>
      </c>
      <c r="G140" s="219" t="s">
        <v>3686</v>
      </c>
      <c r="H140" s="220">
        <v>2</v>
      </c>
      <c r="I140" s="221"/>
      <c r="J140" s="222">
        <f>ROUND(I140*H140,2)</f>
        <v>0</v>
      </c>
      <c r="K140" s="218" t="s">
        <v>317</v>
      </c>
      <c r="L140" s="47"/>
      <c r="M140" s="223" t="s">
        <v>19</v>
      </c>
      <c r="N140" s="224" t="s">
        <v>48</v>
      </c>
      <c r="O140" s="87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7" t="s">
        <v>291</v>
      </c>
      <c r="AT140" s="227" t="s">
        <v>179</v>
      </c>
      <c r="AU140" s="227" t="s">
        <v>84</v>
      </c>
      <c r="AY140" s="20" t="s">
        <v>177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20" t="s">
        <v>84</v>
      </c>
      <c r="BK140" s="228">
        <f>ROUND(I140*H140,2)</f>
        <v>0</v>
      </c>
      <c r="BL140" s="20" t="s">
        <v>291</v>
      </c>
      <c r="BM140" s="227" t="s">
        <v>462</v>
      </c>
    </row>
    <row r="141" s="2" customFormat="1">
      <c r="A141" s="41"/>
      <c r="B141" s="42"/>
      <c r="C141" s="43"/>
      <c r="D141" s="229" t="s">
        <v>185</v>
      </c>
      <c r="E141" s="43"/>
      <c r="F141" s="230" t="s">
        <v>4727</v>
      </c>
      <c r="G141" s="43"/>
      <c r="H141" s="43"/>
      <c r="I141" s="231"/>
      <c r="J141" s="43"/>
      <c r="K141" s="43"/>
      <c r="L141" s="47"/>
      <c r="M141" s="232"/>
      <c r="N141" s="233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185</v>
      </c>
      <c r="AU141" s="20" t="s">
        <v>84</v>
      </c>
    </row>
    <row r="142" s="12" customFormat="1" ht="25.92" customHeight="1">
      <c r="A142" s="12"/>
      <c r="B142" s="200"/>
      <c r="C142" s="201"/>
      <c r="D142" s="202" t="s">
        <v>76</v>
      </c>
      <c r="E142" s="203" t="s">
        <v>4178</v>
      </c>
      <c r="F142" s="203" t="s">
        <v>4728</v>
      </c>
      <c r="G142" s="201"/>
      <c r="H142" s="201"/>
      <c r="I142" s="204"/>
      <c r="J142" s="205">
        <f>BK142</f>
        <v>0</v>
      </c>
      <c r="K142" s="201"/>
      <c r="L142" s="206"/>
      <c r="M142" s="207"/>
      <c r="N142" s="208"/>
      <c r="O142" s="208"/>
      <c r="P142" s="209">
        <f>SUM(P143:P154)</f>
        <v>0</v>
      </c>
      <c r="Q142" s="208"/>
      <c r="R142" s="209">
        <f>SUM(R143:R154)</f>
        <v>0</v>
      </c>
      <c r="S142" s="208"/>
      <c r="T142" s="210">
        <f>SUM(T143:T154)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84</v>
      </c>
      <c r="AT142" s="212" t="s">
        <v>76</v>
      </c>
      <c r="AU142" s="212" t="s">
        <v>77</v>
      </c>
      <c r="AY142" s="211" t="s">
        <v>177</v>
      </c>
      <c r="BK142" s="213">
        <f>SUM(BK143:BK154)</f>
        <v>0</v>
      </c>
    </row>
    <row r="143" s="2" customFormat="1" ht="16.5" customHeight="1">
      <c r="A143" s="41"/>
      <c r="B143" s="42"/>
      <c r="C143" s="216" t="s">
        <v>366</v>
      </c>
      <c r="D143" s="216" t="s">
        <v>179</v>
      </c>
      <c r="E143" s="217" t="s">
        <v>4729</v>
      </c>
      <c r="F143" s="218" t="s">
        <v>4730</v>
      </c>
      <c r="G143" s="219" t="s">
        <v>344</v>
      </c>
      <c r="H143" s="220">
        <v>1</v>
      </c>
      <c r="I143" s="221"/>
      <c r="J143" s="222">
        <f>ROUND(I143*H143,2)</f>
        <v>0</v>
      </c>
      <c r="K143" s="218" t="s">
        <v>317</v>
      </c>
      <c r="L143" s="47"/>
      <c r="M143" s="223" t="s">
        <v>19</v>
      </c>
      <c r="N143" s="224" t="s">
        <v>48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291</v>
      </c>
      <c r="AT143" s="227" t="s">
        <v>179</v>
      </c>
      <c r="AU143" s="227" t="s">
        <v>84</v>
      </c>
      <c r="AY143" s="20" t="s">
        <v>177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84</v>
      </c>
      <c r="BK143" s="228">
        <f>ROUND(I143*H143,2)</f>
        <v>0</v>
      </c>
      <c r="BL143" s="20" t="s">
        <v>291</v>
      </c>
      <c r="BM143" s="227" t="s">
        <v>4731</v>
      </c>
    </row>
    <row r="144" s="2" customFormat="1">
      <c r="A144" s="41"/>
      <c r="B144" s="42"/>
      <c r="C144" s="43"/>
      <c r="D144" s="229" t="s">
        <v>185</v>
      </c>
      <c r="E144" s="43"/>
      <c r="F144" s="230" t="s">
        <v>4730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185</v>
      </c>
      <c r="AU144" s="20" t="s">
        <v>84</v>
      </c>
    </row>
    <row r="145" s="2" customFormat="1" ht="21.75" customHeight="1">
      <c r="A145" s="41"/>
      <c r="B145" s="42"/>
      <c r="C145" s="216" t="s">
        <v>372</v>
      </c>
      <c r="D145" s="216" t="s">
        <v>179</v>
      </c>
      <c r="E145" s="217" t="s">
        <v>4732</v>
      </c>
      <c r="F145" s="218" t="s">
        <v>4733</v>
      </c>
      <c r="G145" s="219" t="s">
        <v>3686</v>
      </c>
      <c r="H145" s="220">
        <v>2</v>
      </c>
      <c r="I145" s="221"/>
      <c r="J145" s="222">
        <f>ROUND(I145*H145,2)</f>
        <v>0</v>
      </c>
      <c r="K145" s="218" t="s">
        <v>317</v>
      </c>
      <c r="L145" s="47"/>
      <c r="M145" s="223" t="s">
        <v>19</v>
      </c>
      <c r="N145" s="224" t="s">
        <v>48</v>
      </c>
      <c r="O145" s="87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7" t="s">
        <v>291</v>
      </c>
      <c r="AT145" s="227" t="s">
        <v>179</v>
      </c>
      <c r="AU145" s="227" t="s">
        <v>84</v>
      </c>
      <c r="AY145" s="20" t="s">
        <v>177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20" t="s">
        <v>84</v>
      </c>
      <c r="BK145" s="228">
        <f>ROUND(I145*H145,2)</f>
        <v>0</v>
      </c>
      <c r="BL145" s="20" t="s">
        <v>291</v>
      </c>
      <c r="BM145" s="227" t="s">
        <v>476</v>
      </c>
    </row>
    <row r="146" s="2" customFormat="1">
      <c r="A146" s="41"/>
      <c r="B146" s="42"/>
      <c r="C146" s="43"/>
      <c r="D146" s="229" t="s">
        <v>185</v>
      </c>
      <c r="E146" s="43"/>
      <c r="F146" s="230" t="s">
        <v>4734</v>
      </c>
      <c r="G146" s="43"/>
      <c r="H146" s="43"/>
      <c r="I146" s="231"/>
      <c r="J146" s="43"/>
      <c r="K146" s="43"/>
      <c r="L146" s="47"/>
      <c r="M146" s="232"/>
      <c r="N146" s="233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185</v>
      </c>
      <c r="AU146" s="20" t="s">
        <v>84</v>
      </c>
    </row>
    <row r="147" s="2" customFormat="1" ht="16.5" customHeight="1">
      <c r="A147" s="41"/>
      <c r="B147" s="42"/>
      <c r="C147" s="216" t="s">
        <v>378</v>
      </c>
      <c r="D147" s="216" t="s">
        <v>179</v>
      </c>
      <c r="E147" s="217" t="s">
        <v>4735</v>
      </c>
      <c r="F147" s="218" t="s">
        <v>4736</v>
      </c>
      <c r="G147" s="219" t="s">
        <v>3686</v>
      </c>
      <c r="H147" s="220">
        <v>2</v>
      </c>
      <c r="I147" s="221"/>
      <c r="J147" s="222">
        <f>ROUND(I147*H147,2)</f>
        <v>0</v>
      </c>
      <c r="K147" s="218" t="s">
        <v>317</v>
      </c>
      <c r="L147" s="47"/>
      <c r="M147" s="223" t="s">
        <v>19</v>
      </c>
      <c r="N147" s="224" t="s">
        <v>48</v>
      </c>
      <c r="O147" s="87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7" t="s">
        <v>291</v>
      </c>
      <c r="AT147" s="227" t="s">
        <v>179</v>
      </c>
      <c r="AU147" s="227" t="s">
        <v>84</v>
      </c>
      <c r="AY147" s="20" t="s">
        <v>177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20" t="s">
        <v>84</v>
      </c>
      <c r="BK147" s="228">
        <f>ROUND(I147*H147,2)</f>
        <v>0</v>
      </c>
      <c r="BL147" s="20" t="s">
        <v>291</v>
      </c>
      <c r="BM147" s="227" t="s">
        <v>490</v>
      </c>
    </row>
    <row r="148" s="2" customFormat="1">
      <c r="A148" s="41"/>
      <c r="B148" s="42"/>
      <c r="C148" s="43"/>
      <c r="D148" s="229" t="s">
        <v>185</v>
      </c>
      <c r="E148" s="43"/>
      <c r="F148" s="230" t="s">
        <v>4736</v>
      </c>
      <c r="G148" s="43"/>
      <c r="H148" s="43"/>
      <c r="I148" s="231"/>
      <c r="J148" s="43"/>
      <c r="K148" s="43"/>
      <c r="L148" s="47"/>
      <c r="M148" s="232"/>
      <c r="N148" s="233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185</v>
      </c>
      <c r="AU148" s="20" t="s">
        <v>84</v>
      </c>
    </row>
    <row r="149" s="2" customFormat="1" ht="16.5" customHeight="1">
      <c r="A149" s="41"/>
      <c r="B149" s="42"/>
      <c r="C149" s="216" t="s">
        <v>384</v>
      </c>
      <c r="D149" s="216" t="s">
        <v>179</v>
      </c>
      <c r="E149" s="217" t="s">
        <v>4737</v>
      </c>
      <c r="F149" s="218" t="s">
        <v>4738</v>
      </c>
      <c r="G149" s="219" t="s">
        <v>3686</v>
      </c>
      <c r="H149" s="220">
        <v>2</v>
      </c>
      <c r="I149" s="221"/>
      <c r="J149" s="222">
        <f>ROUND(I149*H149,2)</f>
        <v>0</v>
      </c>
      <c r="K149" s="218" t="s">
        <v>317</v>
      </c>
      <c r="L149" s="47"/>
      <c r="M149" s="223" t="s">
        <v>19</v>
      </c>
      <c r="N149" s="224" t="s">
        <v>48</v>
      </c>
      <c r="O149" s="87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7" t="s">
        <v>291</v>
      </c>
      <c r="AT149" s="227" t="s">
        <v>179</v>
      </c>
      <c r="AU149" s="227" t="s">
        <v>84</v>
      </c>
      <c r="AY149" s="20" t="s">
        <v>177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20" t="s">
        <v>84</v>
      </c>
      <c r="BK149" s="228">
        <f>ROUND(I149*H149,2)</f>
        <v>0</v>
      </c>
      <c r="BL149" s="20" t="s">
        <v>291</v>
      </c>
      <c r="BM149" s="227" t="s">
        <v>502</v>
      </c>
    </row>
    <row r="150" s="2" customFormat="1">
      <c r="A150" s="41"/>
      <c r="B150" s="42"/>
      <c r="C150" s="43"/>
      <c r="D150" s="229" t="s">
        <v>185</v>
      </c>
      <c r="E150" s="43"/>
      <c r="F150" s="230" t="s">
        <v>4738</v>
      </c>
      <c r="G150" s="43"/>
      <c r="H150" s="43"/>
      <c r="I150" s="231"/>
      <c r="J150" s="43"/>
      <c r="K150" s="43"/>
      <c r="L150" s="47"/>
      <c r="M150" s="232"/>
      <c r="N150" s="233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185</v>
      </c>
      <c r="AU150" s="20" t="s">
        <v>84</v>
      </c>
    </row>
    <row r="151" s="2" customFormat="1" ht="16.5" customHeight="1">
      <c r="A151" s="41"/>
      <c r="B151" s="42"/>
      <c r="C151" s="216" t="s">
        <v>389</v>
      </c>
      <c r="D151" s="216" t="s">
        <v>179</v>
      </c>
      <c r="E151" s="217" t="s">
        <v>4739</v>
      </c>
      <c r="F151" s="218" t="s">
        <v>4740</v>
      </c>
      <c r="G151" s="219" t="s">
        <v>4679</v>
      </c>
      <c r="H151" s="220">
        <v>2</v>
      </c>
      <c r="I151" s="221"/>
      <c r="J151" s="222">
        <f>ROUND(I151*H151,2)</f>
        <v>0</v>
      </c>
      <c r="K151" s="218" t="s">
        <v>317</v>
      </c>
      <c r="L151" s="47"/>
      <c r="M151" s="223" t="s">
        <v>19</v>
      </c>
      <c r="N151" s="224" t="s">
        <v>48</v>
      </c>
      <c r="O151" s="87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7" t="s">
        <v>291</v>
      </c>
      <c r="AT151" s="227" t="s">
        <v>179</v>
      </c>
      <c r="AU151" s="227" t="s">
        <v>84</v>
      </c>
      <c r="AY151" s="20" t="s">
        <v>177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20" t="s">
        <v>84</v>
      </c>
      <c r="BK151" s="228">
        <f>ROUND(I151*H151,2)</f>
        <v>0</v>
      </c>
      <c r="BL151" s="20" t="s">
        <v>291</v>
      </c>
      <c r="BM151" s="227" t="s">
        <v>515</v>
      </c>
    </row>
    <row r="152" s="2" customFormat="1">
      <c r="A152" s="41"/>
      <c r="B152" s="42"/>
      <c r="C152" s="43"/>
      <c r="D152" s="229" t="s">
        <v>185</v>
      </c>
      <c r="E152" s="43"/>
      <c r="F152" s="230" t="s">
        <v>4740</v>
      </c>
      <c r="G152" s="43"/>
      <c r="H152" s="43"/>
      <c r="I152" s="231"/>
      <c r="J152" s="43"/>
      <c r="K152" s="43"/>
      <c r="L152" s="47"/>
      <c r="M152" s="232"/>
      <c r="N152" s="233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185</v>
      </c>
      <c r="AU152" s="20" t="s">
        <v>84</v>
      </c>
    </row>
    <row r="153" s="2" customFormat="1" ht="16.5" customHeight="1">
      <c r="A153" s="41"/>
      <c r="B153" s="42"/>
      <c r="C153" s="216" t="s">
        <v>397</v>
      </c>
      <c r="D153" s="216" t="s">
        <v>179</v>
      </c>
      <c r="E153" s="217" t="s">
        <v>4741</v>
      </c>
      <c r="F153" s="218" t="s">
        <v>4742</v>
      </c>
      <c r="G153" s="219" t="s">
        <v>4679</v>
      </c>
      <c r="H153" s="220">
        <v>2</v>
      </c>
      <c r="I153" s="221"/>
      <c r="J153" s="222">
        <f>ROUND(I153*H153,2)</f>
        <v>0</v>
      </c>
      <c r="K153" s="218" t="s">
        <v>317</v>
      </c>
      <c r="L153" s="47"/>
      <c r="M153" s="223" t="s">
        <v>19</v>
      </c>
      <c r="N153" s="224" t="s">
        <v>48</v>
      </c>
      <c r="O153" s="87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291</v>
      </c>
      <c r="AT153" s="227" t="s">
        <v>179</v>
      </c>
      <c r="AU153" s="227" t="s">
        <v>84</v>
      </c>
      <c r="AY153" s="20" t="s">
        <v>177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84</v>
      </c>
      <c r="BK153" s="228">
        <f>ROUND(I153*H153,2)</f>
        <v>0</v>
      </c>
      <c r="BL153" s="20" t="s">
        <v>291</v>
      </c>
      <c r="BM153" s="227" t="s">
        <v>530</v>
      </c>
    </row>
    <row r="154" s="2" customFormat="1">
      <c r="A154" s="41"/>
      <c r="B154" s="42"/>
      <c r="C154" s="43"/>
      <c r="D154" s="229" t="s">
        <v>185</v>
      </c>
      <c r="E154" s="43"/>
      <c r="F154" s="230" t="s">
        <v>4742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185</v>
      </c>
      <c r="AU154" s="20" t="s">
        <v>84</v>
      </c>
    </row>
    <row r="155" s="12" customFormat="1" ht="25.92" customHeight="1">
      <c r="A155" s="12"/>
      <c r="B155" s="200"/>
      <c r="C155" s="201"/>
      <c r="D155" s="202" t="s">
        <v>76</v>
      </c>
      <c r="E155" s="203" t="s">
        <v>4182</v>
      </c>
      <c r="F155" s="203" t="s">
        <v>4743</v>
      </c>
      <c r="G155" s="201"/>
      <c r="H155" s="201"/>
      <c r="I155" s="204"/>
      <c r="J155" s="205">
        <f>BK155</f>
        <v>0</v>
      </c>
      <c r="K155" s="201"/>
      <c r="L155" s="206"/>
      <c r="M155" s="207"/>
      <c r="N155" s="208"/>
      <c r="O155" s="208"/>
      <c r="P155" s="209">
        <f>SUM(P156:P189)</f>
        <v>0</v>
      </c>
      <c r="Q155" s="208"/>
      <c r="R155" s="209">
        <f>SUM(R156:R189)</f>
        <v>0</v>
      </c>
      <c r="S155" s="208"/>
      <c r="T155" s="210">
        <f>SUM(T156:T189)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84</v>
      </c>
      <c r="AT155" s="212" t="s">
        <v>76</v>
      </c>
      <c r="AU155" s="212" t="s">
        <v>77</v>
      </c>
      <c r="AY155" s="211" t="s">
        <v>177</v>
      </c>
      <c r="BK155" s="213">
        <f>SUM(BK156:BK189)</f>
        <v>0</v>
      </c>
    </row>
    <row r="156" s="2" customFormat="1" ht="16.5" customHeight="1">
      <c r="A156" s="41"/>
      <c r="B156" s="42"/>
      <c r="C156" s="216" t="s">
        <v>409</v>
      </c>
      <c r="D156" s="216" t="s">
        <v>179</v>
      </c>
      <c r="E156" s="217" t="s">
        <v>4744</v>
      </c>
      <c r="F156" s="218" t="s">
        <v>4745</v>
      </c>
      <c r="G156" s="219" t="s">
        <v>344</v>
      </c>
      <c r="H156" s="220">
        <v>1</v>
      </c>
      <c r="I156" s="221"/>
      <c r="J156" s="222">
        <f>ROUND(I156*H156,2)</f>
        <v>0</v>
      </c>
      <c r="K156" s="218" t="s">
        <v>317</v>
      </c>
      <c r="L156" s="47"/>
      <c r="M156" s="223" t="s">
        <v>19</v>
      </c>
      <c r="N156" s="224" t="s">
        <v>48</v>
      </c>
      <c r="O156" s="87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7" t="s">
        <v>291</v>
      </c>
      <c r="AT156" s="227" t="s">
        <v>179</v>
      </c>
      <c r="AU156" s="227" t="s">
        <v>84</v>
      </c>
      <c r="AY156" s="20" t="s">
        <v>177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20" t="s">
        <v>84</v>
      </c>
      <c r="BK156" s="228">
        <f>ROUND(I156*H156,2)</f>
        <v>0</v>
      </c>
      <c r="BL156" s="20" t="s">
        <v>291</v>
      </c>
      <c r="BM156" s="227" t="s">
        <v>4746</v>
      </c>
    </row>
    <row r="157" s="2" customFormat="1">
      <c r="A157" s="41"/>
      <c r="B157" s="42"/>
      <c r="C157" s="43"/>
      <c r="D157" s="229" t="s">
        <v>185</v>
      </c>
      <c r="E157" s="43"/>
      <c r="F157" s="230" t="s">
        <v>4745</v>
      </c>
      <c r="G157" s="43"/>
      <c r="H157" s="43"/>
      <c r="I157" s="231"/>
      <c r="J157" s="43"/>
      <c r="K157" s="43"/>
      <c r="L157" s="47"/>
      <c r="M157" s="232"/>
      <c r="N157" s="233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185</v>
      </c>
      <c r="AU157" s="20" t="s">
        <v>84</v>
      </c>
    </row>
    <row r="158" s="2" customFormat="1">
      <c r="A158" s="41"/>
      <c r="B158" s="42"/>
      <c r="C158" s="216" t="s">
        <v>416</v>
      </c>
      <c r="D158" s="216" t="s">
        <v>179</v>
      </c>
      <c r="E158" s="217" t="s">
        <v>4747</v>
      </c>
      <c r="F158" s="218" t="s">
        <v>4748</v>
      </c>
      <c r="G158" s="219" t="s">
        <v>4679</v>
      </c>
      <c r="H158" s="220">
        <v>1</v>
      </c>
      <c r="I158" s="221"/>
      <c r="J158" s="222">
        <f>ROUND(I158*H158,2)</f>
        <v>0</v>
      </c>
      <c r="K158" s="218" t="s">
        <v>317</v>
      </c>
      <c r="L158" s="47"/>
      <c r="M158" s="223" t="s">
        <v>19</v>
      </c>
      <c r="N158" s="224" t="s">
        <v>48</v>
      </c>
      <c r="O158" s="87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291</v>
      </c>
      <c r="AT158" s="227" t="s">
        <v>179</v>
      </c>
      <c r="AU158" s="227" t="s">
        <v>84</v>
      </c>
      <c r="AY158" s="20" t="s">
        <v>177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84</v>
      </c>
      <c r="BK158" s="228">
        <f>ROUND(I158*H158,2)</f>
        <v>0</v>
      </c>
      <c r="BL158" s="20" t="s">
        <v>291</v>
      </c>
      <c r="BM158" s="227" t="s">
        <v>543</v>
      </c>
    </row>
    <row r="159" s="2" customFormat="1">
      <c r="A159" s="41"/>
      <c r="B159" s="42"/>
      <c r="C159" s="43"/>
      <c r="D159" s="229" t="s">
        <v>185</v>
      </c>
      <c r="E159" s="43"/>
      <c r="F159" s="230" t="s">
        <v>4748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185</v>
      </c>
      <c r="AU159" s="20" t="s">
        <v>84</v>
      </c>
    </row>
    <row r="160" s="2" customFormat="1">
      <c r="A160" s="41"/>
      <c r="B160" s="42"/>
      <c r="C160" s="43"/>
      <c r="D160" s="229" t="s">
        <v>486</v>
      </c>
      <c r="E160" s="43"/>
      <c r="F160" s="287" t="s">
        <v>4749</v>
      </c>
      <c r="G160" s="43"/>
      <c r="H160" s="43"/>
      <c r="I160" s="231"/>
      <c r="J160" s="43"/>
      <c r="K160" s="43"/>
      <c r="L160" s="47"/>
      <c r="M160" s="232"/>
      <c r="N160" s="233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486</v>
      </c>
      <c r="AU160" s="20" t="s">
        <v>84</v>
      </c>
    </row>
    <row r="161" s="2" customFormat="1">
      <c r="A161" s="41"/>
      <c r="B161" s="42"/>
      <c r="C161" s="216" t="s">
        <v>421</v>
      </c>
      <c r="D161" s="216" t="s">
        <v>179</v>
      </c>
      <c r="E161" s="217" t="s">
        <v>4750</v>
      </c>
      <c r="F161" s="218" t="s">
        <v>4751</v>
      </c>
      <c r="G161" s="219" t="s">
        <v>4679</v>
      </c>
      <c r="H161" s="220">
        <v>1</v>
      </c>
      <c r="I161" s="221"/>
      <c r="J161" s="222">
        <f>ROUND(I161*H161,2)</f>
        <v>0</v>
      </c>
      <c r="K161" s="218" t="s">
        <v>317</v>
      </c>
      <c r="L161" s="47"/>
      <c r="M161" s="223" t="s">
        <v>19</v>
      </c>
      <c r="N161" s="224" t="s">
        <v>48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291</v>
      </c>
      <c r="AT161" s="227" t="s">
        <v>179</v>
      </c>
      <c r="AU161" s="227" t="s">
        <v>84</v>
      </c>
      <c r="AY161" s="20" t="s">
        <v>177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84</v>
      </c>
      <c r="BK161" s="228">
        <f>ROUND(I161*H161,2)</f>
        <v>0</v>
      </c>
      <c r="BL161" s="20" t="s">
        <v>291</v>
      </c>
      <c r="BM161" s="227" t="s">
        <v>552</v>
      </c>
    </row>
    <row r="162" s="2" customFormat="1">
      <c r="A162" s="41"/>
      <c r="B162" s="42"/>
      <c r="C162" s="43"/>
      <c r="D162" s="229" t="s">
        <v>185</v>
      </c>
      <c r="E162" s="43"/>
      <c r="F162" s="230" t="s">
        <v>4751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185</v>
      </c>
      <c r="AU162" s="20" t="s">
        <v>84</v>
      </c>
    </row>
    <row r="163" s="2" customFormat="1">
      <c r="A163" s="41"/>
      <c r="B163" s="42"/>
      <c r="C163" s="43"/>
      <c r="D163" s="229" t="s">
        <v>486</v>
      </c>
      <c r="E163" s="43"/>
      <c r="F163" s="287" t="s">
        <v>4752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486</v>
      </c>
      <c r="AU163" s="20" t="s">
        <v>84</v>
      </c>
    </row>
    <row r="164" s="2" customFormat="1" ht="16.5" customHeight="1">
      <c r="A164" s="41"/>
      <c r="B164" s="42"/>
      <c r="C164" s="216" t="s">
        <v>427</v>
      </c>
      <c r="D164" s="216" t="s">
        <v>179</v>
      </c>
      <c r="E164" s="217" t="s">
        <v>4753</v>
      </c>
      <c r="F164" s="218" t="s">
        <v>4754</v>
      </c>
      <c r="G164" s="219" t="s">
        <v>3686</v>
      </c>
      <c r="H164" s="220">
        <v>2</v>
      </c>
      <c r="I164" s="221"/>
      <c r="J164" s="222">
        <f>ROUND(I164*H164,2)</f>
        <v>0</v>
      </c>
      <c r="K164" s="218" t="s">
        <v>317</v>
      </c>
      <c r="L164" s="47"/>
      <c r="M164" s="223" t="s">
        <v>19</v>
      </c>
      <c r="N164" s="224" t="s">
        <v>48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291</v>
      </c>
      <c r="AT164" s="227" t="s">
        <v>179</v>
      </c>
      <c r="AU164" s="227" t="s">
        <v>84</v>
      </c>
      <c r="AY164" s="20" t="s">
        <v>177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84</v>
      </c>
      <c r="BK164" s="228">
        <f>ROUND(I164*H164,2)</f>
        <v>0</v>
      </c>
      <c r="BL164" s="20" t="s">
        <v>291</v>
      </c>
      <c r="BM164" s="227" t="s">
        <v>561</v>
      </c>
    </row>
    <row r="165" s="2" customFormat="1">
      <c r="A165" s="41"/>
      <c r="B165" s="42"/>
      <c r="C165" s="43"/>
      <c r="D165" s="229" t="s">
        <v>185</v>
      </c>
      <c r="E165" s="43"/>
      <c r="F165" s="230" t="s">
        <v>4754</v>
      </c>
      <c r="G165" s="43"/>
      <c r="H165" s="43"/>
      <c r="I165" s="231"/>
      <c r="J165" s="43"/>
      <c r="K165" s="43"/>
      <c r="L165" s="47"/>
      <c r="M165" s="232"/>
      <c r="N165" s="233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185</v>
      </c>
      <c r="AU165" s="20" t="s">
        <v>84</v>
      </c>
    </row>
    <row r="166" s="2" customFormat="1" ht="16.5" customHeight="1">
      <c r="A166" s="41"/>
      <c r="B166" s="42"/>
      <c r="C166" s="216" t="s">
        <v>433</v>
      </c>
      <c r="D166" s="216" t="s">
        <v>179</v>
      </c>
      <c r="E166" s="217" t="s">
        <v>4755</v>
      </c>
      <c r="F166" s="218" t="s">
        <v>4756</v>
      </c>
      <c r="G166" s="219" t="s">
        <v>3686</v>
      </c>
      <c r="H166" s="220">
        <v>2</v>
      </c>
      <c r="I166" s="221"/>
      <c r="J166" s="222">
        <f>ROUND(I166*H166,2)</f>
        <v>0</v>
      </c>
      <c r="K166" s="218" t="s">
        <v>317</v>
      </c>
      <c r="L166" s="47"/>
      <c r="M166" s="223" t="s">
        <v>19</v>
      </c>
      <c r="N166" s="224" t="s">
        <v>48</v>
      </c>
      <c r="O166" s="87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7" t="s">
        <v>291</v>
      </c>
      <c r="AT166" s="227" t="s">
        <v>179</v>
      </c>
      <c r="AU166" s="227" t="s">
        <v>84</v>
      </c>
      <c r="AY166" s="20" t="s">
        <v>177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20" t="s">
        <v>84</v>
      </c>
      <c r="BK166" s="228">
        <f>ROUND(I166*H166,2)</f>
        <v>0</v>
      </c>
      <c r="BL166" s="20" t="s">
        <v>291</v>
      </c>
      <c r="BM166" s="227" t="s">
        <v>573</v>
      </c>
    </row>
    <row r="167" s="2" customFormat="1">
      <c r="A167" s="41"/>
      <c r="B167" s="42"/>
      <c r="C167" s="43"/>
      <c r="D167" s="229" t="s">
        <v>185</v>
      </c>
      <c r="E167" s="43"/>
      <c r="F167" s="230" t="s">
        <v>4756</v>
      </c>
      <c r="G167" s="43"/>
      <c r="H167" s="43"/>
      <c r="I167" s="231"/>
      <c r="J167" s="43"/>
      <c r="K167" s="43"/>
      <c r="L167" s="47"/>
      <c r="M167" s="232"/>
      <c r="N167" s="233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185</v>
      </c>
      <c r="AU167" s="20" t="s">
        <v>84</v>
      </c>
    </row>
    <row r="168" s="2" customFormat="1" ht="16.5" customHeight="1">
      <c r="A168" s="41"/>
      <c r="B168" s="42"/>
      <c r="C168" s="216" t="s">
        <v>439</v>
      </c>
      <c r="D168" s="216" t="s">
        <v>179</v>
      </c>
      <c r="E168" s="217" t="s">
        <v>4757</v>
      </c>
      <c r="F168" s="218" t="s">
        <v>4758</v>
      </c>
      <c r="G168" s="219" t="s">
        <v>3686</v>
      </c>
      <c r="H168" s="220">
        <v>11</v>
      </c>
      <c r="I168" s="221"/>
      <c r="J168" s="222">
        <f>ROUND(I168*H168,2)</f>
        <v>0</v>
      </c>
      <c r="K168" s="218" t="s">
        <v>317</v>
      </c>
      <c r="L168" s="47"/>
      <c r="M168" s="223" t="s">
        <v>19</v>
      </c>
      <c r="N168" s="224" t="s">
        <v>48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291</v>
      </c>
      <c r="AT168" s="227" t="s">
        <v>179</v>
      </c>
      <c r="AU168" s="227" t="s">
        <v>84</v>
      </c>
      <c r="AY168" s="20" t="s">
        <v>177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84</v>
      </c>
      <c r="BK168" s="228">
        <f>ROUND(I168*H168,2)</f>
        <v>0</v>
      </c>
      <c r="BL168" s="20" t="s">
        <v>291</v>
      </c>
      <c r="BM168" s="227" t="s">
        <v>586</v>
      </c>
    </row>
    <row r="169" s="2" customFormat="1">
      <c r="A169" s="41"/>
      <c r="B169" s="42"/>
      <c r="C169" s="43"/>
      <c r="D169" s="229" t="s">
        <v>185</v>
      </c>
      <c r="E169" s="43"/>
      <c r="F169" s="230" t="s">
        <v>4759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185</v>
      </c>
      <c r="AU169" s="20" t="s">
        <v>84</v>
      </c>
    </row>
    <row r="170" s="2" customFormat="1" ht="16.5" customHeight="1">
      <c r="A170" s="41"/>
      <c r="B170" s="42"/>
      <c r="C170" s="216" t="s">
        <v>444</v>
      </c>
      <c r="D170" s="216" t="s">
        <v>179</v>
      </c>
      <c r="E170" s="217" t="s">
        <v>4688</v>
      </c>
      <c r="F170" s="218" t="s">
        <v>4689</v>
      </c>
      <c r="G170" s="219" t="s">
        <v>3686</v>
      </c>
      <c r="H170" s="220">
        <v>1</v>
      </c>
      <c r="I170" s="221"/>
      <c r="J170" s="222">
        <f>ROUND(I170*H170,2)</f>
        <v>0</v>
      </c>
      <c r="K170" s="218" t="s">
        <v>317</v>
      </c>
      <c r="L170" s="47"/>
      <c r="M170" s="223" t="s">
        <v>19</v>
      </c>
      <c r="N170" s="224" t="s">
        <v>48</v>
      </c>
      <c r="O170" s="87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7" t="s">
        <v>291</v>
      </c>
      <c r="AT170" s="227" t="s">
        <v>179</v>
      </c>
      <c r="AU170" s="227" t="s">
        <v>84</v>
      </c>
      <c r="AY170" s="20" t="s">
        <v>177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20" t="s">
        <v>84</v>
      </c>
      <c r="BK170" s="228">
        <f>ROUND(I170*H170,2)</f>
        <v>0</v>
      </c>
      <c r="BL170" s="20" t="s">
        <v>291</v>
      </c>
      <c r="BM170" s="227" t="s">
        <v>601</v>
      </c>
    </row>
    <row r="171" s="2" customFormat="1">
      <c r="A171" s="41"/>
      <c r="B171" s="42"/>
      <c r="C171" s="43"/>
      <c r="D171" s="229" t="s">
        <v>185</v>
      </c>
      <c r="E171" s="43"/>
      <c r="F171" s="230" t="s">
        <v>4690</v>
      </c>
      <c r="G171" s="43"/>
      <c r="H171" s="43"/>
      <c r="I171" s="231"/>
      <c r="J171" s="43"/>
      <c r="K171" s="43"/>
      <c r="L171" s="47"/>
      <c r="M171" s="232"/>
      <c r="N171" s="233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185</v>
      </c>
      <c r="AU171" s="20" t="s">
        <v>84</v>
      </c>
    </row>
    <row r="172" s="2" customFormat="1">
      <c r="A172" s="41"/>
      <c r="B172" s="42"/>
      <c r="C172" s="216" t="s">
        <v>450</v>
      </c>
      <c r="D172" s="216" t="s">
        <v>179</v>
      </c>
      <c r="E172" s="217" t="s">
        <v>4760</v>
      </c>
      <c r="F172" s="218" t="s">
        <v>4761</v>
      </c>
      <c r="G172" s="219" t="s">
        <v>251</v>
      </c>
      <c r="H172" s="220">
        <v>15</v>
      </c>
      <c r="I172" s="221"/>
      <c r="J172" s="222">
        <f>ROUND(I172*H172,2)</f>
        <v>0</v>
      </c>
      <c r="K172" s="218" t="s">
        <v>317</v>
      </c>
      <c r="L172" s="47"/>
      <c r="M172" s="223" t="s">
        <v>19</v>
      </c>
      <c r="N172" s="224" t="s">
        <v>48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291</v>
      </c>
      <c r="AT172" s="227" t="s">
        <v>179</v>
      </c>
      <c r="AU172" s="227" t="s">
        <v>84</v>
      </c>
      <c r="AY172" s="20" t="s">
        <v>177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84</v>
      </c>
      <c r="BK172" s="228">
        <f>ROUND(I172*H172,2)</f>
        <v>0</v>
      </c>
      <c r="BL172" s="20" t="s">
        <v>291</v>
      </c>
      <c r="BM172" s="227" t="s">
        <v>613</v>
      </c>
    </row>
    <row r="173" s="2" customFormat="1">
      <c r="A173" s="41"/>
      <c r="B173" s="42"/>
      <c r="C173" s="43"/>
      <c r="D173" s="229" t="s">
        <v>185</v>
      </c>
      <c r="E173" s="43"/>
      <c r="F173" s="230" t="s">
        <v>4761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185</v>
      </c>
      <c r="AU173" s="20" t="s">
        <v>84</v>
      </c>
    </row>
    <row r="174" s="2" customFormat="1" ht="16.5" customHeight="1">
      <c r="A174" s="41"/>
      <c r="B174" s="42"/>
      <c r="C174" s="216" t="s">
        <v>456</v>
      </c>
      <c r="D174" s="216" t="s">
        <v>179</v>
      </c>
      <c r="E174" s="217" t="s">
        <v>4691</v>
      </c>
      <c r="F174" s="218" t="s">
        <v>4692</v>
      </c>
      <c r="G174" s="219" t="s">
        <v>4693</v>
      </c>
      <c r="H174" s="220">
        <v>2</v>
      </c>
      <c r="I174" s="221"/>
      <c r="J174" s="222">
        <f>ROUND(I174*H174,2)</f>
        <v>0</v>
      </c>
      <c r="K174" s="218" t="s">
        <v>317</v>
      </c>
      <c r="L174" s="47"/>
      <c r="M174" s="223" t="s">
        <v>19</v>
      </c>
      <c r="N174" s="224" t="s">
        <v>48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291</v>
      </c>
      <c r="AT174" s="227" t="s">
        <v>179</v>
      </c>
      <c r="AU174" s="227" t="s">
        <v>84</v>
      </c>
      <c r="AY174" s="20" t="s">
        <v>177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84</v>
      </c>
      <c r="BK174" s="228">
        <f>ROUND(I174*H174,2)</f>
        <v>0</v>
      </c>
      <c r="BL174" s="20" t="s">
        <v>291</v>
      </c>
      <c r="BM174" s="227" t="s">
        <v>630</v>
      </c>
    </row>
    <row r="175" s="2" customFormat="1">
      <c r="A175" s="41"/>
      <c r="B175" s="42"/>
      <c r="C175" s="43"/>
      <c r="D175" s="229" t="s">
        <v>185</v>
      </c>
      <c r="E175" s="43"/>
      <c r="F175" s="230" t="s">
        <v>4692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185</v>
      </c>
      <c r="AU175" s="20" t="s">
        <v>84</v>
      </c>
    </row>
    <row r="176" s="2" customFormat="1" ht="16.5" customHeight="1">
      <c r="A176" s="41"/>
      <c r="B176" s="42"/>
      <c r="C176" s="216" t="s">
        <v>462</v>
      </c>
      <c r="D176" s="216" t="s">
        <v>179</v>
      </c>
      <c r="E176" s="217" t="s">
        <v>4762</v>
      </c>
      <c r="F176" s="218" t="s">
        <v>4763</v>
      </c>
      <c r="G176" s="219" t="s">
        <v>4693</v>
      </c>
      <c r="H176" s="220">
        <v>10</v>
      </c>
      <c r="I176" s="221"/>
      <c r="J176" s="222">
        <f>ROUND(I176*H176,2)</f>
        <v>0</v>
      </c>
      <c r="K176" s="218" t="s">
        <v>317</v>
      </c>
      <c r="L176" s="47"/>
      <c r="M176" s="223" t="s">
        <v>19</v>
      </c>
      <c r="N176" s="224" t="s">
        <v>48</v>
      </c>
      <c r="O176" s="87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7" t="s">
        <v>291</v>
      </c>
      <c r="AT176" s="227" t="s">
        <v>179</v>
      </c>
      <c r="AU176" s="227" t="s">
        <v>84</v>
      </c>
      <c r="AY176" s="20" t="s">
        <v>177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20" t="s">
        <v>84</v>
      </c>
      <c r="BK176" s="228">
        <f>ROUND(I176*H176,2)</f>
        <v>0</v>
      </c>
      <c r="BL176" s="20" t="s">
        <v>291</v>
      </c>
      <c r="BM176" s="227" t="s">
        <v>646</v>
      </c>
    </row>
    <row r="177" s="2" customFormat="1">
      <c r="A177" s="41"/>
      <c r="B177" s="42"/>
      <c r="C177" s="43"/>
      <c r="D177" s="229" t="s">
        <v>185</v>
      </c>
      <c r="E177" s="43"/>
      <c r="F177" s="230" t="s">
        <v>4763</v>
      </c>
      <c r="G177" s="43"/>
      <c r="H177" s="43"/>
      <c r="I177" s="231"/>
      <c r="J177" s="43"/>
      <c r="K177" s="43"/>
      <c r="L177" s="47"/>
      <c r="M177" s="232"/>
      <c r="N177" s="233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185</v>
      </c>
      <c r="AU177" s="20" t="s">
        <v>84</v>
      </c>
    </row>
    <row r="178" s="2" customFormat="1" ht="16.5" customHeight="1">
      <c r="A178" s="41"/>
      <c r="B178" s="42"/>
      <c r="C178" s="216" t="s">
        <v>469</v>
      </c>
      <c r="D178" s="216" t="s">
        <v>179</v>
      </c>
      <c r="E178" s="217" t="s">
        <v>4764</v>
      </c>
      <c r="F178" s="218" t="s">
        <v>4765</v>
      </c>
      <c r="G178" s="219" t="s">
        <v>4693</v>
      </c>
      <c r="H178" s="220">
        <v>10</v>
      </c>
      <c r="I178" s="221"/>
      <c r="J178" s="222">
        <f>ROUND(I178*H178,2)</f>
        <v>0</v>
      </c>
      <c r="K178" s="218" t="s">
        <v>317</v>
      </c>
      <c r="L178" s="47"/>
      <c r="M178" s="223" t="s">
        <v>19</v>
      </c>
      <c r="N178" s="224" t="s">
        <v>48</v>
      </c>
      <c r="O178" s="87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7" t="s">
        <v>291</v>
      </c>
      <c r="AT178" s="227" t="s">
        <v>179</v>
      </c>
      <c r="AU178" s="227" t="s">
        <v>84</v>
      </c>
      <c r="AY178" s="20" t="s">
        <v>177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20" t="s">
        <v>84</v>
      </c>
      <c r="BK178" s="228">
        <f>ROUND(I178*H178,2)</f>
        <v>0</v>
      </c>
      <c r="BL178" s="20" t="s">
        <v>291</v>
      </c>
      <c r="BM178" s="227" t="s">
        <v>660</v>
      </c>
    </row>
    <row r="179" s="2" customFormat="1">
      <c r="A179" s="41"/>
      <c r="B179" s="42"/>
      <c r="C179" s="43"/>
      <c r="D179" s="229" t="s">
        <v>185</v>
      </c>
      <c r="E179" s="43"/>
      <c r="F179" s="230" t="s">
        <v>4765</v>
      </c>
      <c r="G179" s="43"/>
      <c r="H179" s="43"/>
      <c r="I179" s="231"/>
      <c r="J179" s="43"/>
      <c r="K179" s="43"/>
      <c r="L179" s="47"/>
      <c r="M179" s="232"/>
      <c r="N179" s="233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185</v>
      </c>
      <c r="AU179" s="20" t="s">
        <v>84</v>
      </c>
    </row>
    <row r="180" s="2" customFormat="1" ht="16.5" customHeight="1">
      <c r="A180" s="41"/>
      <c r="B180" s="42"/>
      <c r="C180" s="216" t="s">
        <v>476</v>
      </c>
      <c r="D180" s="216" t="s">
        <v>179</v>
      </c>
      <c r="E180" s="217" t="s">
        <v>4696</v>
      </c>
      <c r="F180" s="218" t="s">
        <v>4697</v>
      </c>
      <c r="G180" s="219" t="s">
        <v>465</v>
      </c>
      <c r="H180" s="220">
        <v>20</v>
      </c>
      <c r="I180" s="221"/>
      <c r="J180" s="222">
        <f>ROUND(I180*H180,2)</f>
        <v>0</v>
      </c>
      <c r="K180" s="218" t="s">
        <v>317</v>
      </c>
      <c r="L180" s="47"/>
      <c r="M180" s="223" t="s">
        <v>19</v>
      </c>
      <c r="N180" s="224" t="s">
        <v>48</v>
      </c>
      <c r="O180" s="87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291</v>
      </c>
      <c r="AT180" s="227" t="s">
        <v>179</v>
      </c>
      <c r="AU180" s="227" t="s">
        <v>84</v>
      </c>
      <c r="AY180" s="20" t="s">
        <v>177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84</v>
      </c>
      <c r="BK180" s="228">
        <f>ROUND(I180*H180,2)</f>
        <v>0</v>
      </c>
      <c r="BL180" s="20" t="s">
        <v>291</v>
      </c>
      <c r="BM180" s="227" t="s">
        <v>672</v>
      </c>
    </row>
    <row r="181" s="2" customFormat="1">
      <c r="A181" s="41"/>
      <c r="B181" s="42"/>
      <c r="C181" s="43"/>
      <c r="D181" s="229" t="s">
        <v>185</v>
      </c>
      <c r="E181" s="43"/>
      <c r="F181" s="230" t="s">
        <v>4697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185</v>
      </c>
      <c r="AU181" s="20" t="s">
        <v>84</v>
      </c>
    </row>
    <row r="182" s="2" customFormat="1" ht="16.5" customHeight="1">
      <c r="A182" s="41"/>
      <c r="B182" s="42"/>
      <c r="C182" s="216" t="s">
        <v>482</v>
      </c>
      <c r="D182" s="216" t="s">
        <v>179</v>
      </c>
      <c r="E182" s="217" t="s">
        <v>4766</v>
      </c>
      <c r="F182" s="218" t="s">
        <v>4767</v>
      </c>
      <c r="G182" s="219" t="s">
        <v>465</v>
      </c>
      <c r="H182" s="220">
        <v>15</v>
      </c>
      <c r="I182" s="221"/>
      <c r="J182" s="222">
        <f>ROUND(I182*H182,2)</f>
        <v>0</v>
      </c>
      <c r="K182" s="218" t="s">
        <v>317</v>
      </c>
      <c r="L182" s="47"/>
      <c r="M182" s="223" t="s">
        <v>19</v>
      </c>
      <c r="N182" s="224" t="s">
        <v>48</v>
      </c>
      <c r="O182" s="87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7" t="s">
        <v>291</v>
      </c>
      <c r="AT182" s="227" t="s">
        <v>179</v>
      </c>
      <c r="AU182" s="227" t="s">
        <v>84</v>
      </c>
      <c r="AY182" s="20" t="s">
        <v>177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20" t="s">
        <v>84</v>
      </c>
      <c r="BK182" s="228">
        <f>ROUND(I182*H182,2)</f>
        <v>0</v>
      </c>
      <c r="BL182" s="20" t="s">
        <v>291</v>
      </c>
      <c r="BM182" s="227" t="s">
        <v>684</v>
      </c>
    </row>
    <row r="183" s="2" customFormat="1">
      <c r="A183" s="41"/>
      <c r="B183" s="42"/>
      <c r="C183" s="43"/>
      <c r="D183" s="229" t="s">
        <v>185</v>
      </c>
      <c r="E183" s="43"/>
      <c r="F183" s="230" t="s">
        <v>4767</v>
      </c>
      <c r="G183" s="43"/>
      <c r="H183" s="43"/>
      <c r="I183" s="231"/>
      <c r="J183" s="43"/>
      <c r="K183" s="43"/>
      <c r="L183" s="47"/>
      <c r="M183" s="232"/>
      <c r="N183" s="233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185</v>
      </c>
      <c r="AU183" s="20" t="s">
        <v>84</v>
      </c>
    </row>
    <row r="184" s="2" customFormat="1" ht="16.5" customHeight="1">
      <c r="A184" s="41"/>
      <c r="B184" s="42"/>
      <c r="C184" s="216" t="s">
        <v>490</v>
      </c>
      <c r="D184" s="216" t="s">
        <v>179</v>
      </c>
      <c r="E184" s="217" t="s">
        <v>4768</v>
      </c>
      <c r="F184" s="218" t="s">
        <v>4769</v>
      </c>
      <c r="G184" s="219" t="s">
        <v>465</v>
      </c>
      <c r="H184" s="220">
        <v>8</v>
      </c>
      <c r="I184" s="221"/>
      <c r="J184" s="222">
        <f>ROUND(I184*H184,2)</f>
        <v>0</v>
      </c>
      <c r="K184" s="218" t="s">
        <v>317</v>
      </c>
      <c r="L184" s="47"/>
      <c r="M184" s="223" t="s">
        <v>19</v>
      </c>
      <c r="N184" s="224" t="s">
        <v>48</v>
      </c>
      <c r="O184" s="87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291</v>
      </c>
      <c r="AT184" s="227" t="s">
        <v>179</v>
      </c>
      <c r="AU184" s="227" t="s">
        <v>84</v>
      </c>
      <c r="AY184" s="20" t="s">
        <v>177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84</v>
      </c>
      <c r="BK184" s="228">
        <f>ROUND(I184*H184,2)</f>
        <v>0</v>
      </c>
      <c r="BL184" s="20" t="s">
        <v>291</v>
      </c>
      <c r="BM184" s="227" t="s">
        <v>697</v>
      </c>
    </row>
    <row r="185" s="2" customFormat="1">
      <c r="A185" s="41"/>
      <c r="B185" s="42"/>
      <c r="C185" s="43"/>
      <c r="D185" s="229" t="s">
        <v>185</v>
      </c>
      <c r="E185" s="43"/>
      <c r="F185" s="230" t="s">
        <v>4769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185</v>
      </c>
      <c r="AU185" s="20" t="s">
        <v>84</v>
      </c>
    </row>
    <row r="186" s="2" customFormat="1" ht="16.5" customHeight="1">
      <c r="A186" s="41"/>
      <c r="B186" s="42"/>
      <c r="C186" s="216" t="s">
        <v>496</v>
      </c>
      <c r="D186" s="216" t="s">
        <v>179</v>
      </c>
      <c r="E186" s="217" t="s">
        <v>4770</v>
      </c>
      <c r="F186" s="218" t="s">
        <v>4771</v>
      </c>
      <c r="G186" s="219" t="s">
        <v>3686</v>
      </c>
      <c r="H186" s="220">
        <v>4</v>
      </c>
      <c r="I186" s="221"/>
      <c r="J186" s="222">
        <f>ROUND(I186*H186,2)</f>
        <v>0</v>
      </c>
      <c r="K186" s="218" t="s">
        <v>317</v>
      </c>
      <c r="L186" s="47"/>
      <c r="M186" s="223" t="s">
        <v>19</v>
      </c>
      <c r="N186" s="224" t="s">
        <v>48</v>
      </c>
      <c r="O186" s="87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7" t="s">
        <v>291</v>
      </c>
      <c r="AT186" s="227" t="s">
        <v>179</v>
      </c>
      <c r="AU186" s="227" t="s">
        <v>84</v>
      </c>
      <c r="AY186" s="20" t="s">
        <v>177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20" t="s">
        <v>84</v>
      </c>
      <c r="BK186" s="228">
        <f>ROUND(I186*H186,2)</f>
        <v>0</v>
      </c>
      <c r="BL186" s="20" t="s">
        <v>291</v>
      </c>
      <c r="BM186" s="227" t="s">
        <v>719</v>
      </c>
    </row>
    <row r="187" s="2" customFormat="1">
      <c r="A187" s="41"/>
      <c r="B187" s="42"/>
      <c r="C187" s="43"/>
      <c r="D187" s="229" t="s">
        <v>185</v>
      </c>
      <c r="E187" s="43"/>
      <c r="F187" s="230" t="s">
        <v>4771</v>
      </c>
      <c r="G187" s="43"/>
      <c r="H187" s="43"/>
      <c r="I187" s="231"/>
      <c r="J187" s="43"/>
      <c r="K187" s="43"/>
      <c r="L187" s="47"/>
      <c r="M187" s="232"/>
      <c r="N187" s="233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185</v>
      </c>
      <c r="AU187" s="20" t="s">
        <v>84</v>
      </c>
    </row>
    <row r="188" s="2" customFormat="1" ht="16.5" customHeight="1">
      <c r="A188" s="41"/>
      <c r="B188" s="42"/>
      <c r="C188" s="216" t="s">
        <v>502</v>
      </c>
      <c r="D188" s="216" t="s">
        <v>179</v>
      </c>
      <c r="E188" s="217" t="s">
        <v>4772</v>
      </c>
      <c r="F188" s="218" t="s">
        <v>4773</v>
      </c>
      <c r="G188" s="219" t="s">
        <v>4679</v>
      </c>
      <c r="H188" s="220">
        <v>2</v>
      </c>
      <c r="I188" s="221"/>
      <c r="J188" s="222">
        <f>ROUND(I188*H188,2)</f>
        <v>0</v>
      </c>
      <c r="K188" s="218" t="s">
        <v>317</v>
      </c>
      <c r="L188" s="47"/>
      <c r="M188" s="223" t="s">
        <v>19</v>
      </c>
      <c r="N188" s="224" t="s">
        <v>48</v>
      </c>
      <c r="O188" s="87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291</v>
      </c>
      <c r="AT188" s="227" t="s">
        <v>179</v>
      </c>
      <c r="AU188" s="227" t="s">
        <v>84</v>
      </c>
      <c r="AY188" s="20" t="s">
        <v>177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84</v>
      </c>
      <c r="BK188" s="228">
        <f>ROUND(I188*H188,2)</f>
        <v>0</v>
      </c>
      <c r="BL188" s="20" t="s">
        <v>291</v>
      </c>
      <c r="BM188" s="227" t="s">
        <v>741</v>
      </c>
    </row>
    <row r="189" s="2" customFormat="1">
      <c r="A189" s="41"/>
      <c r="B189" s="42"/>
      <c r="C189" s="43"/>
      <c r="D189" s="229" t="s">
        <v>185</v>
      </c>
      <c r="E189" s="43"/>
      <c r="F189" s="230" t="s">
        <v>4773</v>
      </c>
      <c r="G189" s="43"/>
      <c r="H189" s="43"/>
      <c r="I189" s="231"/>
      <c r="J189" s="43"/>
      <c r="K189" s="43"/>
      <c r="L189" s="47"/>
      <c r="M189" s="232"/>
      <c r="N189" s="233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185</v>
      </c>
      <c r="AU189" s="20" t="s">
        <v>84</v>
      </c>
    </row>
    <row r="190" s="12" customFormat="1" ht="25.92" customHeight="1">
      <c r="A190" s="12"/>
      <c r="B190" s="200"/>
      <c r="C190" s="201"/>
      <c r="D190" s="202" t="s">
        <v>76</v>
      </c>
      <c r="E190" s="203" t="s">
        <v>4187</v>
      </c>
      <c r="F190" s="203" t="s">
        <v>4774</v>
      </c>
      <c r="G190" s="201"/>
      <c r="H190" s="201"/>
      <c r="I190" s="204"/>
      <c r="J190" s="205">
        <f>BK190</f>
        <v>0</v>
      </c>
      <c r="K190" s="201"/>
      <c r="L190" s="206"/>
      <c r="M190" s="207"/>
      <c r="N190" s="208"/>
      <c r="O190" s="208"/>
      <c r="P190" s="209">
        <f>SUM(P191:P221)</f>
        <v>0</v>
      </c>
      <c r="Q190" s="208"/>
      <c r="R190" s="209">
        <f>SUM(R191:R221)</f>
        <v>0</v>
      </c>
      <c r="S190" s="208"/>
      <c r="T190" s="210">
        <f>SUM(T191:T221)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84</v>
      </c>
      <c r="AT190" s="212" t="s">
        <v>76</v>
      </c>
      <c r="AU190" s="212" t="s">
        <v>77</v>
      </c>
      <c r="AY190" s="211" t="s">
        <v>177</v>
      </c>
      <c r="BK190" s="213">
        <f>SUM(BK191:BK221)</f>
        <v>0</v>
      </c>
    </row>
    <row r="191" s="2" customFormat="1" ht="16.5" customHeight="1">
      <c r="A191" s="41"/>
      <c r="B191" s="42"/>
      <c r="C191" s="216" t="s">
        <v>508</v>
      </c>
      <c r="D191" s="216" t="s">
        <v>179</v>
      </c>
      <c r="E191" s="217" t="s">
        <v>4775</v>
      </c>
      <c r="F191" s="218" t="s">
        <v>4776</v>
      </c>
      <c r="G191" s="219" t="s">
        <v>344</v>
      </c>
      <c r="H191" s="220">
        <v>1</v>
      </c>
      <c r="I191" s="221"/>
      <c r="J191" s="222">
        <f>ROUND(I191*H191,2)</f>
        <v>0</v>
      </c>
      <c r="K191" s="218" t="s">
        <v>317</v>
      </c>
      <c r="L191" s="47"/>
      <c r="M191" s="223" t="s">
        <v>19</v>
      </c>
      <c r="N191" s="224" t="s">
        <v>48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291</v>
      </c>
      <c r="AT191" s="227" t="s">
        <v>179</v>
      </c>
      <c r="AU191" s="227" t="s">
        <v>84</v>
      </c>
      <c r="AY191" s="20" t="s">
        <v>177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84</v>
      </c>
      <c r="BK191" s="228">
        <f>ROUND(I191*H191,2)</f>
        <v>0</v>
      </c>
      <c r="BL191" s="20" t="s">
        <v>291</v>
      </c>
      <c r="BM191" s="227" t="s">
        <v>4777</v>
      </c>
    </row>
    <row r="192" s="2" customFormat="1">
      <c r="A192" s="41"/>
      <c r="B192" s="42"/>
      <c r="C192" s="43"/>
      <c r="D192" s="229" t="s">
        <v>185</v>
      </c>
      <c r="E192" s="43"/>
      <c r="F192" s="230" t="s">
        <v>4776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185</v>
      </c>
      <c r="AU192" s="20" t="s">
        <v>84</v>
      </c>
    </row>
    <row r="193" s="2" customFormat="1">
      <c r="A193" s="41"/>
      <c r="B193" s="42"/>
      <c r="C193" s="216" t="s">
        <v>515</v>
      </c>
      <c r="D193" s="216" t="s">
        <v>179</v>
      </c>
      <c r="E193" s="217" t="s">
        <v>4778</v>
      </c>
      <c r="F193" s="218" t="s">
        <v>4779</v>
      </c>
      <c r="G193" s="219" t="s">
        <v>4679</v>
      </c>
      <c r="H193" s="220">
        <v>1</v>
      </c>
      <c r="I193" s="221"/>
      <c r="J193" s="222">
        <f>ROUND(I193*H193,2)</f>
        <v>0</v>
      </c>
      <c r="K193" s="218" t="s">
        <v>317</v>
      </c>
      <c r="L193" s="47"/>
      <c r="M193" s="223" t="s">
        <v>19</v>
      </c>
      <c r="N193" s="224" t="s">
        <v>48</v>
      </c>
      <c r="O193" s="87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291</v>
      </c>
      <c r="AT193" s="227" t="s">
        <v>179</v>
      </c>
      <c r="AU193" s="227" t="s">
        <v>84</v>
      </c>
      <c r="AY193" s="20" t="s">
        <v>177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84</v>
      </c>
      <c r="BK193" s="228">
        <f>ROUND(I193*H193,2)</f>
        <v>0</v>
      </c>
      <c r="BL193" s="20" t="s">
        <v>291</v>
      </c>
      <c r="BM193" s="227" t="s">
        <v>757</v>
      </c>
    </row>
    <row r="194" s="2" customFormat="1">
      <c r="A194" s="41"/>
      <c r="B194" s="42"/>
      <c r="C194" s="43"/>
      <c r="D194" s="229" t="s">
        <v>185</v>
      </c>
      <c r="E194" s="43"/>
      <c r="F194" s="230" t="s">
        <v>4779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185</v>
      </c>
      <c r="AU194" s="20" t="s">
        <v>84</v>
      </c>
    </row>
    <row r="195" s="2" customFormat="1">
      <c r="A195" s="41"/>
      <c r="B195" s="42"/>
      <c r="C195" s="43"/>
      <c r="D195" s="229" t="s">
        <v>486</v>
      </c>
      <c r="E195" s="43"/>
      <c r="F195" s="287" t="s">
        <v>4780</v>
      </c>
      <c r="G195" s="43"/>
      <c r="H195" s="43"/>
      <c r="I195" s="231"/>
      <c r="J195" s="43"/>
      <c r="K195" s="43"/>
      <c r="L195" s="47"/>
      <c r="M195" s="232"/>
      <c r="N195" s="233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486</v>
      </c>
      <c r="AU195" s="20" t="s">
        <v>84</v>
      </c>
    </row>
    <row r="196" s="2" customFormat="1" ht="16.5" customHeight="1">
      <c r="A196" s="41"/>
      <c r="B196" s="42"/>
      <c r="C196" s="216" t="s">
        <v>523</v>
      </c>
      <c r="D196" s="216" t="s">
        <v>179</v>
      </c>
      <c r="E196" s="217" t="s">
        <v>4753</v>
      </c>
      <c r="F196" s="218" t="s">
        <v>4754</v>
      </c>
      <c r="G196" s="219" t="s">
        <v>3686</v>
      </c>
      <c r="H196" s="220">
        <v>1</v>
      </c>
      <c r="I196" s="221"/>
      <c r="J196" s="222">
        <f>ROUND(I196*H196,2)</f>
        <v>0</v>
      </c>
      <c r="K196" s="218" t="s">
        <v>317</v>
      </c>
      <c r="L196" s="47"/>
      <c r="M196" s="223" t="s">
        <v>19</v>
      </c>
      <c r="N196" s="224" t="s">
        <v>48</v>
      </c>
      <c r="O196" s="87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7" t="s">
        <v>291</v>
      </c>
      <c r="AT196" s="227" t="s">
        <v>179</v>
      </c>
      <c r="AU196" s="227" t="s">
        <v>84</v>
      </c>
      <c r="AY196" s="20" t="s">
        <v>177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20" t="s">
        <v>84</v>
      </c>
      <c r="BK196" s="228">
        <f>ROUND(I196*H196,2)</f>
        <v>0</v>
      </c>
      <c r="BL196" s="20" t="s">
        <v>291</v>
      </c>
      <c r="BM196" s="227" t="s">
        <v>770</v>
      </c>
    </row>
    <row r="197" s="2" customFormat="1">
      <c r="A197" s="41"/>
      <c r="B197" s="42"/>
      <c r="C197" s="43"/>
      <c r="D197" s="229" t="s">
        <v>185</v>
      </c>
      <c r="E197" s="43"/>
      <c r="F197" s="230" t="s">
        <v>4754</v>
      </c>
      <c r="G197" s="43"/>
      <c r="H197" s="43"/>
      <c r="I197" s="231"/>
      <c r="J197" s="43"/>
      <c r="K197" s="43"/>
      <c r="L197" s="47"/>
      <c r="M197" s="232"/>
      <c r="N197" s="233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185</v>
      </c>
      <c r="AU197" s="20" t="s">
        <v>84</v>
      </c>
    </row>
    <row r="198" s="2" customFormat="1" ht="16.5" customHeight="1">
      <c r="A198" s="41"/>
      <c r="B198" s="42"/>
      <c r="C198" s="216" t="s">
        <v>530</v>
      </c>
      <c r="D198" s="216" t="s">
        <v>179</v>
      </c>
      <c r="E198" s="217" t="s">
        <v>4781</v>
      </c>
      <c r="F198" s="218" t="s">
        <v>4782</v>
      </c>
      <c r="G198" s="219" t="s">
        <v>3686</v>
      </c>
      <c r="H198" s="220">
        <v>4</v>
      </c>
      <c r="I198" s="221"/>
      <c r="J198" s="222">
        <f>ROUND(I198*H198,2)</f>
        <v>0</v>
      </c>
      <c r="K198" s="218" t="s">
        <v>317</v>
      </c>
      <c r="L198" s="47"/>
      <c r="M198" s="223" t="s">
        <v>19</v>
      </c>
      <c r="N198" s="224" t="s">
        <v>48</v>
      </c>
      <c r="O198" s="87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7" t="s">
        <v>291</v>
      </c>
      <c r="AT198" s="227" t="s">
        <v>179</v>
      </c>
      <c r="AU198" s="227" t="s">
        <v>84</v>
      </c>
      <c r="AY198" s="20" t="s">
        <v>177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20" t="s">
        <v>84</v>
      </c>
      <c r="BK198" s="228">
        <f>ROUND(I198*H198,2)</f>
        <v>0</v>
      </c>
      <c r="BL198" s="20" t="s">
        <v>291</v>
      </c>
      <c r="BM198" s="227" t="s">
        <v>780</v>
      </c>
    </row>
    <row r="199" s="2" customFormat="1">
      <c r="A199" s="41"/>
      <c r="B199" s="42"/>
      <c r="C199" s="43"/>
      <c r="D199" s="229" t="s">
        <v>185</v>
      </c>
      <c r="E199" s="43"/>
      <c r="F199" s="230" t="s">
        <v>4782</v>
      </c>
      <c r="G199" s="43"/>
      <c r="H199" s="43"/>
      <c r="I199" s="231"/>
      <c r="J199" s="43"/>
      <c r="K199" s="43"/>
      <c r="L199" s="47"/>
      <c r="M199" s="232"/>
      <c r="N199" s="233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185</v>
      </c>
      <c r="AU199" s="20" t="s">
        <v>84</v>
      </c>
    </row>
    <row r="200" s="2" customFormat="1" ht="16.5" customHeight="1">
      <c r="A200" s="41"/>
      <c r="B200" s="42"/>
      <c r="C200" s="216" t="s">
        <v>537</v>
      </c>
      <c r="D200" s="216" t="s">
        <v>179</v>
      </c>
      <c r="E200" s="217" t="s">
        <v>4783</v>
      </c>
      <c r="F200" s="218" t="s">
        <v>4784</v>
      </c>
      <c r="G200" s="219" t="s">
        <v>3686</v>
      </c>
      <c r="H200" s="220">
        <v>15</v>
      </c>
      <c r="I200" s="221"/>
      <c r="J200" s="222">
        <f>ROUND(I200*H200,2)</f>
        <v>0</v>
      </c>
      <c r="K200" s="218" t="s">
        <v>317</v>
      </c>
      <c r="L200" s="47"/>
      <c r="M200" s="223" t="s">
        <v>19</v>
      </c>
      <c r="N200" s="224" t="s">
        <v>48</v>
      </c>
      <c r="O200" s="87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7" t="s">
        <v>291</v>
      </c>
      <c r="AT200" s="227" t="s">
        <v>179</v>
      </c>
      <c r="AU200" s="227" t="s">
        <v>84</v>
      </c>
      <c r="AY200" s="20" t="s">
        <v>177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20" t="s">
        <v>84</v>
      </c>
      <c r="BK200" s="228">
        <f>ROUND(I200*H200,2)</f>
        <v>0</v>
      </c>
      <c r="BL200" s="20" t="s">
        <v>291</v>
      </c>
      <c r="BM200" s="227" t="s">
        <v>788</v>
      </c>
    </row>
    <row r="201" s="2" customFormat="1">
      <c r="A201" s="41"/>
      <c r="B201" s="42"/>
      <c r="C201" s="43"/>
      <c r="D201" s="229" t="s">
        <v>185</v>
      </c>
      <c r="E201" s="43"/>
      <c r="F201" s="230" t="s">
        <v>4784</v>
      </c>
      <c r="G201" s="43"/>
      <c r="H201" s="43"/>
      <c r="I201" s="231"/>
      <c r="J201" s="43"/>
      <c r="K201" s="43"/>
      <c r="L201" s="47"/>
      <c r="M201" s="232"/>
      <c r="N201" s="233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185</v>
      </c>
      <c r="AU201" s="20" t="s">
        <v>84</v>
      </c>
    </row>
    <row r="202" s="2" customFormat="1" ht="16.5" customHeight="1">
      <c r="A202" s="41"/>
      <c r="B202" s="42"/>
      <c r="C202" s="216" t="s">
        <v>543</v>
      </c>
      <c r="D202" s="216" t="s">
        <v>179</v>
      </c>
      <c r="E202" s="217" t="s">
        <v>4785</v>
      </c>
      <c r="F202" s="218" t="s">
        <v>4786</v>
      </c>
      <c r="G202" s="219" t="s">
        <v>3686</v>
      </c>
      <c r="H202" s="220">
        <v>11</v>
      </c>
      <c r="I202" s="221"/>
      <c r="J202" s="222">
        <f>ROUND(I202*H202,2)</f>
        <v>0</v>
      </c>
      <c r="K202" s="218" t="s">
        <v>317</v>
      </c>
      <c r="L202" s="47"/>
      <c r="M202" s="223" t="s">
        <v>19</v>
      </c>
      <c r="N202" s="224" t="s">
        <v>48</v>
      </c>
      <c r="O202" s="87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7" t="s">
        <v>291</v>
      </c>
      <c r="AT202" s="227" t="s">
        <v>179</v>
      </c>
      <c r="AU202" s="227" t="s">
        <v>84</v>
      </c>
      <c r="AY202" s="20" t="s">
        <v>177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20" t="s">
        <v>84</v>
      </c>
      <c r="BK202" s="228">
        <f>ROUND(I202*H202,2)</f>
        <v>0</v>
      </c>
      <c r="BL202" s="20" t="s">
        <v>291</v>
      </c>
      <c r="BM202" s="227" t="s">
        <v>796</v>
      </c>
    </row>
    <row r="203" s="2" customFormat="1">
      <c r="A203" s="41"/>
      <c r="B203" s="42"/>
      <c r="C203" s="43"/>
      <c r="D203" s="229" t="s">
        <v>185</v>
      </c>
      <c r="E203" s="43"/>
      <c r="F203" s="230" t="s">
        <v>4786</v>
      </c>
      <c r="G203" s="43"/>
      <c r="H203" s="43"/>
      <c r="I203" s="231"/>
      <c r="J203" s="43"/>
      <c r="K203" s="43"/>
      <c r="L203" s="47"/>
      <c r="M203" s="232"/>
      <c r="N203" s="233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185</v>
      </c>
      <c r="AU203" s="20" t="s">
        <v>84</v>
      </c>
    </row>
    <row r="204" s="2" customFormat="1" ht="16.5" customHeight="1">
      <c r="A204" s="41"/>
      <c r="B204" s="42"/>
      <c r="C204" s="216" t="s">
        <v>549</v>
      </c>
      <c r="D204" s="216" t="s">
        <v>179</v>
      </c>
      <c r="E204" s="217" t="s">
        <v>4787</v>
      </c>
      <c r="F204" s="218" t="s">
        <v>4788</v>
      </c>
      <c r="G204" s="219" t="s">
        <v>4693</v>
      </c>
      <c r="H204" s="220">
        <v>35</v>
      </c>
      <c r="I204" s="221"/>
      <c r="J204" s="222">
        <f>ROUND(I204*H204,2)</f>
        <v>0</v>
      </c>
      <c r="K204" s="218" t="s">
        <v>317</v>
      </c>
      <c r="L204" s="47"/>
      <c r="M204" s="223" t="s">
        <v>19</v>
      </c>
      <c r="N204" s="224" t="s">
        <v>48</v>
      </c>
      <c r="O204" s="87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7" t="s">
        <v>291</v>
      </c>
      <c r="AT204" s="227" t="s">
        <v>179</v>
      </c>
      <c r="AU204" s="227" t="s">
        <v>84</v>
      </c>
      <c r="AY204" s="20" t="s">
        <v>177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20" t="s">
        <v>84</v>
      </c>
      <c r="BK204" s="228">
        <f>ROUND(I204*H204,2)</f>
        <v>0</v>
      </c>
      <c r="BL204" s="20" t="s">
        <v>291</v>
      </c>
      <c r="BM204" s="227" t="s">
        <v>805</v>
      </c>
    </row>
    <row r="205" s="2" customFormat="1">
      <c r="A205" s="41"/>
      <c r="B205" s="42"/>
      <c r="C205" s="43"/>
      <c r="D205" s="229" t="s">
        <v>185</v>
      </c>
      <c r="E205" s="43"/>
      <c r="F205" s="230" t="s">
        <v>4788</v>
      </c>
      <c r="G205" s="43"/>
      <c r="H205" s="43"/>
      <c r="I205" s="231"/>
      <c r="J205" s="43"/>
      <c r="K205" s="43"/>
      <c r="L205" s="47"/>
      <c r="M205" s="232"/>
      <c r="N205" s="233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185</v>
      </c>
      <c r="AU205" s="20" t="s">
        <v>84</v>
      </c>
    </row>
    <row r="206" s="2" customFormat="1" ht="16.5" customHeight="1">
      <c r="A206" s="41"/>
      <c r="B206" s="42"/>
      <c r="C206" s="216" t="s">
        <v>552</v>
      </c>
      <c r="D206" s="216" t="s">
        <v>179</v>
      </c>
      <c r="E206" s="217" t="s">
        <v>4789</v>
      </c>
      <c r="F206" s="218" t="s">
        <v>4790</v>
      </c>
      <c r="G206" s="219" t="s">
        <v>4693</v>
      </c>
      <c r="H206" s="220">
        <v>7</v>
      </c>
      <c r="I206" s="221"/>
      <c r="J206" s="222">
        <f>ROUND(I206*H206,2)</f>
        <v>0</v>
      </c>
      <c r="K206" s="218" t="s">
        <v>317</v>
      </c>
      <c r="L206" s="47"/>
      <c r="M206" s="223" t="s">
        <v>19</v>
      </c>
      <c r="N206" s="224" t="s">
        <v>48</v>
      </c>
      <c r="O206" s="87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7" t="s">
        <v>291</v>
      </c>
      <c r="AT206" s="227" t="s">
        <v>179</v>
      </c>
      <c r="AU206" s="227" t="s">
        <v>84</v>
      </c>
      <c r="AY206" s="20" t="s">
        <v>177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20" t="s">
        <v>84</v>
      </c>
      <c r="BK206" s="228">
        <f>ROUND(I206*H206,2)</f>
        <v>0</v>
      </c>
      <c r="BL206" s="20" t="s">
        <v>291</v>
      </c>
      <c r="BM206" s="227" t="s">
        <v>813</v>
      </c>
    </row>
    <row r="207" s="2" customFormat="1">
      <c r="A207" s="41"/>
      <c r="B207" s="42"/>
      <c r="C207" s="43"/>
      <c r="D207" s="229" t="s">
        <v>185</v>
      </c>
      <c r="E207" s="43"/>
      <c r="F207" s="230" t="s">
        <v>4790</v>
      </c>
      <c r="G207" s="43"/>
      <c r="H207" s="43"/>
      <c r="I207" s="231"/>
      <c r="J207" s="43"/>
      <c r="K207" s="43"/>
      <c r="L207" s="47"/>
      <c r="M207" s="232"/>
      <c r="N207" s="233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185</v>
      </c>
      <c r="AU207" s="20" t="s">
        <v>84</v>
      </c>
    </row>
    <row r="208" s="2" customFormat="1" ht="16.5" customHeight="1">
      <c r="A208" s="41"/>
      <c r="B208" s="42"/>
      <c r="C208" s="216" t="s">
        <v>557</v>
      </c>
      <c r="D208" s="216" t="s">
        <v>179</v>
      </c>
      <c r="E208" s="217" t="s">
        <v>4791</v>
      </c>
      <c r="F208" s="218" t="s">
        <v>4792</v>
      </c>
      <c r="G208" s="219" t="s">
        <v>4693</v>
      </c>
      <c r="H208" s="220">
        <v>12</v>
      </c>
      <c r="I208" s="221"/>
      <c r="J208" s="222">
        <f>ROUND(I208*H208,2)</f>
        <v>0</v>
      </c>
      <c r="K208" s="218" t="s">
        <v>317</v>
      </c>
      <c r="L208" s="47"/>
      <c r="M208" s="223" t="s">
        <v>19</v>
      </c>
      <c r="N208" s="224" t="s">
        <v>48</v>
      </c>
      <c r="O208" s="87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291</v>
      </c>
      <c r="AT208" s="227" t="s">
        <v>179</v>
      </c>
      <c r="AU208" s="227" t="s">
        <v>84</v>
      </c>
      <c r="AY208" s="20" t="s">
        <v>177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84</v>
      </c>
      <c r="BK208" s="228">
        <f>ROUND(I208*H208,2)</f>
        <v>0</v>
      </c>
      <c r="BL208" s="20" t="s">
        <v>291</v>
      </c>
      <c r="BM208" s="227" t="s">
        <v>823</v>
      </c>
    </row>
    <row r="209" s="2" customFormat="1">
      <c r="A209" s="41"/>
      <c r="B209" s="42"/>
      <c r="C209" s="43"/>
      <c r="D209" s="229" t="s">
        <v>185</v>
      </c>
      <c r="E209" s="43"/>
      <c r="F209" s="230" t="s">
        <v>4792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185</v>
      </c>
      <c r="AU209" s="20" t="s">
        <v>84</v>
      </c>
    </row>
    <row r="210" s="2" customFormat="1" ht="21.75" customHeight="1">
      <c r="A210" s="41"/>
      <c r="B210" s="42"/>
      <c r="C210" s="216" t="s">
        <v>561</v>
      </c>
      <c r="D210" s="216" t="s">
        <v>179</v>
      </c>
      <c r="E210" s="217" t="s">
        <v>4793</v>
      </c>
      <c r="F210" s="218" t="s">
        <v>4794</v>
      </c>
      <c r="G210" s="219" t="s">
        <v>4693</v>
      </c>
      <c r="H210" s="220">
        <v>15</v>
      </c>
      <c r="I210" s="221"/>
      <c r="J210" s="222">
        <f>ROUND(I210*H210,2)</f>
        <v>0</v>
      </c>
      <c r="K210" s="218" t="s">
        <v>317</v>
      </c>
      <c r="L210" s="47"/>
      <c r="M210" s="223" t="s">
        <v>19</v>
      </c>
      <c r="N210" s="224" t="s">
        <v>48</v>
      </c>
      <c r="O210" s="87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7" t="s">
        <v>291</v>
      </c>
      <c r="AT210" s="227" t="s">
        <v>179</v>
      </c>
      <c r="AU210" s="227" t="s">
        <v>84</v>
      </c>
      <c r="AY210" s="20" t="s">
        <v>177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20" t="s">
        <v>84</v>
      </c>
      <c r="BK210" s="228">
        <f>ROUND(I210*H210,2)</f>
        <v>0</v>
      </c>
      <c r="BL210" s="20" t="s">
        <v>291</v>
      </c>
      <c r="BM210" s="227" t="s">
        <v>833</v>
      </c>
    </row>
    <row r="211" s="2" customFormat="1">
      <c r="A211" s="41"/>
      <c r="B211" s="42"/>
      <c r="C211" s="43"/>
      <c r="D211" s="229" t="s">
        <v>185</v>
      </c>
      <c r="E211" s="43"/>
      <c r="F211" s="230" t="s">
        <v>4794</v>
      </c>
      <c r="G211" s="43"/>
      <c r="H211" s="43"/>
      <c r="I211" s="231"/>
      <c r="J211" s="43"/>
      <c r="K211" s="43"/>
      <c r="L211" s="47"/>
      <c r="M211" s="232"/>
      <c r="N211" s="233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185</v>
      </c>
      <c r="AU211" s="20" t="s">
        <v>84</v>
      </c>
    </row>
    <row r="212" s="2" customFormat="1">
      <c r="A212" s="41"/>
      <c r="B212" s="42"/>
      <c r="C212" s="216" t="s">
        <v>569</v>
      </c>
      <c r="D212" s="216" t="s">
        <v>179</v>
      </c>
      <c r="E212" s="217" t="s">
        <v>4760</v>
      </c>
      <c r="F212" s="218" t="s">
        <v>4761</v>
      </c>
      <c r="G212" s="219" t="s">
        <v>251</v>
      </c>
      <c r="H212" s="220">
        <v>25</v>
      </c>
      <c r="I212" s="221"/>
      <c r="J212" s="222">
        <f>ROUND(I212*H212,2)</f>
        <v>0</v>
      </c>
      <c r="K212" s="218" t="s">
        <v>317</v>
      </c>
      <c r="L212" s="47"/>
      <c r="M212" s="223" t="s">
        <v>19</v>
      </c>
      <c r="N212" s="224" t="s">
        <v>48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291</v>
      </c>
      <c r="AT212" s="227" t="s">
        <v>179</v>
      </c>
      <c r="AU212" s="227" t="s">
        <v>84</v>
      </c>
      <c r="AY212" s="20" t="s">
        <v>177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84</v>
      </c>
      <c r="BK212" s="228">
        <f>ROUND(I212*H212,2)</f>
        <v>0</v>
      </c>
      <c r="BL212" s="20" t="s">
        <v>291</v>
      </c>
      <c r="BM212" s="227" t="s">
        <v>842</v>
      </c>
    </row>
    <row r="213" s="2" customFormat="1">
      <c r="A213" s="41"/>
      <c r="B213" s="42"/>
      <c r="C213" s="43"/>
      <c r="D213" s="229" t="s">
        <v>185</v>
      </c>
      <c r="E213" s="43"/>
      <c r="F213" s="230" t="s">
        <v>4761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185</v>
      </c>
      <c r="AU213" s="20" t="s">
        <v>84</v>
      </c>
    </row>
    <row r="214" s="2" customFormat="1">
      <c r="A214" s="41"/>
      <c r="B214" s="42"/>
      <c r="C214" s="216" t="s">
        <v>573</v>
      </c>
      <c r="D214" s="216" t="s">
        <v>179</v>
      </c>
      <c r="E214" s="217" t="s">
        <v>4795</v>
      </c>
      <c r="F214" s="218" t="s">
        <v>4796</v>
      </c>
      <c r="G214" s="219" t="s">
        <v>251</v>
      </c>
      <c r="H214" s="220">
        <v>30</v>
      </c>
      <c r="I214" s="221"/>
      <c r="J214" s="222">
        <f>ROUND(I214*H214,2)</f>
        <v>0</v>
      </c>
      <c r="K214" s="218" t="s">
        <v>317</v>
      </c>
      <c r="L214" s="47"/>
      <c r="M214" s="223" t="s">
        <v>19</v>
      </c>
      <c r="N214" s="224" t="s">
        <v>48</v>
      </c>
      <c r="O214" s="87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7" t="s">
        <v>291</v>
      </c>
      <c r="AT214" s="227" t="s">
        <v>179</v>
      </c>
      <c r="AU214" s="227" t="s">
        <v>84</v>
      </c>
      <c r="AY214" s="20" t="s">
        <v>177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20" t="s">
        <v>84</v>
      </c>
      <c r="BK214" s="228">
        <f>ROUND(I214*H214,2)</f>
        <v>0</v>
      </c>
      <c r="BL214" s="20" t="s">
        <v>291</v>
      </c>
      <c r="BM214" s="227" t="s">
        <v>851</v>
      </c>
    </row>
    <row r="215" s="2" customFormat="1">
      <c r="A215" s="41"/>
      <c r="B215" s="42"/>
      <c r="C215" s="43"/>
      <c r="D215" s="229" t="s">
        <v>185</v>
      </c>
      <c r="E215" s="43"/>
      <c r="F215" s="230" t="s">
        <v>4796</v>
      </c>
      <c r="G215" s="43"/>
      <c r="H215" s="43"/>
      <c r="I215" s="231"/>
      <c r="J215" s="43"/>
      <c r="K215" s="43"/>
      <c r="L215" s="47"/>
      <c r="M215" s="232"/>
      <c r="N215" s="233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185</v>
      </c>
      <c r="AU215" s="20" t="s">
        <v>84</v>
      </c>
    </row>
    <row r="216" s="2" customFormat="1" ht="16.5" customHeight="1">
      <c r="A216" s="41"/>
      <c r="B216" s="42"/>
      <c r="C216" s="216" t="s">
        <v>579</v>
      </c>
      <c r="D216" s="216" t="s">
        <v>179</v>
      </c>
      <c r="E216" s="217" t="s">
        <v>4797</v>
      </c>
      <c r="F216" s="218" t="s">
        <v>4798</v>
      </c>
      <c r="G216" s="219" t="s">
        <v>251</v>
      </c>
      <c r="H216" s="220">
        <v>120</v>
      </c>
      <c r="I216" s="221"/>
      <c r="J216" s="222">
        <f>ROUND(I216*H216,2)</f>
        <v>0</v>
      </c>
      <c r="K216" s="218" t="s">
        <v>317</v>
      </c>
      <c r="L216" s="47"/>
      <c r="M216" s="223" t="s">
        <v>19</v>
      </c>
      <c r="N216" s="224" t="s">
        <v>48</v>
      </c>
      <c r="O216" s="87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7" t="s">
        <v>291</v>
      </c>
      <c r="AT216" s="227" t="s">
        <v>179</v>
      </c>
      <c r="AU216" s="227" t="s">
        <v>84</v>
      </c>
      <c r="AY216" s="20" t="s">
        <v>177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20" t="s">
        <v>84</v>
      </c>
      <c r="BK216" s="228">
        <f>ROUND(I216*H216,2)</f>
        <v>0</v>
      </c>
      <c r="BL216" s="20" t="s">
        <v>291</v>
      </c>
      <c r="BM216" s="227" t="s">
        <v>860</v>
      </c>
    </row>
    <row r="217" s="2" customFormat="1">
      <c r="A217" s="41"/>
      <c r="B217" s="42"/>
      <c r="C217" s="43"/>
      <c r="D217" s="229" t="s">
        <v>185</v>
      </c>
      <c r="E217" s="43"/>
      <c r="F217" s="230" t="s">
        <v>4798</v>
      </c>
      <c r="G217" s="43"/>
      <c r="H217" s="43"/>
      <c r="I217" s="231"/>
      <c r="J217" s="43"/>
      <c r="K217" s="43"/>
      <c r="L217" s="47"/>
      <c r="M217" s="232"/>
      <c r="N217" s="233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185</v>
      </c>
      <c r="AU217" s="20" t="s">
        <v>84</v>
      </c>
    </row>
    <row r="218" s="2" customFormat="1" ht="16.5" customHeight="1">
      <c r="A218" s="41"/>
      <c r="B218" s="42"/>
      <c r="C218" s="216" t="s">
        <v>586</v>
      </c>
      <c r="D218" s="216" t="s">
        <v>179</v>
      </c>
      <c r="E218" s="217" t="s">
        <v>4799</v>
      </c>
      <c r="F218" s="218" t="s">
        <v>4773</v>
      </c>
      <c r="G218" s="219" t="s">
        <v>4679</v>
      </c>
      <c r="H218" s="220">
        <v>1</v>
      </c>
      <c r="I218" s="221"/>
      <c r="J218" s="222">
        <f>ROUND(I218*H218,2)</f>
        <v>0</v>
      </c>
      <c r="K218" s="218" t="s">
        <v>317</v>
      </c>
      <c r="L218" s="47"/>
      <c r="M218" s="223" t="s">
        <v>19</v>
      </c>
      <c r="N218" s="224" t="s">
        <v>48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291</v>
      </c>
      <c r="AT218" s="227" t="s">
        <v>179</v>
      </c>
      <c r="AU218" s="227" t="s">
        <v>84</v>
      </c>
      <c r="AY218" s="20" t="s">
        <v>177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84</v>
      </c>
      <c r="BK218" s="228">
        <f>ROUND(I218*H218,2)</f>
        <v>0</v>
      </c>
      <c r="BL218" s="20" t="s">
        <v>291</v>
      </c>
      <c r="BM218" s="227" t="s">
        <v>868</v>
      </c>
    </row>
    <row r="219" s="2" customFormat="1">
      <c r="A219" s="41"/>
      <c r="B219" s="42"/>
      <c r="C219" s="43"/>
      <c r="D219" s="229" t="s">
        <v>185</v>
      </c>
      <c r="E219" s="43"/>
      <c r="F219" s="230" t="s">
        <v>4773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185</v>
      </c>
      <c r="AU219" s="20" t="s">
        <v>84</v>
      </c>
    </row>
    <row r="220" s="2" customFormat="1" ht="16.5" customHeight="1">
      <c r="A220" s="41"/>
      <c r="B220" s="42"/>
      <c r="C220" s="216" t="s">
        <v>592</v>
      </c>
      <c r="D220" s="216" t="s">
        <v>179</v>
      </c>
      <c r="E220" s="217" t="s">
        <v>4800</v>
      </c>
      <c r="F220" s="218" t="s">
        <v>4801</v>
      </c>
      <c r="G220" s="219" t="s">
        <v>4679</v>
      </c>
      <c r="H220" s="220">
        <v>1</v>
      </c>
      <c r="I220" s="221"/>
      <c r="J220" s="222">
        <f>ROUND(I220*H220,2)</f>
        <v>0</v>
      </c>
      <c r="K220" s="218" t="s">
        <v>317</v>
      </c>
      <c r="L220" s="47"/>
      <c r="M220" s="223" t="s">
        <v>19</v>
      </c>
      <c r="N220" s="224" t="s">
        <v>48</v>
      </c>
      <c r="O220" s="87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7" t="s">
        <v>291</v>
      </c>
      <c r="AT220" s="227" t="s">
        <v>179</v>
      </c>
      <c r="AU220" s="227" t="s">
        <v>84</v>
      </c>
      <c r="AY220" s="20" t="s">
        <v>177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20" t="s">
        <v>84</v>
      </c>
      <c r="BK220" s="228">
        <f>ROUND(I220*H220,2)</f>
        <v>0</v>
      </c>
      <c r="BL220" s="20" t="s">
        <v>291</v>
      </c>
      <c r="BM220" s="227" t="s">
        <v>881</v>
      </c>
    </row>
    <row r="221" s="2" customFormat="1">
      <c r="A221" s="41"/>
      <c r="B221" s="42"/>
      <c r="C221" s="43"/>
      <c r="D221" s="229" t="s">
        <v>185</v>
      </c>
      <c r="E221" s="43"/>
      <c r="F221" s="230" t="s">
        <v>4801</v>
      </c>
      <c r="G221" s="43"/>
      <c r="H221" s="43"/>
      <c r="I221" s="231"/>
      <c r="J221" s="43"/>
      <c r="K221" s="43"/>
      <c r="L221" s="47"/>
      <c r="M221" s="232"/>
      <c r="N221" s="233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185</v>
      </c>
      <c r="AU221" s="20" t="s">
        <v>84</v>
      </c>
    </row>
    <row r="222" s="12" customFormat="1" ht="25.92" customHeight="1">
      <c r="A222" s="12"/>
      <c r="B222" s="200"/>
      <c r="C222" s="201"/>
      <c r="D222" s="202" t="s">
        <v>76</v>
      </c>
      <c r="E222" s="203" t="s">
        <v>4191</v>
      </c>
      <c r="F222" s="203" t="s">
        <v>4802</v>
      </c>
      <c r="G222" s="201"/>
      <c r="H222" s="201"/>
      <c r="I222" s="204"/>
      <c r="J222" s="205">
        <f>BK222</f>
        <v>0</v>
      </c>
      <c r="K222" s="201"/>
      <c r="L222" s="206"/>
      <c r="M222" s="207"/>
      <c r="N222" s="208"/>
      <c r="O222" s="208"/>
      <c r="P222" s="209">
        <f>SUM(P223:P243)</f>
        <v>0</v>
      </c>
      <c r="Q222" s="208"/>
      <c r="R222" s="209">
        <f>SUM(R223:R243)</f>
        <v>0</v>
      </c>
      <c r="S222" s="208"/>
      <c r="T222" s="210">
        <f>SUM(T223:T243)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1" t="s">
        <v>84</v>
      </c>
      <c r="AT222" s="212" t="s">
        <v>76</v>
      </c>
      <c r="AU222" s="212" t="s">
        <v>77</v>
      </c>
      <c r="AY222" s="211" t="s">
        <v>177</v>
      </c>
      <c r="BK222" s="213">
        <f>SUM(BK223:BK243)</f>
        <v>0</v>
      </c>
    </row>
    <row r="223" s="2" customFormat="1" ht="16.5" customHeight="1">
      <c r="A223" s="41"/>
      <c r="B223" s="42"/>
      <c r="C223" s="216" t="s">
        <v>601</v>
      </c>
      <c r="D223" s="216" t="s">
        <v>179</v>
      </c>
      <c r="E223" s="217" t="s">
        <v>4803</v>
      </c>
      <c r="F223" s="218" t="s">
        <v>4804</v>
      </c>
      <c r="G223" s="219" t="s">
        <v>344</v>
      </c>
      <c r="H223" s="220">
        <v>1</v>
      </c>
      <c r="I223" s="221"/>
      <c r="J223" s="222">
        <f>ROUND(I223*H223,2)</f>
        <v>0</v>
      </c>
      <c r="K223" s="218" t="s">
        <v>317</v>
      </c>
      <c r="L223" s="47"/>
      <c r="M223" s="223" t="s">
        <v>19</v>
      </c>
      <c r="N223" s="224" t="s">
        <v>48</v>
      </c>
      <c r="O223" s="87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7" t="s">
        <v>291</v>
      </c>
      <c r="AT223" s="227" t="s">
        <v>179</v>
      </c>
      <c r="AU223" s="227" t="s">
        <v>84</v>
      </c>
      <c r="AY223" s="20" t="s">
        <v>177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20" t="s">
        <v>84</v>
      </c>
      <c r="BK223" s="228">
        <f>ROUND(I223*H223,2)</f>
        <v>0</v>
      </c>
      <c r="BL223" s="20" t="s">
        <v>291</v>
      </c>
      <c r="BM223" s="227" t="s">
        <v>4805</v>
      </c>
    </row>
    <row r="224" s="2" customFormat="1">
      <c r="A224" s="41"/>
      <c r="B224" s="42"/>
      <c r="C224" s="43"/>
      <c r="D224" s="229" t="s">
        <v>185</v>
      </c>
      <c r="E224" s="43"/>
      <c r="F224" s="230" t="s">
        <v>4804</v>
      </c>
      <c r="G224" s="43"/>
      <c r="H224" s="43"/>
      <c r="I224" s="231"/>
      <c r="J224" s="43"/>
      <c r="K224" s="43"/>
      <c r="L224" s="47"/>
      <c r="M224" s="232"/>
      <c r="N224" s="233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185</v>
      </c>
      <c r="AU224" s="20" t="s">
        <v>84</v>
      </c>
    </row>
    <row r="225" s="2" customFormat="1">
      <c r="A225" s="41"/>
      <c r="B225" s="42"/>
      <c r="C225" s="216" t="s">
        <v>607</v>
      </c>
      <c r="D225" s="216" t="s">
        <v>179</v>
      </c>
      <c r="E225" s="217" t="s">
        <v>4806</v>
      </c>
      <c r="F225" s="218" t="s">
        <v>4807</v>
      </c>
      <c r="G225" s="219" t="s">
        <v>4679</v>
      </c>
      <c r="H225" s="220">
        <v>1</v>
      </c>
      <c r="I225" s="221"/>
      <c r="J225" s="222">
        <f>ROUND(I225*H225,2)</f>
        <v>0</v>
      </c>
      <c r="K225" s="218" t="s">
        <v>317</v>
      </c>
      <c r="L225" s="47"/>
      <c r="M225" s="223" t="s">
        <v>19</v>
      </c>
      <c r="N225" s="224" t="s">
        <v>48</v>
      </c>
      <c r="O225" s="87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7" t="s">
        <v>291</v>
      </c>
      <c r="AT225" s="227" t="s">
        <v>179</v>
      </c>
      <c r="AU225" s="227" t="s">
        <v>84</v>
      </c>
      <c r="AY225" s="20" t="s">
        <v>177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20" t="s">
        <v>84</v>
      </c>
      <c r="BK225" s="228">
        <f>ROUND(I225*H225,2)</f>
        <v>0</v>
      </c>
      <c r="BL225" s="20" t="s">
        <v>291</v>
      </c>
      <c r="BM225" s="227" t="s">
        <v>893</v>
      </c>
    </row>
    <row r="226" s="2" customFormat="1">
      <c r="A226" s="41"/>
      <c r="B226" s="42"/>
      <c r="C226" s="43"/>
      <c r="D226" s="229" t="s">
        <v>185</v>
      </c>
      <c r="E226" s="43"/>
      <c r="F226" s="230" t="s">
        <v>4808</v>
      </c>
      <c r="G226" s="43"/>
      <c r="H226" s="43"/>
      <c r="I226" s="231"/>
      <c r="J226" s="43"/>
      <c r="K226" s="43"/>
      <c r="L226" s="47"/>
      <c r="M226" s="232"/>
      <c r="N226" s="233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185</v>
      </c>
      <c r="AU226" s="20" t="s">
        <v>84</v>
      </c>
    </row>
    <row r="227" s="2" customFormat="1">
      <c r="A227" s="41"/>
      <c r="B227" s="42"/>
      <c r="C227" s="43"/>
      <c r="D227" s="229" t="s">
        <v>486</v>
      </c>
      <c r="E227" s="43"/>
      <c r="F227" s="287" t="s">
        <v>4809</v>
      </c>
      <c r="G227" s="43"/>
      <c r="H227" s="43"/>
      <c r="I227" s="231"/>
      <c r="J227" s="43"/>
      <c r="K227" s="43"/>
      <c r="L227" s="47"/>
      <c r="M227" s="232"/>
      <c r="N227" s="233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486</v>
      </c>
      <c r="AU227" s="20" t="s">
        <v>84</v>
      </c>
    </row>
    <row r="228" s="2" customFormat="1" ht="21.75" customHeight="1">
      <c r="A228" s="41"/>
      <c r="B228" s="42"/>
      <c r="C228" s="216" t="s">
        <v>613</v>
      </c>
      <c r="D228" s="216" t="s">
        <v>179</v>
      </c>
      <c r="E228" s="217" t="s">
        <v>4810</v>
      </c>
      <c r="F228" s="218" t="s">
        <v>4811</v>
      </c>
      <c r="G228" s="219" t="s">
        <v>3686</v>
      </c>
      <c r="H228" s="220">
        <v>1</v>
      </c>
      <c r="I228" s="221"/>
      <c r="J228" s="222">
        <f>ROUND(I228*H228,2)</f>
        <v>0</v>
      </c>
      <c r="K228" s="218" t="s">
        <v>317</v>
      </c>
      <c r="L228" s="47"/>
      <c r="M228" s="223" t="s">
        <v>19</v>
      </c>
      <c r="N228" s="224" t="s">
        <v>48</v>
      </c>
      <c r="O228" s="87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7" t="s">
        <v>291</v>
      </c>
      <c r="AT228" s="227" t="s">
        <v>179</v>
      </c>
      <c r="AU228" s="227" t="s">
        <v>84</v>
      </c>
      <c r="AY228" s="20" t="s">
        <v>177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20" t="s">
        <v>84</v>
      </c>
      <c r="BK228" s="228">
        <f>ROUND(I228*H228,2)</f>
        <v>0</v>
      </c>
      <c r="BL228" s="20" t="s">
        <v>291</v>
      </c>
      <c r="BM228" s="227" t="s">
        <v>934</v>
      </c>
    </row>
    <row r="229" s="2" customFormat="1">
      <c r="A229" s="41"/>
      <c r="B229" s="42"/>
      <c r="C229" s="43"/>
      <c r="D229" s="229" t="s">
        <v>185</v>
      </c>
      <c r="E229" s="43"/>
      <c r="F229" s="230" t="s">
        <v>4811</v>
      </c>
      <c r="G229" s="43"/>
      <c r="H229" s="43"/>
      <c r="I229" s="231"/>
      <c r="J229" s="43"/>
      <c r="K229" s="43"/>
      <c r="L229" s="47"/>
      <c r="M229" s="232"/>
      <c r="N229" s="233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185</v>
      </c>
      <c r="AU229" s="20" t="s">
        <v>84</v>
      </c>
    </row>
    <row r="230" s="2" customFormat="1" ht="16.5" customHeight="1">
      <c r="A230" s="41"/>
      <c r="B230" s="42"/>
      <c r="C230" s="216" t="s">
        <v>624</v>
      </c>
      <c r="D230" s="216" t="s">
        <v>179</v>
      </c>
      <c r="E230" s="217" t="s">
        <v>4797</v>
      </c>
      <c r="F230" s="218" t="s">
        <v>4798</v>
      </c>
      <c r="G230" s="219" t="s">
        <v>251</v>
      </c>
      <c r="H230" s="220">
        <v>3</v>
      </c>
      <c r="I230" s="221"/>
      <c r="J230" s="222">
        <f>ROUND(I230*H230,2)</f>
        <v>0</v>
      </c>
      <c r="K230" s="218" t="s">
        <v>317</v>
      </c>
      <c r="L230" s="47"/>
      <c r="M230" s="223" t="s">
        <v>19</v>
      </c>
      <c r="N230" s="224" t="s">
        <v>48</v>
      </c>
      <c r="O230" s="87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7" t="s">
        <v>291</v>
      </c>
      <c r="AT230" s="227" t="s">
        <v>179</v>
      </c>
      <c r="AU230" s="227" t="s">
        <v>84</v>
      </c>
      <c r="AY230" s="20" t="s">
        <v>177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20" t="s">
        <v>84</v>
      </c>
      <c r="BK230" s="228">
        <f>ROUND(I230*H230,2)</f>
        <v>0</v>
      </c>
      <c r="BL230" s="20" t="s">
        <v>291</v>
      </c>
      <c r="BM230" s="227" t="s">
        <v>961</v>
      </c>
    </row>
    <row r="231" s="2" customFormat="1">
      <c r="A231" s="41"/>
      <c r="B231" s="42"/>
      <c r="C231" s="43"/>
      <c r="D231" s="229" t="s">
        <v>185</v>
      </c>
      <c r="E231" s="43"/>
      <c r="F231" s="230" t="s">
        <v>4798</v>
      </c>
      <c r="G231" s="43"/>
      <c r="H231" s="43"/>
      <c r="I231" s="231"/>
      <c r="J231" s="43"/>
      <c r="K231" s="43"/>
      <c r="L231" s="47"/>
      <c r="M231" s="232"/>
      <c r="N231" s="233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185</v>
      </c>
      <c r="AU231" s="20" t="s">
        <v>84</v>
      </c>
    </row>
    <row r="232" s="2" customFormat="1" ht="16.5" customHeight="1">
      <c r="A232" s="41"/>
      <c r="B232" s="42"/>
      <c r="C232" s="216" t="s">
        <v>630</v>
      </c>
      <c r="D232" s="216" t="s">
        <v>179</v>
      </c>
      <c r="E232" s="217" t="s">
        <v>4812</v>
      </c>
      <c r="F232" s="218" t="s">
        <v>4742</v>
      </c>
      <c r="G232" s="219" t="s">
        <v>4679</v>
      </c>
      <c r="H232" s="220">
        <v>2</v>
      </c>
      <c r="I232" s="221"/>
      <c r="J232" s="222">
        <f>ROUND(I232*H232,2)</f>
        <v>0</v>
      </c>
      <c r="K232" s="218" t="s">
        <v>317</v>
      </c>
      <c r="L232" s="47"/>
      <c r="M232" s="223" t="s">
        <v>19</v>
      </c>
      <c r="N232" s="224" t="s">
        <v>48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291</v>
      </c>
      <c r="AT232" s="227" t="s">
        <v>179</v>
      </c>
      <c r="AU232" s="227" t="s">
        <v>84</v>
      </c>
      <c r="AY232" s="20" t="s">
        <v>177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84</v>
      </c>
      <c r="BK232" s="228">
        <f>ROUND(I232*H232,2)</f>
        <v>0</v>
      </c>
      <c r="BL232" s="20" t="s">
        <v>291</v>
      </c>
      <c r="BM232" s="227" t="s">
        <v>983</v>
      </c>
    </row>
    <row r="233" s="2" customFormat="1">
      <c r="A233" s="41"/>
      <c r="B233" s="42"/>
      <c r="C233" s="43"/>
      <c r="D233" s="229" t="s">
        <v>185</v>
      </c>
      <c r="E233" s="43"/>
      <c r="F233" s="230" t="s">
        <v>4742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185</v>
      </c>
      <c r="AU233" s="20" t="s">
        <v>84</v>
      </c>
    </row>
    <row r="234" s="2" customFormat="1" ht="16.5" customHeight="1">
      <c r="A234" s="41"/>
      <c r="B234" s="42"/>
      <c r="C234" s="216" t="s">
        <v>639</v>
      </c>
      <c r="D234" s="216" t="s">
        <v>179</v>
      </c>
      <c r="E234" s="217" t="s">
        <v>4791</v>
      </c>
      <c r="F234" s="218" t="s">
        <v>4792</v>
      </c>
      <c r="G234" s="219" t="s">
        <v>4693</v>
      </c>
      <c r="H234" s="220">
        <v>11</v>
      </c>
      <c r="I234" s="221"/>
      <c r="J234" s="222">
        <f>ROUND(I234*H234,2)</f>
        <v>0</v>
      </c>
      <c r="K234" s="218" t="s">
        <v>317</v>
      </c>
      <c r="L234" s="47"/>
      <c r="M234" s="223" t="s">
        <v>19</v>
      </c>
      <c r="N234" s="224" t="s">
        <v>48</v>
      </c>
      <c r="O234" s="87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7" t="s">
        <v>291</v>
      </c>
      <c r="AT234" s="227" t="s">
        <v>179</v>
      </c>
      <c r="AU234" s="227" t="s">
        <v>84</v>
      </c>
      <c r="AY234" s="20" t="s">
        <v>177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20" t="s">
        <v>84</v>
      </c>
      <c r="BK234" s="228">
        <f>ROUND(I234*H234,2)</f>
        <v>0</v>
      </c>
      <c r="BL234" s="20" t="s">
        <v>291</v>
      </c>
      <c r="BM234" s="227" t="s">
        <v>992</v>
      </c>
    </row>
    <row r="235" s="2" customFormat="1">
      <c r="A235" s="41"/>
      <c r="B235" s="42"/>
      <c r="C235" s="43"/>
      <c r="D235" s="229" t="s">
        <v>185</v>
      </c>
      <c r="E235" s="43"/>
      <c r="F235" s="230" t="s">
        <v>4792</v>
      </c>
      <c r="G235" s="43"/>
      <c r="H235" s="43"/>
      <c r="I235" s="231"/>
      <c r="J235" s="43"/>
      <c r="K235" s="43"/>
      <c r="L235" s="47"/>
      <c r="M235" s="232"/>
      <c r="N235" s="233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185</v>
      </c>
      <c r="AU235" s="20" t="s">
        <v>84</v>
      </c>
    </row>
    <row r="236" s="2" customFormat="1">
      <c r="A236" s="41"/>
      <c r="B236" s="42"/>
      <c r="C236" s="216" t="s">
        <v>646</v>
      </c>
      <c r="D236" s="216" t="s">
        <v>179</v>
      </c>
      <c r="E236" s="217" t="s">
        <v>4813</v>
      </c>
      <c r="F236" s="218" t="s">
        <v>4814</v>
      </c>
      <c r="G236" s="219" t="s">
        <v>251</v>
      </c>
      <c r="H236" s="220">
        <v>2</v>
      </c>
      <c r="I236" s="221"/>
      <c r="J236" s="222">
        <f>ROUND(I236*H236,2)</f>
        <v>0</v>
      </c>
      <c r="K236" s="218" t="s">
        <v>317</v>
      </c>
      <c r="L236" s="47"/>
      <c r="M236" s="223" t="s">
        <v>19</v>
      </c>
      <c r="N236" s="224" t="s">
        <v>48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291</v>
      </c>
      <c r="AT236" s="227" t="s">
        <v>179</v>
      </c>
      <c r="AU236" s="227" t="s">
        <v>84</v>
      </c>
      <c r="AY236" s="20" t="s">
        <v>177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84</v>
      </c>
      <c r="BK236" s="228">
        <f>ROUND(I236*H236,2)</f>
        <v>0</v>
      </c>
      <c r="BL236" s="20" t="s">
        <v>291</v>
      </c>
      <c r="BM236" s="227" t="s">
        <v>1001</v>
      </c>
    </row>
    <row r="237" s="2" customFormat="1">
      <c r="A237" s="41"/>
      <c r="B237" s="42"/>
      <c r="C237" s="43"/>
      <c r="D237" s="229" t="s">
        <v>185</v>
      </c>
      <c r="E237" s="43"/>
      <c r="F237" s="230" t="s">
        <v>4815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185</v>
      </c>
      <c r="AU237" s="20" t="s">
        <v>84</v>
      </c>
    </row>
    <row r="238" s="2" customFormat="1" ht="16.5" customHeight="1">
      <c r="A238" s="41"/>
      <c r="B238" s="42"/>
      <c r="C238" s="216" t="s">
        <v>653</v>
      </c>
      <c r="D238" s="216" t="s">
        <v>179</v>
      </c>
      <c r="E238" s="217" t="s">
        <v>4785</v>
      </c>
      <c r="F238" s="218" t="s">
        <v>4786</v>
      </c>
      <c r="G238" s="219" t="s">
        <v>3686</v>
      </c>
      <c r="H238" s="220">
        <v>6</v>
      </c>
      <c r="I238" s="221"/>
      <c r="J238" s="222">
        <f>ROUND(I238*H238,2)</f>
        <v>0</v>
      </c>
      <c r="K238" s="218" t="s">
        <v>317</v>
      </c>
      <c r="L238" s="47"/>
      <c r="M238" s="223" t="s">
        <v>19</v>
      </c>
      <c r="N238" s="224" t="s">
        <v>48</v>
      </c>
      <c r="O238" s="87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7" t="s">
        <v>291</v>
      </c>
      <c r="AT238" s="227" t="s">
        <v>179</v>
      </c>
      <c r="AU238" s="227" t="s">
        <v>84</v>
      </c>
      <c r="AY238" s="20" t="s">
        <v>177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20" t="s">
        <v>84</v>
      </c>
      <c r="BK238" s="228">
        <f>ROUND(I238*H238,2)</f>
        <v>0</v>
      </c>
      <c r="BL238" s="20" t="s">
        <v>291</v>
      </c>
      <c r="BM238" s="227" t="s">
        <v>1009</v>
      </c>
    </row>
    <row r="239" s="2" customFormat="1">
      <c r="A239" s="41"/>
      <c r="B239" s="42"/>
      <c r="C239" s="43"/>
      <c r="D239" s="229" t="s">
        <v>185</v>
      </c>
      <c r="E239" s="43"/>
      <c r="F239" s="230" t="s">
        <v>4786</v>
      </c>
      <c r="G239" s="43"/>
      <c r="H239" s="43"/>
      <c r="I239" s="231"/>
      <c r="J239" s="43"/>
      <c r="K239" s="43"/>
      <c r="L239" s="47"/>
      <c r="M239" s="232"/>
      <c r="N239" s="233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185</v>
      </c>
      <c r="AU239" s="20" t="s">
        <v>84</v>
      </c>
    </row>
    <row r="240" s="2" customFormat="1" ht="21.75" customHeight="1">
      <c r="A240" s="41"/>
      <c r="B240" s="42"/>
      <c r="C240" s="216" t="s">
        <v>660</v>
      </c>
      <c r="D240" s="216" t="s">
        <v>179</v>
      </c>
      <c r="E240" s="217" t="s">
        <v>4793</v>
      </c>
      <c r="F240" s="218" t="s">
        <v>4794</v>
      </c>
      <c r="G240" s="219" t="s">
        <v>4693</v>
      </c>
      <c r="H240" s="220">
        <v>15</v>
      </c>
      <c r="I240" s="221"/>
      <c r="J240" s="222">
        <f>ROUND(I240*H240,2)</f>
        <v>0</v>
      </c>
      <c r="K240" s="218" t="s">
        <v>317</v>
      </c>
      <c r="L240" s="47"/>
      <c r="M240" s="223" t="s">
        <v>19</v>
      </c>
      <c r="N240" s="224" t="s">
        <v>48</v>
      </c>
      <c r="O240" s="87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7" t="s">
        <v>291</v>
      </c>
      <c r="AT240" s="227" t="s">
        <v>179</v>
      </c>
      <c r="AU240" s="227" t="s">
        <v>84</v>
      </c>
      <c r="AY240" s="20" t="s">
        <v>177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20" t="s">
        <v>84</v>
      </c>
      <c r="BK240" s="228">
        <f>ROUND(I240*H240,2)</f>
        <v>0</v>
      </c>
      <c r="BL240" s="20" t="s">
        <v>291</v>
      </c>
      <c r="BM240" s="227" t="s">
        <v>1020</v>
      </c>
    </row>
    <row r="241" s="2" customFormat="1">
      <c r="A241" s="41"/>
      <c r="B241" s="42"/>
      <c r="C241" s="43"/>
      <c r="D241" s="229" t="s">
        <v>185</v>
      </c>
      <c r="E241" s="43"/>
      <c r="F241" s="230" t="s">
        <v>4794</v>
      </c>
      <c r="G241" s="43"/>
      <c r="H241" s="43"/>
      <c r="I241" s="231"/>
      <c r="J241" s="43"/>
      <c r="K241" s="43"/>
      <c r="L241" s="47"/>
      <c r="M241" s="232"/>
      <c r="N241" s="233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185</v>
      </c>
      <c r="AU241" s="20" t="s">
        <v>84</v>
      </c>
    </row>
    <row r="242" s="2" customFormat="1" ht="16.5" customHeight="1">
      <c r="A242" s="41"/>
      <c r="B242" s="42"/>
      <c r="C242" s="216" t="s">
        <v>666</v>
      </c>
      <c r="D242" s="216" t="s">
        <v>179</v>
      </c>
      <c r="E242" s="217" t="s">
        <v>4787</v>
      </c>
      <c r="F242" s="218" t="s">
        <v>4788</v>
      </c>
      <c r="G242" s="219" t="s">
        <v>4693</v>
      </c>
      <c r="H242" s="220">
        <v>15</v>
      </c>
      <c r="I242" s="221"/>
      <c r="J242" s="222">
        <f>ROUND(I242*H242,2)</f>
        <v>0</v>
      </c>
      <c r="K242" s="218" t="s">
        <v>317</v>
      </c>
      <c r="L242" s="47"/>
      <c r="M242" s="223" t="s">
        <v>19</v>
      </c>
      <c r="N242" s="224" t="s">
        <v>48</v>
      </c>
      <c r="O242" s="87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291</v>
      </c>
      <c r="AT242" s="227" t="s">
        <v>179</v>
      </c>
      <c r="AU242" s="227" t="s">
        <v>84</v>
      </c>
      <c r="AY242" s="20" t="s">
        <v>177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84</v>
      </c>
      <c r="BK242" s="228">
        <f>ROUND(I242*H242,2)</f>
        <v>0</v>
      </c>
      <c r="BL242" s="20" t="s">
        <v>291</v>
      </c>
      <c r="BM242" s="227" t="s">
        <v>1033</v>
      </c>
    </row>
    <row r="243" s="2" customFormat="1">
      <c r="A243" s="41"/>
      <c r="B243" s="42"/>
      <c r="C243" s="43"/>
      <c r="D243" s="229" t="s">
        <v>185</v>
      </c>
      <c r="E243" s="43"/>
      <c r="F243" s="230" t="s">
        <v>4788</v>
      </c>
      <c r="G243" s="43"/>
      <c r="H243" s="43"/>
      <c r="I243" s="231"/>
      <c r="J243" s="43"/>
      <c r="K243" s="43"/>
      <c r="L243" s="47"/>
      <c r="M243" s="232"/>
      <c r="N243" s="233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185</v>
      </c>
      <c r="AU243" s="20" t="s">
        <v>84</v>
      </c>
    </row>
    <row r="244" s="12" customFormat="1" ht="25.92" customHeight="1">
      <c r="A244" s="12"/>
      <c r="B244" s="200"/>
      <c r="C244" s="201"/>
      <c r="D244" s="202" t="s">
        <v>76</v>
      </c>
      <c r="E244" s="203" t="s">
        <v>4196</v>
      </c>
      <c r="F244" s="203" t="s">
        <v>4816</v>
      </c>
      <c r="G244" s="201"/>
      <c r="H244" s="201"/>
      <c r="I244" s="204"/>
      <c r="J244" s="205">
        <f>BK244</f>
        <v>0</v>
      </c>
      <c r="K244" s="201"/>
      <c r="L244" s="206"/>
      <c r="M244" s="207"/>
      <c r="N244" s="208"/>
      <c r="O244" s="208"/>
      <c r="P244" s="209">
        <f>SUM(P245:P262)</f>
        <v>0</v>
      </c>
      <c r="Q244" s="208"/>
      <c r="R244" s="209">
        <f>SUM(R245:R262)</f>
        <v>0</v>
      </c>
      <c r="S244" s="208"/>
      <c r="T244" s="210">
        <f>SUM(T245:T262)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1" t="s">
        <v>84</v>
      </c>
      <c r="AT244" s="212" t="s">
        <v>76</v>
      </c>
      <c r="AU244" s="212" t="s">
        <v>77</v>
      </c>
      <c r="AY244" s="211" t="s">
        <v>177</v>
      </c>
      <c r="BK244" s="213">
        <f>SUM(BK245:BK262)</f>
        <v>0</v>
      </c>
    </row>
    <row r="245" s="2" customFormat="1" ht="16.5" customHeight="1">
      <c r="A245" s="41"/>
      <c r="B245" s="42"/>
      <c r="C245" s="216" t="s">
        <v>672</v>
      </c>
      <c r="D245" s="216" t="s">
        <v>179</v>
      </c>
      <c r="E245" s="217" t="s">
        <v>4817</v>
      </c>
      <c r="F245" s="218" t="s">
        <v>4818</v>
      </c>
      <c r="G245" s="219" t="s">
        <v>1404</v>
      </c>
      <c r="H245" s="220">
        <v>1</v>
      </c>
      <c r="I245" s="221"/>
      <c r="J245" s="222">
        <f>ROUND(I245*H245,2)</f>
        <v>0</v>
      </c>
      <c r="K245" s="218" t="s">
        <v>317</v>
      </c>
      <c r="L245" s="47"/>
      <c r="M245" s="223" t="s">
        <v>19</v>
      </c>
      <c r="N245" s="224" t="s">
        <v>48</v>
      </c>
      <c r="O245" s="87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291</v>
      </c>
      <c r="AT245" s="227" t="s">
        <v>179</v>
      </c>
      <c r="AU245" s="227" t="s">
        <v>84</v>
      </c>
      <c r="AY245" s="20" t="s">
        <v>177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84</v>
      </c>
      <c r="BK245" s="228">
        <f>ROUND(I245*H245,2)</f>
        <v>0</v>
      </c>
      <c r="BL245" s="20" t="s">
        <v>291</v>
      </c>
      <c r="BM245" s="227" t="s">
        <v>4819</v>
      </c>
    </row>
    <row r="246" s="2" customFormat="1">
      <c r="A246" s="41"/>
      <c r="B246" s="42"/>
      <c r="C246" s="43"/>
      <c r="D246" s="229" t="s">
        <v>185</v>
      </c>
      <c r="E246" s="43"/>
      <c r="F246" s="230" t="s">
        <v>4818</v>
      </c>
      <c r="G246" s="43"/>
      <c r="H246" s="43"/>
      <c r="I246" s="231"/>
      <c r="J246" s="43"/>
      <c r="K246" s="43"/>
      <c r="L246" s="47"/>
      <c r="M246" s="232"/>
      <c r="N246" s="233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185</v>
      </c>
      <c r="AU246" s="20" t="s">
        <v>84</v>
      </c>
    </row>
    <row r="247" s="2" customFormat="1" ht="16.5" customHeight="1">
      <c r="A247" s="41"/>
      <c r="B247" s="42"/>
      <c r="C247" s="216" t="s">
        <v>679</v>
      </c>
      <c r="D247" s="216" t="s">
        <v>179</v>
      </c>
      <c r="E247" s="217" t="s">
        <v>4820</v>
      </c>
      <c r="F247" s="218" t="s">
        <v>4821</v>
      </c>
      <c r="G247" s="219" t="s">
        <v>1404</v>
      </c>
      <c r="H247" s="220">
        <v>1</v>
      </c>
      <c r="I247" s="221"/>
      <c r="J247" s="222">
        <f>ROUND(I247*H247,2)</f>
        <v>0</v>
      </c>
      <c r="K247" s="218" t="s">
        <v>317</v>
      </c>
      <c r="L247" s="47"/>
      <c r="M247" s="223" t="s">
        <v>19</v>
      </c>
      <c r="N247" s="224" t="s">
        <v>48</v>
      </c>
      <c r="O247" s="87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7" t="s">
        <v>291</v>
      </c>
      <c r="AT247" s="227" t="s">
        <v>179</v>
      </c>
      <c r="AU247" s="227" t="s">
        <v>84</v>
      </c>
      <c r="AY247" s="20" t="s">
        <v>177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20" t="s">
        <v>84</v>
      </c>
      <c r="BK247" s="228">
        <f>ROUND(I247*H247,2)</f>
        <v>0</v>
      </c>
      <c r="BL247" s="20" t="s">
        <v>291</v>
      </c>
      <c r="BM247" s="227" t="s">
        <v>4822</v>
      </c>
    </row>
    <row r="248" s="2" customFormat="1">
      <c r="A248" s="41"/>
      <c r="B248" s="42"/>
      <c r="C248" s="43"/>
      <c r="D248" s="229" t="s">
        <v>185</v>
      </c>
      <c r="E248" s="43"/>
      <c r="F248" s="230" t="s">
        <v>4821</v>
      </c>
      <c r="G248" s="43"/>
      <c r="H248" s="43"/>
      <c r="I248" s="231"/>
      <c r="J248" s="43"/>
      <c r="K248" s="43"/>
      <c r="L248" s="47"/>
      <c r="M248" s="232"/>
      <c r="N248" s="233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185</v>
      </c>
      <c r="AU248" s="20" t="s">
        <v>84</v>
      </c>
    </row>
    <row r="249" s="2" customFormat="1" ht="16.5" customHeight="1">
      <c r="A249" s="41"/>
      <c r="B249" s="42"/>
      <c r="C249" s="216" t="s">
        <v>684</v>
      </c>
      <c r="D249" s="216" t="s">
        <v>179</v>
      </c>
      <c r="E249" s="217" t="s">
        <v>4823</v>
      </c>
      <c r="F249" s="218" t="s">
        <v>1761</v>
      </c>
      <c r="G249" s="219" t="s">
        <v>1404</v>
      </c>
      <c r="H249" s="220">
        <v>1</v>
      </c>
      <c r="I249" s="221"/>
      <c r="J249" s="222">
        <f>ROUND(I249*H249,2)</f>
        <v>0</v>
      </c>
      <c r="K249" s="218" t="s">
        <v>317</v>
      </c>
      <c r="L249" s="47"/>
      <c r="M249" s="223" t="s">
        <v>19</v>
      </c>
      <c r="N249" s="224" t="s">
        <v>48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291</v>
      </c>
      <c r="AT249" s="227" t="s">
        <v>179</v>
      </c>
      <c r="AU249" s="227" t="s">
        <v>84</v>
      </c>
      <c r="AY249" s="20" t="s">
        <v>177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84</v>
      </c>
      <c r="BK249" s="228">
        <f>ROUND(I249*H249,2)</f>
        <v>0</v>
      </c>
      <c r="BL249" s="20" t="s">
        <v>291</v>
      </c>
      <c r="BM249" s="227" t="s">
        <v>4824</v>
      </c>
    </row>
    <row r="250" s="2" customFormat="1">
      <c r="A250" s="41"/>
      <c r="B250" s="42"/>
      <c r="C250" s="43"/>
      <c r="D250" s="229" t="s">
        <v>185</v>
      </c>
      <c r="E250" s="43"/>
      <c r="F250" s="230" t="s">
        <v>1761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185</v>
      </c>
      <c r="AU250" s="20" t="s">
        <v>84</v>
      </c>
    </row>
    <row r="251" s="2" customFormat="1" ht="16.5" customHeight="1">
      <c r="A251" s="41"/>
      <c r="B251" s="42"/>
      <c r="C251" s="216" t="s">
        <v>690</v>
      </c>
      <c r="D251" s="216" t="s">
        <v>179</v>
      </c>
      <c r="E251" s="217" t="s">
        <v>4825</v>
      </c>
      <c r="F251" s="218" t="s">
        <v>4826</v>
      </c>
      <c r="G251" s="219" t="s">
        <v>1404</v>
      </c>
      <c r="H251" s="220">
        <v>1</v>
      </c>
      <c r="I251" s="221"/>
      <c r="J251" s="222">
        <f>ROUND(I251*H251,2)</f>
        <v>0</v>
      </c>
      <c r="K251" s="218" t="s">
        <v>317</v>
      </c>
      <c r="L251" s="47"/>
      <c r="M251" s="223" t="s">
        <v>19</v>
      </c>
      <c r="N251" s="224" t="s">
        <v>48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291</v>
      </c>
      <c r="AT251" s="227" t="s">
        <v>179</v>
      </c>
      <c r="AU251" s="227" t="s">
        <v>84</v>
      </c>
      <c r="AY251" s="20" t="s">
        <v>177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84</v>
      </c>
      <c r="BK251" s="228">
        <f>ROUND(I251*H251,2)</f>
        <v>0</v>
      </c>
      <c r="BL251" s="20" t="s">
        <v>291</v>
      </c>
      <c r="BM251" s="227" t="s">
        <v>4827</v>
      </c>
    </row>
    <row r="252" s="2" customFormat="1">
      <c r="A252" s="41"/>
      <c r="B252" s="42"/>
      <c r="C252" s="43"/>
      <c r="D252" s="229" t="s">
        <v>185</v>
      </c>
      <c r="E252" s="43"/>
      <c r="F252" s="230" t="s">
        <v>4826</v>
      </c>
      <c r="G252" s="43"/>
      <c r="H252" s="43"/>
      <c r="I252" s="231"/>
      <c r="J252" s="43"/>
      <c r="K252" s="43"/>
      <c r="L252" s="47"/>
      <c r="M252" s="232"/>
      <c r="N252" s="233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185</v>
      </c>
      <c r="AU252" s="20" t="s">
        <v>84</v>
      </c>
    </row>
    <row r="253" s="2" customFormat="1" ht="16.5" customHeight="1">
      <c r="A253" s="41"/>
      <c r="B253" s="42"/>
      <c r="C253" s="216" t="s">
        <v>697</v>
      </c>
      <c r="D253" s="216" t="s">
        <v>179</v>
      </c>
      <c r="E253" s="217" t="s">
        <v>4828</v>
      </c>
      <c r="F253" s="218" t="s">
        <v>4829</v>
      </c>
      <c r="G253" s="219" t="s">
        <v>1404</v>
      </c>
      <c r="H253" s="220">
        <v>1</v>
      </c>
      <c r="I253" s="221"/>
      <c r="J253" s="222">
        <f>ROUND(I253*H253,2)</f>
        <v>0</v>
      </c>
      <c r="K253" s="218" t="s">
        <v>317</v>
      </c>
      <c r="L253" s="47"/>
      <c r="M253" s="223" t="s">
        <v>19</v>
      </c>
      <c r="N253" s="224" t="s">
        <v>48</v>
      </c>
      <c r="O253" s="87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291</v>
      </c>
      <c r="AT253" s="227" t="s">
        <v>179</v>
      </c>
      <c r="AU253" s="227" t="s">
        <v>84</v>
      </c>
      <c r="AY253" s="20" t="s">
        <v>177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84</v>
      </c>
      <c r="BK253" s="228">
        <f>ROUND(I253*H253,2)</f>
        <v>0</v>
      </c>
      <c r="BL253" s="20" t="s">
        <v>291</v>
      </c>
      <c r="BM253" s="227" t="s">
        <v>4830</v>
      </c>
    </row>
    <row r="254" s="2" customFormat="1">
      <c r="A254" s="41"/>
      <c r="B254" s="42"/>
      <c r="C254" s="43"/>
      <c r="D254" s="229" t="s">
        <v>185</v>
      </c>
      <c r="E254" s="43"/>
      <c r="F254" s="230" t="s">
        <v>4829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185</v>
      </c>
      <c r="AU254" s="20" t="s">
        <v>84</v>
      </c>
    </row>
    <row r="255" s="2" customFormat="1" ht="16.5" customHeight="1">
      <c r="A255" s="41"/>
      <c r="B255" s="42"/>
      <c r="C255" s="216" t="s">
        <v>703</v>
      </c>
      <c r="D255" s="216" t="s">
        <v>179</v>
      </c>
      <c r="E255" s="217" t="s">
        <v>4831</v>
      </c>
      <c r="F255" s="218" t="s">
        <v>4832</v>
      </c>
      <c r="G255" s="219" t="s">
        <v>1404</v>
      </c>
      <c r="H255" s="220">
        <v>1</v>
      </c>
      <c r="I255" s="221"/>
      <c r="J255" s="222">
        <f>ROUND(I255*H255,2)</f>
        <v>0</v>
      </c>
      <c r="K255" s="218" t="s">
        <v>317</v>
      </c>
      <c r="L255" s="47"/>
      <c r="M255" s="223" t="s">
        <v>19</v>
      </c>
      <c r="N255" s="224" t="s">
        <v>48</v>
      </c>
      <c r="O255" s="87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7" t="s">
        <v>291</v>
      </c>
      <c r="AT255" s="227" t="s">
        <v>179</v>
      </c>
      <c r="AU255" s="227" t="s">
        <v>84</v>
      </c>
      <c r="AY255" s="20" t="s">
        <v>177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20" t="s">
        <v>84</v>
      </c>
      <c r="BK255" s="228">
        <f>ROUND(I255*H255,2)</f>
        <v>0</v>
      </c>
      <c r="BL255" s="20" t="s">
        <v>291</v>
      </c>
      <c r="BM255" s="227" t="s">
        <v>4833</v>
      </c>
    </row>
    <row r="256" s="2" customFormat="1">
      <c r="A256" s="41"/>
      <c r="B256" s="42"/>
      <c r="C256" s="43"/>
      <c r="D256" s="229" t="s">
        <v>185</v>
      </c>
      <c r="E256" s="43"/>
      <c r="F256" s="230" t="s">
        <v>4832</v>
      </c>
      <c r="G256" s="43"/>
      <c r="H256" s="43"/>
      <c r="I256" s="231"/>
      <c r="J256" s="43"/>
      <c r="K256" s="43"/>
      <c r="L256" s="47"/>
      <c r="M256" s="232"/>
      <c r="N256" s="233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185</v>
      </c>
      <c r="AU256" s="20" t="s">
        <v>84</v>
      </c>
    </row>
    <row r="257" s="2" customFormat="1" ht="16.5" customHeight="1">
      <c r="A257" s="41"/>
      <c r="B257" s="42"/>
      <c r="C257" s="216" t="s">
        <v>719</v>
      </c>
      <c r="D257" s="216" t="s">
        <v>179</v>
      </c>
      <c r="E257" s="217" t="s">
        <v>4834</v>
      </c>
      <c r="F257" s="218" t="s">
        <v>4835</v>
      </c>
      <c r="G257" s="219" t="s">
        <v>1404</v>
      </c>
      <c r="H257" s="220">
        <v>1</v>
      </c>
      <c r="I257" s="221"/>
      <c r="J257" s="222">
        <f>ROUND(I257*H257,2)</f>
        <v>0</v>
      </c>
      <c r="K257" s="218" t="s">
        <v>317</v>
      </c>
      <c r="L257" s="47"/>
      <c r="M257" s="223" t="s">
        <v>19</v>
      </c>
      <c r="N257" s="224" t="s">
        <v>48</v>
      </c>
      <c r="O257" s="87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7" t="s">
        <v>291</v>
      </c>
      <c r="AT257" s="227" t="s">
        <v>179</v>
      </c>
      <c r="AU257" s="227" t="s">
        <v>84</v>
      </c>
      <c r="AY257" s="20" t="s">
        <v>177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20" t="s">
        <v>84</v>
      </c>
      <c r="BK257" s="228">
        <f>ROUND(I257*H257,2)</f>
        <v>0</v>
      </c>
      <c r="BL257" s="20" t="s">
        <v>291</v>
      </c>
      <c r="BM257" s="227" t="s">
        <v>4836</v>
      </c>
    </row>
    <row r="258" s="2" customFormat="1">
      <c r="A258" s="41"/>
      <c r="B258" s="42"/>
      <c r="C258" s="43"/>
      <c r="D258" s="229" t="s">
        <v>185</v>
      </c>
      <c r="E258" s="43"/>
      <c r="F258" s="230" t="s">
        <v>4835</v>
      </c>
      <c r="G258" s="43"/>
      <c r="H258" s="43"/>
      <c r="I258" s="231"/>
      <c r="J258" s="43"/>
      <c r="K258" s="43"/>
      <c r="L258" s="47"/>
      <c r="M258" s="232"/>
      <c r="N258" s="233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185</v>
      </c>
      <c r="AU258" s="20" t="s">
        <v>84</v>
      </c>
    </row>
    <row r="259" s="2" customFormat="1" ht="16.5" customHeight="1">
      <c r="A259" s="41"/>
      <c r="B259" s="42"/>
      <c r="C259" s="216" t="s">
        <v>734</v>
      </c>
      <c r="D259" s="216" t="s">
        <v>179</v>
      </c>
      <c r="E259" s="217" t="s">
        <v>4837</v>
      </c>
      <c r="F259" s="218" t="s">
        <v>4838</v>
      </c>
      <c r="G259" s="219" t="s">
        <v>1404</v>
      </c>
      <c r="H259" s="220">
        <v>1</v>
      </c>
      <c r="I259" s="221"/>
      <c r="J259" s="222">
        <f>ROUND(I259*H259,2)</f>
        <v>0</v>
      </c>
      <c r="K259" s="218" t="s">
        <v>317</v>
      </c>
      <c r="L259" s="47"/>
      <c r="M259" s="223" t="s">
        <v>19</v>
      </c>
      <c r="N259" s="224" t="s">
        <v>48</v>
      </c>
      <c r="O259" s="87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291</v>
      </c>
      <c r="AT259" s="227" t="s">
        <v>179</v>
      </c>
      <c r="AU259" s="227" t="s">
        <v>84</v>
      </c>
      <c r="AY259" s="20" t="s">
        <v>177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84</v>
      </c>
      <c r="BK259" s="228">
        <f>ROUND(I259*H259,2)</f>
        <v>0</v>
      </c>
      <c r="BL259" s="20" t="s">
        <v>291</v>
      </c>
      <c r="BM259" s="227" t="s">
        <v>4839</v>
      </c>
    </row>
    <row r="260" s="2" customFormat="1">
      <c r="A260" s="41"/>
      <c r="B260" s="42"/>
      <c r="C260" s="43"/>
      <c r="D260" s="229" t="s">
        <v>185</v>
      </c>
      <c r="E260" s="43"/>
      <c r="F260" s="230" t="s">
        <v>4838</v>
      </c>
      <c r="G260" s="43"/>
      <c r="H260" s="43"/>
      <c r="I260" s="231"/>
      <c r="J260" s="43"/>
      <c r="K260" s="43"/>
      <c r="L260" s="47"/>
      <c r="M260" s="232"/>
      <c r="N260" s="233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185</v>
      </c>
      <c r="AU260" s="20" t="s">
        <v>84</v>
      </c>
    </row>
    <row r="261" s="2" customFormat="1" ht="16.5" customHeight="1">
      <c r="A261" s="41"/>
      <c r="B261" s="42"/>
      <c r="C261" s="216" t="s">
        <v>741</v>
      </c>
      <c r="D261" s="216" t="s">
        <v>179</v>
      </c>
      <c r="E261" s="217" t="s">
        <v>4840</v>
      </c>
      <c r="F261" s="218" t="s">
        <v>4841</v>
      </c>
      <c r="G261" s="219" t="s">
        <v>1404</v>
      </c>
      <c r="H261" s="220">
        <v>1</v>
      </c>
      <c r="I261" s="221"/>
      <c r="J261" s="222">
        <f>ROUND(I261*H261,2)</f>
        <v>0</v>
      </c>
      <c r="K261" s="218" t="s">
        <v>317</v>
      </c>
      <c r="L261" s="47"/>
      <c r="M261" s="223" t="s">
        <v>19</v>
      </c>
      <c r="N261" s="224" t="s">
        <v>48</v>
      </c>
      <c r="O261" s="87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7" t="s">
        <v>291</v>
      </c>
      <c r="AT261" s="227" t="s">
        <v>179</v>
      </c>
      <c r="AU261" s="227" t="s">
        <v>84</v>
      </c>
      <c r="AY261" s="20" t="s">
        <v>177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20" t="s">
        <v>84</v>
      </c>
      <c r="BK261" s="228">
        <f>ROUND(I261*H261,2)</f>
        <v>0</v>
      </c>
      <c r="BL261" s="20" t="s">
        <v>291</v>
      </c>
      <c r="BM261" s="227" t="s">
        <v>4842</v>
      </c>
    </row>
    <row r="262" s="2" customFormat="1">
      <c r="A262" s="41"/>
      <c r="B262" s="42"/>
      <c r="C262" s="43"/>
      <c r="D262" s="229" t="s">
        <v>185</v>
      </c>
      <c r="E262" s="43"/>
      <c r="F262" s="230" t="s">
        <v>4841</v>
      </c>
      <c r="G262" s="43"/>
      <c r="H262" s="43"/>
      <c r="I262" s="231"/>
      <c r="J262" s="43"/>
      <c r="K262" s="43"/>
      <c r="L262" s="47"/>
      <c r="M262" s="289"/>
      <c r="N262" s="290"/>
      <c r="O262" s="291"/>
      <c r="P262" s="291"/>
      <c r="Q262" s="291"/>
      <c r="R262" s="291"/>
      <c r="S262" s="291"/>
      <c r="T262" s="292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185</v>
      </c>
      <c r="AU262" s="20" t="s">
        <v>84</v>
      </c>
    </row>
    <row r="263" s="2" customFormat="1" ht="6.96" customHeight="1">
      <c r="A263" s="41"/>
      <c r="B263" s="62"/>
      <c r="C263" s="63"/>
      <c r="D263" s="63"/>
      <c r="E263" s="63"/>
      <c r="F263" s="63"/>
      <c r="G263" s="63"/>
      <c r="H263" s="63"/>
      <c r="I263" s="63"/>
      <c r="J263" s="63"/>
      <c r="K263" s="63"/>
      <c r="L263" s="47"/>
      <c r="M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</row>
  </sheetData>
  <sheetProtection sheet="1" autoFilter="0" formatColumns="0" formatRows="0" objects="1" scenarios="1" spinCount="100000" saltValue="d4NHolrx61gS9Tx4NopKyLrTZGMW8lEw8HO2+7rmlKwUx72rVHHVPY8rzL5PdXfAFBqyslr2eiVi4sFWFrSOGg==" hashValue="yJZKn/VzOTs4Nu4wQIwGkb5LZGr1IOrj9qPOH7o/UjA7EKZuSOsdT6j+kaRZC4GdNCcG8XN2BQx5hPBjYaYQ+Q==" algorithmName="SHA-512" password="CC35"/>
  <autoFilter ref="C92:K2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86</v>
      </c>
    </row>
    <row r="4" s="1" customFormat="1" ht="24.96" customHeight="1">
      <c r="B4" s="23"/>
      <c r="D4" s="144" t="s">
        <v>114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SŠ automobilní Ústí nad Orlicí - Vzdělávací a rekvalifikační centrum - revize 1</v>
      </c>
      <c r="F7" s="146"/>
      <c r="G7" s="146"/>
      <c r="H7" s="146"/>
      <c r="L7" s="23"/>
    </row>
    <row r="8" s="1" customFormat="1" ht="12" customHeight="1">
      <c r="B8" s="23"/>
      <c r="D8" s="146" t="s">
        <v>115</v>
      </c>
      <c r="L8" s="23"/>
    </row>
    <row r="9" s="2" customFormat="1" ht="16.5" customHeight="1">
      <c r="A9" s="41"/>
      <c r="B9" s="47"/>
      <c r="C9" s="41"/>
      <c r="D9" s="41"/>
      <c r="E9" s="147" t="s">
        <v>116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117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4843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13. 1. 2021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39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6" t="s">
        <v>29</v>
      </c>
      <c r="J23" s="136" t="s">
        <v>40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39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6" t="s">
        <v>29</v>
      </c>
      <c r="J26" s="136" t="s">
        <v>40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41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1"/>
      <c r="B29" s="152"/>
      <c r="C29" s="151"/>
      <c r="D29" s="151"/>
      <c r="E29" s="153" t="s">
        <v>42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43</v>
      </c>
      <c r="E32" s="41"/>
      <c r="F32" s="41"/>
      <c r="G32" s="41"/>
      <c r="H32" s="41"/>
      <c r="I32" s="41"/>
      <c r="J32" s="157">
        <f>ROUND(J86,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45</v>
      </c>
      <c r="G34" s="41"/>
      <c r="H34" s="41"/>
      <c r="I34" s="158" t="s">
        <v>44</v>
      </c>
      <c r="J34" s="158" t="s">
        <v>46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47</v>
      </c>
      <c r="E35" s="146" t="s">
        <v>48</v>
      </c>
      <c r="F35" s="160">
        <f>ROUND((SUM(BE86:BE125)),  2)</f>
        <v>0</v>
      </c>
      <c r="G35" s="41"/>
      <c r="H35" s="41"/>
      <c r="I35" s="161">
        <v>0.20999999999999999</v>
      </c>
      <c r="J35" s="160">
        <f>ROUND(((SUM(BE86:BE125))*I35),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49</v>
      </c>
      <c r="F36" s="160">
        <f>ROUND((SUM(BF86:BF125)),  2)</f>
        <v>0</v>
      </c>
      <c r="G36" s="41"/>
      <c r="H36" s="41"/>
      <c r="I36" s="161">
        <v>0.14999999999999999</v>
      </c>
      <c r="J36" s="160">
        <f>ROUND(((SUM(BF86:BF125))*I36),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50</v>
      </c>
      <c r="F37" s="160">
        <f>ROUND((SUM(BG86:BG125)),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51</v>
      </c>
      <c r="F38" s="160">
        <f>ROUND((SUM(BH86:BH125)),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52</v>
      </c>
      <c r="F39" s="160">
        <f>ROUND((SUM(BI86:BI125)),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53</v>
      </c>
      <c r="E41" s="164"/>
      <c r="F41" s="164"/>
      <c r="G41" s="165" t="s">
        <v>54</v>
      </c>
      <c r="H41" s="166" t="s">
        <v>55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119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SŠ automobilní Ústí nad Orlicí - Vzdělávací a rekvalifikační centrum - revize 1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116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117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4 - Vzdělávací a rekvalifikační centrum - osobní výtah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Ústí nad Orlicí</v>
      </c>
      <c r="G56" s="43"/>
      <c r="H56" s="43"/>
      <c r="I56" s="35" t="s">
        <v>23</v>
      </c>
      <c r="J56" s="75" t="str">
        <f>IF(J14="","",J14)</f>
        <v>13. 1. 2021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Pardubický kraj, Komen. nám. 125, 532 11 Pardubice</v>
      </c>
      <c r="G58" s="43"/>
      <c r="H58" s="43"/>
      <c r="I58" s="35" t="s">
        <v>33</v>
      </c>
      <c r="J58" s="39" t="str">
        <f>E23</f>
        <v>PK Adamec s.r.o., Ústecká 86, 561 51 Letohrad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40.0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PK Adamec s.r.o., Ústecká 86, 561 51 Letohrad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120</v>
      </c>
      <c r="D61" s="175"/>
      <c r="E61" s="175"/>
      <c r="F61" s="175"/>
      <c r="G61" s="175"/>
      <c r="H61" s="175"/>
      <c r="I61" s="175"/>
      <c r="J61" s="176" t="s">
        <v>121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75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122</v>
      </c>
    </row>
    <row r="64" s="9" customFormat="1" ht="24.96" customHeight="1">
      <c r="A64" s="9"/>
      <c r="B64" s="178"/>
      <c r="C64" s="179"/>
      <c r="D64" s="180" t="s">
        <v>4844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162</v>
      </c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3" t="str">
        <f>E7</f>
        <v>SŠ automobilní Ústí nad Orlicí - Vzdělávací a rekvalifikační centrum - revize 1</v>
      </c>
      <c r="F74" s="35"/>
      <c r="G74" s="35"/>
      <c r="H74" s="35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115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3" t="s">
        <v>116</v>
      </c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117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4 - Vzdělávací a rekvalifikační centrum - osobní výtah</v>
      </c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F14</f>
        <v>Ústí nad Orlicí</v>
      </c>
      <c r="G80" s="43"/>
      <c r="H80" s="43"/>
      <c r="I80" s="35" t="s">
        <v>23</v>
      </c>
      <c r="J80" s="75" t="str">
        <f>IF(J14="","",J14)</f>
        <v>13. 1. 2021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40.05" customHeight="1">
      <c r="A82" s="41"/>
      <c r="B82" s="42"/>
      <c r="C82" s="35" t="s">
        <v>25</v>
      </c>
      <c r="D82" s="43"/>
      <c r="E82" s="43"/>
      <c r="F82" s="30" t="str">
        <f>E17</f>
        <v>Pardubický kraj, Komen. nám. 125, 532 11 Pardubice</v>
      </c>
      <c r="G82" s="43"/>
      <c r="H82" s="43"/>
      <c r="I82" s="35" t="s">
        <v>33</v>
      </c>
      <c r="J82" s="39" t="str">
        <f>E23</f>
        <v>PK Adamec s.r.o., Ústecká 86, 561 51 Letohrad</v>
      </c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40.05" customHeight="1">
      <c r="A83" s="41"/>
      <c r="B83" s="42"/>
      <c r="C83" s="35" t="s">
        <v>31</v>
      </c>
      <c r="D83" s="43"/>
      <c r="E83" s="43"/>
      <c r="F83" s="30" t="str">
        <f>IF(E20="","",E20)</f>
        <v>Vyplň údaj</v>
      </c>
      <c r="G83" s="43"/>
      <c r="H83" s="43"/>
      <c r="I83" s="35" t="s">
        <v>38</v>
      </c>
      <c r="J83" s="39" t="str">
        <f>E26</f>
        <v>PK Adamec s.r.o., Ústecká 86, 561 51 Letohrad</v>
      </c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9"/>
      <c r="B85" s="190"/>
      <c r="C85" s="191" t="s">
        <v>163</v>
      </c>
      <c r="D85" s="192" t="s">
        <v>62</v>
      </c>
      <c r="E85" s="192" t="s">
        <v>58</v>
      </c>
      <c r="F85" s="192" t="s">
        <v>59</v>
      </c>
      <c r="G85" s="192" t="s">
        <v>164</v>
      </c>
      <c r="H85" s="192" t="s">
        <v>165</v>
      </c>
      <c r="I85" s="192" t="s">
        <v>166</v>
      </c>
      <c r="J85" s="192" t="s">
        <v>121</v>
      </c>
      <c r="K85" s="193" t="s">
        <v>167</v>
      </c>
      <c r="L85" s="194"/>
      <c r="M85" s="95" t="s">
        <v>19</v>
      </c>
      <c r="N85" s="96" t="s">
        <v>47</v>
      </c>
      <c r="O85" s="96" t="s">
        <v>168</v>
      </c>
      <c r="P85" s="96" t="s">
        <v>169</v>
      </c>
      <c r="Q85" s="96" t="s">
        <v>170</v>
      </c>
      <c r="R85" s="96" t="s">
        <v>171</v>
      </c>
      <c r="S85" s="96" t="s">
        <v>172</v>
      </c>
      <c r="T85" s="97" t="s">
        <v>173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1"/>
      <c r="B86" s="42"/>
      <c r="C86" s="102" t="s">
        <v>174</v>
      </c>
      <c r="D86" s="43"/>
      <c r="E86" s="43"/>
      <c r="F86" s="43"/>
      <c r="G86" s="43"/>
      <c r="H86" s="43"/>
      <c r="I86" s="43"/>
      <c r="J86" s="195">
        <f>BK86</f>
        <v>0</v>
      </c>
      <c r="K86" s="43"/>
      <c r="L86" s="47"/>
      <c r="M86" s="98"/>
      <c r="N86" s="196"/>
      <c r="O86" s="99"/>
      <c r="P86" s="197">
        <f>P87</f>
        <v>0</v>
      </c>
      <c r="Q86" s="99"/>
      <c r="R86" s="197">
        <f>R87</f>
        <v>0</v>
      </c>
      <c r="S86" s="99"/>
      <c r="T86" s="198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76</v>
      </c>
      <c r="AU86" s="20" t="s">
        <v>122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76</v>
      </c>
      <c r="E87" s="203" t="s">
        <v>4845</v>
      </c>
      <c r="F87" s="203" t="s">
        <v>4846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SUM(P88:P125)</f>
        <v>0</v>
      </c>
      <c r="Q87" s="208"/>
      <c r="R87" s="209">
        <f>SUM(R88:R125)</f>
        <v>0</v>
      </c>
      <c r="S87" s="208"/>
      <c r="T87" s="210">
        <f>SUM(T88:T125)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99</v>
      </c>
      <c r="AT87" s="212" t="s">
        <v>76</v>
      </c>
      <c r="AU87" s="212" t="s">
        <v>77</v>
      </c>
      <c r="AY87" s="211" t="s">
        <v>177</v>
      </c>
      <c r="BK87" s="213">
        <f>SUM(BK88:BK125)</f>
        <v>0</v>
      </c>
    </row>
    <row r="88" s="2" customFormat="1" ht="16.5" customHeight="1">
      <c r="A88" s="41"/>
      <c r="B88" s="42"/>
      <c r="C88" s="216" t="s">
        <v>84</v>
      </c>
      <c r="D88" s="216" t="s">
        <v>179</v>
      </c>
      <c r="E88" s="217" t="s">
        <v>4847</v>
      </c>
      <c r="F88" s="218" t="s">
        <v>4848</v>
      </c>
      <c r="G88" s="219" t="s">
        <v>344</v>
      </c>
      <c r="H88" s="220">
        <v>1</v>
      </c>
      <c r="I88" s="221"/>
      <c r="J88" s="222">
        <f>ROUND(I88*H88,2)</f>
        <v>0</v>
      </c>
      <c r="K88" s="218" t="s">
        <v>317</v>
      </c>
      <c r="L88" s="47"/>
      <c r="M88" s="223" t="s">
        <v>19</v>
      </c>
      <c r="N88" s="224" t="s">
        <v>48</v>
      </c>
      <c r="O88" s="87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7" t="s">
        <v>3310</v>
      </c>
      <c r="AT88" s="227" t="s">
        <v>179</v>
      </c>
      <c r="AU88" s="227" t="s">
        <v>84</v>
      </c>
      <c r="AY88" s="20" t="s">
        <v>177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20" t="s">
        <v>84</v>
      </c>
      <c r="BK88" s="228">
        <f>ROUND(I88*H88,2)</f>
        <v>0</v>
      </c>
      <c r="BL88" s="20" t="s">
        <v>3310</v>
      </c>
      <c r="BM88" s="227" t="s">
        <v>4849</v>
      </c>
    </row>
    <row r="89" s="2" customFormat="1">
      <c r="A89" s="41"/>
      <c r="B89" s="42"/>
      <c r="C89" s="43"/>
      <c r="D89" s="229" t="s">
        <v>185</v>
      </c>
      <c r="E89" s="43"/>
      <c r="F89" s="230" t="s">
        <v>4848</v>
      </c>
      <c r="G89" s="43"/>
      <c r="H89" s="43"/>
      <c r="I89" s="231"/>
      <c r="J89" s="43"/>
      <c r="K89" s="43"/>
      <c r="L89" s="47"/>
      <c r="M89" s="232"/>
      <c r="N89" s="233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185</v>
      </c>
      <c r="AU89" s="20" t="s">
        <v>84</v>
      </c>
    </row>
    <row r="90" s="14" customFormat="1">
      <c r="A90" s="14"/>
      <c r="B90" s="245"/>
      <c r="C90" s="246"/>
      <c r="D90" s="229" t="s">
        <v>187</v>
      </c>
      <c r="E90" s="247" t="s">
        <v>19</v>
      </c>
      <c r="F90" s="248" t="s">
        <v>4850</v>
      </c>
      <c r="G90" s="246"/>
      <c r="H90" s="247" t="s">
        <v>19</v>
      </c>
      <c r="I90" s="249"/>
      <c r="J90" s="246"/>
      <c r="K90" s="246"/>
      <c r="L90" s="250"/>
      <c r="M90" s="251"/>
      <c r="N90" s="252"/>
      <c r="O90" s="252"/>
      <c r="P90" s="252"/>
      <c r="Q90" s="252"/>
      <c r="R90" s="252"/>
      <c r="S90" s="252"/>
      <c r="T90" s="253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54" t="s">
        <v>187</v>
      </c>
      <c r="AU90" s="254" t="s">
        <v>84</v>
      </c>
      <c r="AV90" s="14" t="s">
        <v>84</v>
      </c>
      <c r="AW90" s="14" t="s">
        <v>37</v>
      </c>
      <c r="AX90" s="14" t="s">
        <v>77</v>
      </c>
      <c r="AY90" s="254" t="s">
        <v>177</v>
      </c>
    </row>
    <row r="91" s="14" customFormat="1">
      <c r="A91" s="14"/>
      <c r="B91" s="245"/>
      <c r="C91" s="246"/>
      <c r="D91" s="229" t="s">
        <v>187</v>
      </c>
      <c r="E91" s="247" t="s">
        <v>19</v>
      </c>
      <c r="F91" s="248" t="s">
        <v>4851</v>
      </c>
      <c r="G91" s="246"/>
      <c r="H91" s="247" t="s">
        <v>19</v>
      </c>
      <c r="I91" s="249"/>
      <c r="J91" s="246"/>
      <c r="K91" s="246"/>
      <c r="L91" s="250"/>
      <c r="M91" s="251"/>
      <c r="N91" s="252"/>
      <c r="O91" s="252"/>
      <c r="P91" s="252"/>
      <c r="Q91" s="252"/>
      <c r="R91" s="252"/>
      <c r="S91" s="252"/>
      <c r="T91" s="253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4" t="s">
        <v>187</v>
      </c>
      <c r="AU91" s="254" t="s">
        <v>84</v>
      </c>
      <c r="AV91" s="14" t="s">
        <v>84</v>
      </c>
      <c r="AW91" s="14" t="s">
        <v>37</v>
      </c>
      <c r="AX91" s="14" t="s">
        <v>77</v>
      </c>
      <c r="AY91" s="254" t="s">
        <v>177</v>
      </c>
    </row>
    <row r="92" s="14" customFormat="1">
      <c r="A92" s="14"/>
      <c r="B92" s="245"/>
      <c r="C92" s="246"/>
      <c r="D92" s="229" t="s">
        <v>187</v>
      </c>
      <c r="E92" s="247" t="s">
        <v>19</v>
      </c>
      <c r="F92" s="248" t="s">
        <v>4852</v>
      </c>
      <c r="G92" s="246"/>
      <c r="H92" s="247" t="s">
        <v>19</v>
      </c>
      <c r="I92" s="249"/>
      <c r="J92" s="246"/>
      <c r="K92" s="246"/>
      <c r="L92" s="250"/>
      <c r="M92" s="251"/>
      <c r="N92" s="252"/>
      <c r="O92" s="252"/>
      <c r="P92" s="252"/>
      <c r="Q92" s="252"/>
      <c r="R92" s="252"/>
      <c r="S92" s="252"/>
      <c r="T92" s="25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4" t="s">
        <v>187</v>
      </c>
      <c r="AU92" s="254" t="s">
        <v>84</v>
      </c>
      <c r="AV92" s="14" t="s">
        <v>84</v>
      </c>
      <c r="AW92" s="14" t="s">
        <v>37</v>
      </c>
      <c r="AX92" s="14" t="s">
        <v>77</v>
      </c>
      <c r="AY92" s="254" t="s">
        <v>177</v>
      </c>
    </row>
    <row r="93" s="14" customFormat="1">
      <c r="A93" s="14"/>
      <c r="B93" s="245"/>
      <c r="C93" s="246"/>
      <c r="D93" s="229" t="s">
        <v>187</v>
      </c>
      <c r="E93" s="247" t="s">
        <v>19</v>
      </c>
      <c r="F93" s="248" t="s">
        <v>4853</v>
      </c>
      <c r="G93" s="246"/>
      <c r="H93" s="247" t="s">
        <v>19</v>
      </c>
      <c r="I93" s="249"/>
      <c r="J93" s="246"/>
      <c r="K93" s="246"/>
      <c r="L93" s="250"/>
      <c r="M93" s="251"/>
      <c r="N93" s="252"/>
      <c r="O93" s="252"/>
      <c r="P93" s="252"/>
      <c r="Q93" s="252"/>
      <c r="R93" s="252"/>
      <c r="S93" s="252"/>
      <c r="T93" s="25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4" t="s">
        <v>187</v>
      </c>
      <c r="AU93" s="254" t="s">
        <v>84</v>
      </c>
      <c r="AV93" s="14" t="s">
        <v>84</v>
      </c>
      <c r="AW93" s="14" t="s">
        <v>37</v>
      </c>
      <c r="AX93" s="14" t="s">
        <v>77</v>
      </c>
      <c r="AY93" s="254" t="s">
        <v>177</v>
      </c>
    </row>
    <row r="94" s="14" customFormat="1">
      <c r="A94" s="14"/>
      <c r="B94" s="245"/>
      <c r="C94" s="246"/>
      <c r="D94" s="229" t="s">
        <v>187</v>
      </c>
      <c r="E94" s="247" t="s">
        <v>19</v>
      </c>
      <c r="F94" s="248" t="s">
        <v>4854</v>
      </c>
      <c r="G94" s="246"/>
      <c r="H94" s="247" t="s">
        <v>19</v>
      </c>
      <c r="I94" s="249"/>
      <c r="J94" s="246"/>
      <c r="K94" s="246"/>
      <c r="L94" s="250"/>
      <c r="M94" s="251"/>
      <c r="N94" s="252"/>
      <c r="O94" s="252"/>
      <c r="P94" s="252"/>
      <c r="Q94" s="252"/>
      <c r="R94" s="252"/>
      <c r="S94" s="252"/>
      <c r="T94" s="25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4" t="s">
        <v>187</v>
      </c>
      <c r="AU94" s="254" t="s">
        <v>84</v>
      </c>
      <c r="AV94" s="14" t="s">
        <v>84</v>
      </c>
      <c r="AW94" s="14" t="s">
        <v>37</v>
      </c>
      <c r="AX94" s="14" t="s">
        <v>77</v>
      </c>
      <c r="AY94" s="254" t="s">
        <v>177</v>
      </c>
    </row>
    <row r="95" s="14" customFormat="1">
      <c r="A95" s="14"/>
      <c r="B95" s="245"/>
      <c r="C95" s="246"/>
      <c r="D95" s="229" t="s">
        <v>187</v>
      </c>
      <c r="E95" s="247" t="s">
        <v>19</v>
      </c>
      <c r="F95" s="248" t="s">
        <v>4855</v>
      </c>
      <c r="G95" s="246"/>
      <c r="H95" s="247" t="s">
        <v>19</v>
      </c>
      <c r="I95" s="249"/>
      <c r="J95" s="246"/>
      <c r="K95" s="246"/>
      <c r="L95" s="250"/>
      <c r="M95" s="251"/>
      <c r="N95" s="252"/>
      <c r="O95" s="252"/>
      <c r="P95" s="252"/>
      <c r="Q95" s="252"/>
      <c r="R95" s="252"/>
      <c r="S95" s="252"/>
      <c r="T95" s="25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4" t="s">
        <v>187</v>
      </c>
      <c r="AU95" s="254" t="s">
        <v>84</v>
      </c>
      <c r="AV95" s="14" t="s">
        <v>84</v>
      </c>
      <c r="AW95" s="14" t="s">
        <v>37</v>
      </c>
      <c r="AX95" s="14" t="s">
        <v>77</v>
      </c>
      <c r="AY95" s="254" t="s">
        <v>177</v>
      </c>
    </row>
    <row r="96" s="14" customFormat="1">
      <c r="A96" s="14"/>
      <c r="B96" s="245"/>
      <c r="C96" s="246"/>
      <c r="D96" s="229" t="s">
        <v>187</v>
      </c>
      <c r="E96" s="247" t="s">
        <v>19</v>
      </c>
      <c r="F96" s="248" t="s">
        <v>4856</v>
      </c>
      <c r="G96" s="246"/>
      <c r="H96" s="247" t="s">
        <v>19</v>
      </c>
      <c r="I96" s="249"/>
      <c r="J96" s="246"/>
      <c r="K96" s="246"/>
      <c r="L96" s="250"/>
      <c r="M96" s="251"/>
      <c r="N96" s="252"/>
      <c r="O96" s="252"/>
      <c r="P96" s="252"/>
      <c r="Q96" s="252"/>
      <c r="R96" s="252"/>
      <c r="S96" s="252"/>
      <c r="T96" s="25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4" t="s">
        <v>187</v>
      </c>
      <c r="AU96" s="254" t="s">
        <v>84</v>
      </c>
      <c r="AV96" s="14" t="s">
        <v>84</v>
      </c>
      <c r="AW96" s="14" t="s">
        <v>37</v>
      </c>
      <c r="AX96" s="14" t="s">
        <v>77</v>
      </c>
      <c r="AY96" s="254" t="s">
        <v>177</v>
      </c>
    </row>
    <row r="97" s="14" customFormat="1">
      <c r="A97" s="14"/>
      <c r="B97" s="245"/>
      <c r="C97" s="246"/>
      <c r="D97" s="229" t="s">
        <v>187</v>
      </c>
      <c r="E97" s="247" t="s">
        <v>19</v>
      </c>
      <c r="F97" s="248" t="s">
        <v>4857</v>
      </c>
      <c r="G97" s="246"/>
      <c r="H97" s="247" t="s">
        <v>19</v>
      </c>
      <c r="I97" s="249"/>
      <c r="J97" s="246"/>
      <c r="K97" s="246"/>
      <c r="L97" s="250"/>
      <c r="M97" s="251"/>
      <c r="N97" s="252"/>
      <c r="O97" s="252"/>
      <c r="P97" s="252"/>
      <c r="Q97" s="252"/>
      <c r="R97" s="252"/>
      <c r="S97" s="252"/>
      <c r="T97" s="253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4" t="s">
        <v>187</v>
      </c>
      <c r="AU97" s="254" t="s">
        <v>84</v>
      </c>
      <c r="AV97" s="14" t="s">
        <v>84</v>
      </c>
      <c r="AW97" s="14" t="s">
        <v>37</v>
      </c>
      <c r="AX97" s="14" t="s">
        <v>77</v>
      </c>
      <c r="AY97" s="254" t="s">
        <v>177</v>
      </c>
    </row>
    <row r="98" s="14" customFormat="1">
      <c r="A98" s="14"/>
      <c r="B98" s="245"/>
      <c r="C98" s="246"/>
      <c r="D98" s="229" t="s">
        <v>187</v>
      </c>
      <c r="E98" s="247" t="s">
        <v>19</v>
      </c>
      <c r="F98" s="248" t="s">
        <v>4858</v>
      </c>
      <c r="G98" s="246"/>
      <c r="H98" s="247" t="s">
        <v>19</v>
      </c>
      <c r="I98" s="249"/>
      <c r="J98" s="246"/>
      <c r="K98" s="246"/>
      <c r="L98" s="250"/>
      <c r="M98" s="251"/>
      <c r="N98" s="252"/>
      <c r="O98" s="252"/>
      <c r="P98" s="252"/>
      <c r="Q98" s="252"/>
      <c r="R98" s="252"/>
      <c r="S98" s="252"/>
      <c r="T98" s="25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4" t="s">
        <v>187</v>
      </c>
      <c r="AU98" s="254" t="s">
        <v>84</v>
      </c>
      <c r="AV98" s="14" t="s">
        <v>84</v>
      </c>
      <c r="AW98" s="14" t="s">
        <v>37</v>
      </c>
      <c r="AX98" s="14" t="s">
        <v>77</v>
      </c>
      <c r="AY98" s="254" t="s">
        <v>177</v>
      </c>
    </row>
    <row r="99" s="14" customFormat="1">
      <c r="A99" s="14"/>
      <c r="B99" s="245"/>
      <c r="C99" s="246"/>
      <c r="D99" s="229" t="s">
        <v>187</v>
      </c>
      <c r="E99" s="247" t="s">
        <v>19</v>
      </c>
      <c r="F99" s="248" t="s">
        <v>4859</v>
      </c>
      <c r="G99" s="246"/>
      <c r="H99" s="247" t="s">
        <v>19</v>
      </c>
      <c r="I99" s="249"/>
      <c r="J99" s="246"/>
      <c r="K99" s="246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187</v>
      </c>
      <c r="AU99" s="254" t="s">
        <v>84</v>
      </c>
      <c r="AV99" s="14" t="s">
        <v>84</v>
      </c>
      <c r="AW99" s="14" t="s">
        <v>37</v>
      </c>
      <c r="AX99" s="14" t="s">
        <v>77</v>
      </c>
      <c r="AY99" s="254" t="s">
        <v>177</v>
      </c>
    </row>
    <row r="100" s="14" customFormat="1">
      <c r="A100" s="14"/>
      <c r="B100" s="245"/>
      <c r="C100" s="246"/>
      <c r="D100" s="229" t="s">
        <v>187</v>
      </c>
      <c r="E100" s="247" t="s">
        <v>19</v>
      </c>
      <c r="F100" s="248" t="s">
        <v>4860</v>
      </c>
      <c r="G100" s="246"/>
      <c r="H100" s="247" t="s">
        <v>19</v>
      </c>
      <c r="I100" s="249"/>
      <c r="J100" s="246"/>
      <c r="K100" s="246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187</v>
      </c>
      <c r="AU100" s="254" t="s">
        <v>84</v>
      </c>
      <c r="AV100" s="14" t="s">
        <v>84</v>
      </c>
      <c r="AW100" s="14" t="s">
        <v>37</v>
      </c>
      <c r="AX100" s="14" t="s">
        <v>77</v>
      </c>
      <c r="AY100" s="254" t="s">
        <v>177</v>
      </c>
    </row>
    <row r="101" s="14" customFormat="1">
      <c r="A101" s="14"/>
      <c r="B101" s="245"/>
      <c r="C101" s="246"/>
      <c r="D101" s="229" t="s">
        <v>187</v>
      </c>
      <c r="E101" s="247" t="s">
        <v>19</v>
      </c>
      <c r="F101" s="248" t="s">
        <v>4861</v>
      </c>
      <c r="G101" s="246"/>
      <c r="H101" s="247" t="s">
        <v>19</v>
      </c>
      <c r="I101" s="249"/>
      <c r="J101" s="246"/>
      <c r="K101" s="246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187</v>
      </c>
      <c r="AU101" s="254" t="s">
        <v>84</v>
      </c>
      <c r="AV101" s="14" t="s">
        <v>84</v>
      </c>
      <c r="AW101" s="14" t="s">
        <v>37</v>
      </c>
      <c r="AX101" s="14" t="s">
        <v>77</v>
      </c>
      <c r="AY101" s="254" t="s">
        <v>177</v>
      </c>
    </row>
    <row r="102" s="14" customFormat="1">
      <c r="A102" s="14"/>
      <c r="B102" s="245"/>
      <c r="C102" s="246"/>
      <c r="D102" s="229" t="s">
        <v>187</v>
      </c>
      <c r="E102" s="247" t="s">
        <v>19</v>
      </c>
      <c r="F102" s="248" t="s">
        <v>4862</v>
      </c>
      <c r="G102" s="246"/>
      <c r="H102" s="247" t="s">
        <v>19</v>
      </c>
      <c r="I102" s="249"/>
      <c r="J102" s="246"/>
      <c r="K102" s="246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187</v>
      </c>
      <c r="AU102" s="254" t="s">
        <v>84</v>
      </c>
      <c r="AV102" s="14" t="s">
        <v>84</v>
      </c>
      <c r="AW102" s="14" t="s">
        <v>37</v>
      </c>
      <c r="AX102" s="14" t="s">
        <v>77</v>
      </c>
      <c r="AY102" s="254" t="s">
        <v>177</v>
      </c>
    </row>
    <row r="103" s="14" customFormat="1">
      <c r="A103" s="14"/>
      <c r="B103" s="245"/>
      <c r="C103" s="246"/>
      <c r="D103" s="229" t="s">
        <v>187</v>
      </c>
      <c r="E103" s="247" t="s">
        <v>19</v>
      </c>
      <c r="F103" s="248" t="s">
        <v>4863</v>
      </c>
      <c r="G103" s="246"/>
      <c r="H103" s="247" t="s">
        <v>19</v>
      </c>
      <c r="I103" s="249"/>
      <c r="J103" s="246"/>
      <c r="K103" s="246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187</v>
      </c>
      <c r="AU103" s="254" t="s">
        <v>84</v>
      </c>
      <c r="AV103" s="14" t="s">
        <v>84</v>
      </c>
      <c r="AW103" s="14" t="s">
        <v>37</v>
      </c>
      <c r="AX103" s="14" t="s">
        <v>77</v>
      </c>
      <c r="AY103" s="254" t="s">
        <v>177</v>
      </c>
    </row>
    <row r="104" s="14" customFormat="1">
      <c r="A104" s="14"/>
      <c r="B104" s="245"/>
      <c r="C104" s="246"/>
      <c r="D104" s="229" t="s">
        <v>187</v>
      </c>
      <c r="E104" s="247" t="s">
        <v>19</v>
      </c>
      <c r="F104" s="248" t="s">
        <v>4864</v>
      </c>
      <c r="G104" s="246"/>
      <c r="H104" s="247" t="s">
        <v>19</v>
      </c>
      <c r="I104" s="249"/>
      <c r="J104" s="246"/>
      <c r="K104" s="246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187</v>
      </c>
      <c r="AU104" s="254" t="s">
        <v>84</v>
      </c>
      <c r="AV104" s="14" t="s">
        <v>84</v>
      </c>
      <c r="AW104" s="14" t="s">
        <v>37</v>
      </c>
      <c r="AX104" s="14" t="s">
        <v>77</v>
      </c>
      <c r="AY104" s="254" t="s">
        <v>177</v>
      </c>
    </row>
    <row r="105" s="14" customFormat="1">
      <c r="A105" s="14"/>
      <c r="B105" s="245"/>
      <c r="C105" s="246"/>
      <c r="D105" s="229" t="s">
        <v>187</v>
      </c>
      <c r="E105" s="247" t="s">
        <v>19</v>
      </c>
      <c r="F105" s="248" t="s">
        <v>4865</v>
      </c>
      <c r="G105" s="246"/>
      <c r="H105" s="247" t="s">
        <v>19</v>
      </c>
      <c r="I105" s="249"/>
      <c r="J105" s="246"/>
      <c r="K105" s="246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187</v>
      </c>
      <c r="AU105" s="254" t="s">
        <v>84</v>
      </c>
      <c r="AV105" s="14" t="s">
        <v>84</v>
      </c>
      <c r="AW105" s="14" t="s">
        <v>37</v>
      </c>
      <c r="AX105" s="14" t="s">
        <v>77</v>
      </c>
      <c r="AY105" s="254" t="s">
        <v>177</v>
      </c>
    </row>
    <row r="106" s="14" customFormat="1">
      <c r="A106" s="14"/>
      <c r="B106" s="245"/>
      <c r="C106" s="246"/>
      <c r="D106" s="229" t="s">
        <v>187</v>
      </c>
      <c r="E106" s="247" t="s">
        <v>19</v>
      </c>
      <c r="F106" s="248" t="s">
        <v>4866</v>
      </c>
      <c r="G106" s="246"/>
      <c r="H106" s="247" t="s">
        <v>19</v>
      </c>
      <c r="I106" s="249"/>
      <c r="J106" s="246"/>
      <c r="K106" s="246"/>
      <c r="L106" s="250"/>
      <c r="M106" s="251"/>
      <c r="N106" s="252"/>
      <c r="O106" s="252"/>
      <c r="P106" s="252"/>
      <c r="Q106" s="252"/>
      <c r="R106" s="252"/>
      <c r="S106" s="252"/>
      <c r="T106" s="25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4" t="s">
        <v>187</v>
      </c>
      <c r="AU106" s="254" t="s">
        <v>84</v>
      </c>
      <c r="AV106" s="14" t="s">
        <v>84</v>
      </c>
      <c r="AW106" s="14" t="s">
        <v>37</v>
      </c>
      <c r="AX106" s="14" t="s">
        <v>77</v>
      </c>
      <c r="AY106" s="254" t="s">
        <v>177</v>
      </c>
    </row>
    <row r="107" s="14" customFormat="1">
      <c r="A107" s="14"/>
      <c r="B107" s="245"/>
      <c r="C107" s="246"/>
      <c r="D107" s="229" t="s">
        <v>187</v>
      </c>
      <c r="E107" s="247" t="s">
        <v>19</v>
      </c>
      <c r="F107" s="248" t="s">
        <v>4867</v>
      </c>
      <c r="G107" s="246"/>
      <c r="H107" s="247" t="s">
        <v>19</v>
      </c>
      <c r="I107" s="249"/>
      <c r="J107" s="246"/>
      <c r="K107" s="246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187</v>
      </c>
      <c r="AU107" s="254" t="s">
        <v>84</v>
      </c>
      <c r="AV107" s="14" t="s">
        <v>84</v>
      </c>
      <c r="AW107" s="14" t="s">
        <v>37</v>
      </c>
      <c r="AX107" s="14" t="s">
        <v>77</v>
      </c>
      <c r="AY107" s="254" t="s">
        <v>177</v>
      </c>
    </row>
    <row r="108" s="14" customFormat="1">
      <c r="A108" s="14"/>
      <c r="B108" s="245"/>
      <c r="C108" s="246"/>
      <c r="D108" s="229" t="s">
        <v>187</v>
      </c>
      <c r="E108" s="247" t="s">
        <v>19</v>
      </c>
      <c r="F108" s="248" t="s">
        <v>4868</v>
      </c>
      <c r="G108" s="246"/>
      <c r="H108" s="247" t="s">
        <v>19</v>
      </c>
      <c r="I108" s="249"/>
      <c r="J108" s="246"/>
      <c r="K108" s="246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187</v>
      </c>
      <c r="AU108" s="254" t="s">
        <v>84</v>
      </c>
      <c r="AV108" s="14" t="s">
        <v>84</v>
      </c>
      <c r="AW108" s="14" t="s">
        <v>37</v>
      </c>
      <c r="AX108" s="14" t="s">
        <v>77</v>
      </c>
      <c r="AY108" s="254" t="s">
        <v>177</v>
      </c>
    </row>
    <row r="109" s="14" customFormat="1">
      <c r="A109" s="14"/>
      <c r="B109" s="245"/>
      <c r="C109" s="246"/>
      <c r="D109" s="229" t="s">
        <v>187</v>
      </c>
      <c r="E109" s="247" t="s">
        <v>19</v>
      </c>
      <c r="F109" s="248" t="s">
        <v>4869</v>
      </c>
      <c r="G109" s="246"/>
      <c r="H109" s="247" t="s">
        <v>19</v>
      </c>
      <c r="I109" s="249"/>
      <c r="J109" s="246"/>
      <c r="K109" s="246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187</v>
      </c>
      <c r="AU109" s="254" t="s">
        <v>84</v>
      </c>
      <c r="AV109" s="14" t="s">
        <v>84</v>
      </c>
      <c r="AW109" s="14" t="s">
        <v>37</v>
      </c>
      <c r="AX109" s="14" t="s">
        <v>77</v>
      </c>
      <c r="AY109" s="254" t="s">
        <v>177</v>
      </c>
    </row>
    <row r="110" s="14" customFormat="1">
      <c r="A110" s="14"/>
      <c r="B110" s="245"/>
      <c r="C110" s="246"/>
      <c r="D110" s="229" t="s">
        <v>187</v>
      </c>
      <c r="E110" s="247" t="s">
        <v>19</v>
      </c>
      <c r="F110" s="248" t="s">
        <v>4870</v>
      </c>
      <c r="G110" s="246"/>
      <c r="H110" s="247" t="s">
        <v>19</v>
      </c>
      <c r="I110" s="249"/>
      <c r="J110" s="246"/>
      <c r="K110" s="246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187</v>
      </c>
      <c r="AU110" s="254" t="s">
        <v>84</v>
      </c>
      <c r="AV110" s="14" t="s">
        <v>84</v>
      </c>
      <c r="AW110" s="14" t="s">
        <v>37</v>
      </c>
      <c r="AX110" s="14" t="s">
        <v>77</v>
      </c>
      <c r="AY110" s="254" t="s">
        <v>177</v>
      </c>
    </row>
    <row r="111" s="14" customFormat="1">
      <c r="A111" s="14"/>
      <c r="B111" s="245"/>
      <c r="C111" s="246"/>
      <c r="D111" s="229" t="s">
        <v>187</v>
      </c>
      <c r="E111" s="247" t="s">
        <v>19</v>
      </c>
      <c r="F111" s="248" t="s">
        <v>4871</v>
      </c>
      <c r="G111" s="246"/>
      <c r="H111" s="247" t="s">
        <v>19</v>
      </c>
      <c r="I111" s="249"/>
      <c r="J111" s="246"/>
      <c r="K111" s="246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187</v>
      </c>
      <c r="AU111" s="254" t="s">
        <v>84</v>
      </c>
      <c r="AV111" s="14" t="s">
        <v>84</v>
      </c>
      <c r="AW111" s="14" t="s">
        <v>37</v>
      </c>
      <c r="AX111" s="14" t="s">
        <v>77</v>
      </c>
      <c r="AY111" s="254" t="s">
        <v>177</v>
      </c>
    </row>
    <row r="112" s="14" customFormat="1">
      <c r="A112" s="14"/>
      <c r="B112" s="245"/>
      <c r="C112" s="246"/>
      <c r="D112" s="229" t="s">
        <v>187</v>
      </c>
      <c r="E112" s="247" t="s">
        <v>19</v>
      </c>
      <c r="F112" s="248" t="s">
        <v>4872</v>
      </c>
      <c r="G112" s="246"/>
      <c r="H112" s="247" t="s">
        <v>19</v>
      </c>
      <c r="I112" s="249"/>
      <c r="J112" s="246"/>
      <c r="K112" s="246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187</v>
      </c>
      <c r="AU112" s="254" t="s">
        <v>84</v>
      </c>
      <c r="AV112" s="14" t="s">
        <v>84</v>
      </c>
      <c r="AW112" s="14" t="s">
        <v>37</v>
      </c>
      <c r="AX112" s="14" t="s">
        <v>77</v>
      </c>
      <c r="AY112" s="254" t="s">
        <v>177</v>
      </c>
    </row>
    <row r="113" s="14" customFormat="1">
      <c r="A113" s="14"/>
      <c r="B113" s="245"/>
      <c r="C113" s="246"/>
      <c r="D113" s="229" t="s">
        <v>187</v>
      </c>
      <c r="E113" s="247" t="s">
        <v>19</v>
      </c>
      <c r="F113" s="248" t="s">
        <v>4873</v>
      </c>
      <c r="G113" s="246"/>
      <c r="H113" s="247" t="s">
        <v>19</v>
      </c>
      <c r="I113" s="249"/>
      <c r="J113" s="246"/>
      <c r="K113" s="246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187</v>
      </c>
      <c r="AU113" s="254" t="s">
        <v>84</v>
      </c>
      <c r="AV113" s="14" t="s">
        <v>84</v>
      </c>
      <c r="AW113" s="14" t="s">
        <v>37</v>
      </c>
      <c r="AX113" s="14" t="s">
        <v>77</v>
      </c>
      <c r="AY113" s="254" t="s">
        <v>177</v>
      </c>
    </row>
    <row r="114" s="14" customFormat="1">
      <c r="A114" s="14"/>
      <c r="B114" s="245"/>
      <c r="C114" s="246"/>
      <c r="D114" s="229" t="s">
        <v>187</v>
      </c>
      <c r="E114" s="247" t="s">
        <v>19</v>
      </c>
      <c r="F114" s="248" t="s">
        <v>4874</v>
      </c>
      <c r="G114" s="246"/>
      <c r="H114" s="247" t="s">
        <v>19</v>
      </c>
      <c r="I114" s="249"/>
      <c r="J114" s="246"/>
      <c r="K114" s="246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187</v>
      </c>
      <c r="AU114" s="254" t="s">
        <v>84</v>
      </c>
      <c r="AV114" s="14" t="s">
        <v>84</v>
      </c>
      <c r="AW114" s="14" t="s">
        <v>37</v>
      </c>
      <c r="AX114" s="14" t="s">
        <v>77</v>
      </c>
      <c r="AY114" s="254" t="s">
        <v>177</v>
      </c>
    </row>
    <row r="115" s="14" customFormat="1">
      <c r="A115" s="14"/>
      <c r="B115" s="245"/>
      <c r="C115" s="246"/>
      <c r="D115" s="229" t="s">
        <v>187</v>
      </c>
      <c r="E115" s="247" t="s">
        <v>19</v>
      </c>
      <c r="F115" s="248" t="s">
        <v>4875</v>
      </c>
      <c r="G115" s="246"/>
      <c r="H115" s="247" t="s">
        <v>19</v>
      </c>
      <c r="I115" s="249"/>
      <c r="J115" s="246"/>
      <c r="K115" s="246"/>
      <c r="L115" s="250"/>
      <c r="M115" s="251"/>
      <c r="N115" s="252"/>
      <c r="O115" s="252"/>
      <c r="P115" s="252"/>
      <c r="Q115" s="252"/>
      <c r="R115" s="252"/>
      <c r="S115" s="252"/>
      <c r="T115" s="25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4" t="s">
        <v>187</v>
      </c>
      <c r="AU115" s="254" t="s">
        <v>84</v>
      </c>
      <c r="AV115" s="14" t="s">
        <v>84</v>
      </c>
      <c r="AW115" s="14" t="s">
        <v>37</v>
      </c>
      <c r="AX115" s="14" t="s">
        <v>77</v>
      </c>
      <c r="AY115" s="254" t="s">
        <v>177</v>
      </c>
    </row>
    <row r="116" s="14" customFormat="1">
      <c r="A116" s="14"/>
      <c r="B116" s="245"/>
      <c r="C116" s="246"/>
      <c r="D116" s="229" t="s">
        <v>187</v>
      </c>
      <c r="E116" s="247" t="s">
        <v>19</v>
      </c>
      <c r="F116" s="248" t="s">
        <v>4876</v>
      </c>
      <c r="G116" s="246"/>
      <c r="H116" s="247" t="s">
        <v>19</v>
      </c>
      <c r="I116" s="249"/>
      <c r="J116" s="246"/>
      <c r="K116" s="246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187</v>
      </c>
      <c r="AU116" s="254" t="s">
        <v>84</v>
      </c>
      <c r="AV116" s="14" t="s">
        <v>84</v>
      </c>
      <c r="AW116" s="14" t="s">
        <v>37</v>
      </c>
      <c r="AX116" s="14" t="s">
        <v>77</v>
      </c>
      <c r="AY116" s="254" t="s">
        <v>177</v>
      </c>
    </row>
    <row r="117" s="14" customFormat="1">
      <c r="A117" s="14"/>
      <c r="B117" s="245"/>
      <c r="C117" s="246"/>
      <c r="D117" s="229" t="s">
        <v>187</v>
      </c>
      <c r="E117" s="247" t="s">
        <v>19</v>
      </c>
      <c r="F117" s="248" t="s">
        <v>4877</v>
      </c>
      <c r="G117" s="246"/>
      <c r="H117" s="247" t="s">
        <v>19</v>
      </c>
      <c r="I117" s="249"/>
      <c r="J117" s="246"/>
      <c r="K117" s="246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187</v>
      </c>
      <c r="AU117" s="254" t="s">
        <v>84</v>
      </c>
      <c r="AV117" s="14" t="s">
        <v>84</v>
      </c>
      <c r="AW117" s="14" t="s">
        <v>37</v>
      </c>
      <c r="AX117" s="14" t="s">
        <v>77</v>
      </c>
      <c r="AY117" s="254" t="s">
        <v>177</v>
      </c>
    </row>
    <row r="118" s="14" customFormat="1">
      <c r="A118" s="14"/>
      <c r="B118" s="245"/>
      <c r="C118" s="246"/>
      <c r="D118" s="229" t="s">
        <v>187</v>
      </c>
      <c r="E118" s="247" t="s">
        <v>19</v>
      </c>
      <c r="F118" s="248" t="s">
        <v>4878</v>
      </c>
      <c r="G118" s="246"/>
      <c r="H118" s="247" t="s">
        <v>19</v>
      </c>
      <c r="I118" s="249"/>
      <c r="J118" s="246"/>
      <c r="K118" s="246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187</v>
      </c>
      <c r="AU118" s="254" t="s">
        <v>84</v>
      </c>
      <c r="AV118" s="14" t="s">
        <v>84</v>
      </c>
      <c r="AW118" s="14" t="s">
        <v>37</v>
      </c>
      <c r="AX118" s="14" t="s">
        <v>77</v>
      </c>
      <c r="AY118" s="254" t="s">
        <v>177</v>
      </c>
    </row>
    <row r="119" s="14" customFormat="1">
      <c r="A119" s="14"/>
      <c r="B119" s="245"/>
      <c r="C119" s="246"/>
      <c r="D119" s="229" t="s">
        <v>187</v>
      </c>
      <c r="E119" s="247" t="s">
        <v>19</v>
      </c>
      <c r="F119" s="248" t="s">
        <v>4879</v>
      </c>
      <c r="G119" s="246"/>
      <c r="H119" s="247" t="s">
        <v>19</v>
      </c>
      <c r="I119" s="249"/>
      <c r="J119" s="246"/>
      <c r="K119" s="246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187</v>
      </c>
      <c r="AU119" s="254" t="s">
        <v>84</v>
      </c>
      <c r="AV119" s="14" t="s">
        <v>84</v>
      </c>
      <c r="AW119" s="14" t="s">
        <v>37</v>
      </c>
      <c r="AX119" s="14" t="s">
        <v>77</v>
      </c>
      <c r="AY119" s="254" t="s">
        <v>177</v>
      </c>
    </row>
    <row r="120" s="14" customFormat="1">
      <c r="A120" s="14"/>
      <c r="B120" s="245"/>
      <c r="C120" s="246"/>
      <c r="D120" s="229" t="s">
        <v>187</v>
      </c>
      <c r="E120" s="247" t="s">
        <v>19</v>
      </c>
      <c r="F120" s="248" t="s">
        <v>4880</v>
      </c>
      <c r="G120" s="246"/>
      <c r="H120" s="247" t="s">
        <v>19</v>
      </c>
      <c r="I120" s="249"/>
      <c r="J120" s="246"/>
      <c r="K120" s="246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187</v>
      </c>
      <c r="AU120" s="254" t="s">
        <v>84</v>
      </c>
      <c r="AV120" s="14" t="s">
        <v>84</v>
      </c>
      <c r="AW120" s="14" t="s">
        <v>37</v>
      </c>
      <c r="AX120" s="14" t="s">
        <v>77</v>
      </c>
      <c r="AY120" s="254" t="s">
        <v>177</v>
      </c>
    </row>
    <row r="121" s="14" customFormat="1">
      <c r="A121" s="14"/>
      <c r="B121" s="245"/>
      <c r="C121" s="246"/>
      <c r="D121" s="229" t="s">
        <v>187</v>
      </c>
      <c r="E121" s="247" t="s">
        <v>19</v>
      </c>
      <c r="F121" s="248" t="s">
        <v>4881</v>
      </c>
      <c r="G121" s="246"/>
      <c r="H121" s="247" t="s">
        <v>19</v>
      </c>
      <c r="I121" s="249"/>
      <c r="J121" s="246"/>
      <c r="K121" s="246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187</v>
      </c>
      <c r="AU121" s="254" t="s">
        <v>84</v>
      </c>
      <c r="AV121" s="14" t="s">
        <v>84</v>
      </c>
      <c r="AW121" s="14" t="s">
        <v>37</v>
      </c>
      <c r="AX121" s="14" t="s">
        <v>77</v>
      </c>
      <c r="AY121" s="254" t="s">
        <v>177</v>
      </c>
    </row>
    <row r="122" s="14" customFormat="1">
      <c r="A122" s="14"/>
      <c r="B122" s="245"/>
      <c r="C122" s="246"/>
      <c r="D122" s="229" t="s">
        <v>187</v>
      </c>
      <c r="E122" s="247" t="s">
        <v>19</v>
      </c>
      <c r="F122" s="248" t="s">
        <v>4882</v>
      </c>
      <c r="G122" s="246"/>
      <c r="H122" s="247" t="s">
        <v>19</v>
      </c>
      <c r="I122" s="249"/>
      <c r="J122" s="246"/>
      <c r="K122" s="246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187</v>
      </c>
      <c r="AU122" s="254" t="s">
        <v>84</v>
      </c>
      <c r="AV122" s="14" t="s">
        <v>84</v>
      </c>
      <c r="AW122" s="14" t="s">
        <v>37</v>
      </c>
      <c r="AX122" s="14" t="s">
        <v>77</v>
      </c>
      <c r="AY122" s="254" t="s">
        <v>177</v>
      </c>
    </row>
    <row r="123" s="14" customFormat="1">
      <c r="A123" s="14"/>
      <c r="B123" s="245"/>
      <c r="C123" s="246"/>
      <c r="D123" s="229" t="s">
        <v>187</v>
      </c>
      <c r="E123" s="247" t="s">
        <v>19</v>
      </c>
      <c r="F123" s="248" t="s">
        <v>4883</v>
      </c>
      <c r="G123" s="246"/>
      <c r="H123" s="247" t="s">
        <v>19</v>
      </c>
      <c r="I123" s="249"/>
      <c r="J123" s="246"/>
      <c r="K123" s="246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187</v>
      </c>
      <c r="AU123" s="254" t="s">
        <v>84</v>
      </c>
      <c r="AV123" s="14" t="s">
        <v>84</v>
      </c>
      <c r="AW123" s="14" t="s">
        <v>37</v>
      </c>
      <c r="AX123" s="14" t="s">
        <v>77</v>
      </c>
      <c r="AY123" s="254" t="s">
        <v>177</v>
      </c>
    </row>
    <row r="124" s="14" customFormat="1">
      <c r="A124" s="14"/>
      <c r="B124" s="245"/>
      <c r="C124" s="246"/>
      <c r="D124" s="229" t="s">
        <v>187</v>
      </c>
      <c r="E124" s="247" t="s">
        <v>19</v>
      </c>
      <c r="F124" s="248" t="s">
        <v>4884</v>
      </c>
      <c r="G124" s="246"/>
      <c r="H124" s="247" t="s">
        <v>19</v>
      </c>
      <c r="I124" s="249"/>
      <c r="J124" s="246"/>
      <c r="K124" s="246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187</v>
      </c>
      <c r="AU124" s="254" t="s">
        <v>84</v>
      </c>
      <c r="AV124" s="14" t="s">
        <v>84</v>
      </c>
      <c r="AW124" s="14" t="s">
        <v>37</v>
      </c>
      <c r="AX124" s="14" t="s">
        <v>77</v>
      </c>
      <c r="AY124" s="254" t="s">
        <v>177</v>
      </c>
    </row>
    <row r="125" s="13" customFormat="1">
      <c r="A125" s="13"/>
      <c r="B125" s="234"/>
      <c r="C125" s="235"/>
      <c r="D125" s="229" t="s">
        <v>187</v>
      </c>
      <c r="E125" s="236" t="s">
        <v>19</v>
      </c>
      <c r="F125" s="237" t="s">
        <v>84</v>
      </c>
      <c r="G125" s="235"/>
      <c r="H125" s="238">
        <v>1</v>
      </c>
      <c r="I125" s="239"/>
      <c r="J125" s="235"/>
      <c r="K125" s="235"/>
      <c r="L125" s="240"/>
      <c r="M125" s="307"/>
      <c r="N125" s="308"/>
      <c r="O125" s="308"/>
      <c r="P125" s="308"/>
      <c r="Q125" s="308"/>
      <c r="R125" s="308"/>
      <c r="S125" s="308"/>
      <c r="T125" s="30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187</v>
      </c>
      <c r="AU125" s="244" t="s">
        <v>84</v>
      </c>
      <c r="AV125" s="13" t="s">
        <v>86</v>
      </c>
      <c r="AW125" s="13" t="s">
        <v>37</v>
      </c>
      <c r="AX125" s="13" t="s">
        <v>84</v>
      </c>
      <c r="AY125" s="244" t="s">
        <v>177</v>
      </c>
    </row>
    <row r="126" s="2" customFormat="1" ht="6.96" customHeight="1">
      <c r="A126" s="41"/>
      <c r="B126" s="62"/>
      <c r="C126" s="63"/>
      <c r="D126" s="63"/>
      <c r="E126" s="63"/>
      <c r="F126" s="63"/>
      <c r="G126" s="63"/>
      <c r="H126" s="63"/>
      <c r="I126" s="63"/>
      <c r="J126" s="63"/>
      <c r="K126" s="63"/>
      <c r="L126" s="47"/>
      <c r="M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</sheetData>
  <sheetProtection sheet="1" autoFilter="0" formatColumns="0" formatRows="0" objects="1" scenarios="1" spinCount="100000" saltValue="78HcyeFl7WOSrpfUrejnGOu2OUw+tXbswZlerY5B79+vfa+nsCatgQZ850wZKXJEg/A7oHc+xkUCzFFJmFsqnQ==" hashValue="lvyKmkzstKYkRXdq/K8YwsQRW0yNBm76FTMrM5xydJx+/Cbo9iU0nTeWiKp7Jngt796qv5MGCsxqB31X6AB5EA==" algorithmName="SHA-512" password="CC35"/>
  <autoFilter ref="C85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86</v>
      </c>
    </row>
    <row r="4" s="1" customFormat="1" ht="24.96" customHeight="1">
      <c r="B4" s="23"/>
      <c r="D4" s="144" t="s">
        <v>114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SŠ automobilní Ústí nad Orlicí - Vzdělávací a rekvalifikační centrum - revize 1</v>
      </c>
      <c r="F7" s="146"/>
      <c r="G7" s="146"/>
      <c r="H7" s="146"/>
      <c r="L7" s="23"/>
    </row>
    <row r="8" s="1" customFormat="1" ht="12" customHeight="1">
      <c r="B8" s="23"/>
      <c r="D8" s="146" t="s">
        <v>115</v>
      </c>
      <c r="L8" s="23"/>
    </row>
    <row r="9" s="2" customFormat="1" ht="16.5" customHeight="1">
      <c r="A9" s="41"/>
      <c r="B9" s="47"/>
      <c r="C9" s="41"/>
      <c r="D9" s="41"/>
      <c r="E9" s="147" t="s">
        <v>4885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117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4886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13. 1. 2021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39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6" t="s">
        <v>29</v>
      </c>
      <c r="J23" s="136" t="s">
        <v>40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39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6" t="s">
        <v>29</v>
      </c>
      <c r="J26" s="136" t="s">
        <v>40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41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1"/>
      <c r="B29" s="152"/>
      <c r="C29" s="151"/>
      <c r="D29" s="151"/>
      <c r="E29" s="153" t="s">
        <v>42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43</v>
      </c>
      <c r="E32" s="41"/>
      <c r="F32" s="41"/>
      <c r="G32" s="41"/>
      <c r="H32" s="41"/>
      <c r="I32" s="41"/>
      <c r="J32" s="157">
        <f>ROUND(J90,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45</v>
      </c>
      <c r="G34" s="41"/>
      <c r="H34" s="41"/>
      <c r="I34" s="158" t="s">
        <v>44</v>
      </c>
      <c r="J34" s="158" t="s">
        <v>46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47</v>
      </c>
      <c r="E35" s="146" t="s">
        <v>48</v>
      </c>
      <c r="F35" s="160">
        <f>ROUND((SUM(BE90:BE162)),  2)</f>
        <v>0</v>
      </c>
      <c r="G35" s="41"/>
      <c r="H35" s="41"/>
      <c r="I35" s="161">
        <v>0.20999999999999999</v>
      </c>
      <c r="J35" s="160">
        <f>ROUND(((SUM(BE90:BE162))*I35),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49</v>
      </c>
      <c r="F36" s="160">
        <f>ROUND((SUM(BF90:BF162)),  2)</f>
        <v>0</v>
      </c>
      <c r="G36" s="41"/>
      <c r="H36" s="41"/>
      <c r="I36" s="161">
        <v>0.14999999999999999</v>
      </c>
      <c r="J36" s="160">
        <f>ROUND(((SUM(BF90:BF162))*I36),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50</v>
      </c>
      <c r="F37" s="160">
        <f>ROUND((SUM(BG90:BG162)),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51</v>
      </c>
      <c r="F38" s="160">
        <f>ROUND((SUM(BH90:BH162)),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52</v>
      </c>
      <c r="F39" s="160">
        <f>ROUND((SUM(BI90:BI162)),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53</v>
      </c>
      <c r="E41" s="164"/>
      <c r="F41" s="164"/>
      <c r="G41" s="165" t="s">
        <v>54</v>
      </c>
      <c r="H41" s="166" t="s">
        <v>55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119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SŠ automobilní Ústí nad Orlicí - Vzdělávací a rekvalifikační centrum - revize 1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4885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117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 102 - Přístupový chodník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Ústí nad Orlicí</v>
      </c>
      <c r="G56" s="43"/>
      <c r="H56" s="43"/>
      <c r="I56" s="35" t="s">
        <v>23</v>
      </c>
      <c r="J56" s="75" t="str">
        <f>IF(J14="","",J14)</f>
        <v>13. 1. 2021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Pardubický kraj, Komen. nám. 125, 532 11 Pardubice</v>
      </c>
      <c r="G58" s="43"/>
      <c r="H58" s="43"/>
      <c r="I58" s="35" t="s">
        <v>33</v>
      </c>
      <c r="J58" s="39" t="str">
        <f>E23</f>
        <v>PK Adamec s.r.o., Ústecká 86, 561 51 Letohrad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40.0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PK Adamec s.r.o., Ústecká 86, 561 51 Letohrad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120</v>
      </c>
      <c r="D61" s="175"/>
      <c r="E61" s="175"/>
      <c r="F61" s="175"/>
      <c r="G61" s="175"/>
      <c r="H61" s="175"/>
      <c r="I61" s="175"/>
      <c r="J61" s="176" t="s">
        <v>121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75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122</v>
      </c>
    </row>
    <row r="64" s="9" customFormat="1" ht="24.96" customHeight="1">
      <c r="A64" s="9"/>
      <c r="B64" s="178"/>
      <c r="C64" s="179"/>
      <c r="D64" s="180" t="s">
        <v>123</v>
      </c>
      <c r="E64" s="181"/>
      <c r="F64" s="181"/>
      <c r="G64" s="181"/>
      <c r="H64" s="181"/>
      <c r="I64" s="181"/>
      <c r="J64" s="182">
        <f>J91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124</v>
      </c>
      <c r="E65" s="186"/>
      <c r="F65" s="186"/>
      <c r="G65" s="186"/>
      <c r="H65" s="186"/>
      <c r="I65" s="186"/>
      <c r="J65" s="187">
        <f>J92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128</v>
      </c>
      <c r="E66" s="186"/>
      <c r="F66" s="186"/>
      <c r="G66" s="186"/>
      <c r="H66" s="186"/>
      <c r="I66" s="186"/>
      <c r="J66" s="187">
        <f>J124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131</v>
      </c>
      <c r="E67" s="186"/>
      <c r="F67" s="186"/>
      <c r="G67" s="186"/>
      <c r="H67" s="186"/>
      <c r="I67" s="186"/>
      <c r="J67" s="187">
        <f>J136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135</v>
      </c>
      <c r="E68" s="186"/>
      <c r="F68" s="186"/>
      <c r="G68" s="186"/>
      <c r="H68" s="186"/>
      <c r="I68" s="186"/>
      <c r="J68" s="187">
        <f>J160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162</v>
      </c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3" t="str">
        <f>E7</f>
        <v>SŠ automobilní Ústí nad Orlicí - Vzdělávací a rekvalifikační centrum - revize 1</v>
      </c>
      <c r="F78" s="35"/>
      <c r="G78" s="35"/>
      <c r="H78" s="35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115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3" t="s">
        <v>4885</v>
      </c>
      <c r="F80" s="43"/>
      <c r="G80" s="43"/>
      <c r="H80" s="43"/>
      <c r="I80" s="43"/>
      <c r="J80" s="43"/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117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SO 102 - Přístupový chodník</v>
      </c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>Ústí nad Orlicí</v>
      </c>
      <c r="G84" s="43"/>
      <c r="H84" s="43"/>
      <c r="I84" s="35" t="s">
        <v>23</v>
      </c>
      <c r="J84" s="75" t="str">
        <f>IF(J14="","",J14)</f>
        <v>13. 1. 2021</v>
      </c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40.05" customHeight="1">
      <c r="A86" s="41"/>
      <c r="B86" s="42"/>
      <c r="C86" s="35" t="s">
        <v>25</v>
      </c>
      <c r="D86" s="43"/>
      <c r="E86" s="43"/>
      <c r="F86" s="30" t="str">
        <f>E17</f>
        <v>Pardubický kraj, Komen. nám. 125, 532 11 Pardubice</v>
      </c>
      <c r="G86" s="43"/>
      <c r="H86" s="43"/>
      <c r="I86" s="35" t="s">
        <v>33</v>
      </c>
      <c r="J86" s="39" t="str">
        <f>E23</f>
        <v>PK Adamec s.r.o., Ústecká 86, 561 51 Letohrad</v>
      </c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40.05" customHeight="1">
      <c r="A87" s="41"/>
      <c r="B87" s="42"/>
      <c r="C87" s="35" t="s">
        <v>31</v>
      </c>
      <c r="D87" s="43"/>
      <c r="E87" s="43"/>
      <c r="F87" s="30" t="str">
        <f>IF(E20="","",E20)</f>
        <v>Vyplň údaj</v>
      </c>
      <c r="G87" s="43"/>
      <c r="H87" s="43"/>
      <c r="I87" s="35" t="s">
        <v>38</v>
      </c>
      <c r="J87" s="39" t="str">
        <f>E26</f>
        <v>PK Adamec s.r.o., Ústecká 86, 561 51 Letohrad</v>
      </c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9"/>
      <c r="B89" s="190"/>
      <c r="C89" s="191" t="s">
        <v>163</v>
      </c>
      <c r="D89" s="192" t="s">
        <v>62</v>
      </c>
      <c r="E89" s="192" t="s">
        <v>58</v>
      </c>
      <c r="F89" s="192" t="s">
        <v>59</v>
      </c>
      <c r="G89" s="192" t="s">
        <v>164</v>
      </c>
      <c r="H89" s="192" t="s">
        <v>165</v>
      </c>
      <c r="I89" s="192" t="s">
        <v>166</v>
      </c>
      <c r="J89" s="192" t="s">
        <v>121</v>
      </c>
      <c r="K89" s="193" t="s">
        <v>167</v>
      </c>
      <c r="L89" s="194"/>
      <c r="M89" s="95" t="s">
        <v>19</v>
      </c>
      <c r="N89" s="96" t="s">
        <v>47</v>
      </c>
      <c r="O89" s="96" t="s">
        <v>168</v>
      </c>
      <c r="P89" s="96" t="s">
        <v>169</v>
      </c>
      <c r="Q89" s="96" t="s">
        <v>170</v>
      </c>
      <c r="R89" s="96" t="s">
        <v>171</v>
      </c>
      <c r="S89" s="96" t="s">
        <v>172</v>
      </c>
      <c r="T89" s="97" t="s">
        <v>173</v>
      </c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</row>
    <row r="90" s="2" customFormat="1" ht="22.8" customHeight="1">
      <c r="A90" s="41"/>
      <c r="B90" s="42"/>
      <c r="C90" s="102" t="s">
        <v>174</v>
      </c>
      <c r="D90" s="43"/>
      <c r="E90" s="43"/>
      <c r="F90" s="43"/>
      <c r="G90" s="43"/>
      <c r="H90" s="43"/>
      <c r="I90" s="43"/>
      <c r="J90" s="195">
        <f>BK90</f>
        <v>0</v>
      </c>
      <c r="K90" s="43"/>
      <c r="L90" s="47"/>
      <c r="M90" s="98"/>
      <c r="N90" s="196"/>
      <c r="O90" s="99"/>
      <c r="P90" s="197">
        <f>P91</f>
        <v>0</v>
      </c>
      <c r="Q90" s="99"/>
      <c r="R90" s="197">
        <f>R91</f>
        <v>76.676285399999998</v>
      </c>
      <c r="S90" s="99"/>
      <c r="T90" s="198">
        <f>T91</f>
        <v>5.6300000000000008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76</v>
      </c>
      <c r="AU90" s="20" t="s">
        <v>122</v>
      </c>
      <c r="BK90" s="199">
        <f>BK91</f>
        <v>0</v>
      </c>
    </row>
    <row r="91" s="12" customFormat="1" ht="25.92" customHeight="1">
      <c r="A91" s="12"/>
      <c r="B91" s="200"/>
      <c r="C91" s="201"/>
      <c r="D91" s="202" t="s">
        <v>76</v>
      </c>
      <c r="E91" s="203" t="s">
        <v>175</v>
      </c>
      <c r="F91" s="203" t="s">
        <v>176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P92+P124+P136+P160</f>
        <v>0</v>
      </c>
      <c r="Q91" s="208"/>
      <c r="R91" s="209">
        <f>R92+R124+R136+R160</f>
        <v>76.676285399999998</v>
      </c>
      <c r="S91" s="208"/>
      <c r="T91" s="210">
        <f>T92+T124+T136+T160</f>
        <v>5.6300000000000008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84</v>
      </c>
      <c r="AT91" s="212" t="s">
        <v>76</v>
      </c>
      <c r="AU91" s="212" t="s">
        <v>77</v>
      </c>
      <c r="AY91" s="211" t="s">
        <v>177</v>
      </c>
      <c r="BK91" s="213">
        <f>BK92+BK124+BK136+BK160</f>
        <v>0</v>
      </c>
    </row>
    <row r="92" s="12" customFormat="1" ht="22.8" customHeight="1">
      <c r="A92" s="12"/>
      <c r="B92" s="200"/>
      <c r="C92" s="201"/>
      <c r="D92" s="202" t="s">
        <v>76</v>
      </c>
      <c r="E92" s="214" t="s">
        <v>84</v>
      </c>
      <c r="F92" s="214" t="s">
        <v>178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SUM(P93:P123)</f>
        <v>0</v>
      </c>
      <c r="Q92" s="208"/>
      <c r="R92" s="209">
        <f>SUM(R93:R123)</f>
        <v>47.439999999999998</v>
      </c>
      <c r="S92" s="208"/>
      <c r="T92" s="210">
        <f>SUM(T93:T123)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84</v>
      </c>
      <c r="AT92" s="212" t="s">
        <v>76</v>
      </c>
      <c r="AU92" s="212" t="s">
        <v>84</v>
      </c>
      <c r="AY92" s="211" t="s">
        <v>177</v>
      </c>
      <c r="BK92" s="213">
        <f>SUM(BK93:BK123)</f>
        <v>0</v>
      </c>
    </row>
    <row r="93" s="2" customFormat="1" ht="16.5" customHeight="1">
      <c r="A93" s="41"/>
      <c r="B93" s="42"/>
      <c r="C93" s="216" t="s">
        <v>84</v>
      </c>
      <c r="D93" s="216" t="s">
        <v>179</v>
      </c>
      <c r="E93" s="217" t="s">
        <v>4887</v>
      </c>
      <c r="F93" s="218" t="s">
        <v>4888</v>
      </c>
      <c r="G93" s="219" t="s">
        <v>182</v>
      </c>
      <c r="H93" s="220">
        <v>26.684999999999999</v>
      </c>
      <c r="I93" s="221"/>
      <c r="J93" s="222">
        <f>ROUND(I93*H93,2)</f>
        <v>0</v>
      </c>
      <c r="K93" s="218" t="s">
        <v>183</v>
      </c>
      <c r="L93" s="47"/>
      <c r="M93" s="223" t="s">
        <v>19</v>
      </c>
      <c r="N93" s="224" t="s">
        <v>48</v>
      </c>
      <c r="O93" s="87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7" t="s">
        <v>99</v>
      </c>
      <c r="AT93" s="227" t="s">
        <v>179</v>
      </c>
      <c r="AU93" s="227" t="s">
        <v>86</v>
      </c>
      <c r="AY93" s="20" t="s">
        <v>177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20" t="s">
        <v>84</v>
      </c>
      <c r="BK93" s="228">
        <f>ROUND(I93*H93,2)</f>
        <v>0</v>
      </c>
      <c r="BL93" s="20" t="s">
        <v>99</v>
      </c>
      <c r="BM93" s="227" t="s">
        <v>4889</v>
      </c>
    </row>
    <row r="94" s="2" customFormat="1">
      <c r="A94" s="41"/>
      <c r="B94" s="42"/>
      <c r="C94" s="43"/>
      <c r="D94" s="229" t="s">
        <v>185</v>
      </c>
      <c r="E94" s="43"/>
      <c r="F94" s="230" t="s">
        <v>4890</v>
      </c>
      <c r="G94" s="43"/>
      <c r="H94" s="43"/>
      <c r="I94" s="231"/>
      <c r="J94" s="43"/>
      <c r="K94" s="43"/>
      <c r="L94" s="47"/>
      <c r="M94" s="232"/>
      <c r="N94" s="233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185</v>
      </c>
      <c r="AU94" s="20" t="s">
        <v>86</v>
      </c>
    </row>
    <row r="95" s="13" customFormat="1">
      <c r="A95" s="13"/>
      <c r="B95" s="234"/>
      <c r="C95" s="235"/>
      <c r="D95" s="229" t="s">
        <v>187</v>
      </c>
      <c r="E95" s="236" t="s">
        <v>19</v>
      </c>
      <c r="F95" s="237" t="s">
        <v>4891</v>
      </c>
      <c r="G95" s="235"/>
      <c r="H95" s="238">
        <v>26.684999999999999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4" t="s">
        <v>187</v>
      </c>
      <c r="AU95" s="244" t="s">
        <v>86</v>
      </c>
      <c r="AV95" s="13" t="s">
        <v>86</v>
      </c>
      <c r="AW95" s="13" t="s">
        <v>37</v>
      </c>
      <c r="AX95" s="13" t="s">
        <v>84</v>
      </c>
      <c r="AY95" s="244" t="s">
        <v>177</v>
      </c>
    </row>
    <row r="96" s="2" customFormat="1" ht="16.5" customHeight="1">
      <c r="A96" s="41"/>
      <c r="B96" s="42"/>
      <c r="C96" s="216" t="s">
        <v>86</v>
      </c>
      <c r="D96" s="216" t="s">
        <v>179</v>
      </c>
      <c r="E96" s="217" t="s">
        <v>4892</v>
      </c>
      <c r="F96" s="218" t="s">
        <v>4893</v>
      </c>
      <c r="G96" s="219" t="s">
        <v>182</v>
      </c>
      <c r="H96" s="220">
        <v>2.669</v>
      </c>
      <c r="I96" s="221"/>
      <c r="J96" s="222">
        <f>ROUND(I96*H96,2)</f>
        <v>0</v>
      </c>
      <c r="K96" s="218" t="s">
        <v>183</v>
      </c>
      <c r="L96" s="47"/>
      <c r="M96" s="223" t="s">
        <v>19</v>
      </c>
      <c r="N96" s="224" t="s">
        <v>48</v>
      </c>
      <c r="O96" s="87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7" t="s">
        <v>99</v>
      </c>
      <c r="AT96" s="227" t="s">
        <v>179</v>
      </c>
      <c r="AU96" s="227" t="s">
        <v>86</v>
      </c>
      <c r="AY96" s="20" t="s">
        <v>177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20" t="s">
        <v>84</v>
      </c>
      <c r="BK96" s="228">
        <f>ROUND(I96*H96,2)</f>
        <v>0</v>
      </c>
      <c r="BL96" s="20" t="s">
        <v>99</v>
      </c>
      <c r="BM96" s="227" t="s">
        <v>4894</v>
      </c>
    </row>
    <row r="97" s="2" customFormat="1">
      <c r="A97" s="41"/>
      <c r="B97" s="42"/>
      <c r="C97" s="43"/>
      <c r="D97" s="229" t="s">
        <v>185</v>
      </c>
      <c r="E97" s="43"/>
      <c r="F97" s="230" t="s">
        <v>4895</v>
      </c>
      <c r="G97" s="43"/>
      <c r="H97" s="43"/>
      <c r="I97" s="231"/>
      <c r="J97" s="43"/>
      <c r="K97" s="43"/>
      <c r="L97" s="47"/>
      <c r="M97" s="232"/>
      <c r="N97" s="233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185</v>
      </c>
      <c r="AU97" s="20" t="s">
        <v>86</v>
      </c>
    </row>
    <row r="98" s="13" customFormat="1">
      <c r="A98" s="13"/>
      <c r="B98" s="234"/>
      <c r="C98" s="235"/>
      <c r="D98" s="229" t="s">
        <v>187</v>
      </c>
      <c r="E98" s="236" t="s">
        <v>19</v>
      </c>
      <c r="F98" s="237" t="s">
        <v>4896</v>
      </c>
      <c r="G98" s="235"/>
      <c r="H98" s="238">
        <v>2.669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4" t="s">
        <v>187</v>
      </c>
      <c r="AU98" s="244" t="s">
        <v>86</v>
      </c>
      <c r="AV98" s="13" t="s">
        <v>86</v>
      </c>
      <c r="AW98" s="13" t="s">
        <v>37</v>
      </c>
      <c r="AX98" s="13" t="s">
        <v>84</v>
      </c>
      <c r="AY98" s="244" t="s">
        <v>177</v>
      </c>
    </row>
    <row r="99" s="2" customFormat="1" ht="16.5" customHeight="1">
      <c r="A99" s="41"/>
      <c r="B99" s="42"/>
      <c r="C99" s="216" t="s">
        <v>92</v>
      </c>
      <c r="D99" s="216" t="s">
        <v>179</v>
      </c>
      <c r="E99" s="217" t="s">
        <v>4897</v>
      </c>
      <c r="F99" s="218" t="s">
        <v>4898</v>
      </c>
      <c r="G99" s="219" t="s">
        <v>182</v>
      </c>
      <c r="H99" s="220">
        <v>2.3420000000000001</v>
      </c>
      <c r="I99" s="221"/>
      <c r="J99" s="222">
        <f>ROUND(I99*H99,2)</f>
        <v>0</v>
      </c>
      <c r="K99" s="218" t="s">
        <v>183</v>
      </c>
      <c r="L99" s="47"/>
      <c r="M99" s="223" t="s">
        <v>19</v>
      </c>
      <c r="N99" s="224" t="s">
        <v>48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99</v>
      </c>
      <c r="AT99" s="227" t="s">
        <v>179</v>
      </c>
      <c r="AU99" s="227" t="s">
        <v>86</v>
      </c>
      <c r="AY99" s="20" t="s">
        <v>177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84</v>
      </c>
      <c r="BK99" s="228">
        <f>ROUND(I99*H99,2)</f>
        <v>0</v>
      </c>
      <c r="BL99" s="20" t="s">
        <v>99</v>
      </c>
      <c r="BM99" s="227" t="s">
        <v>4899</v>
      </c>
    </row>
    <row r="100" s="2" customFormat="1">
      <c r="A100" s="41"/>
      <c r="B100" s="42"/>
      <c r="C100" s="43"/>
      <c r="D100" s="229" t="s">
        <v>185</v>
      </c>
      <c r="E100" s="43"/>
      <c r="F100" s="230" t="s">
        <v>4900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185</v>
      </c>
      <c r="AU100" s="20" t="s">
        <v>86</v>
      </c>
    </row>
    <row r="101" s="13" customFormat="1">
      <c r="A101" s="13"/>
      <c r="B101" s="234"/>
      <c r="C101" s="235"/>
      <c r="D101" s="229" t="s">
        <v>187</v>
      </c>
      <c r="E101" s="236" t="s">
        <v>19</v>
      </c>
      <c r="F101" s="237" t="s">
        <v>4901</v>
      </c>
      <c r="G101" s="235"/>
      <c r="H101" s="238">
        <v>2.3420000000000001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187</v>
      </c>
      <c r="AU101" s="244" t="s">
        <v>86</v>
      </c>
      <c r="AV101" s="13" t="s">
        <v>86</v>
      </c>
      <c r="AW101" s="13" t="s">
        <v>37</v>
      </c>
      <c r="AX101" s="13" t="s">
        <v>84</v>
      </c>
      <c r="AY101" s="244" t="s">
        <v>177</v>
      </c>
    </row>
    <row r="102" s="2" customFormat="1" ht="16.5" customHeight="1">
      <c r="A102" s="41"/>
      <c r="B102" s="42"/>
      <c r="C102" s="216" t="s">
        <v>99</v>
      </c>
      <c r="D102" s="216" t="s">
        <v>179</v>
      </c>
      <c r="E102" s="217" t="s">
        <v>4902</v>
      </c>
      <c r="F102" s="218" t="s">
        <v>4903</v>
      </c>
      <c r="G102" s="219" t="s">
        <v>182</v>
      </c>
      <c r="H102" s="220">
        <v>1.171</v>
      </c>
      <c r="I102" s="221"/>
      <c r="J102" s="222">
        <f>ROUND(I102*H102,2)</f>
        <v>0</v>
      </c>
      <c r="K102" s="218" t="s">
        <v>183</v>
      </c>
      <c r="L102" s="47"/>
      <c r="M102" s="223" t="s">
        <v>19</v>
      </c>
      <c r="N102" s="224" t="s">
        <v>48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99</v>
      </c>
      <c r="AT102" s="227" t="s">
        <v>179</v>
      </c>
      <c r="AU102" s="227" t="s">
        <v>86</v>
      </c>
      <c r="AY102" s="20" t="s">
        <v>177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84</v>
      </c>
      <c r="BK102" s="228">
        <f>ROUND(I102*H102,2)</f>
        <v>0</v>
      </c>
      <c r="BL102" s="20" t="s">
        <v>99</v>
      </c>
      <c r="BM102" s="227" t="s">
        <v>4904</v>
      </c>
    </row>
    <row r="103" s="2" customFormat="1">
      <c r="A103" s="41"/>
      <c r="B103" s="42"/>
      <c r="C103" s="43"/>
      <c r="D103" s="229" t="s">
        <v>185</v>
      </c>
      <c r="E103" s="43"/>
      <c r="F103" s="230" t="s">
        <v>4905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185</v>
      </c>
      <c r="AU103" s="20" t="s">
        <v>86</v>
      </c>
    </row>
    <row r="104" s="13" customFormat="1">
      <c r="A104" s="13"/>
      <c r="B104" s="234"/>
      <c r="C104" s="235"/>
      <c r="D104" s="229" t="s">
        <v>187</v>
      </c>
      <c r="E104" s="236" t="s">
        <v>19</v>
      </c>
      <c r="F104" s="237" t="s">
        <v>4906</v>
      </c>
      <c r="G104" s="235"/>
      <c r="H104" s="238">
        <v>1.171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187</v>
      </c>
      <c r="AU104" s="244" t="s">
        <v>86</v>
      </c>
      <c r="AV104" s="13" t="s">
        <v>86</v>
      </c>
      <c r="AW104" s="13" t="s">
        <v>37</v>
      </c>
      <c r="AX104" s="13" t="s">
        <v>84</v>
      </c>
      <c r="AY104" s="244" t="s">
        <v>177</v>
      </c>
    </row>
    <row r="105" s="2" customFormat="1" ht="16.5" customHeight="1">
      <c r="A105" s="41"/>
      <c r="B105" s="42"/>
      <c r="C105" s="216" t="s">
        <v>205</v>
      </c>
      <c r="D105" s="216" t="s">
        <v>179</v>
      </c>
      <c r="E105" s="217" t="s">
        <v>267</v>
      </c>
      <c r="F105" s="218" t="s">
        <v>268</v>
      </c>
      <c r="G105" s="219" t="s">
        <v>182</v>
      </c>
      <c r="H105" s="220">
        <v>29.027000000000001</v>
      </c>
      <c r="I105" s="221"/>
      <c r="J105" s="222">
        <f>ROUND(I105*H105,2)</f>
        <v>0</v>
      </c>
      <c r="K105" s="218" t="s">
        <v>183</v>
      </c>
      <c r="L105" s="47"/>
      <c r="M105" s="223" t="s">
        <v>19</v>
      </c>
      <c r="N105" s="224" t="s">
        <v>48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99</v>
      </c>
      <c r="AT105" s="227" t="s">
        <v>179</v>
      </c>
      <c r="AU105" s="227" t="s">
        <v>86</v>
      </c>
      <c r="AY105" s="20" t="s">
        <v>177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84</v>
      </c>
      <c r="BK105" s="228">
        <f>ROUND(I105*H105,2)</f>
        <v>0</v>
      </c>
      <c r="BL105" s="20" t="s">
        <v>99</v>
      </c>
      <c r="BM105" s="227" t="s">
        <v>4907</v>
      </c>
    </row>
    <row r="106" s="2" customFormat="1">
      <c r="A106" s="41"/>
      <c r="B106" s="42"/>
      <c r="C106" s="43"/>
      <c r="D106" s="229" t="s">
        <v>185</v>
      </c>
      <c r="E106" s="43"/>
      <c r="F106" s="230" t="s">
        <v>270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185</v>
      </c>
      <c r="AU106" s="20" t="s">
        <v>86</v>
      </c>
    </row>
    <row r="107" s="13" customFormat="1">
      <c r="A107" s="13"/>
      <c r="B107" s="234"/>
      <c r="C107" s="235"/>
      <c r="D107" s="229" t="s">
        <v>187</v>
      </c>
      <c r="E107" s="236" t="s">
        <v>19</v>
      </c>
      <c r="F107" s="237" t="s">
        <v>4908</v>
      </c>
      <c r="G107" s="235"/>
      <c r="H107" s="238">
        <v>29.027000000000001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187</v>
      </c>
      <c r="AU107" s="244" t="s">
        <v>86</v>
      </c>
      <c r="AV107" s="13" t="s">
        <v>86</v>
      </c>
      <c r="AW107" s="13" t="s">
        <v>37</v>
      </c>
      <c r="AX107" s="13" t="s">
        <v>77</v>
      </c>
      <c r="AY107" s="244" t="s">
        <v>177</v>
      </c>
    </row>
    <row r="108" s="2" customFormat="1" ht="21.75" customHeight="1">
      <c r="A108" s="41"/>
      <c r="B108" s="42"/>
      <c r="C108" s="216" t="s">
        <v>211</v>
      </c>
      <c r="D108" s="216" t="s">
        <v>179</v>
      </c>
      <c r="E108" s="217" t="s">
        <v>274</v>
      </c>
      <c r="F108" s="218" t="s">
        <v>275</v>
      </c>
      <c r="G108" s="219" t="s">
        <v>182</v>
      </c>
      <c r="H108" s="220">
        <v>145.13499999999999</v>
      </c>
      <c r="I108" s="221"/>
      <c r="J108" s="222">
        <f>ROUND(I108*H108,2)</f>
        <v>0</v>
      </c>
      <c r="K108" s="218" t="s">
        <v>183</v>
      </c>
      <c r="L108" s="47"/>
      <c r="M108" s="223" t="s">
        <v>19</v>
      </c>
      <c r="N108" s="224" t="s">
        <v>48</v>
      </c>
      <c r="O108" s="87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7" t="s">
        <v>99</v>
      </c>
      <c r="AT108" s="227" t="s">
        <v>179</v>
      </c>
      <c r="AU108" s="227" t="s">
        <v>86</v>
      </c>
      <c r="AY108" s="20" t="s">
        <v>177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20" t="s">
        <v>84</v>
      </c>
      <c r="BK108" s="228">
        <f>ROUND(I108*H108,2)</f>
        <v>0</v>
      </c>
      <c r="BL108" s="20" t="s">
        <v>99</v>
      </c>
      <c r="BM108" s="227" t="s">
        <v>4909</v>
      </c>
    </row>
    <row r="109" s="2" customFormat="1">
      <c r="A109" s="41"/>
      <c r="B109" s="42"/>
      <c r="C109" s="43"/>
      <c r="D109" s="229" t="s">
        <v>185</v>
      </c>
      <c r="E109" s="43"/>
      <c r="F109" s="230" t="s">
        <v>277</v>
      </c>
      <c r="G109" s="43"/>
      <c r="H109" s="43"/>
      <c r="I109" s="231"/>
      <c r="J109" s="43"/>
      <c r="K109" s="43"/>
      <c r="L109" s="47"/>
      <c r="M109" s="232"/>
      <c r="N109" s="233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185</v>
      </c>
      <c r="AU109" s="20" t="s">
        <v>86</v>
      </c>
    </row>
    <row r="110" s="13" customFormat="1">
      <c r="A110" s="13"/>
      <c r="B110" s="234"/>
      <c r="C110" s="235"/>
      <c r="D110" s="229" t="s">
        <v>187</v>
      </c>
      <c r="E110" s="236" t="s">
        <v>19</v>
      </c>
      <c r="F110" s="237" t="s">
        <v>4910</v>
      </c>
      <c r="G110" s="235"/>
      <c r="H110" s="238">
        <v>145.13499999999999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187</v>
      </c>
      <c r="AU110" s="244" t="s">
        <v>86</v>
      </c>
      <c r="AV110" s="13" t="s">
        <v>86</v>
      </c>
      <c r="AW110" s="13" t="s">
        <v>37</v>
      </c>
      <c r="AX110" s="13" t="s">
        <v>84</v>
      </c>
      <c r="AY110" s="244" t="s">
        <v>177</v>
      </c>
    </row>
    <row r="111" s="2" customFormat="1" ht="16.5" customHeight="1">
      <c r="A111" s="41"/>
      <c r="B111" s="42"/>
      <c r="C111" s="216" t="s">
        <v>223</v>
      </c>
      <c r="D111" s="216" t="s">
        <v>179</v>
      </c>
      <c r="E111" s="217" t="s">
        <v>4911</v>
      </c>
      <c r="F111" s="218" t="s">
        <v>4912</v>
      </c>
      <c r="G111" s="219" t="s">
        <v>182</v>
      </c>
      <c r="H111" s="220">
        <v>23.719999999999999</v>
      </c>
      <c r="I111" s="221"/>
      <c r="J111" s="222">
        <f>ROUND(I111*H111,2)</f>
        <v>0</v>
      </c>
      <c r="K111" s="218" t="s">
        <v>183</v>
      </c>
      <c r="L111" s="47"/>
      <c r="M111" s="223" t="s">
        <v>19</v>
      </c>
      <c r="N111" s="224" t="s">
        <v>48</v>
      </c>
      <c r="O111" s="87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7" t="s">
        <v>99</v>
      </c>
      <c r="AT111" s="227" t="s">
        <v>179</v>
      </c>
      <c r="AU111" s="227" t="s">
        <v>86</v>
      </c>
      <c r="AY111" s="20" t="s">
        <v>177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20" t="s">
        <v>84</v>
      </c>
      <c r="BK111" s="228">
        <f>ROUND(I111*H111,2)</f>
        <v>0</v>
      </c>
      <c r="BL111" s="20" t="s">
        <v>99</v>
      </c>
      <c r="BM111" s="227" t="s">
        <v>4913</v>
      </c>
    </row>
    <row r="112" s="2" customFormat="1">
      <c r="A112" s="41"/>
      <c r="B112" s="42"/>
      <c r="C112" s="43"/>
      <c r="D112" s="229" t="s">
        <v>185</v>
      </c>
      <c r="E112" s="43"/>
      <c r="F112" s="230" t="s">
        <v>4914</v>
      </c>
      <c r="G112" s="43"/>
      <c r="H112" s="43"/>
      <c r="I112" s="231"/>
      <c r="J112" s="43"/>
      <c r="K112" s="43"/>
      <c r="L112" s="47"/>
      <c r="M112" s="232"/>
      <c r="N112" s="233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185</v>
      </c>
      <c r="AU112" s="20" t="s">
        <v>86</v>
      </c>
    </row>
    <row r="113" s="13" customFormat="1">
      <c r="A113" s="13"/>
      <c r="B113" s="234"/>
      <c r="C113" s="235"/>
      <c r="D113" s="229" t="s">
        <v>187</v>
      </c>
      <c r="E113" s="236" t="s">
        <v>19</v>
      </c>
      <c r="F113" s="237" t="s">
        <v>4915</v>
      </c>
      <c r="G113" s="235"/>
      <c r="H113" s="238">
        <v>23.719999999999999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187</v>
      </c>
      <c r="AU113" s="244" t="s">
        <v>86</v>
      </c>
      <c r="AV113" s="13" t="s">
        <v>86</v>
      </c>
      <c r="AW113" s="13" t="s">
        <v>37</v>
      </c>
      <c r="AX113" s="13" t="s">
        <v>84</v>
      </c>
      <c r="AY113" s="244" t="s">
        <v>177</v>
      </c>
    </row>
    <row r="114" s="2" customFormat="1" ht="16.5" customHeight="1">
      <c r="A114" s="41"/>
      <c r="B114" s="42"/>
      <c r="C114" s="277" t="s">
        <v>241</v>
      </c>
      <c r="D114" s="277" t="s">
        <v>314</v>
      </c>
      <c r="E114" s="278" t="s">
        <v>4916</v>
      </c>
      <c r="F114" s="279" t="s">
        <v>4917</v>
      </c>
      <c r="G114" s="280" t="s">
        <v>287</v>
      </c>
      <c r="H114" s="281">
        <v>47.439999999999998</v>
      </c>
      <c r="I114" s="282"/>
      <c r="J114" s="283">
        <f>ROUND(I114*H114,2)</f>
        <v>0</v>
      </c>
      <c r="K114" s="279" t="s">
        <v>183</v>
      </c>
      <c r="L114" s="284"/>
      <c r="M114" s="285" t="s">
        <v>19</v>
      </c>
      <c r="N114" s="286" t="s">
        <v>48</v>
      </c>
      <c r="O114" s="87"/>
      <c r="P114" s="225">
        <f>O114*H114</f>
        <v>0</v>
      </c>
      <c r="Q114" s="225">
        <v>1</v>
      </c>
      <c r="R114" s="225">
        <f>Q114*H114</f>
        <v>47.439999999999998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241</v>
      </c>
      <c r="AT114" s="227" t="s">
        <v>314</v>
      </c>
      <c r="AU114" s="227" t="s">
        <v>86</v>
      </c>
      <c r="AY114" s="20" t="s">
        <v>177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84</v>
      </c>
      <c r="BK114" s="228">
        <f>ROUND(I114*H114,2)</f>
        <v>0</v>
      </c>
      <c r="BL114" s="20" t="s">
        <v>99</v>
      </c>
      <c r="BM114" s="227" t="s">
        <v>4918</v>
      </c>
    </row>
    <row r="115" s="2" customFormat="1">
      <c r="A115" s="41"/>
      <c r="B115" s="42"/>
      <c r="C115" s="43"/>
      <c r="D115" s="229" t="s">
        <v>185</v>
      </c>
      <c r="E115" s="43"/>
      <c r="F115" s="230" t="s">
        <v>4917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185</v>
      </c>
      <c r="AU115" s="20" t="s">
        <v>86</v>
      </c>
    </row>
    <row r="116" s="13" customFormat="1">
      <c r="A116" s="13"/>
      <c r="B116" s="234"/>
      <c r="C116" s="235"/>
      <c r="D116" s="229" t="s">
        <v>187</v>
      </c>
      <c r="E116" s="236" t="s">
        <v>19</v>
      </c>
      <c r="F116" s="237" t="s">
        <v>4919</v>
      </c>
      <c r="G116" s="235"/>
      <c r="H116" s="238">
        <v>47.439999999999998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187</v>
      </c>
      <c r="AU116" s="244" t="s">
        <v>86</v>
      </c>
      <c r="AV116" s="13" t="s">
        <v>86</v>
      </c>
      <c r="AW116" s="13" t="s">
        <v>37</v>
      </c>
      <c r="AX116" s="13" t="s">
        <v>84</v>
      </c>
      <c r="AY116" s="244" t="s">
        <v>177</v>
      </c>
    </row>
    <row r="117" s="2" customFormat="1" ht="16.5" customHeight="1">
      <c r="A117" s="41"/>
      <c r="B117" s="42"/>
      <c r="C117" s="216" t="s">
        <v>248</v>
      </c>
      <c r="D117" s="216" t="s">
        <v>179</v>
      </c>
      <c r="E117" s="217" t="s">
        <v>285</v>
      </c>
      <c r="F117" s="218" t="s">
        <v>286</v>
      </c>
      <c r="G117" s="219" t="s">
        <v>287</v>
      </c>
      <c r="H117" s="220">
        <v>46.442999999999998</v>
      </c>
      <c r="I117" s="221"/>
      <c r="J117" s="222">
        <f>ROUND(I117*H117,2)</f>
        <v>0</v>
      </c>
      <c r="K117" s="218" t="s">
        <v>183</v>
      </c>
      <c r="L117" s="47"/>
      <c r="M117" s="223" t="s">
        <v>19</v>
      </c>
      <c r="N117" s="224" t="s">
        <v>48</v>
      </c>
      <c r="O117" s="87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7" t="s">
        <v>99</v>
      </c>
      <c r="AT117" s="227" t="s">
        <v>179</v>
      </c>
      <c r="AU117" s="227" t="s">
        <v>86</v>
      </c>
      <c r="AY117" s="20" t="s">
        <v>177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20" t="s">
        <v>84</v>
      </c>
      <c r="BK117" s="228">
        <f>ROUND(I117*H117,2)</f>
        <v>0</v>
      </c>
      <c r="BL117" s="20" t="s">
        <v>99</v>
      </c>
      <c r="BM117" s="227" t="s">
        <v>4920</v>
      </c>
    </row>
    <row r="118" s="2" customFormat="1">
      <c r="A118" s="41"/>
      <c r="B118" s="42"/>
      <c r="C118" s="43"/>
      <c r="D118" s="229" t="s">
        <v>185</v>
      </c>
      <c r="E118" s="43"/>
      <c r="F118" s="230" t="s">
        <v>289</v>
      </c>
      <c r="G118" s="43"/>
      <c r="H118" s="43"/>
      <c r="I118" s="231"/>
      <c r="J118" s="43"/>
      <c r="K118" s="43"/>
      <c r="L118" s="47"/>
      <c r="M118" s="232"/>
      <c r="N118" s="233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185</v>
      </c>
      <c r="AU118" s="20" t="s">
        <v>86</v>
      </c>
    </row>
    <row r="119" s="13" customFormat="1">
      <c r="A119" s="13"/>
      <c r="B119" s="234"/>
      <c r="C119" s="235"/>
      <c r="D119" s="229" t="s">
        <v>187</v>
      </c>
      <c r="E119" s="236" t="s">
        <v>19</v>
      </c>
      <c r="F119" s="237" t="s">
        <v>4921</v>
      </c>
      <c r="G119" s="235"/>
      <c r="H119" s="238">
        <v>46.442999999999998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187</v>
      </c>
      <c r="AU119" s="244" t="s">
        <v>86</v>
      </c>
      <c r="AV119" s="13" t="s">
        <v>86</v>
      </c>
      <c r="AW119" s="13" t="s">
        <v>37</v>
      </c>
      <c r="AX119" s="13" t="s">
        <v>84</v>
      </c>
      <c r="AY119" s="244" t="s">
        <v>177</v>
      </c>
    </row>
    <row r="120" s="2" customFormat="1" ht="16.5" customHeight="1">
      <c r="A120" s="41"/>
      <c r="B120" s="42"/>
      <c r="C120" s="216" t="s">
        <v>255</v>
      </c>
      <c r="D120" s="216" t="s">
        <v>179</v>
      </c>
      <c r="E120" s="217" t="s">
        <v>342</v>
      </c>
      <c r="F120" s="218" t="s">
        <v>343</v>
      </c>
      <c r="G120" s="219" t="s">
        <v>1404</v>
      </c>
      <c r="H120" s="220">
        <v>1</v>
      </c>
      <c r="I120" s="221"/>
      <c r="J120" s="222">
        <f>ROUND(I120*H120,2)</f>
        <v>0</v>
      </c>
      <c r="K120" s="218" t="s">
        <v>317</v>
      </c>
      <c r="L120" s="47"/>
      <c r="M120" s="223" t="s">
        <v>19</v>
      </c>
      <c r="N120" s="224" t="s">
        <v>48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99</v>
      </c>
      <c r="AT120" s="227" t="s">
        <v>179</v>
      </c>
      <c r="AU120" s="227" t="s">
        <v>86</v>
      </c>
      <c r="AY120" s="20" t="s">
        <v>177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84</v>
      </c>
      <c r="BK120" s="228">
        <f>ROUND(I120*H120,2)</f>
        <v>0</v>
      </c>
      <c r="BL120" s="20" t="s">
        <v>99</v>
      </c>
      <c r="BM120" s="227" t="s">
        <v>4922</v>
      </c>
    </row>
    <row r="121" s="2" customFormat="1">
      <c r="A121" s="41"/>
      <c r="B121" s="42"/>
      <c r="C121" s="43"/>
      <c r="D121" s="229" t="s">
        <v>185</v>
      </c>
      <c r="E121" s="43"/>
      <c r="F121" s="230" t="s">
        <v>343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185</v>
      </c>
      <c r="AU121" s="20" t="s">
        <v>86</v>
      </c>
    </row>
    <row r="122" s="2" customFormat="1" ht="16.5" customHeight="1">
      <c r="A122" s="41"/>
      <c r="B122" s="42"/>
      <c r="C122" s="216" t="s">
        <v>260</v>
      </c>
      <c r="D122" s="216" t="s">
        <v>179</v>
      </c>
      <c r="E122" s="217" t="s">
        <v>4923</v>
      </c>
      <c r="F122" s="218" t="s">
        <v>4924</v>
      </c>
      <c r="G122" s="219" t="s">
        <v>251</v>
      </c>
      <c r="H122" s="220">
        <v>59.299999999999997</v>
      </c>
      <c r="I122" s="221"/>
      <c r="J122" s="222">
        <f>ROUND(I122*H122,2)</f>
        <v>0</v>
      </c>
      <c r="K122" s="218" t="s">
        <v>183</v>
      </c>
      <c r="L122" s="47"/>
      <c r="M122" s="223" t="s">
        <v>19</v>
      </c>
      <c r="N122" s="224" t="s">
        <v>48</v>
      </c>
      <c r="O122" s="87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7" t="s">
        <v>99</v>
      </c>
      <c r="AT122" s="227" t="s">
        <v>179</v>
      </c>
      <c r="AU122" s="227" t="s">
        <v>86</v>
      </c>
      <c r="AY122" s="20" t="s">
        <v>177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20" t="s">
        <v>84</v>
      </c>
      <c r="BK122" s="228">
        <f>ROUND(I122*H122,2)</f>
        <v>0</v>
      </c>
      <c r="BL122" s="20" t="s">
        <v>99</v>
      </c>
      <c r="BM122" s="227" t="s">
        <v>4925</v>
      </c>
    </row>
    <row r="123" s="2" customFormat="1">
      <c r="A123" s="41"/>
      <c r="B123" s="42"/>
      <c r="C123" s="43"/>
      <c r="D123" s="229" t="s">
        <v>185</v>
      </c>
      <c r="E123" s="43"/>
      <c r="F123" s="230" t="s">
        <v>4926</v>
      </c>
      <c r="G123" s="43"/>
      <c r="H123" s="43"/>
      <c r="I123" s="231"/>
      <c r="J123" s="43"/>
      <c r="K123" s="43"/>
      <c r="L123" s="47"/>
      <c r="M123" s="232"/>
      <c r="N123" s="233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185</v>
      </c>
      <c r="AU123" s="20" t="s">
        <v>86</v>
      </c>
    </row>
    <row r="124" s="12" customFormat="1" ht="22.8" customHeight="1">
      <c r="A124" s="12"/>
      <c r="B124" s="200"/>
      <c r="C124" s="201"/>
      <c r="D124" s="202" t="s">
        <v>76</v>
      </c>
      <c r="E124" s="214" t="s">
        <v>205</v>
      </c>
      <c r="F124" s="214" t="s">
        <v>1027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SUM(P125:P135)</f>
        <v>0</v>
      </c>
      <c r="Q124" s="208"/>
      <c r="R124" s="209">
        <f>SUM(R125:R135)</f>
        <v>13.671374</v>
      </c>
      <c r="S124" s="208"/>
      <c r="T124" s="210">
        <f>SUM(T125:T135)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84</v>
      </c>
      <c r="AT124" s="212" t="s">
        <v>76</v>
      </c>
      <c r="AU124" s="212" t="s">
        <v>84</v>
      </c>
      <c r="AY124" s="211" t="s">
        <v>177</v>
      </c>
      <c r="BK124" s="213">
        <f>SUM(BK125:BK135)</f>
        <v>0</v>
      </c>
    </row>
    <row r="125" s="2" customFormat="1" ht="16.5" customHeight="1">
      <c r="A125" s="41"/>
      <c r="B125" s="42"/>
      <c r="C125" s="216" t="s">
        <v>266</v>
      </c>
      <c r="D125" s="216" t="s">
        <v>179</v>
      </c>
      <c r="E125" s="217" t="s">
        <v>4927</v>
      </c>
      <c r="F125" s="218" t="s">
        <v>4928</v>
      </c>
      <c r="G125" s="219" t="s">
        <v>251</v>
      </c>
      <c r="H125" s="220">
        <v>67.299999999999997</v>
      </c>
      <c r="I125" s="221"/>
      <c r="J125" s="222">
        <f>ROUND(I125*H125,2)</f>
        <v>0</v>
      </c>
      <c r="K125" s="218" t="s">
        <v>244</v>
      </c>
      <c r="L125" s="47"/>
      <c r="M125" s="223" t="s">
        <v>19</v>
      </c>
      <c r="N125" s="224" t="s">
        <v>48</v>
      </c>
      <c r="O125" s="87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7" t="s">
        <v>99</v>
      </c>
      <c r="AT125" s="227" t="s">
        <v>179</v>
      </c>
      <c r="AU125" s="227" t="s">
        <v>86</v>
      </c>
      <c r="AY125" s="20" t="s">
        <v>177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20" t="s">
        <v>84</v>
      </c>
      <c r="BK125" s="228">
        <f>ROUND(I125*H125,2)</f>
        <v>0</v>
      </c>
      <c r="BL125" s="20" t="s">
        <v>99</v>
      </c>
      <c r="BM125" s="227" t="s">
        <v>4929</v>
      </c>
    </row>
    <row r="126" s="2" customFormat="1">
      <c r="A126" s="41"/>
      <c r="B126" s="42"/>
      <c r="C126" s="43"/>
      <c r="D126" s="229" t="s">
        <v>185</v>
      </c>
      <c r="E126" s="43"/>
      <c r="F126" s="230" t="s">
        <v>4930</v>
      </c>
      <c r="G126" s="43"/>
      <c r="H126" s="43"/>
      <c r="I126" s="231"/>
      <c r="J126" s="43"/>
      <c r="K126" s="43"/>
      <c r="L126" s="47"/>
      <c r="M126" s="232"/>
      <c r="N126" s="233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185</v>
      </c>
      <c r="AU126" s="20" t="s">
        <v>86</v>
      </c>
    </row>
    <row r="127" s="14" customFormat="1">
      <c r="A127" s="14"/>
      <c r="B127" s="245"/>
      <c r="C127" s="246"/>
      <c r="D127" s="229" t="s">
        <v>187</v>
      </c>
      <c r="E127" s="247" t="s">
        <v>19</v>
      </c>
      <c r="F127" s="248" t="s">
        <v>4931</v>
      </c>
      <c r="G127" s="246"/>
      <c r="H127" s="247" t="s">
        <v>19</v>
      </c>
      <c r="I127" s="249"/>
      <c r="J127" s="246"/>
      <c r="K127" s="246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187</v>
      </c>
      <c r="AU127" s="254" t="s">
        <v>86</v>
      </c>
      <c r="AV127" s="14" t="s">
        <v>84</v>
      </c>
      <c r="AW127" s="14" t="s">
        <v>37</v>
      </c>
      <c r="AX127" s="14" t="s">
        <v>77</v>
      </c>
      <c r="AY127" s="254" t="s">
        <v>177</v>
      </c>
    </row>
    <row r="128" s="13" customFormat="1">
      <c r="A128" s="13"/>
      <c r="B128" s="234"/>
      <c r="C128" s="235"/>
      <c r="D128" s="229" t="s">
        <v>187</v>
      </c>
      <c r="E128" s="236" t="s">
        <v>19</v>
      </c>
      <c r="F128" s="237" t="s">
        <v>4932</v>
      </c>
      <c r="G128" s="235"/>
      <c r="H128" s="238">
        <v>67.299999999999997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187</v>
      </c>
      <c r="AU128" s="244" t="s">
        <v>86</v>
      </c>
      <c r="AV128" s="13" t="s">
        <v>86</v>
      </c>
      <c r="AW128" s="13" t="s">
        <v>37</v>
      </c>
      <c r="AX128" s="13" t="s">
        <v>84</v>
      </c>
      <c r="AY128" s="244" t="s">
        <v>177</v>
      </c>
    </row>
    <row r="129" s="2" customFormat="1" ht="16.5" customHeight="1">
      <c r="A129" s="41"/>
      <c r="B129" s="42"/>
      <c r="C129" s="216" t="s">
        <v>273</v>
      </c>
      <c r="D129" s="216" t="s">
        <v>179</v>
      </c>
      <c r="E129" s="217" t="s">
        <v>4933</v>
      </c>
      <c r="F129" s="218" t="s">
        <v>4934</v>
      </c>
      <c r="G129" s="219" t="s">
        <v>251</v>
      </c>
      <c r="H129" s="220">
        <v>67.299999999999997</v>
      </c>
      <c r="I129" s="221"/>
      <c r="J129" s="222">
        <f>ROUND(I129*H129,2)</f>
        <v>0</v>
      </c>
      <c r="K129" s="218" t="s">
        <v>244</v>
      </c>
      <c r="L129" s="47"/>
      <c r="M129" s="223" t="s">
        <v>19</v>
      </c>
      <c r="N129" s="224" t="s">
        <v>48</v>
      </c>
      <c r="O129" s="87"/>
      <c r="P129" s="225">
        <f>O129*H129</f>
        <v>0</v>
      </c>
      <c r="Q129" s="225">
        <v>0.084250000000000005</v>
      </c>
      <c r="R129" s="225">
        <f>Q129*H129</f>
        <v>5.6700249999999999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99</v>
      </c>
      <c r="AT129" s="227" t="s">
        <v>179</v>
      </c>
      <c r="AU129" s="227" t="s">
        <v>86</v>
      </c>
      <c r="AY129" s="20" t="s">
        <v>177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84</v>
      </c>
      <c r="BK129" s="228">
        <f>ROUND(I129*H129,2)</f>
        <v>0</v>
      </c>
      <c r="BL129" s="20" t="s">
        <v>99</v>
      </c>
      <c r="BM129" s="227" t="s">
        <v>4935</v>
      </c>
    </row>
    <row r="130" s="2" customFormat="1">
      <c r="A130" s="41"/>
      <c r="B130" s="42"/>
      <c r="C130" s="43"/>
      <c r="D130" s="229" t="s">
        <v>185</v>
      </c>
      <c r="E130" s="43"/>
      <c r="F130" s="230" t="s">
        <v>4936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185</v>
      </c>
      <c r="AU130" s="20" t="s">
        <v>86</v>
      </c>
    </row>
    <row r="131" s="2" customFormat="1">
      <c r="A131" s="41"/>
      <c r="B131" s="42"/>
      <c r="C131" s="277" t="s">
        <v>279</v>
      </c>
      <c r="D131" s="277" t="s">
        <v>314</v>
      </c>
      <c r="E131" s="278" t="s">
        <v>4937</v>
      </c>
      <c r="F131" s="279" t="s">
        <v>4938</v>
      </c>
      <c r="G131" s="280" t="s">
        <v>251</v>
      </c>
      <c r="H131" s="281">
        <v>61.079000000000001</v>
      </c>
      <c r="I131" s="282"/>
      <c r="J131" s="283">
        <f>ROUND(I131*H131,2)</f>
        <v>0</v>
      </c>
      <c r="K131" s="279" t="s">
        <v>244</v>
      </c>
      <c r="L131" s="284"/>
      <c r="M131" s="285" t="s">
        <v>19</v>
      </c>
      <c r="N131" s="286" t="s">
        <v>48</v>
      </c>
      <c r="O131" s="87"/>
      <c r="P131" s="225">
        <f>O131*H131</f>
        <v>0</v>
      </c>
      <c r="Q131" s="225">
        <v>0.13100000000000001</v>
      </c>
      <c r="R131" s="225">
        <f>Q131*H131</f>
        <v>8.0013490000000012</v>
      </c>
      <c r="S131" s="225">
        <v>0</v>
      </c>
      <c r="T131" s="226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7" t="s">
        <v>241</v>
      </c>
      <c r="AT131" s="227" t="s">
        <v>314</v>
      </c>
      <c r="AU131" s="227" t="s">
        <v>86</v>
      </c>
      <c r="AY131" s="20" t="s">
        <v>177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20" t="s">
        <v>84</v>
      </c>
      <c r="BK131" s="228">
        <f>ROUND(I131*H131,2)</f>
        <v>0</v>
      </c>
      <c r="BL131" s="20" t="s">
        <v>99</v>
      </c>
      <c r="BM131" s="227" t="s">
        <v>4939</v>
      </c>
    </row>
    <row r="132" s="2" customFormat="1">
      <c r="A132" s="41"/>
      <c r="B132" s="42"/>
      <c r="C132" s="43"/>
      <c r="D132" s="229" t="s">
        <v>185</v>
      </c>
      <c r="E132" s="43"/>
      <c r="F132" s="230" t="s">
        <v>4940</v>
      </c>
      <c r="G132" s="43"/>
      <c r="H132" s="43"/>
      <c r="I132" s="231"/>
      <c r="J132" s="43"/>
      <c r="K132" s="43"/>
      <c r="L132" s="47"/>
      <c r="M132" s="232"/>
      <c r="N132" s="233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185</v>
      </c>
      <c r="AU132" s="20" t="s">
        <v>86</v>
      </c>
    </row>
    <row r="133" s="13" customFormat="1">
      <c r="A133" s="13"/>
      <c r="B133" s="234"/>
      <c r="C133" s="235"/>
      <c r="D133" s="229" t="s">
        <v>187</v>
      </c>
      <c r="E133" s="236" t="s">
        <v>19</v>
      </c>
      <c r="F133" s="237" t="s">
        <v>4941</v>
      </c>
      <c r="G133" s="235"/>
      <c r="H133" s="238">
        <v>59.299999999999997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187</v>
      </c>
      <c r="AU133" s="244" t="s">
        <v>86</v>
      </c>
      <c r="AV133" s="13" t="s">
        <v>86</v>
      </c>
      <c r="AW133" s="13" t="s">
        <v>37</v>
      </c>
      <c r="AX133" s="13" t="s">
        <v>84</v>
      </c>
      <c r="AY133" s="244" t="s">
        <v>177</v>
      </c>
    </row>
    <row r="134" s="14" customFormat="1">
      <c r="A134" s="14"/>
      <c r="B134" s="245"/>
      <c r="C134" s="246"/>
      <c r="D134" s="229" t="s">
        <v>187</v>
      </c>
      <c r="E134" s="247" t="s">
        <v>19</v>
      </c>
      <c r="F134" s="248" t="s">
        <v>4942</v>
      </c>
      <c r="G134" s="246"/>
      <c r="H134" s="247" t="s">
        <v>19</v>
      </c>
      <c r="I134" s="249"/>
      <c r="J134" s="246"/>
      <c r="K134" s="246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187</v>
      </c>
      <c r="AU134" s="254" t="s">
        <v>86</v>
      </c>
      <c r="AV134" s="14" t="s">
        <v>84</v>
      </c>
      <c r="AW134" s="14" t="s">
        <v>37</v>
      </c>
      <c r="AX134" s="14" t="s">
        <v>77</v>
      </c>
      <c r="AY134" s="254" t="s">
        <v>177</v>
      </c>
    </row>
    <row r="135" s="13" customFormat="1">
      <c r="A135" s="13"/>
      <c r="B135" s="234"/>
      <c r="C135" s="235"/>
      <c r="D135" s="229" t="s">
        <v>187</v>
      </c>
      <c r="E135" s="235"/>
      <c r="F135" s="237" t="s">
        <v>4943</v>
      </c>
      <c r="G135" s="235"/>
      <c r="H135" s="238">
        <v>61.079000000000001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187</v>
      </c>
      <c r="AU135" s="244" t="s">
        <v>86</v>
      </c>
      <c r="AV135" s="13" t="s">
        <v>86</v>
      </c>
      <c r="AW135" s="13" t="s">
        <v>4</v>
      </c>
      <c r="AX135" s="13" t="s">
        <v>84</v>
      </c>
      <c r="AY135" s="244" t="s">
        <v>177</v>
      </c>
    </row>
    <row r="136" s="12" customFormat="1" ht="22.8" customHeight="1">
      <c r="A136" s="12"/>
      <c r="B136" s="200"/>
      <c r="C136" s="201"/>
      <c r="D136" s="202" t="s">
        <v>76</v>
      </c>
      <c r="E136" s="214" t="s">
        <v>248</v>
      </c>
      <c r="F136" s="214" t="s">
        <v>1613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SUM(P137:P159)</f>
        <v>0</v>
      </c>
      <c r="Q136" s="208"/>
      <c r="R136" s="209">
        <f>SUM(R137:R159)</f>
        <v>15.5649114</v>
      </c>
      <c r="S136" s="208"/>
      <c r="T136" s="210">
        <f>SUM(T137:T159)</f>
        <v>5.6300000000000008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1" t="s">
        <v>84</v>
      </c>
      <c r="AT136" s="212" t="s">
        <v>76</v>
      </c>
      <c r="AU136" s="212" t="s">
        <v>84</v>
      </c>
      <c r="AY136" s="211" t="s">
        <v>177</v>
      </c>
      <c r="BK136" s="213">
        <f>SUM(BK137:BK159)</f>
        <v>0</v>
      </c>
    </row>
    <row r="137" s="2" customFormat="1" ht="16.5" customHeight="1">
      <c r="A137" s="41"/>
      <c r="B137" s="42"/>
      <c r="C137" s="216" t="s">
        <v>8</v>
      </c>
      <c r="D137" s="216" t="s">
        <v>179</v>
      </c>
      <c r="E137" s="217" t="s">
        <v>4944</v>
      </c>
      <c r="F137" s="218" t="s">
        <v>4945</v>
      </c>
      <c r="G137" s="219" t="s">
        <v>251</v>
      </c>
      <c r="H137" s="220">
        <v>8</v>
      </c>
      <c r="I137" s="221"/>
      <c r="J137" s="222">
        <f>ROUND(I137*H137,2)</f>
        <v>0</v>
      </c>
      <c r="K137" s="218" t="s">
        <v>244</v>
      </c>
      <c r="L137" s="47"/>
      <c r="M137" s="223" t="s">
        <v>19</v>
      </c>
      <c r="N137" s="224" t="s">
        <v>48</v>
      </c>
      <c r="O137" s="87"/>
      <c r="P137" s="225">
        <f>O137*H137</f>
        <v>0</v>
      </c>
      <c r="Q137" s="225">
        <v>0</v>
      </c>
      <c r="R137" s="225">
        <f>Q137*H137</f>
        <v>0</v>
      </c>
      <c r="S137" s="225">
        <v>0.26000000000000001</v>
      </c>
      <c r="T137" s="226">
        <f>S137*H137</f>
        <v>2.0800000000000001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7" t="s">
        <v>99</v>
      </c>
      <c r="AT137" s="227" t="s">
        <v>179</v>
      </c>
      <c r="AU137" s="227" t="s">
        <v>86</v>
      </c>
      <c r="AY137" s="20" t="s">
        <v>177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20" t="s">
        <v>84</v>
      </c>
      <c r="BK137" s="228">
        <f>ROUND(I137*H137,2)</f>
        <v>0</v>
      </c>
      <c r="BL137" s="20" t="s">
        <v>99</v>
      </c>
      <c r="BM137" s="227" t="s">
        <v>4946</v>
      </c>
    </row>
    <row r="138" s="2" customFormat="1">
      <c r="A138" s="41"/>
      <c r="B138" s="42"/>
      <c r="C138" s="43"/>
      <c r="D138" s="229" t="s">
        <v>185</v>
      </c>
      <c r="E138" s="43"/>
      <c r="F138" s="230" t="s">
        <v>4947</v>
      </c>
      <c r="G138" s="43"/>
      <c r="H138" s="43"/>
      <c r="I138" s="231"/>
      <c r="J138" s="43"/>
      <c r="K138" s="43"/>
      <c r="L138" s="47"/>
      <c r="M138" s="232"/>
      <c r="N138" s="233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185</v>
      </c>
      <c r="AU138" s="20" t="s">
        <v>86</v>
      </c>
    </row>
    <row r="139" s="13" customFormat="1">
      <c r="A139" s="13"/>
      <c r="B139" s="234"/>
      <c r="C139" s="235"/>
      <c r="D139" s="229" t="s">
        <v>187</v>
      </c>
      <c r="E139" s="236" t="s">
        <v>19</v>
      </c>
      <c r="F139" s="237" t="s">
        <v>4948</v>
      </c>
      <c r="G139" s="235"/>
      <c r="H139" s="238">
        <v>8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187</v>
      </c>
      <c r="AU139" s="244" t="s">
        <v>86</v>
      </c>
      <c r="AV139" s="13" t="s">
        <v>86</v>
      </c>
      <c r="AW139" s="13" t="s">
        <v>37</v>
      </c>
      <c r="AX139" s="13" t="s">
        <v>84</v>
      </c>
      <c r="AY139" s="244" t="s">
        <v>177</v>
      </c>
    </row>
    <row r="140" s="14" customFormat="1">
      <c r="A140" s="14"/>
      <c r="B140" s="245"/>
      <c r="C140" s="246"/>
      <c r="D140" s="229" t="s">
        <v>187</v>
      </c>
      <c r="E140" s="247" t="s">
        <v>19</v>
      </c>
      <c r="F140" s="248" t="s">
        <v>4949</v>
      </c>
      <c r="G140" s="246"/>
      <c r="H140" s="247" t="s">
        <v>19</v>
      </c>
      <c r="I140" s="249"/>
      <c r="J140" s="246"/>
      <c r="K140" s="246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187</v>
      </c>
      <c r="AU140" s="254" t="s">
        <v>86</v>
      </c>
      <c r="AV140" s="14" t="s">
        <v>84</v>
      </c>
      <c r="AW140" s="14" t="s">
        <v>37</v>
      </c>
      <c r="AX140" s="14" t="s">
        <v>77</v>
      </c>
      <c r="AY140" s="254" t="s">
        <v>177</v>
      </c>
    </row>
    <row r="141" s="2" customFormat="1" ht="16.5" customHeight="1">
      <c r="A141" s="41"/>
      <c r="B141" s="42"/>
      <c r="C141" s="216" t="s">
        <v>291</v>
      </c>
      <c r="D141" s="216" t="s">
        <v>179</v>
      </c>
      <c r="E141" s="217" t="s">
        <v>4950</v>
      </c>
      <c r="F141" s="218" t="s">
        <v>4951</v>
      </c>
      <c r="G141" s="219" t="s">
        <v>251</v>
      </c>
      <c r="H141" s="220">
        <v>8</v>
      </c>
      <c r="I141" s="221"/>
      <c r="J141" s="222">
        <f>ROUND(I141*H141,2)</f>
        <v>0</v>
      </c>
      <c r="K141" s="218" t="s">
        <v>244</v>
      </c>
      <c r="L141" s="47"/>
      <c r="M141" s="223" t="s">
        <v>19</v>
      </c>
      <c r="N141" s="224" t="s">
        <v>48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0.28999999999999998</v>
      </c>
      <c r="T141" s="226">
        <f>S141*H141</f>
        <v>2.3199999999999998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99</v>
      </c>
      <c r="AT141" s="227" t="s">
        <v>179</v>
      </c>
      <c r="AU141" s="227" t="s">
        <v>86</v>
      </c>
      <c r="AY141" s="20" t="s">
        <v>177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84</v>
      </c>
      <c r="BK141" s="228">
        <f>ROUND(I141*H141,2)</f>
        <v>0</v>
      </c>
      <c r="BL141" s="20" t="s">
        <v>99</v>
      </c>
      <c r="BM141" s="227" t="s">
        <v>4952</v>
      </c>
    </row>
    <row r="142" s="2" customFormat="1">
      <c r="A142" s="41"/>
      <c r="B142" s="42"/>
      <c r="C142" s="43"/>
      <c r="D142" s="229" t="s">
        <v>185</v>
      </c>
      <c r="E142" s="43"/>
      <c r="F142" s="230" t="s">
        <v>4953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185</v>
      </c>
      <c r="AU142" s="20" t="s">
        <v>86</v>
      </c>
    </row>
    <row r="143" s="13" customFormat="1">
      <c r="A143" s="13"/>
      <c r="B143" s="234"/>
      <c r="C143" s="235"/>
      <c r="D143" s="229" t="s">
        <v>187</v>
      </c>
      <c r="E143" s="236" t="s">
        <v>19</v>
      </c>
      <c r="F143" s="237" t="s">
        <v>4954</v>
      </c>
      <c r="G143" s="235"/>
      <c r="H143" s="238">
        <v>8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187</v>
      </c>
      <c r="AU143" s="244" t="s">
        <v>86</v>
      </c>
      <c r="AV143" s="13" t="s">
        <v>86</v>
      </c>
      <c r="AW143" s="13" t="s">
        <v>37</v>
      </c>
      <c r="AX143" s="13" t="s">
        <v>84</v>
      </c>
      <c r="AY143" s="244" t="s">
        <v>177</v>
      </c>
    </row>
    <row r="144" s="2" customFormat="1" ht="16.5" customHeight="1">
      <c r="A144" s="41"/>
      <c r="B144" s="42"/>
      <c r="C144" s="216" t="s">
        <v>313</v>
      </c>
      <c r="D144" s="216" t="s">
        <v>179</v>
      </c>
      <c r="E144" s="217" t="s">
        <v>4955</v>
      </c>
      <c r="F144" s="218" t="s">
        <v>4956</v>
      </c>
      <c r="G144" s="219" t="s">
        <v>465</v>
      </c>
      <c r="H144" s="220">
        <v>6</v>
      </c>
      <c r="I144" s="221"/>
      <c r="J144" s="222">
        <f>ROUND(I144*H144,2)</f>
        <v>0</v>
      </c>
      <c r="K144" s="218" t="s">
        <v>244</v>
      </c>
      <c r="L144" s="47"/>
      <c r="M144" s="223" t="s">
        <v>19</v>
      </c>
      <c r="N144" s="224" t="s">
        <v>48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0.20499999999999999</v>
      </c>
      <c r="T144" s="226">
        <f>S144*H144</f>
        <v>1.23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99</v>
      </c>
      <c r="AT144" s="227" t="s">
        <v>179</v>
      </c>
      <c r="AU144" s="227" t="s">
        <v>86</v>
      </c>
      <c r="AY144" s="20" t="s">
        <v>177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84</v>
      </c>
      <c r="BK144" s="228">
        <f>ROUND(I144*H144,2)</f>
        <v>0</v>
      </c>
      <c r="BL144" s="20" t="s">
        <v>99</v>
      </c>
      <c r="BM144" s="227" t="s">
        <v>4957</v>
      </c>
    </row>
    <row r="145" s="2" customFormat="1">
      <c r="A145" s="41"/>
      <c r="B145" s="42"/>
      <c r="C145" s="43"/>
      <c r="D145" s="229" t="s">
        <v>185</v>
      </c>
      <c r="E145" s="43"/>
      <c r="F145" s="230" t="s">
        <v>4958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185</v>
      </c>
      <c r="AU145" s="20" t="s">
        <v>86</v>
      </c>
    </row>
    <row r="146" s="13" customFormat="1">
      <c r="A146" s="13"/>
      <c r="B146" s="234"/>
      <c r="C146" s="235"/>
      <c r="D146" s="229" t="s">
        <v>187</v>
      </c>
      <c r="E146" s="236" t="s">
        <v>19</v>
      </c>
      <c r="F146" s="237" t="s">
        <v>4959</v>
      </c>
      <c r="G146" s="235"/>
      <c r="H146" s="238">
        <v>6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187</v>
      </c>
      <c r="AU146" s="244" t="s">
        <v>86</v>
      </c>
      <c r="AV146" s="13" t="s">
        <v>86</v>
      </c>
      <c r="AW146" s="13" t="s">
        <v>37</v>
      </c>
      <c r="AX146" s="13" t="s">
        <v>84</v>
      </c>
      <c r="AY146" s="244" t="s">
        <v>177</v>
      </c>
    </row>
    <row r="147" s="14" customFormat="1">
      <c r="A147" s="14"/>
      <c r="B147" s="245"/>
      <c r="C147" s="246"/>
      <c r="D147" s="229" t="s">
        <v>187</v>
      </c>
      <c r="E147" s="247" t="s">
        <v>19</v>
      </c>
      <c r="F147" s="248" t="s">
        <v>4960</v>
      </c>
      <c r="G147" s="246"/>
      <c r="H147" s="247" t="s">
        <v>19</v>
      </c>
      <c r="I147" s="249"/>
      <c r="J147" s="246"/>
      <c r="K147" s="246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187</v>
      </c>
      <c r="AU147" s="254" t="s">
        <v>86</v>
      </c>
      <c r="AV147" s="14" t="s">
        <v>84</v>
      </c>
      <c r="AW147" s="14" t="s">
        <v>37</v>
      </c>
      <c r="AX147" s="14" t="s">
        <v>77</v>
      </c>
      <c r="AY147" s="254" t="s">
        <v>177</v>
      </c>
    </row>
    <row r="148" s="2" customFormat="1" ht="16.5" customHeight="1">
      <c r="A148" s="41"/>
      <c r="B148" s="42"/>
      <c r="C148" s="216" t="s">
        <v>321</v>
      </c>
      <c r="D148" s="216" t="s">
        <v>179</v>
      </c>
      <c r="E148" s="217" t="s">
        <v>1080</v>
      </c>
      <c r="F148" s="218" t="s">
        <v>1081</v>
      </c>
      <c r="G148" s="219" t="s">
        <v>465</v>
      </c>
      <c r="H148" s="220">
        <v>66.450000000000003</v>
      </c>
      <c r="I148" s="221"/>
      <c r="J148" s="222">
        <f>ROUND(I148*H148,2)</f>
        <v>0</v>
      </c>
      <c r="K148" s="218" t="s">
        <v>244</v>
      </c>
      <c r="L148" s="47"/>
      <c r="M148" s="223" t="s">
        <v>19</v>
      </c>
      <c r="N148" s="224" t="s">
        <v>48</v>
      </c>
      <c r="O148" s="87"/>
      <c r="P148" s="225">
        <f>O148*H148</f>
        <v>0</v>
      </c>
      <c r="Q148" s="225">
        <v>0.1295</v>
      </c>
      <c r="R148" s="225">
        <f>Q148*H148</f>
        <v>8.6052750000000007</v>
      </c>
      <c r="S148" s="225">
        <v>0</v>
      </c>
      <c r="T148" s="226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7" t="s">
        <v>99</v>
      </c>
      <c r="AT148" s="227" t="s">
        <v>179</v>
      </c>
      <c r="AU148" s="227" t="s">
        <v>86</v>
      </c>
      <c r="AY148" s="20" t="s">
        <v>177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20" t="s">
        <v>84</v>
      </c>
      <c r="BK148" s="228">
        <f>ROUND(I148*H148,2)</f>
        <v>0</v>
      </c>
      <c r="BL148" s="20" t="s">
        <v>99</v>
      </c>
      <c r="BM148" s="227" t="s">
        <v>4961</v>
      </c>
    </row>
    <row r="149" s="2" customFormat="1">
      <c r="A149" s="41"/>
      <c r="B149" s="42"/>
      <c r="C149" s="43"/>
      <c r="D149" s="229" t="s">
        <v>185</v>
      </c>
      <c r="E149" s="43"/>
      <c r="F149" s="230" t="s">
        <v>1083</v>
      </c>
      <c r="G149" s="43"/>
      <c r="H149" s="43"/>
      <c r="I149" s="231"/>
      <c r="J149" s="43"/>
      <c r="K149" s="43"/>
      <c r="L149" s="47"/>
      <c r="M149" s="232"/>
      <c r="N149" s="233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185</v>
      </c>
      <c r="AU149" s="20" t="s">
        <v>86</v>
      </c>
    </row>
    <row r="150" s="13" customFormat="1">
      <c r="A150" s="13"/>
      <c r="B150" s="234"/>
      <c r="C150" s="235"/>
      <c r="D150" s="229" t="s">
        <v>187</v>
      </c>
      <c r="E150" s="236" t="s">
        <v>19</v>
      </c>
      <c r="F150" s="237" t="s">
        <v>4962</v>
      </c>
      <c r="G150" s="235"/>
      <c r="H150" s="238">
        <v>62.450000000000003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187</v>
      </c>
      <c r="AU150" s="244" t="s">
        <v>86</v>
      </c>
      <c r="AV150" s="13" t="s">
        <v>86</v>
      </c>
      <c r="AW150" s="13" t="s">
        <v>37</v>
      </c>
      <c r="AX150" s="13" t="s">
        <v>77</v>
      </c>
      <c r="AY150" s="244" t="s">
        <v>177</v>
      </c>
    </row>
    <row r="151" s="13" customFormat="1">
      <c r="A151" s="13"/>
      <c r="B151" s="234"/>
      <c r="C151" s="235"/>
      <c r="D151" s="229" t="s">
        <v>187</v>
      </c>
      <c r="E151" s="236" t="s">
        <v>19</v>
      </c>
      <c r="F151" s="237" t="s">
        <v>4963</v>
      </c>
      <c r="G151" s="235"/>
      <c r="H151" s="238">
        <v>4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187</v>
      </c>
      <c r="AU151" s="244" t="s">
        <v>86</v>
      </c>
      <c r="AV151" s="13" t="s">
        <v>86</v>
      </c>
      <c r="AW151" s="13" t="s">
        <v>37</v>
      </c>
      <c r="AX151" s="13" t="s">
        <v>77</v>
      </c>
      <c r="AY151" s="244" t="s">
        <v>177</v>
      </c>
    </row>
    <row r="152" s="15" customFormat="1">
      <c r="A152" s="15"/>
      <c r="B152" s="255"/>
      <c r="C152" s="256"/>
      <c r="D152" s="229" t="s">
        <v>187</v>
      </c>
      <c r="E152" s="257" t="s">
        <v>19</v>
      </c>
      <c r="F152" s="258" t="s">
        <v>222</v>
      </c>
      <c r="G152" s="256"/>
      <c r="H152" s="259">
        <v>66.450000000000003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5" t="s">
        <v>187</v>
      </c>
      <c r="AU152" s="265" t="s">
        <v>86</v>
      </c>
      <c r="AV152" s="15" t="s">
        <v>99</v>
      </c>
      <c r="AW152" s="15" t="s">
        <v>37</v>
      </c>
      <c r="AX152" s="15" t="s">
        <v>84</v>
      </c>
      <c r="AY152" s="265" t="s">
        <v>177</v>
      </c>
    </row>
    <row r="153" s="2" customFormat="1" ht="16.5" customHeight="1">
      <c r="A153" s="41"/>
      <c r="B153" s="42"/>
      <c r="C153" s="277" t="s">
        <v>336</v>
      </c>
      <c r="D153" s="277" t="s">
        <v>314</v>
      </c>
      <c r="E153" s="278" t="s">
        <v>4964</v>
      </c>
      <c r="F153" s="279" t="s">
        <v>4965</v>
      </c>
      <c r="G153" s="280" t="s">
        <v>344</v>
      </c>
      <c r="H153" s="281">
        <v>63.698999999999998</v>
      </c>
      <c r="I153" s="282"/>
      <c r="J153" s="283">
        <f>ROUND(I153*H153,2)</f>
        <v>0</v>
      </c>
      <c r="K153" s="279" t="s">
        <v>317</v>
      </c>
      <c r="L153" s="284"/>
      <c r="M153" s="285" t="s">
        <v>19</v>
      </c>
      <c r="N153" s="286" t="s">
        <v>48</v>
      </c>
      <c r="O153" s="87"/>
      <c r="P153" s="225">
        <f>O153*H153</f>
        <v>0</v>
      </c>
      <c r="Q153" s="225">
        <v>0.053999999999999999</v>
      </c>
      <c r="R153" s="225">
        <f>Q153*H153</f>
        <v>3.439746</v>
      </c>
      <c r="S153" s="225">
        <v>0</v>
      </c>
      <c r="T153" s="226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7" t="s">
        <v>241</v>
      </c>
      <c r="AT153" s="227" t="s">
        <v>314</v>
      </c>
      <c r="AU153" s="227" t="s">
        <v>86</v>
      </c>
      <c r="AY153" s="20" t="s">
        <v>177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20" t="s">
        <v>84</v>
      </c>
      <c r="BK153" s="228">
        <f>ROUND(I153*H153,2)</f>
        <v>0</v>
      </c>
      <c r="BL153" s="20" t="s">
        <v>99</v>
      </c>
      <c r="BM153" s="227" t="s">
        <v>4966</v>
      </c>
    </row>
    <row r="154" s="2" customFormat="1">
      <c r="A154" s="41"/>
      <c r="B154" s="42"/>
      <c r="C154" s="43"/>
      <c r="D154" s="229" t="s">
        <v>185</v>
      </c>
      <c r="E154" s="43"/>
      <c r="F154" s="230" t="s">
        <v>4965</v>
      </c>
      <c r="G154" s="43"/>
      <c r="H154" s="43"/>
      <c r="I154" s="231"/>
      <c r="J154" s="43"/>
      <c r="K154" s="43"/>
      <c r="L154" s="47"/>
      <c r="M154" s="232"/>
      <c r="N154" s="233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185</v>
      </c>
      <c r="AU154" s="20" t="s">
        <v>86</v>
      </c>
    </row>
    <row r="155" s="13" customFormat="1">
      <c r="A155" s="13"/>
      <c r="B155" s="234"/>
      <c r="C155" s="235"/>
      <c r="D155" s="229" t="s">
        <v>187</v>
      </c>
      <c r="E155" s="236" t="s">
        <v>19</v>
      </c>
      <c r="F155" s="237" t="s">
        <v>4967</v>
      </c>
      <c r="G155" s="235"/>
      <c r="H155" s="238">
        <v>62.450000000000003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187</v>
      </c>
      <c r="AU155" s="244" t="s">
        <v>86</v>
      </c>
      <c r="AV155" s="13" t="s">
        <v>86</v>
      </c>
      <c r="AW155" s="13" t="s">
        <v>37</v>
      </c>
      <c r="AX155" s="13" t="s">
        <v>84</v>
      </c>
      <c r="AY155" s="244" t="s">
        <v>177</v>
      </c>
    </row>
    <row r="156" s="13" customFormat="1">
      <c r="A156" s="13"/>
      <c r="B156" s="234"/>
      <c r="C156" s="235"/>
      <c r="D156" s="229" t="s">
        <v>187</v>
      </c>
      <c r="E156" s="235"/>
      <c r="F156" s="237" t="s">
        <v>4968</v>
      </c>
      <c r="G156" s="235"/>
      <c r="H156" s="238">
        <v>63.698999999999998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187</v>
      </c>
      <c r="AU156" s="244" t="s">
        <v>86</v>
      </c>
      <c r="AV156" s="13" t="s">
        <v>86</v>
      </c>
      <c r="AW156" s="13" t="s">
        <v>4</v>
      </c>
      <c r="AX156" s="13" t="s">
        <v>84</v>
      </c>
      <c r="AY156" s="244" t="s">
        <v>177</v>
      </c>
    </row>
    <row r="157" s="2" customFormat="1" ht="16.5" customHeight="1">
      <c r="A157" s="41"/>
      <c r="B157" s="42"/>
      <c r="C157" s="216" t="s">
        <v>341</v>
      </c>
      <c r="D157" s="216" t="s">
        <v>179</v>
      </c>
      <c r="E157" s="217" t="s">
        <v>4969</v>
      </c>
      <c r="F157" s="218" t="s">
        <v>4970</v>
      </c>
      <c r="G157" s="219" t="s">
        <v>182</v>
      </c>
      <c r="H157" s="220">
        <v>1.5600000000000001</v>
      </c>
      <c r="I157" s="221"/>
      <c r="J157" s="222">
        <f>ROUND(I157*H157,2)</f>
        <v>0</v>
      </c>
      <c r="K157" s="218" t="s">
        <v>244</v>
      </c>
      <c r="L157" s="47"/>
      <c r="M157" s="223" t="s">
        <v>19</v>
      </c>
      <c r="N157" s="224" t="s">
        <v>48</v>
      </c>
      <c r="O157" s="87"/>
      <c r="P157" s="225">
        <f>O157*H157</f>
        <v>0</v>
      </c>
      <c r="Q157" s="225">
        <v>2.2563399999999998</v>
      </c>
      <c r="R157" s="225">
        <f>Q157*H157</f>
        <v>3.5198904</v>
      </c>
      <c r="S157" s="225">
        <v>0</v>
      </c>
      <c r="T157" s="226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7" t="s">
        <v>99</v>
      </c>
      <c r="AT157" s="227" t="s">
        <v>179</v>
      </c>
      <c r="AU157" s="227" t="s">
        <v>86</v>
      </c>
      <c r="AY157" s="20" t="s">
        <v>177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20" t="s">
        <v>84</v>
      </c>
      <c r="BK157" s="228">
        <f>ROUND(I157*H157,2)</f>
        <v>0</v>
      </c>
      <c r="BL157" s="20" t="s">
        <v>99</v>
      </c>
      <c r="BM157" s="227" t="s">
        <v>4971</v>
      </c>
    </row>
    <row r="158" s="2" customFormat="1">
      <c r="A158" s="41"/>
      <c r="B158" s="42"/>
      <c r="C158" s="43"/>
      <c r="D158" s="229" t="s">
        <v>185</v>
      </c>
      <c r="E158" s="43"/>
      <c r="F158" s="230" t="s">
        <v>4972</v>
      </c>
      <c r="G158" s="43"/>
      <c r="H158" s="43"/>
      <c r="I158" s="231"/>
      <c r="J158" s="43"/>
      <c r="K158" s="43"/>
      <c r="L158" s="47"/>
      <c r="M158" s="232"/>
      <c r="N158" s="233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185</v>
      </c>
      <c r="AU158" s="20" t="s">
        <v>86</v>
      </c>
    </row>
    <row r="159" s="13" customFormat="1">
      <c r="A159" s="13"/>
      <c r="B159" s="234"/>
      <c r="C159" s="235"/>
      <c r="D159" s="229" t="s">
        <v>187</v>
      </c>
      <c r="E159" s="236" t="s">
        <v>19</v>
      </c>
      <c r="F159" s="237" t="s">
        <v>4973</v>
      </c>
      <c r="G159" s="235"/>
      <c r="H159" s="238">
        <v>1.5600000000000001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187</v>
      </c>
      <c r="AU159" s="244" t="s">
        <v>86</v>
      </c>
      <c r="AV159" s="13" t="s">
        <v>86</v>
      </c>
      <c r="AW159" s="13" t="s">
        <v>37</v>
      </c>
      <c r="AX159" s="13" t="s">
        <v>84</v>
      </c>
      <c r="AY159" s="244" t="s">
        <v>177</v>
      </c>
    </row>
    <row r="160" s="12" customFormat="1" ht="22.8" customHeight="1">
      <c r="A160" s="12"/>
      <c r="B160" s="200"/>
      <c r="C160" s="201"/>
      <c r="D160" s="202" t="s">
        <v>76</v>
      </c>
      <c r="E160" s="214" t="s">
        <v>1856</v>
      </c>
      <c r="F160" s="214" t="s">
        <v>1761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SUM(P161:P162)</f>
        <v>0</v>
      </c>
      <c r="Q160" s="208"/>
      <c r="R160" s="209">
        <f>SUM(R161:R162)</f>
        <v>0</v>
      </c>
      <c r="S160" s="208"/>
      <c r="T160" s="210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84</v>
      </c>
      <c r="AT160" s="212" t="s">
        <v>76</v>
      </c>
      <c r="AU160" s="212" t="s">
        <v>84</v>
      </c>
      <c r="AY160" s="211" t="s">
        <v>177</v>
      </c>
      <c r="BK160" s="213">
        <f>SUM(BK161:BK162)</f>
        <v>0</v>
      </c>
    </row>
    <row r="161" s="2" customFormat="1" ht="21.75" customHeight="1">
      <c r="A161" s="41"/>
      <c r="B161" s="42"/>
      <c r="C161" s="216" t="s">
        <v>7</v>
      </c>
      <c r="D161" s="216" t="s">
        <v>179</v>
      </c>
      <c r="E161" s="217" t="s">
        <v>4974</v>
      </c>
      <c r="F161" s="218" t="s">
        <v>4975</v>
      </c>
      <c r="G161" s="219" t="s">
        <v>287</v>
      </c>
      <c r="H161" s="220">
        <v>76.676000000000002</v>
      </c>
      <c r="I161" s="221"/>
      <c r="J161" s="222">
        <f>ROUND(I161*H161,2)</f>
        <v>0</v>
      </c>
      <c r="K161" s="218" t="s">
        <v>244</v>
      </c>
      <c r="L161" s="47"/>
      <c r="M161" s="223" t="s">
        <v>19</v>
      </c>
      <c r="N161" s="224" t="s">
        <v>48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99</v>
      </c>
      <c r="AT161" s="227" t="s">
        <v>179</v>
      </c>
      <c r="AU161" s="227" t="s">
        <v>86</v>
      </c>
      <c r="AY161" s="20" t="s">
        <v>177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84</v>
      </c>
      <c r="BK161" s="228">
        <f>ROUND(I161*H161,2)</f>
        <v>0</v>
      </c>
      <c r="BL161" s="20" t="s">
        <v>99</v>
      </c>
      <c r="BM161" s="227" t="s">
        <v>4976</v>
      </c>
    </row>
    <row r="162" s="2" customFormat="1">
      <c r="A162" s="41"/>
      <c r="B162" s="42"/>
      <c r="C162" s="43"/>
      <c r="D162" s="229" t="s">
        <v>185</v>
      </c>
      <c r="E162" s="43"/>
      <c r="F162" s="230" t="s">
        <v>4977</v>
      </c>
      <c r="G162" s="43"/>
      <c r="H162" s="43"/>
      <c r="I162" s="231"/>
      <c r="J162" s="43"/>
      <c r="K162" s="43"/>
      <c r="L162" s="47"/>
      <c r="M162" s="289"/>
      <c r="N162" s="290"/>
      <c r="O162" s="291"/>
      <c r="P162" s="291"/>
      <c r="Q162" s="291"/>
      <c r="R162" s="291"/>
      <c r="S162" s="291"/>
      <c r="T162" s="292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185</v>
      </c>
      <c r="AU162" s="20" t="s">
        <v>86</v>
      </c>
    </row>
    <row r="163" s="2" customFormat="1" ht="6.96" customHeight="1">
      <c r="A163" s="41"/>
      <c r="B163" s="62"/>
      <c r="C163" s="63"/>
      <c r="D163" s="63"/>
      <c r="E163" s="63"/>
      <c r="F163" s="63"/>
      <c r="G163" s="63"/>
      <c r="H163" s="63"/>
      <c r="I163" s="63"/>
      <c r="J163" s="63"/>
      <c r="K163" s="63"/>
      <c r="L163" s="47"/>
      <c r="M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</sheetData>
  <sheetProtection sheet="1" autoFilter="0" formatColumns="0" formatRows="0" objects="1" scenarios="1" spinCount="100000" saltValue="NEAD2gY/FMaHXcBrcwHWtCEPWZOZJXeP0/uXjMZI1oTvyoj62TTvg4PyyyB8xeCxx138UWZi5txRIFBzsLjfJw==" hashValue="7xyWP5kJKeQaDOWZey8sk/HL2s18HK/3Z1DO5L1hlz9/E/unFeDObzmEFfDhyhZV9Qdr4KwizO838tkyc8ySAg==" algorithmName="SHA-512" password="CC35"/>
  <autoFilter ref="C89:K1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86</v>
      </c>
    </row>
    <row r="4" s="1" customFormat="1" ht="24.96" customHeight="1">
      <c r="B4" s="23"/>
      <c r="D4" s="144" t="s">
        <v>114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SŠ automobilní Ústí nad Orlicí - Vzdělávací a rekvalifikační centrum - revize 1</v>
      </c>
      <c r="F7" s="146"/>
      <c r="G7" s="146"/>
      <c r="H7" s="146"/>
      <c r="L7" s="23"/>
    </row>
    <row r="8" s="1" customFormat="1" ht="12" customHeight="1">
      <c r="B8" s="23"/>
      <c r="D8" s="146" t="s">
        <v>115</v>
      </c>
      <c r="L8" s="23"/>
    </row>
    <row r="9" s="2" customFormat="1" ht="16.5" customHeight="1">
      <c r="A9" s="41"/>
      <c r="B9" s="47"/>
      <c r="C9" s="41"/>
      <c r="D9" s="41"/>
      <c r="E9" s="147" t="s">
        <v>4978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6" t="s">
        <v>117</v>
      </c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9" t="s">
        <v>4978</v>
      </c>
      <c r="F11" s="41"/>
      <c r="G11" s="41"/>
      <c r="H11" s="41"/>
      <c r="I11" s="41"/>
      <c r="J11" s="41"/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6" t="s">
        <v>18</v>
      </c>
      <c r="E13" s="41"/>
      <c r="F13" s="136" t="s">
        <v>19</v>
      </c>
      <c r="G13" s="41"/>
      <c r="H13" s="41"/>
      <c r="I13" s="146" t="s">
        <v>20</v>
      </c>
      <c r="J13" s="136" t="s">
        <v>19</v>
      </c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21</v>
      </c>
      <c r="E14" s="41"/>
      <c r="F14" s="136" t="s">
        <v>22</v>
      </c>
      <c r="G14" s="41"/>
      <c r="H14" s="41"/>
      <c r="I14" s="146" t="s">
        <v>23</v>
      </c>
      <c r="J14" s="150" t="str">
        <f>'Rekapitulace stavby'!AN8</f>
        <v>13. 1. 2021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6" t="s">
        <v>25</v>
      </c>
      <c r="E16" s="41"/>
      <c r="F16" s="41"/>
      <c r="G16" s="41"/>
      <c r="H16" s="41"/>
      <c r="I16" s="146" t="s">
        <v>26</v>
      </c>
      <c r="J16" s="136" t="s">
        <v>27</v>
      </c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6" t="s">
        <v>29</v>
      </c>
      <c r="J17" s="136" t="s">
        <v>30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6" t="s">
        <v>31</v>
      </c>
      <c r="E19" s="41"/>
      <c r="F19" s="41"/>
      <c r="G19" s="41"/>
      <c r="H19" s="41"/>
      <c r="I19" s="146" t="s">
        <v>26</v>
      </c>
      <c r="J19" s="36" t="str">
        <f>'Rekapitulace stavby'!AN13</f>
        <v>Vyplň údaj</v>
      </c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6" t="s">
        <v>29</v>
      </c>
      <c r="J20" s="36" t="str">
        <f>'Rekapitulace stavby'!AN14</f>
        <v>Vyplň údaj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6" t="s">
        <v>33</v>
      </c>
      <c r="E22" s="41"/>
      <c r="F22" s="41"/>
      <c r="G22" s="41"/>
      <c r="H22" s="41"/>
      <c r="I22" s="146" t="s">
        <v>26</v>
      </c>
      <c r="J22" s="136" t="s">
        <v>39</v>
      </c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6" t="s">
        <v>29</v>
      </c>
      <c r="J23" s="136" t="s">
        <v>40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6" t="s">
        <v>38</v>
      </c>
      <c r="E25" s="41"/>
      <c r="F25" s="41"/>
      <c r="G25" s="41"/>
      <c r="H25" s="41"/>
      <c r="I25" s="146" t="s">
        <v>26</v>
      </c>
      <c r="J25" s="136" t="s">
        <v>39</v>
      </c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35</v>
      </c>
      <c r="F26" s="41"/>
      <c r="G26" s="41"/>
      <c r="H26" s="41"/>
      <c r="I26" s="146" t="s">
        <v>29</v>
      </c>
      <c r="J26" s="136" t="s">
        <v>40</v>
      </c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8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6" t="s">
        <v>41</v>
      </c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1"/>
      <c r="B29" s="152"/>
      <c r="C29" s="151"/>
      <c r="D29" s="151"/>
      <c r="E29" s="153" t="s">
        <v>42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6" t="s">
        <v>43</v>
      </c>
      <c r="E32" s="41"/>
      <c r="F32" s="41"/>
      <c r="G32" s="41"/>
      <c r="H32" s="41"/>
      <c r="I32" s="41"/>
      <c r="J32" s="157">
        <f>ROUND(J96, 2)</f>
        <v>0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5"/>
      <c r="E33" s="155"/>
      <c r="F33" s="155"/>
      <c r="G33" s="155"/>
      <c r="H33" s="155"/>
      <c r="I33" s="155"/>
      <c r="J33" s="155"/>
      <c r="K33" s="155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8" t="s">
        <v>45</v>
      </c>
      <c r="G34" s="41"/>
      <c r="H34" s="41"/>
      <c r="I34" s="158" t="s">
        <v>44</v>
      </c>
      <c r="J34" s="158" t="s">
        <v>46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9" t="s">
        <v>47</v>
      </c>
      <c r="E35" s="146" t="s">
        <v>48</v>
      </c>
      <c r="F35" s="160">
        <f>ROUND((SUM(BE96:BE291)),  2)</f>
        <v>0</v>
      </c>
      <c r="G35" s="41"/>
      <c r="H35" s="41"/>
      <c r="I35" s="161">
        <v>0.20999999999999999</v>
      </c>
      <c r="J35" s="160">
        <f>ROUND(((SUM(BE96:BE291))*I35),  2)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6" t="s">
        <v>49</v>
      </c>
      <c r="F36" s="160">
        <f>ROUND((SUM(BF96:BF291)),  2)</f>
        <v>0</v>
      </c>
      <c r="G36" s="41"/>
      <c r="H36" s="41"/>
      <c r="I36" s="161">
        <v>0.14999999999999999</v>
      </c>
      <c r="J36" s="160">
        <f>ROUND(((SUM(BF96:BF291))*I36),  2)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50</v>
      </c>
      <c r="F37" s="160">
        <f>ROUND((SUM(BG96:BG291)),  2)</f>
        <v>0</v>
      </c>
      <c r="G37" s="41"/>
      <c r="H37" s="41"/>
      <c r="I37" s="161">
        <v>0.20999999999999999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6" t="s">
        <v>51</v>
      </c>
      <c r="F38" s="160">
        <f>ROUND((SUM(BH96:BH291)),  2)</f>
        <v>0</v>
      </c>
      <c r="G38" s="41"/>
      <c r="H38" s="41"/>
      <c r="I38" s="161">
        <v>0.14999999999999999</v>
      </c>
      <c r="J38" s="160">
        <f>0</f>
        <v>0</v>
      </c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6" t="s">
        <v>52</v>
      </c>
      <c r="F39" s="160">
        <f>ROUND((SUM(BI96:BI291)),  2)</f>
        <v>0</v>
      </c>
      <c r="G39" s="41"/>
      <c r="H39" s="41"/>
      <c r="I39" s="161">
        <v>0</v>
      </c>
      <c r="J39" s="160">
        <f>0</f>
        <v>0</v>
      </c>
      <c r="K39" s="41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2"/>
      <c r="D41" s="163" t="s">
        <v>53</v>
      </c>
      <c r="E41" s="164"/>
      <c r="F41" s="164"/>
      <c r="G41" s="165" t="s">
        <v>54</v>
      </c>
      <c r="H41" s="166" t="s">
        <v>55</v>
      </c>
      <c r="I41" s="164"/>
      <c r="J41" s="167">
        <f>SUM(J32:J39)</f>
        <v>0</v>
      </c>
      <c r="K41" s="168"/>
      <c r="L41" s="148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119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3" t="str">
        <f>E7</f>
        <v>SŠ automobilní Ústí nad Orlicí - Vzdělávací a rekvalifikační centrum - revize 1</v>
      </c>
      <c r="F50" s="35"/>
      <c r="G50" s="35"/>
      <c r="H50" s="35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115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3" t="s">
        <v>4978</v>
      </c>
      <c r="F52" s="43"/>
      <c r="G52" s="43"/>
      <c r="H52" s="43"/>
      <c r="I52" s="43"/>
      <c r="J52" s="43"/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117</v>
      </c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103 - Sadové úpravy a oplocení</v>
      </c>
      <c r="F54" s="43"/>
      <c r="G54" s="43"/>
      <c r="H54" s="43"/>
      <c r="I54" s="43"/>
      <c r="J54" s="43"/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Ústí nad Orlicí</v>
      </c>
      <c r="G56" s="43"/>
      <c r="H56" s="43"/>
      <c r="I56" s="35" t="s">
        <v>23</v>
      </c>
      <c r="J56" s="75" t="str">
        <f>IF(J14="","",J14)</f>
        <v>13. 1. 2021</v>
      </c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40.05" customHeight="1">
      <c r="A58" s="41"/>
      <c r="B58" s="42"/>
      <c r="C58" s="35" t="s">
        <v>25</v>
      </c>
      <c r="D58" s="43"/>
      <c r="E58" s="43"/>
      <c r="F58" s="30" t="str">
        <f>E17</f>
        <v>Pardubický kraj, Komen. nám. 125, 532 11 Pardubice</v>
      </c>
      <c r="G58" s="43"/>
      <c r="H58" s="43"/>
      <c r="I58" s="35" t="s">
        <v>33</v>
      </c>
      <c r="J58" s="39" t="str">
        <f>E23</f>
        <v>PK Adamec s.r.o., Ústecká 86, 561 51 Letohrad</v>
      </c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40.0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38</v>
      </c>
      <c r="J59" s="39" t="str">
        <f>E26</f>
        <v>PK Adamec s.r.o., Ústecká 86, 561 51 Letohrad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8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4" t="s">
        <v>120</v>
      </c>
      <c r="D61" s="175"/>
      <c r="E61" s="175"/>
      <c r="F61" s="175"/>
      <c r="G61" s="175"/>
      <c r="H61" s="175"/>
      <c r="I61" s="175"/>
      <c r="J61" s="176" t="s">
        <v>121</v>
      </c>
      <c r="K61" s="175"/>
      <c r="L61" s="148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7" t="s">
        <v>75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122</v>
      </c>
    </row>
    <row r="64" s="9" customFormat="1" ht="24.96" customHeight="1">
      <c r="A64" s="9"/>
      <c r="B64" s="178"/>
      <c r="C64" s="179"/>
      <c r="D64" s="180" t="s">
        <v>123</v>
      </c>
      <c r="E64" s="181"/>
      <c r="F64" s="181"/>
      <c r="G64" s="181"/>
      <c r="H64" s="181"/>
      <c r="I64" s="181"/>
      <c r="J64" s="182">
        <f>J97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8"/>
      <c r="D65" s="185" t="s">
        <v>124</v>
      </c>
      <c r="E65" s="186"/>
      <c r="F65" s="186"/>
      <c r="G65" s="186"/>
      <c r="H65" s="186"/>
      <c r="I65" s="186"/>
      <c r="J65" s="187">
        <f>J98</f>
        <v>0</v>
      </c>
      <c r="K65" s="128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8"/>
      <c r="D66" s="185" t="s">
        <v>4979</v>
      </c>
      <c r="E66" s="186"/>
      <c r="F66" s="186"/>
      <c r="G66" s="186"/>
      <c r="H66" s="186"/>
      <c r="I66" s="186"/>
      <c r="J66" s="187">
        <f>J149</f>
        <v>0</v>
      </c>
      <c r="K66" s="128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8"/>
      <c r="D67" s="185" t="s">
        <v>125</v>
      </c>
      <c r="E67" s="186"/>
      <c r="F67" s="186"/>
      <c r="G67" s="186"/>
      <c r="H67" s="186"/>
      <c r="I67" s="186"/>
      <c r="J67" s="187">
        <f>J176</f>
        <v>0</v>
      </c>
      <c r="K67" s="128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8"/>
      <c r="D68" s="185" t="s">
        <v>126</v>
      </c>
      <c r="E68" s="186"/>
      <c r="F68" s="186"/>
      <c r="G68" s="186"/>
      <c r="H68" s="186"/>
      <c r="I68" s="186"/>
      <c r="J68" s="187">
        <f>J196</f>
        <v>0</v>
      </c>
      <c r="K68" s="128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8"/>
      <c r="D69" s="185" t="s">
        <v>128</v>
      </c>
      <c r="E69" s="186"/>
      <c r="F69" s="186"/>
      <c r="G69" s="186"/>
      <c r="H69" s="186"/>
      <c r="I69" s="186"/>
      <c r="J69" s="187">
        <f>J217</f>
        <v>0</v>
      </c>
      <c r="K69" s="128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8"/>
      <c r="D70" s="185" t="s">
        <v>131</v>
      </c>
      <c r="E70" s="186"/>
      <c r="F70" s="186"/>
      <c r="G70" s="186"/>
      <c r="H70" s="186"/>
      <c r="I70" s="186"/>
      <c r="J70" s="187">
        <f>J231</f>
        <v>0</v>
      </c>
      <c r="K70" s="128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8"/>
      <c r="D71" s="185" t="s">
        <v>134</v>
      </c>
      <c r="E71" s="186"/>
      <c r="F71" s="186"/>
      <c r="G71" s="186"/>
      <c r="H71" s="186"/>
      <c r="I71" s="186"/>
      <c r="J71" s="187">
        <f>J266</f>
        <v>0</v>
      </c>
      <c r="K71" s="128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8"/>
      <c r="D72" s="185" t="s">
        <v>135</v>
      </c>
      <c r="E72" s="186"/>
      <c r="F72" s="186"/>
      <c r="G72" s="186"/>
      <c r="H72" s="186"/>
      <c r="I72" s="186"/>
      <c r="J72" s="187">
        <f>J283</f>
        <v>0</v>
      </c>
      <c r="K72" s="128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8"/>
      <c r="C73" s="179"/>
      <c r="D73" s="180" t="s">
        <v>136</v>
      </c>
      <c r="E73" s="181"/>
      <c r="F73" s="181"/>
      <c r="G73" s="181"/>
      <c r="H73" s="181"/>
      <c r="I73" s="181"/>
      <c r="J73" s="182">
        <f>J288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8"/>
      <c r="D74" s="185" t="s">
        <v>151</v>
      </c>
      <c r="E74" s="186"/>
      <c r="F74" s="186"/>
      <c r="G74" s="186"/>
      <c r="H74" s="186"/>
      <c r="I74" s="186"/>
      <c r="J74" s="187">
        <f>J289</f>
        <v>0</v>
      </c>
      <c r="K74" s="128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162</v>
      </c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3" t="str">
        <f>E7</f>
        <v>SŠ automobilní Ústí nad Orlicí - Vzdělávací a rekvalifikační centrum - revize 1</v>
      </c>
      <c r="F84" s="35"/>
      <c r="G84" s="35"/>
      <c r="H84" s="35"/>
      <c r="I84" s="43"/>
      <c r="J84" s="43"/>
      <c r="K84" s="43"/>
      <c r="L84" s="14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115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3" t="s">
        <v>4978</v>
      </c>
      <c r="F86" s="43"/>
      <c r="G86" s="43"/>
      <c r="H86" s="43"/>
      <c r="I86" s="43"/>
      <c r="J86" s="43"/>
      <c r="K86" s="43"/>
      <c r="L86" s="14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117</v>
      </c>
      <c r="D87" s="43"/>
      <c r="E87" s="43"/>
      <c r="F87" s="43"/>
      <c r="G87" s="43"/>
      <c r="H87" s="43"/>
      <c r="I87" s="43"/>
      <c r="J87" s="43"/>
      <c r="K87" s="43"/>
      <c r="L87" s="14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SO 103 - Sadové úpravy a oplocení</v>
      </c>
      <c r="F88" s="43"/>
      <c r="G88" s="43"/>
      <c r="H88" s="43"/>
      <c r="I88" s="43"/>
      <c r="J88" s="43"/>
      <c r="K88" s="43"/>
      <c r="L88" s="14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F14</f>
        <v>Ústí nad Orlicí</v>
      </c>
      <c r="G90" s="43"/>
      <c r="H90" s="43"/>
      <c r="I90" s="35" t="s">
        <v>23</v>
      </c>
      <c r="J90" s="75" t="str">
        <f>IF(J14="","",J14)</f>
        <v>13. 1. 2021</v>
      </c>
      <c r="K90" s="43"/>
      <c r="L90" s="14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40.05" customHeight="1">
      <c r="A92" s="41"/>
      <c r="B92" s="42"/>
      <c r="C92" s="35" t="s">
        <v>25</v>
      </c>
      <c r="D92" s="43"/>
      <c r="E92" s="43"/>
      <c r="F92" s="30" t="str">
        <f>E17</f>
        <v>Pardubický kraj, Komen. nám. 125, 532 11 Pardubice</v>
      </c>
      <c r="G92" s="43"/>
      <c r="H92" s="43"/>
      <c r="I92" s="35" t="s">
        <v>33</v>
      </c>
      <c r="J92" s="39" t="str">
        <f>E23</f>
        <v>PK Adamec s.r.o., Ústecká 86, 561 51 Letohrad</v>
      </c>
      <c r="K92" s="43"/>
      <c r="L92" s="14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5" t="s">
        <v>31</v>
      </c>
      <c r="D93" s="43"/>
      <c r="E93" s="43"/>
      <c r="F93" s="30" t="str">
        <f>IF(E20="","",E20)</f>
        <v>Vyplň údaj</v>
      </c>
      <c r="G93" s="43"/>
      <c r="H93" s="43"/>
      <c r="I93" s="35" t="s">
        <v>38</v>
      </c>
      <c r="J93" s="39" t="str">
        <f>E26</f>
        <v>PK Adamec s.r.o., Ústecká 86, 561 51 Letohrad</v>
      </c>
      <c r="K93" s="43"/>
      <c r="L93" s="14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9"/>
      <c r="B95" s="190"/>
      <c r="C95" s="191" t="s">
        <v>163</v>
      </c>
      <c r="D95" s="192" t="s">
        <v>62</v>
      </c>
      <c r="E95" s="192" t="s">
        <v>58</v>
      </c>
      <c r="F95" s="192" t="s">
        <v>59</v>
      </c>
      <c r="G95" s="192" t="s">
        <v>164</v>
      </c>
      <c r="H95" s="192" t="s">
        <v>165</v>
      </c>
      <c r="I95" s="192" t="s">
        <v>166</v>
      </c>
      <c r="J95" s="192" t="s">
        <v>121</v>
      </c>
      <c r="K95" s="193" t="s">
        <v>167</v>
      </c>
      <c r="L95" s="194"/>
      <c r="M95" s="95" t="s">
        <v>19</v>
      </c>
      <c r="N95" s="96" t="s">
        <v>47</v>
      </c>
      <c r="O95" s="96" t="s">
        <v>168</v>
      </c>
      <c r="P95" s="96" t="s">
        <v>169</v>
      </c>
      <c r="Q95" s="96" t="s">
        <v>170</v>
      </c>
      <c r="R95" s="96" t="s">
        <v>171</v>
      </c>
      <c r="S95" s="96" t="s">
        <v>172</v>
      </c>
      <c r="T95" s="97" t="s">
        <v>173</v>
      </c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</row>
    <row r="96" s="2" customFormat="1" ht="22.8" customHeight="1">
      <c r="A96" s="41"/>
      <c r="B96" s="42"/>
      <c r="C96" s="102" t="s">
        <v>174</v>
      </c>
      <c r="D96" s="43"/>
      <c r="E96" s="43"/>
      <c r="F96" s="43"/>
      <c r="G96" s="43"/>
      <c r="H96" s="43"/>
      <c r="I96" s="43"/>
      <c r="J96" s="195">
        <f>BK96</f>
        <v>0</v>
      </c>
      <c r="K96" s="43"/>
      <c r="L96" s="47"/>
      <c r="M96" s="98"/>
      <c r="N96" s="196"/>
      <c r="O96" s="99"/>
      <c r="P96" s="197">
        <f>P97+P288</f>
        <v>0</v>
      </c>
      <c r="Q96" s="99"/>
      <c r="R96" s="197">
        <f>R97+R288</f>
        <v>28.270609139999998</v>
      </c>
      <c r="S96" s="99"/>
      <c r="T96" s="198">
        <f>T97+T288</f>
        <v>35.985599999999998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76</v>
      </c>
      <c r="AU96" s="20" t="s">
        <v>122</v>
      </c>
      <c r="BK96" s="199">
        <f>BK97+BK288</f>
        <v>0</v>
      </c>
    </row>
    <row r="97" s="12" customFormat="1" ht="25.92" customHeight="1">
      <c r="A97" s="12"/>
      <c r="B97" s="200"/>
      <c r="C97" s="201"/>
      <c r="D97" s="202" t="s">
        <v>76</v>
      </c>
      <c r="E97" s="203" t="s">
        <v>175</v>
      </c>
      <c r="F97" s="203" t="s">
        <v>176</v>
      </c>
      <c r="G97" s="201"/>
      <c r="H97" s="201"/>
      <c r="I97" s="204"/>
      <c r="J97" s="205">
        <f>BK97</f>
        <v>0</v>
      </c>
      <c r="K97" s="201"/>
      <c r="L97" s="206"/>
      <c r="M97" s="207"/>
      <c r="N97" s="208"/>
      <c r="O97" s="208"/>
      <c r="P97" s="209">
        <f>P98+P149+P176+P196+P217+P231+P266+P283</f>
        <v>0</v>
      </c>
      <c r="Q97" s="208"/>
      <c r="R97" s="209">
        <f>R98+R149+R176+R196+R217+R231+R266+R283</f>
        <v>28.270609139999998</v>
      </c>
      <c r="S97" s="208"/>
      <c r="T97" s="210">
        <f>T98+T149+T176+T196+T217+T231+T266+T283</f>
        <v>35.985599999999998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84</v>
      </c>
      <c r="AT97" s="212" t="s">
        <v>76</v>
      </c>
      <c r="AU97" s="212" t="s">
        <v>77</v>
      </c>
      <c r="AY97" s="211" t="s">
        <v>177</v>
      </c>
      <c r="BK97" s="213">
        <f>BK98+BK149+BK176+BK196+BK217+BK231+BK266+BK283</f>
        <v>0</v>
      </c>
    </row>
    <row r="98" s="12" customFormat="1" ht="22.8" customHeight="1">
      <c r="A98" s="12"/>
      <c r="B98" s="200"/>
      <c r="C98" s="201"/>
      <c r="D98" s="202" t="s">
        <v>76</v>
      </c>
      <c r="E98" s="214" t="s">
        <v>84</v>
      </c>
      <c r="F98" s="214" t="s">
        <v>178</v>
      </c>
      <c r="G98" s="201"/>
      <c r="H98" s="201"/>
      <c r="I98" s="204"/>
      <c r="J98" s="215">
        <f>BK98</f>
        <v>0</v>
      </c>
      <c r="K98" s="201"/>
      <c r="L98" s="206"/>
      <c r="M98" s="207"/>
      <c r="N98" s="208"/>
      <c r="O98" s="208"/>
      <c r="P98" s="209">
        <f>SUM(P99:P148)</f>
        <v>0</v>
      </c>
      <c r="Q98" s="208"/>
      <c r="R98" s="209">
        <f>SUM(R99:R148)</f>
        <v>0.336702</v>
      </c>
      <c r="S98" s="208"/>
      <c r="T98" s="210">
        <f>SUM(T99:T148)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84</v>
      </c>
      <c r="AT98" s="212" t="s">
        <v>76</v>
      </c>
      <c r="AU98" s="212" t="s">
        <v>84</v>
      </c>
      <c r="AY98" s="211" t="s">
        <v>177</v>
      </c>
      <c r="BK98" s="213">
        <f>SUM(BK99:BK148)</f>
        <v>0</v>
      </c>
    </row>
    <row r="99" s="2" customFormat="1" ht="16.5" customHeight="1">
      <c r="A99" s="41"/>
      <c r="B99" s="42"/>
      <c r="C99" s="216" t="s">
        <v>84</v>
      </c>
      <c r="D99" s="216" t="s">
        <v>179</v>
      </c>
      <c r="E99" s="217" t="s">
        <v>4980</v>
      </c>
      <c r="F99" s="218" t="s">
        <v>4981</v>
      </c>
      <c r="G99" s="219" t="s">
        <v>465</v>
      </c>
      <c r="H99" s="220">
        <v>16</v>
      </c>
      <c r="I99" s="221"/>
      <c r="J99" s="222">
        <f>ROUND(I99*H99,2)</f>
        <v>0</v>
      </c>
      <c r="K99" s="218" t="s">
        <v>183</v>
      </c>
      <c r="L99" s="47"/>
      <c r="M99" s="223" t="s">
        <v>19</v>
      </c>
      <c r="N99" s="224" t="s">
        <v>48</v>
      </c>
      <c r="O99" s="87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7" t="s">
        <v>99</v>
      </c>
      <c r="AT99" s="227" t="s">
        <v>179</v>
      </c>
      <c r="AU99" s="227" t="s">
        <v>86</v>
      </c>
      <c r="AY99" s="20" t="s">
        <v>177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20" t="s">
        <v>84</v>
      </c>
      <c r="BK99" s="228">
        <f>ROUND(I99*H99,2)</f>
        <v>0</v>
      </c>
      <c r="BL99" s="20" t="s">
        <v>99</v>
      </c>
      <c r="BM99" s="227" t="s">
        <v>4982</v>
      </c>
    </row>
    <row r="100" s="2" customFormat="1">
      <c r="A100" s="41"/>
      <c r="B100" s="42"/>
      <c r="C100" s="43"/>
      <c r="D100" s="229" t="s">
        <v>185</v>
      </c>
      <c r="E100" s="43"/>
      <c r="F100" s="230" t="s">
        <v>4983</v>
      </c>
      <c r="G100" s="43"/>
      <c r="H100" s="43"/>
      <c r="I100" s="231"/>
      <c r="J100" s="43"/>
      <c r="K100" s="43"/>
      <c r="L100" s="47"/>
      <c r="M100" s="232"/>
      <c r="N100" s="233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185</v>
      </c>
      <c r="AU100" s="20" t="s">
        <v>86</v>
      </c>
    </row>
    <row r="101" s="13" customFormat="1">
      <c r="A101" s="13"/>
      <c r="B101" s="234"/>
      <c r="C101" s="235"/>
      <c r="D101" s="229" t="s">
        <v>187</v>
      </c>
      <c r="E101" s="236" t="s">
        <v>19</v>
      </c>
      <c r="F101" s="237" t="s">
        <v>4984</v>
      </c>
      <c r="G101" s="235"/>
      <c r="H101" s="238">
        <v>16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4" t="s">
        <v>187</v>
      </c>
      <c r="AU101" s="244" t="s">
        <v>86</v>
      </c>
      <c r="AV101" s="13" t="s">
        <v>86</v>
      </c>
      <c r="AW101" s="13" t="s">
        <v>37</v>
      </c>
      <c r="AX101" s="13" t="s">
        <v>84</v>
      </c>
      <c r="AY101" s="244" t="s">
        <v>177</v>
      </c>
    </row>
    <row r="102" s="2" customFormat="1" ht="16.5" customHeight="1">
      <c r="A102" s="41"/>
      <c r="B102" s="42"/>
      <c r="C102" s="216" t="s">
        <v>86</v>
      </c>
      <c r="D102" s="216" t="s">
        <v>179</v>
      </c>
      <c r="E102" s="217" t="s">
        <v>4985</v>
      </c>
      <c r="F102" s="218" t="s">
        <v>4986</v>
      </c>
      <c r="G102" s="219" t="s">
        <v>182</v>
      </c>
      <c r="H102" s="220">
        <v>34.799999999999997</v>
      </c>
      <c r="I102" s="221"/>
      <c r="J102" s="222">
        <f>ROUND(I102*H102,2)</f>
        <v>0</v>
      </c>
      <c r="K102" s="218" t="s">
        <v>183</v>
      </c>
      <c r="L102" s="47"/>
      <c r="M102" s="223" t="s">
        <v>19</v>
      </c>
      <c r="N102" s="224" t="s">
        <v>48</v>
      </c>
      <c r="O102" s="87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7" t="s">
        <v>99</v>
      </c>
      <c r="AT102" s="227" t="s">
        <v>179</v>
      </c>
      <c r="AU102" s="227" t="s">
        <v>86</v>
      </c>
      <c r="AY102" s="20" t="s">
        <v>177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20" t="s">
        <v>84</v>
      </c>
      <c r="BK102" s="228">
        <f>ROUND(I102*H102,2)</f>
        <v>0</v>
      </c>
      <c r="BL102" s="20" t="s">
        <v>99</v>
      </c>
      <c r="BM102" s="227" t="s">
        <v>4987</v>
      </c>
    </row>
    <row r="103" s="2" customFormat="1">
      <c r="A103" s="41"/>
      <c r="B103" s="42"/>
      <c r="C103" s="43"/>
      <c r="D103" s="229" t="s">
        <v>185</v>
      </c>
      <c r="E103" s="43"/>
      <c r="F103" s="230" t="s">
        <v>4988</v>
      </c>
      <c r="G103" s="43"/>
      <c r="H103" s="43"/>
      <c r="I103" s="231"/>
      <c r="J103" s="43"/>
      <c r="K103" s="43"/>
      <c r="L103" s="47"/>
      <c r="M103" s="232"/>
      <c r="N103" s="233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185</v>
      </c>
      <c r="AU103" s="20" t="s">
        <v>86</v>
      </c>
    </row>
    <row r="104" s="13" customFormat="1">
      <c r="A104" s="13"/>
      <c r="B104" s="234"/>
      <c r="C104" s="235"/>
      <c r="D104" s="229" t="s">
        <v>187</v>
      </c>
      <c r="E104" s="236" t="s">
        <v>19</v>
      </c>
      <c r="F104" s="237" t="s">
        <v>4989</v>
      </c>
      <c r="G104" s="235"/>
      <c r="H104" s="238">
        <v>34.799999999999997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187</v>
      </c>
      <c r="AU104" s="244" t="s">
        <v>86</v>
      </c>
      <c r="AV104" s="13" t="s">
        <v>86</v>
      </c>
      <c r="AW104" s="13" t="s">
        <v>37</v>
      </c>
      <c r="AX104" s="13" t="s">
        <v>84</v>
      </c>
      <c r="AY104" s="244" t="s">
        <v>177</v>
      </c>
    </row>
    <row r="105" s="2" customFormat="1" ht="16.5" customHeight="1">
      <c r="A105" s="41"/>
      <c r="B105" s="42"/>
      <c r="C105" s="216" t="s">
        <v>92</v>
      </c>
      <c r="D105" s="216" t="s">
        <v>179</v>
      </c>
      <c r="E105" s="217" t="s">
        <v>4990</v>
      </c>
      <c r="F105" s="218" t="s">
        <v>4991</v>
      </c>
      <c r="G105" s="219" t="s">
        <v>182</v>
      </c>
      <c r="H105" s="220">
        <v>5.976</v>
      </c>
      <c r="I105" s="221"/>
      <c r="J105" s="222">
        <f>ROUND(I105*H105,2)</f>
        <v>0</v>
      </c>
      <c r="K105" s="218" t="s">
        <v>183</v>
      </c>
      <c r="L105" s="47"/>
      <c r="M105" s="223" t="s">
        <v>19</v>
      </c>
      <c r="N105" s="224" t="s">
        <v>48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99</v>
      </c>
      <c r="AT105" s="227" t="s">
        <v>179</v>
      </c>
      <c r="AU105" s="227" t="s">
        <v>86</v>
      </c>
      <c r="AY105" s="20" t="s">
        <v>177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84</v>
      </c>
      <c r="BK105" s="228">
        <f>ROUND(I105*H105,2)</f>
        <v>0</v>
      </c>
      <c r="BL105" s="20" t="s">
        <v>99</v>
      </c>
      <c r="BM105" s="227" t="s">
        <v>4992</v>
      </c>
    </row>
    <row r="106" s="2" customFormat="1">
      <c r="A106" s="41"/>
      <c r="B106" s="42"/>
      <c r="C106" s="43"/>
      <c r="D106" s="229" t="s">
        <v>185</v>
      </c>
      <c r="E106" s="43"/>
      <c r="F106" s="230" t="s">
        <v>4993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185</v>
      </c>
      <c r="AU106" s="20" t="s">
        <v>86</v>
      </c>
    </row>
    <row r="107" s="13" customFormat="1">
      <c r="A107" s="13"/>
      <c r="B107" s="234"/>
      <c r="C107" s="235"/>
      <c r="D107" s="229" t="s">
        <v>187</v>
      </c>
      <c r="E107" s="236" t="s">
        <v>19</v>
      </c>
      <c r="F107" s="237" t="s">
        <v>4994</v>
      </c>
      <c r="G107" s="235"/>
      <c r="H107" s="238">
        <v>4.032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187</v>
      </c>
      <c r="AU107" s="244" t="s">
        <v>86</v>
      </c>
      <c r="AV107" s="13" t="s">
        <v>86</v>
      </c>
      <c r="AW107" s="13" t="s">
        <v>37</v>
      </c>
      <c r="AX107" s="13" t="s">
        <v>77</v>
      </c>
      <c r="AY107" s="244" t="s">
        <v>177</v>
      </c>
    </row>
    <row r="108" s="13" customFormat="1">
      <c r="A108" s="13"/>
      <c r="B108" s="234"/>
      <c r="C108" s="235"/>
      <c r="D108" s="229" t="s">
        <v>187</v>
      </c>
      <c r="E108" s="236" t="s">
        <v>19</v>
      </c>
      <c r="F108" s="237" t="s">
        <v>4995</v>
      </c>
      <c r="G108" s="235"/>
      <c r="H108" s="238">
        <v>1.944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187</v>
      </c>
      <c r="AU108" s="244" t="s">
        <v>86</v>
      </c>
      <c r="AV108" s="13" t="s">
        <v>86</v>
      </c>
      <c r="AW108" s="13" t="s">
        <v>37</v>
      </c>
      <c r="AX108" s="13" t="s">
        <v>77</v>
      </c>
      <c r="AY108" s="244" t="s">
        <v>177</v>
      </c>
    </row>
    <row r="109" s="15" customFormat="1">
      <c r="A109" s="15"/>
      <c r="B109" s="255"/>
      <c r="C109" s="256"/>
      <c r="D109" s="229" t="s">
        <v>187</v>
      </c>
      <c r="E109" s="257" t="s">
        <v>19</v>
      </c>
      <c r="F109" s="258" t="s">
        <v>222</v>
      </c>
      <c r="G109" s="256"/>
      <c r="H109" s="259">
        <v>5.976</v>
      </c>
      <c r="I109" s="260"/>
      <c r="J109" s="256"/>
      <c r="K109" s="256"/>
      <c r="L109" s="261"/>
      <c r="M109" s="262"/>
      <c r="N109" s="263"/>
      <c r="O109" s="263"/>
      <c r="P109" s="263"/>
      <c r="Q109" s="263"/>
      <c r="R109" s="263"/>
      <c r="S109" s="263"/>
      <c r="T109" s="264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5" t="s">
        <v>187</v>
      </c>
      <c r="AU109" s="265" t="s">
        <v>86</v>
      </c>
      <c r="AV109" s="15" t="s">
        <v>99</v>
      </c>
      <c r="AW109" s="15" t="s">
        <v>37</v>
      </c>
      <c r="AX109" s="15" t="s">
        <v>84</v>
      </c>
      <c r="AY109" s="265" t="s">
        <v>177</v>
      </c>
    </row>
    <row r="110" s="2" customFormat="1" ht="16.5" customHeight="1">
      <c r="A110" s="41"/>
      <c r="B110" s="42"/>
      <c r="C110" s="216" t="s">
        <v>99</v>
      </c>
      <c r="D110" s="216" t="s">
        <v>179</v>
      </c>
      <c r="E110" s="217" t="s">
        <v>4996</v>
      </c>
      <c r="F110" s="218" t="s">
        <v>4997</v>
      </c>
      <c r="G110" s="219" t="s">
        <v>182</v>
      </c>
      <c r="H110" s="220">
        <v>5.976</v>
      </c>
      <c r="I110" s="221"/>
      <c r="J110" s="222">
        <f>ROUND(I110*H110,2)</f>
        <v>0</v>
      </c>
      <c r="K110" s="218" t="s">
        <v>183</v>
      </c>
      <c r="L110" s="47"/>
      <c r="M110" s="223" t="s">
        <v>19</v>
      </c>
      <c r="N110" s="224" t="s">
        <v>48</v>
      </c>
      <c r="O110" s="87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7" t="s">
        <v>99</v>
      </c>
      <c r="AT110" s="227" t="s">
        <v>179</v>
      </c>
      <c r="AU110" s="227" t="s">
        <v>86</v>
      </c>
      <c r="AY110" s="20" t="s">
        <v>177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20" t="s">
        <v>84</v>
      </c>
      <c r="BK110" s="228">
        <f>ROUND(I110*H110,2)</f>
        <v>0</v>
      </c>
      <c r="BL110" s="20" t="s">
        <v>99</v>
      </c>
      <c r="BM110" s="227" t="s">
        <v>4998</v>
      </c>
    </row>
    <row r="111" s="2" customFormat="1">
      <c r="A111" s="41"/>
      <c r="B111" s="42"/>
      <c r="C111" s="43"/>
      <c r="D111" s="229" t="s">
        <v>185</v>
      </c>
      <c r="E111" s="43"/>
      <c r="F111" s="230" t="s">
        <v>4999</v>
      </c>
      <c r="G111" s="43"/>
      <c r="H111" s="43"/>
      <c r="I111" s="231"/>
      <c r="J111" s="43"/>
      <c r="K111" s="43"/>
      <c r="L111" s="47"/>
      <c r="M111" s="232"/>
      <c r="N111" s="233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185</v>
      </c>
      <c r="AU111" s="20" t="s">
        <v>86</v>
      </c>
    </row>
    <row r="112" s="2" customFormat="1" ht="16.5" customHeight="1">
      <c r="A112" s="41"/>
      <c r="B112" s="42"/>
      <c r="C112" s="216" t="s">
        <v>205</v>
      </c>
      <c r="D112" s="216" t="s">
        <v>179</v>
      </c>
      <c r="E112" s="217" t="s">
        <v>261</v>
      </c>
      <c r="F112" s="218" t="s">
        <v>262</v>
      </c>
      <c r="G112" s="219" t="s">
        <v>182</v>
      </c>
      <c r="H112" s="220">
        <v>34.799999999999997</v>
      </c>
      <c r="I112" s="221"/>
      <c r="J112" s="222">
        <f>ROUND(I112*H112,2)</f>
        <v>0</v>
      </c>
      <c r="K112" s="218" t="s">
        <v>183</v>
      </c>
      <c r="L112" s="47"/>
      <c r="M112" s="223" t="s">
        <v>19</v>
      </c>
      <c r="N112" s="224" t="s">
        <v>48</v>
      </c>
      <c r="O112" s="87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7" t="s">
        <v>99</v>
      </c>
      <c r="AT112" s="227" t="s">
        <v>179</v>
      </c>
      <c r="AU112" s="227" t="s">
        <v>86</v>
      </c>
      <c r="AY112" s="20" t="s">
        <v>177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20" t="s">
        <v>84</v>
      </c>
      <c r="BK112" s="228">
        <f>ROUND(I112*H112,2)</f>
        <v>0</v>
      </c>
      <c r="BL112" s="20" t="s">
        <v>99</v>
      </c>
      <c r="BM112" s="227" t="s">
        <v>5000</v>
      </c>
    </row>
    <row r="113" s="2" customFormat="1">
      <c r="A113" s="41"/>
      <c r="B113" s="42"/>
      <c r="C113" s="43"/>
      <c r="D113" s="229" t="s">
        <v>185</v>
      </c>
      <c r="E113" s="43"/>
      <c r="F113" s="230" t="s">
        <v>264</v>
      </c>
      <c r="G113" s="43"/>
      <c r="H113" s="43"/>
      <c r="I113" s="231"/>
      <c r="J113" s="43"/>
      <c r="K113" s="43"/>
      <c r="L113" s="47"/>
      <c r="M113" s="232"/>
      <c r="N113" s="233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185</v>
      </c>
      <c r="AU113" s="20" t="s">
        <v>86</v>
      </c>
    </row>
    <row r="114" s="13" customFormat="1">
      <c r="A114" s="13"/>
      <c r="B114" s="234"/>
      <c r="C114" s="235"/>
      <c r="D114" s="229" t="s">
        <v>187</v>
      </c>
      <c r="E114" s="236" t="s">
        <v>19</v>
      </c>
      <c r="F114" s="237" t="s">
        <v>5001</v>
      </c>
      <c r="G114" s="235"/>
      <c r="H114" s="238">
        <v>34.799999999999997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187</v>
      </c>
      <c r="AU114" s="244" t="s">
        <v>86</v>
      </c>
      <c r="AV114" s="13" t="s">
        <v>86</v>
      </c>
      <c r="AW114" s="13" t="s">
        <v>37</v>
      </c>
      <c r="AX114" s="13" t="s">
        <v>84</v>
      </c>
      <c r="AY114" s="244" t="s">
        <v>177</v>
      </c>
    </row>
    <row r="115" s="2" customFormat="1" ht="16.5" customHeight="1">
      <c r="A115" s="41"/>
      <c r="B115" s="42"/>
      <c r="C115" s="216" t="s">
        <v>211</v>
      </c>
      <c r="D115" s="216" t="s">
        <v>179</v>
      </c>
      <c r="E115" s="217" t="s">
        <v>267</v>
      </c>
      <c r="F115" s="218" t="s">
        <v>268</v>
      </c>
      <c r="G115" s="219" t="s">
        <v>182</v>
      </c>
      <c r="H115" s="220">
        <v>7.1079999999999997</v>
      </c>
      <c r="I115" s="221"/>
      <c r="J115" s="222">
        <f>ROUND(I115*H115,2)</f>
        <v>0</v>
      </c>
      <c r="K115" s="218" t="s">
        <v>183</v>
      </c>
      <c r="L115" s="47"/>
      <c r="M115" s="223" t="s">
        <v>19</v>
      </c>
      <c r="N115" s="224" t="s">
        <v>48</v>
      </c>
      <c r="O115" s="87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7" t="s">
        <v>99</v>
      </c>
      <c r="AT115" s="227" t="s">
        <v>179</v>
      </c>
      <c r="AU115" s="227" t="s">
        <v>86</v>
      </c>
      <c r="AY115" s="20" t="s">
        <v>177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20" t="s">
        <v>84</v>
      </c>
      <c r="BK115" s="228">
        <f>ROUND(I115*H115,2)</f>
        <v>0</v>
      </c>
      <c r="BL115" s="20" t="s">
        <v>99</v>
      </c>
      <c r="BM115" s="227" t="s">
        <v>5002</v>
      </c>
    </row>
    <row r="116" s="2" customFormat="1">
      <c r="A116" s="41"/>
      <c r="B116" s="42"/>
      <c r="C116" s="43"/>
      <c r="D116" s="229" t="s">
        <v>185</v>
      </c>
      <c r="E116" s="43"/>
      <c r="F116" s="230" t="s">
        <v>270</v>
      </c>
      <c r="G116" s="43"/>
      <c r="H116" s="43"/>
      <c r="I116" s="231"/>
      <c r="J116" s="43"/>
      <c r="K116" s="43"/>
      <c r="L116" s="47"/>
      <c r="M116" s="232"/>
      <c r="N116" s="233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185</v>
      </c>
      <c r="AU116" s="20" t="s">
        <v>86</v>
      </c>
    </row>
    <row r="117" s="13" customFormat="1">
      <c r="A117" s="13"/>
      <c r="B117" s="234"/>
      <c r="C117" s="235"/>
      <c r="D117" s="229" t="s">
        <v>187</v>
      </c>
      <c r="E117" s="236" t="s">
        <v>19</v>
      </c>
      <c r="F117" s="237" t="s">
        <v>5003</v>
      </c>
      <c r="G117" s="235"/>
      <c r="H117" s="238">
        <v>7.1079999999999997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187</v>
      </c>
      <c r="AU117" s="244" t="s">
        <v>86</v>
      </c>
      <c r="AV117" s="13" t="s">
        <v>86</v>
      </c>
      <c r="AW117" s="13" t="s">
        <v>37</v>
      </c>
      <c r="AX117" s="13" t="s">
        <v>84</v>
      </c>
      <c r="AY117" s="244" t="s">
        <v>177</v>
      </c>
    </row>
    <row r="118" s="2" customFormat="1" ht="21.75" customHeight="1">
      <c r="A118" s="41"/>
      <c r="B118" s="42"/>
      <c r="C118" s="216" t="s">
        <v>223</v>
      </c>
      <c r="D118" s="216" t="s">
        <v>179</v>
      </c>
      <c r="E118" s="217" t="s">
        <v>274</v>
      </c>
      <c r="F118" s="218" t="s">
        <v>275</v>
      </c>
      <c r="G118" s="219" t="s">
        <v>182</v>
      </c>
      <c r="H118" s="220">
        <v>35.539999999999999</v>
      </c>
      <c r="I118" s="221"/>
      <c r="J118" s="222">
        <f>ROUND(I118*H118,2)</f>
        <v>0</v>
      </c>
      <c r="K118" s="218" t="s">
        <v>183</v>
      </c>
      <c r="L118" s="47"/>
      <c r="M118" s="223" t="s">
        <v>19</v>
      </c>
      <c r="N118" s="224" t="s">
        <v>48</v>
      </c>
      <c r="O118" s="87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7" t="s">
        <v>99</v>
      </c>
      <c r="AT118" s="227" t="s">
        <v>179</v>
      </c>
      <c r="AU118" s="227" t="s">
        <v>86</v>
      </c>
      <c r="AY118" s="20" t="s">
        <v>177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20" t="s">
        <v>84</v>
      </c>
      <c r="BK118" s="228">
        <f>ROUND(I118*H118,2)</f>
        <v>0</v>
      </c>
      <c r="BL118" s="20" t="s">
        <v>99</v>
      </c>
      <c r="BM118" s="227" t="s">
        <v>5004</v>
      </c>
    </row>
    <row r="119" s="2" customFormat="1">
      <c r="A119" s="41"/>
      <c r="B119" s="42"/>
      <c r="C119" s="43"/>
      <c r="D119" s="229" t="s">
        <v>185</v>
      </c>
      <c r="E119" s="43"/>
      <c r="F119" s="230" t="s">
        <v>277</v>
      </c>
      <c r="G119" s="43"/>
      <c r="H119" s="43"/>
      <c r="I119" s="231"/>
      <c r="J119" s="43"/>
      <c r="K119" s="43"/>
      <c r="L119" s="47"/>
      <c r="M119" s="232"/>
      <c r="N119" s="233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185</v>
      </c>
      <c r="AU119" s="20" t="s">
        <v>86</v>
      </c>
    </row>
    <row r="120" s="13" customFormat="1">
      <c r="A120" s="13"/>
      <c r="B120" s="234"/>
      <c r="C120" s="235"/>
      <c r="D120" s="229" t="s">
        <v>187</v>
      </c>
      <c r="E120" s="236" t="s">
        <v>19</v>
      </c>
      <c r="F120" s="237" t="s">
        <v>5005</v>
      </c>
      <c r="G120" s="235"/>
      <c r="H120" s="238">
        <v>35.539999999999999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187</v>
      </c>
      <c r="AU120" s="244" t="s">
        <v>86</v>
      </c>
      <c r="AV120" s="13" t="s">
        <v>86</v>
      </c>
      <c r="AW120" s="13" t="s">
        <v>37</v>
      </c>
      <c r="AX120" s="13" t="s">
        <v>84</v>
      </c>
      <c r="AY120" s="244" t="s">
        <v>177</v>
      </c>
    </row>
    <row r="121" s="2" customFormat="1" ht="16.5" customHeight="1">
      <c r="A121" s="41"/>
      <c r="B121" s="42"/>
      <c r="C121" s="216" t="s">
        <v>241</v>
      </c>
      <c r="D121" s="216" t="s">
        <v>179</v>
      </c>
      <c r="E121" s="217" t="s">
        <v>280</v>
      </c>
      <c r="F121" s="218" t="s">
        <v>281</v>
      </c>
      <c r="G121" s="219" t="s">
        <v>182</v>
      </c>
      <c r="H121" s="220">
        <v>34.799999999999997</v>
      </c>
      <c r="I121" s="221"/>
      <c r="J121" s="222">
        <f>ROUND(I121*H121,2)</f>
        <v>0</v>
      </c>
      <c r="K121" s="218" t="s">
        <v>183</v>
      </c>
      <c r="L121" s="47"/>
      <c r="M121" s="223" t="s">
        <v>19</v>
      </c>
      <c r="N121" s="224" t="s">
        <v>48</v>
      </c>
      <c r="O121" s="87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7" t="s">
        <v>99</v>
      </c>
      <c r="AT121" s="227" t="s">
        <v>179</v>
      </c>
      <c r="AU121" s="227" t="s">
        <v>86</v>
      </c>
      <c r="AY121" s="20" t="s">
        <v>177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20" t="s">
        <v>84</v>
      </c>
      <c r="BK121" s="228">
        <f>ROUND(I121*H121,2)</f>
        <v>0</v>
      </c>
      <c r="BL121" s="20" t="s">
        <v>99</v>
      </c>
      <c r="BM121" s="227" t="s">
        <v>5006</v>
      </c>
    </row>
    <row r="122" s="2" customFormat="1">
      <c r="A122" s="41"/>
      <c r="B122" s="42"/>
      <c r="C122" s="43"/>
      <c r="D122" s="229" t="s">
        <v>185</v>
      </c>
      <c r="E122" s="43"/>
      <c r="F122" s="230" t="s">
        <v>283</v>
      </c>
      <c r="G122" s="43"/>
      <c r="H122" s="43"/>
      <c r="I122" s="231"/>
      <c r="J122" s="43"/>
      <c r="K122" s="43"/>
      <c r="L122" s="47"/>
      <c r="M122" s="232"/>
      <c r="N122" s="233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185</v>
      </c>
      <c r="AU122" s="20" t="s">
        <v>86</v>
      </c>
    </row>
    <row r="123" s="13" customFormat="1">
      <c r="A123" s="13"/>
      <c r="B123" s="234"/>
      <c r="C123" s="235"/>
      <c r="D123" s="229" t="s">
        <v>187</v>
      </c>
      <c r="E123" s="236" t="s">
        <v>19</v>
      </c>
      <c r="F123" s="237" t="s">
        <v>5007</v>
      </c>
      <c r="G123" s="235"/>
      <c r="H123" s="238">
        <v>34.799999999999997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187</v>
      </c>
      <c r="AU123" s="244" t="s">
        <v>86</v>
      </c>
      <c r="AV123" s="13" t="s">
        <v>86</v>
      </c>
      <c r="AW123" s="13" t="s">
        <v>37</v>
      </c>
      <c r="AX123" s="13" t="s">
        <v>84</v>
      </c>
      <c r="AY123" s="244" t="s">
        <v>177</v>
      </c>
    </row>
    <row r="124" s="2" customFormat="1" ht="16.5" customHeight="1">
      <c r="A124" s="41"/>
      <c r="B124" s="42"/>
      <c r="C124" s="216" t="s">
        <v>248</v>
      </c>
      <c r="D124" s="216" t="s">
        <v>179</v>
      </c>
      <c r="E124" s="217" t="s">
        <v>285</v>
      </c>
      <c r="F124" s="218" t="s">
        <v>286</v>
      </c>
      <c r="G124" s="219" t="s">
        <v>287</v>
      </c>
      <c r="H124" s="220">
        <v>10.662000000000001</v>
      </c>
      <c r="I124" s="221"/>
      <c r="J124" s="222">
        <f>ROUND(I124*H124,2)</f>
        <v>0</v>
      </c>
      <c r="K124" s="218" t="s">
        <v>183</v>
      </c>
      <c r="L124" s="47"/>
      <c r="M124" s="223" t="s">
        <v>19</v>
      </c>
      <c r="N124" s="224" t="s">
        <v>48</v>
      </c>
      <c r="O124" s="87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7" t="s">
        <v>99</v>
      </c>
      <c r="AT124" s="227" t="s">
        <v>179</v>
      </c>
      <c r="AU124" s="227" t="s">
        <v>86</v>
      </c>
      <c r="AY124" s="20" t="s">
        <v>177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20" t="s">
        <v>84</v>
      </c>
      <c r="BK124" s="228">
        <f>ROUND(I124*H124,2)</f>
        <v>0</v>
      </c>
      <c r="BL124" s="20" t="s">
        <v>99</v>
      </c>
      <c r="BM124" s="227" t="s">
        <v>5008</v>
      </c>
    </row>
    <row r="125" s="2" customFormat="1">
      <c r="A125" s="41"/>
      <c r="B125" s="42"/>
      <c r="C125" s="43"/>
      <c r="D125" s="229" t="s">
        <v>185</v>
      </c>
      <c r="E125" s="43"/>
      <c r="F125" s="230" t="s">
        <v>289</v>
      </c>
      <c r="G125" s="43"/>
      <c r="H125" s="43"/>
      <c r="I125" s="231"/>
      <c r="J125" s="43"/>
      <c r="K125" s="43"/>
      <c r="L125" s="47"/>
      <c r="M125" s="232"/>
      <c r="N125" s="233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185</v>
      </c>
      <c r="AU125" s="20" t="s">
        <v>86</v>
      </c>
    </row>
    <row r="126" s="13" customFormat="1">
      <c r="A126" s="13"/>
      <c r="B126" s="234"/>
      <c r="C126" s="235"/>
      <c r="D126" s="229" t="s">
        <v>187</v>
      </c>
      <c r="E126" s="236" t="s">
        <v>19</v>
      </c>
      <c r="F126" s="237" t="s">
        <v>5009</v>
      </c>
      <c r="G126" s="235"/>
      <c r="H126" s="238">
        <v>10.662000000000001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187</v>
      </c>
      <c r="AU126" s="244" t="s">
        <v>86</v>
      </c>
      <c r="AV126" s="13" t="s">
        <v>86</v>
      </c>
      <c r="AW126" s="13" t="s">
        <v>37</v>
      </c>
      <c r="AX126" s="13" t="s">
        <v>84</v>
      </c>
      <c r="AY126" s="244" t="s">
        <v>177</v>
      </c>
    </row>
    <row r="127" s="2" customFormat="1" ht="21.75" customHeight="1">
      <c r="A127" s="41"/>
      <c r="B127" s="42"/>
      <c r="C127" s="216" t="s">
        <v>255</v>
      </c>
      <c r="D127" s="216" t="s">
        <v>179</v>
      </c>
      <c r="E127" s="217" t="s">
        <v>5010</v>
      </c>
      <c r="F127" s="218" t="s">
        <v>5011</v>
      </c>
      <c r="G127" s="219" t="s">
        <v>344</v>
      </c>
      <c r="H127" s="220">
        <v>4</v>
      </c>
      <c r="I127" s="221"/>
      <c r="J127" s="222">
        <f>ROUND(I127*H127,2)</f>
        <v>0</v>
      </c>
      <c r="K127" s="218" t="s">
        <v>244</v>
      </c>
      <c r="L127" s="47"/>
      <c r="M127" s="223" t="s">
        <v>19</v>
      </c>
      <c r="N127" s="224" t="s">
        <v>48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99</v>
      </c>
      <c r="AT127" s="227" t="s">
        <v>179</v>
      </c>
      <c r="AU127" s="227" t="s">
        <v>86</v>
      </c>
      <c r="AY127" s="20" t="s">
        <v>177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84</v>
      </c>
      <c r="BK127" s="228">
        <f>ROUND(I127*H127,2)</f>
        <v>0</v>
      </c>
      <c r="BL127" s="20" t="s">
        <v>99</v>
      </c>
      <c r="BM127" s="227" t="s">
        <v>5012</v>
      </c>
    </row>
    <row r="128" s="2" customFormat="1">
      <c r="A128" s="41"/>
      <c r="B128" s="42"/>
      <c r="C128" s="43"/>
      <c r="D128" s="229" t="s">
        <v>185</v>
      </c>
      <c r="E128" s="43"/>
      <c r="F128" s="230" t="s">
        <v>5013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185</v>
      </c>
      <c r="AU128" s="20" t="s">
        <v>86</v>
      </c>
    </row>
    <row r="129" s="2" customFormat="1" ht="16.5" customHeight="1">
      <c r="A129" s="41"/>
      <c r="B129" s="42"/>
      <c r="C129" s="277" t="s">
        <v>260</v>
      </c>
      <c r="D129" s="277" t="s">
        <v>314</v>
      </c>
      <c r="E129" s="278" t="s">
        <v>5014</v>
      </c>
      <c r="F129" s="279" t="s">
        <v>5015</v>
      </c>
      <c r="G129" s="280" t="s">
        <v>182</v>
      </c>
      <c r="H129" s="281">
        <v>0.80000000000000004</v>
      </c>
      <c r="I129" s="282"/>
      <c r="J129" s="283">
        <f>ROUND(I129*H129,2)</f>
        <v>0</v>
      </c>
      <c r="K129" s="279" t="s">
        <v>183</v>
      </c>
      <c r="L129" s="284"/>
      <c r="M129" s="285" t="s">
        <v>19</v>
      </c>
      <c r="N129" s="286" t="s">
        <v>48</v>
      </c>
      <c r="O129" s="87"/>
      <c r="P129" s="225">
        <f>O129*H129</f>
        <v>0</v>
      </c>
      <c r="Q129" s="225">
        <v>0.20999999999999999</v>
      </c>
      <c r="R129" s="225">
        <f>Q129*H129</f>
        <v>0.16800000000000001</v>
      </c>
      <c r="S129" s="225">
        <v>0</v>
      </c>
      <c r="T129" s="226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7" t="s">
        <v>241</v>
      </c>
      <c r="AT129" s="227" t="s">
        <v>314</v>
      </c>
      <c r="AU129" s="227" t="s">
        <v>86</v>
      </c>
      <c r="AY129" s="20" t="s">
        <v>177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20" t="s">
        <v>84</v>
      </c>
      <c r="BK129" s="228">
        <f>ROUND(I129*H129,2)</f>
        <v>0</v>
      </c>
      <c r="BL129" s="20" t="s">
        <v>99</v>
      </c>
      <c r="BM129" s="227" t="s">
        <v>5016</v>
      </c>
    </row>
    <row r="130" s="2" customFormat="1">
      <c r="A130" s="41"/>
      <c r="B130" s="42"/>
      <c r="C130" s="43"/>
      <c r="D130" s="229" t="s">
        <v>185</v>
      </c>
      <c r="E130" s="43"/>
      <c r="F130" s="230" t="s">
        <v>5015</v>
      </c>
      <c r="G130" s="43"/>
      <c r="H130" s="43"/>
      <c r="I130" s="231"/>
      <c r="J130" s="43"/>
      <c r="K130" s="43"/>
      <c r="L130" s="47"/>
      <c r="M130" s="232"/>
      <c r="N130" s="233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185</v>
      </c>
      <c r="AU130" s="20" t="s">
        <v>86</v>
      </c>
    </row>
    <row r="131" s="13" customFormat="1">
      <c r="A131" s="13"/>
      <c r="B131" s="234"/>
      <c r="C131" s="235"/>
      <c r="D131" s="229" t="s">
        <v>187</v>
      </c>
      <c r="E131" s="235"/>
      <c r="F131" s="237" t="s">
        <v>5017</v>
      </c>
      <c r="G131" s="235"/>
      <c r="H131" s="238">
        <v>0.80000000000000004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187</v>
      </c>
      <c r="AU131" s="244" t="s">
        <v>86</v>
      </c>
      <c r="AV131" s="13" t="s">
        <v>86</v>
      </c>
      <c r="AW131" s="13" t="s">
        <v>4</v>
      </c>
      <c r="AX131" s="13" t="s">
        <v>84</v>
      </c>
      <c r="AY131" s="244" t="s">
        <v>177</v>
      </c>
    </row>
    <row r="132" s="2" customFormat="1" ht="16.5" customHeight="1">
      <c r="A132" s="41"/>
      <c r="B132" s="42"/>
      <c r="C132" s="216" t="s">
        <v>266</v>
      </c>
      <c r="D132" s="216" t="s">
        <v>179</v>
      </c>
      <c r="E132" s="217" t="s">
        <v>5018</v>
      </c>
      <c r="F132" s="218" t="s">
        <v>5019</v>
      </c>
      <c r="G132" s="219" t="s">
        <v>344</v>
      </c>
      <c r="H132" s="220">
        <v>4</v>
      </c>
      <c r="I132" s="221"/>
      <c r="J132" s="222">
        <f>ROUND(I132*H132,2)</f>
        <v>0</v>
      </c>
      <c r="K132" s="218" t="s">
        <v>244</v>
      </c>
      <c r="L132" s="47"/>
      <c r="M132" s="223" t="s">
        <v>19</v>
      </c>
      <c r="N132" s="224" t="s">
        <v>48</v>
      </c>
      <c r="O132" s="87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7" t="s">
        <v>99</v>
      </c>
      <c r="AT132" s="227" t="s">
        <v>179</v>
      </c>
      <c r="AU132" s="227" t="s">
        <v>86</v>
      </c>
      <c r="AY132" s="20" t="s">
        <v>177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20" t="s">
        <v>84</v>
      </c>
      <c r="BK132" s="228">
        <f>ROUND(I132*H132,2)</f>
        <v>0</v>
      </c>
      <c r="BL132" s="20" t="s">
        <v>99</v>
      </c>
      <c r="BM132" s="227" t="s">
        <v>5020</v>
      </c>
    </row>
    <row r="133" s="2" customFormat="1">
      <c r="A133" s="41"/>
      <c r="B133" s="42"/>
      <c r="C133" s="43"/>
      <c r="D133" s="229" t="s">
        <v>185</v>
      </c>
      <c r="E133" s="43"/>
      <c r="F133" s="230" t="s">
        <v>5021</v>
      </c>
      <c r="G133" s="43"/>
      <c r="H133" s="43"/>
      <c r="I133" s="231"/>
      <c r="J133" s="43"/>
      <c r="K133" s="43"/>
      <c r="L133" s="47"/>
      <c r="M133" s="232"/>
      <c r="N133" s="233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185</v>
      </c>
      <c r="AU133" s="20" t="s">
        <v>86</v>
      </c>
    </row>
    <row r="134" s="2" customFormat="1" ht="16.5" customHeight="1">
      <c r="A134" s="41"/>
      <c r="B134" s="42"/>
      <c r="C134" s="277" t="s">
        <v>273</v>
      </c>
      <c r="D134" s="277" t="s">
        <v>314</v>
      </c>
      <c r="E134" s="278" t="s">
        <v>5022</v>
      </c>
      <c r="F134" s="279" t="s">
        <v>5023</v>
      </c>
      <c r="G134" s="280" t="s">
        <v>344</v>
      </c>
      <c r="H134" s="281">
        <v>4</v>
      </c>
      <c r="I134" s="282"/>
      <c r="J134" s="283">
        <f>ROUND(I134*H134,2)</f>
        <v>0</v>
      </c>
      <c r="K134" s="279" t="s">
        <v>183</v>
      </c>
      <c r="L134" s="284"/>
      <c r="M134" s="285" t="s">
        <v>19</v>
      </c>
      <c r="N134" s="286" t="s">
        <v>48</v>
      </c>
      <c r="O134" s="87"/>
      <c r="P134" s="225">
        <f>O134*H134</f>
        <v>0</v>
      </c>
      <c r="Q134" s="225">
        <v>0.027</v>
      </c>
      <c r="R134" s="225">
        <f>Q134*H134</f>
        <v>0.108</v>
      </c>
      <c r="S134" s="225">
        <v>0</v>
      </c>
      <c r="T134" s="226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7" t="s">
        <v>241</v>
      </c>
      <c r="AT134" s="227" t="s">
        <v>314</v>
      </c>
      <c r="AU134" s="227" t="s">
        <v>86</v>
      </c>
      <c r="AY134" s="20" t="s">
        <v>177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20" t="s">
        <v>84</v>
      </c>
      <c r="BK134" s="228">
        <f>ROUND(I134*H134,2)</f>
        <v>0</v>
      </c>
      <c r="BL134" s="20" t="s">
        <v>99</v>
      </c>
      <c r="BM134" s="227" t="s">
        <v>5024</v>
      </c>
    </row>
    <row r="135" s="2" customFormat="1">
      <c r="A135" s="41"/>
      <c r="B135" s="42"/>
      <c r="C135" s="43"/>
      <c r="D135" s="229" t="s">
        <v>185</v>
      </c>
      <c r="E135" s="43"/>
      <c r="F135" s="230" t="s">
        <v>5023</v>
      </c>
      <c r="G135" s="43"/>
      <c r="H135" s="43"/>
      <c r="I135" s="231"/>
      <c r="J135" s="43"/>
      <c r="K135" s="43"/>
      <c r="L135" s="47"/>
      <c r="M135" s="232"/>
      <c r="N135" s="233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185</v>
      </c>
      <c r="AU135" s="20" t="s">
        <v>86</v>
      </c>
    </row>
    <row r="136" s="2" customFormat="1" ht="16.5" customHeight="1">
      <c r="A136" s="41"/>
      <c r="B136" s="42"/>
      <c r="C136" s="216" t="s">
        <v>279</v>
      </c>
      <c r="D136" s="216" t="s">
        <v>179</v>
      </c>
      <c r="E136" s="217" t="s">
        <v>5025</v>
      </c>
      <c r="F136" s="218" t="s">
        <v>5026</v>
      </c>
      <c r="G136" s="219" t="s">
        <v>344</v>
      </c>
      <c r="H136" s="220">
        <v>4</v>
      </c>
      <c r="I136" s="221"/>
      <c r="J136" s="222">
        <f>ROUND(I136*H136,2)</f>
        <v>0</v>
      </c>
      <c r="K136" s="218" t="s">
        <v>244</v>
      </c>
      <c r="L136" s="47"/>
      <c r="M136" s="223" t="s">
        <v>19</v>
      </c>
      <c r="N136" s="224" t="s">
        <v>48</v>
      </c>
      <c r="O136" s="87"/>
      <c r="P136" s="225">
        <f>O136*H136</f>
        <v>0</v>
      </c>
      <c r="Q136" s="225">
        <v>5.0000000000000002E-05</v>
      </c>
      <c r="R136" s="225">
        <f>Q136*H136</f>
        <v>0.00020000000000000001</v>
      </c>
      <c r="S136" s="225">
        <v>0</v>
      </c>
      <c r="T136" s="226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7" t="s">
        <v>99</v>
      </c>
      <c r="AT136" s="227" t="s">
        <v>179</v>
      </c>
      <c r="AU136" s="227" t="s">
        <v>86</v>
      </c>
      <c r="AY136" s="20" t="s">
        <v>177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20" t="s">
        <v>84</v>
      </c>
      <c r="BK136" s="228">
        <f>ROUND(I136*H136,2)</f>
        <v>0</v>
      </c>
      <c r="BL136" s="20" t="s">
        <v>99</v>
      </c>
      <c r="BM136" s="227" t="s">
        <v>5027</v>
      </c>
    </row>
    <row r="137" s="2" customFormat="1">
      <c r="A137" s="41"/>
      <c r="B137" s="42"/>
      <c r="C137" s="43"/>
      <c r="D137" s="229" t="s">
        <v>185</v>
      </c>
      <c r="E137" s="43"/>
      <c r="F137" s="230" t="s">
        <v>5028</v>
      </c>
      <c r="G137" s="43"/>
      <c r="H137" s="43"/>
      <c r="I137" s="231"/>
      <c r="J137" s="43"/>
      <c r="K137" s="43"/>
      <c r="L137" s="47"/>
      <c r="M137" s="232"/>
      <c r="N137" s="233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185</v>
      </c>
      <c r="AU137" s="20" t="s">
        <v>86</v>
      </c>
    </row>
    <row r="138" s="2" customFormat="1" ht="16.5" customHeight="1">
      <c r="A138" s="41"/>
      <c r="B138" s="42"/>
      <c r="C138" s="277" t="s">
        <v>8</v>
      </c>
      <c r="D138" s="277" t="s">
        <v>314</v>
      </c>
      <c r="E138" s="278" t="s">
        <v>5029</v>
      </c>
      <c r="F138" s="279" t="s">
        <v>5030</v>
      </c>
      <c r="G138" s="280" t="s">
        <v>182</v>
      </c>
      <c r="H138" s="281">
        <v>0.089999999999999997</v>
      </c>
      <c r="I138" s="282"/>
      <c r="J138" s="283">
        <f>ROUND(I138*H138,2)</f>
        <v>0</v>
      </c>
      <c r="K138" s="279" t="s">
        <v>183</v>
      </c>
      <c r="L138" s="284"/>
      <c r="M138" s="285" t="s">
        <v>19</v>
      </c>
      <c r="N138" s="286" t="s">
        <v>48</v>
      </c>
      <c r="O138" s="87"/>
      <c r="P138" s="225">
        <f>O138*H138</f>
        <v>0</v>
      </c>
      <c r="Q138" s="225">
        <v>0.65000000000000002</v>
      </c>
      <c r="R138" s="225">
        <f>Q138*H138</f>
        <v>0.058499999999999996</v>
      </c>
      <c r="S138" s="225">
        <v>0</v>
      </c>
      <c r="T138" s="226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7" t="s">
        <v>241</v>
      </c>
      <c r="AT138" s="227" t="s">
        <v>314</v>
      </c>
      <c r="AU138" s="227" t="s">
        <v>86</v>
      </c>
      <c r="AY138" s="20" t="s">
        <v>177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20" t="s">
        <v>84</v>
      </c>
      <c r="BK138" s="228">
        <f>ROUND(I138*H138,2)</f>
        <v>0</v>
      </c>
      <c r="BL138" s="20" t="s">
        <v>99</v>
      </c>
      <c r="BM138" s="227" t="s">
        <v>5031</v>
      </c>
    </row>
    <row r="139" s="2" customFormat="1">
      <c r="A139" s="41"/>
      <c r="B139" s="42"/>
      <c r="C139" s="43"/>
      <c r="D139" s="229" t="s">
        <v>185</v>
      </c>
      <c r="E139" s="43"/>
      <c r="F139" s="230" t="s">
        <v>5030</v>
      </c>
      <c r="G139" s="43"/>
      <c r="H139" s="43"/>
      <c r="I139" s="231"/>
      <c r="J139" s="43"/>
      <c r="K139" s="43"/>
      <c r="L139" s="47"/>
      <c r="M139" s="232"/>
      <c r="N139" s="233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185</v>
      </c>
      <c r="AU139" s="20" t="s">
        <v>86</v>
      </c>
    </row>
    <row r="140" s="13" customFormat="1">
      <c r="A140" s="13"/>
      <c r="B140" s="234"/>
      <c r="C140" s="235"/>
      <c r="D140" s="229" t="s">
        <v>187</v>
      </c>
      <c r="E140" s="236" t="s">
        <v>19</v>
      </c>
      <c r="F140" s="237" t="s">
        <v>5032</v>
      </c>
      <c r="G140" s="235"/>
      <c r="H140" s="238">
        <v>0.089999999999999997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187</v>
      </c>
      <c r="AU140" s="244" t="s">
        <v>86</v>
      </c>
      <c r="AV140" s="13" t="s">
        <v>86</v>
      </c>
      <c r="AW140" s="13" t="s">
        <v>37</v>
      </c>
      <c r="AX140" s="13" t="s">
        <v>84</v>
      </c>
      <c r="AY140" s="244" t="s">
        <v>177</v>
      </c>
    </row>
    <row r="141" s="2" customFormat="1" ht="21.75" customHeight="1">
      <c r="A141" s="41"/>
      <c r="B141" s="42"/>
      <c r="C141" s="216" t="s">
        <v>291</v>
      </c>
      <c r="D141" s="216" t="s">
        <v>179</v>
      </c>
      <c r="E141" s="217" t="s">
        <v>5033</v>
      </c>
      <c r="F141" s="218" t="s">
        <v>5034</v>
      </c>
      <c r="G141" s="219" t="s">
        <v>251</v>
      </c>
      <c r="H141" s="220">
        <v>40.039999999999999</v>
      </c>
      <c r="I141" s="221"/>
      <c r="J141" s="222">
        <f>ROUND(I141*H141,2)</f>
        <v>0</v>
      </c>
      <c r="K141" s="218" t="s">
        <v>244</v>
      </c>
      <c r="L141" s="47"/>
      <c r="M141" s="223" t="s">
        <v>19</v>
      </c>
      <c r="N141" s="224" t="s">
        <v>48</v>
      </c>
      <c r="O141" s="87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7" t="s">
        <v>99</v>
      </c>
      <c r="AT141" s="227" t="s">
        <v>179</v>
      </c>
      <c r="AU141" s="227" t="s">
        <v>86</v>
      </c>
      <c r="AY141" s="20" t="s">
        <v>177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20" t="s">
        <v>84</v>
      </c>
      <c r="BK141" s="228">
        <f>ROUND(I141*H141,2)</f>
        <v>0</v>
      </c>
      <c r="BL141" s="20" t="s">
        <v>99</v>
      </c>
      <c r="BM141" s="227" t="s">
        <v>5035</v>
      </c>
    </row>
    <row r="142" s="2" customFormat="1">
      <c r="A142" s="41"/>
      <c r="B142" s="42"/>
      <c r="C142" s="43"/>
      <c r="D142" s="229" t="s">
        <v>185</v>
      </c>
      <c r="E142" s="43"/>
      <c r="F142" s="230" t="s">
        <v>5036</v>
      </c>
      <c r="G142" s="43"/>
      <c r="H142" s="43"/>
      <c r="I142" s="231"/>
      <c r="J142" s="43"/>
      <c r="K142" s="43"/>
      <c r="L142" s="47"/>
      <c r="M142" s="232"/>
      <c r="N142" s="233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185</v>
      </c>
      <c r="AU142" s="20" t="s">
        <v>86</v>
      </c>
    </row>
    <row r="143" s="2" customFormat="1" ht="16.5" customHeight="1">
      <c r="A143" s="41"/>
      <c r="B143" s="42"/>
      <c r="C143" s="216" t="s">
        <v>313</v>
      </c>
      <c r="D143" s="216" t="s">
        <v>179</v>
      </c>
      <c r="E143" s="217" t="s">
        <v>5037</v>
      </c>
      <c r="F143" s="218" t="s">
        <v>5038</v>
      </c>
      <c r="G143" s="219" t="s">
        <v>287</v>
      </c>
      <c r="H143" s="220">
        <v>0.002</v>
      </c>
      <c r="I143" s="221"/>
      <c r="J143" s="222">
        <f>ROUND(I143*H143,2)</f>
        <v>0</v>
      </c>
      <c r="K143" s="218" t="s">
        <v>244</v>
      </c>
      <c r="L143" s="47"/>
      <c r="M143" s="223" t="s">
        <v>19</v>
      </c>
      <c r="N143" s="224" t="s">
        <v>48</v>
      </c>
      <c r="O143" s="87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7" t="s">
        <v>99</v>
      </c>
      <c r="AT143" s="227" t="s">
        <v>179</v>
      </c>
      <c r="AU143" s="227" t="s">
        <v>86</v>
      </c>
      <c r="AY143" s="20" t="s">
        <v>177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20" t="s">
        <v>84</v>
      </c>
      <c r="BK143" s="228">
        <f>ROUND(I143*H143,2)</f>
        <v>0</v>
      </c>
      <c r="BL143" s="20" t="s">
        <v>99</v>
      </c>
      <c r="BM143" s="227" t="s">
        <v>5039</v>
      </c>
    </row>
    <row r="144" s="2" customFormat="1">
      <c r="A144" s="41"/>
      <c r="B144" s="42"/>
      <c r="C144" s="43"/>
      <c r="D144" s="229" t="s">
        <v>185</v>
      </c>
      <c r="E144" s="43"/>
      <c r="F144" s="230" t="s">
        <v>5040</v>
      </c>
      <c r="G144" s="43"/>
      <c r="H144" s="43"/>
      <c r="I144" s="231"/>
      <c r="J144" s="43"/>
      <c r="K144" s="43"/>
      <c r="L144" s="47"/>
      <c r="M144" s="232"/>
      <c r="N144" s="233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185</v>
      </c>
      <c r="AU144" s="20" t="s">
        <v>86</v>
      </c>
    </row>
    <row r="145" s="13" customFormat="1">
      <c r="A145" s="13"/>
      <c r="B145" s="234"/>
      <c r="C145" s="235"/>
      <c r="D145" s="229" t="s">
        <v>187</v>
      </c>
      <c r="E145" s="236" t="s">
        <v>19</v>
      </c>
      <c r="F145" s="237" t="s">
        <v>5041</v>
      </c>
      <c r="G145" s="235"/>
      <c r="H145" s="238">
        <v>0.002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187</v>
      </c>
      <c r="AU145" s="244" t="s">
        <v>86</v>
      </c>
      <c r="AV145" s="13" t="s">
        <v>86</v>
      </c>
      <c r="AW145" s="13" t="s">
        <v>37</v>
      </c>
      <c r="AX145" s="13" t="s">
        <v>84</v>
      </c>
      <c r="AY145" s="244" t="s">
        <v>177</v>
      </c>
    </row>
    <row r="146" s="2" customFormat="1" ht="16.5" customHeight="1">
      <c r="A146" s="41"/>
      <c r="B146" s="42"/>
      <c r="C146" s="277" t="s">
        <v>321</v>
      </c>
      <c r="D146" s="277" t="s">
        <v>314</v>
      </c>
      <c r="E146" s="278" t="s">
        <v>5042</v>
      </c>
      <c r="F146" s="279" t="s">
        <v>5043</v>
      </c>
      <c r="G146" s="280" t="s">
        <v>582</v>
      </c>
      <c r="H146" s="281">
        <v>2.0019999999999998</v>
      </c>
      <c r="I146" s="282"/>
      <c r="J146" s="283">
        <f>ROUND(I146*H146,2)</f>
        <v>0</v>
      </c>
      <c r="K146" s="279" t="s">
        <v>183</v>
      </c>
      <c r="L146" s="284"/>
      <c r="M146" s="285" t="s">
        <v>19</v>
      </c>
      <c r="N146" s="286" t="s">
        <v>48</v>
      </c>
      <c r="O146" s="87"/>
      <c r="P146" s="225">
        <f>O146*H146</f>
        <v>0</v>
      </c>
      <c r="Q146" s="225">
        <v>0.001</v>
      </c>
      <c r="R146" s="225">
        <f>Q146*H146</f>
        <v>0.0020019999999999999</v>
      </c>
      <c r="S146" s="225">
        <v>0</v>
      </c>
      <c r="T146" s="226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7" t="s">
        <v>241</v>
      </c>
      <c r="AT146" s="227" t="s">
        <v>314</v>
      </c>
      <c r="AU146" s="227" t="s">
        <v>86</v>
      </c>
      <c r="AY146" s="20" t="s">
        <v>177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20" t="s">
        <v>84</v>
      </c>
      <c r="BK146" s="228">
        <f>ROUND(I146*H146,2)</f>
        <v>0</v>
      </c>
      <c r="BL146" s="20" t="s">
        <v>99</v>
      </c>
      <c r="BM146" s="227" t="s">
        <v>5044</v>
      </c>
    </row>
    <row r="147" s="2" customFormat="1">
      <c r="A147" s="41"/>
      <c r="B147" s="42"/>
      <c r="C147" s="43"/>
      <c r="D147" s="229" t="s">
        <v>185</v>
      </c>
      <c r="E147" s="43"/>
      <c r="F147" s="230" t="s">
        <v>5043</v>
      </c>
      <c r="G147" s="43"/>
      <c r="H147" s="43"/>
      <c r="I147" s="231"/>
      <c r="J147" s="43"/>
      <c r="K147" s="43"/>
      <c r="L147" s="47"/>
      <c r="M147" s="232"/>
      <c r="N147" s="233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185</v>
      </c>
      <c r="AU147" s="20" t="s">
        <v>86</v>
      </c>
    </row>
    <row r="148" s="13" customFormat="1">
      <c r="A148" s="13"/>
      <c r="B148" s="234"/>
      <c r="C148" s="235"/>
      <c r="D148" s="229" t="s">
        <v>187</v>
      </c>
      <c r="E148" s="236" t="s">
        <v>19</v>
      </c>
      <c r="F148" s="237" t="s">
        <v>5045</v>
      </c>
      <c r="G148" s="235"/>
      <c r="H148" s="238">
        <v>2.0019999999999998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187</v>
      </c>
      <c r="AU148" s="244" t="s">
        <v>86</v>
      </c>
      <c r="AV148" s="13" t="s">
        <v>86</v>
      </c>
      <c r="AW148" s="13" t="s">
        <v>37</v>
      </c>
      <c r="AX148" s="13" t="s">
        <v>84</v>
      </c>
      <c r="AY148" s="244" t="s">
        <v>177</v>
      </c>
    </row>
    <row r="149" s="12" customFormat="1" ht="22.8" customHeight="1">
      <c r="A149" s="12"/>
      <c r="B149" s="200"/>
      <c r="C149" s="201"/>
      <c r="D149" s="202" t="s">
        <v>76</v>
      </c>
      <c r="E149" s="214" t="s">
        <v>321</v>
      </c>
      <c r="F149" s="214" t="s">
        <v>5046</v>
      </c>
      <c r="G149" s="201"/>
      <c r="H149" s="201"/>
      <c r="I149" s="204"/>
      <c r="J149" s="215">
        <f>BK149</f>
        <v>0</v>
      </c>
      <c r="K149" s="201"/>
      <c r="L149" s="206"/>
      <c r="M149" s="207"/>
      <c r="N149" s="208"/>
      <c r="O149" s="208"/>
      <c r="P149" s="209">
        <f>SUM(P150:P175)</f>
        <v>0</v>
      </c>
      <c r="Q149" s="208"/>
      <c r="R149" s="209">
        <f>SUM(R150:R175)</f>
        <v>1.9576500000000001</v>
      </c>
      <c r="S149" s="208"/>
      <c r="T149" s="210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1" t="s">
        <v>84</v>
      </c>
      <c r="AT149" s="212" t="s">
        <v>76</v>
      </c>
      <c r="AU149" s="212" t="s">
        <v>84</v>
      </c>
      <c r="AY149" s="211" t="s">
        <v>177</v>
      </c>
      <c r="BK149" s="213">
        <f>SUM(BK150:BK175)</f>
        <v>0</v>
      </c>
    </row>
    <row r="150" s="2" customFormat="1" ht="16.5" customHeight="1">
      <c r="A150" s="41"/>
      <c r="B150" s="42"/>
      <c r="C150" s="216" t="s">
        <v>336</v>
      </c>
      <c r="D150" s="216" t="s">
        <v>179</v>
      </c>
      <c r="E150" s="217" t="s">
        <v>5047</v>
      </c>
      <c r="F150" s="218" t="s">
        <v>5048</v>
      </c>
      <c r="G150" s="219" t="s">
        <v>251</v>
      </c>
      <c r="H150" s="220">
        <v>310</v>
      </c>
      <c r="I150" s="221"/>
      <c r="J150" s="222">
        <f>ROUND(I150*H150,2)</f>
        <v>0</v>
      </c>
      <c r="K150" s="218" t="s">
        <v>183</v>
      </c>
      <c r="L150" s="47"/>
      <c r="M150" s="223" t="s">
        <v>19</v>
      </c>
      <c r="N150" s="224" t="s">
        <v>48</v>
      </c>
      <c r="O150" s="87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7" t="s">
        <v>99</v>
      </c>
      <c r="AT150" s="227" t="s">
        <v>179</v>
      </c>
      <c r="AU150" s="227" t="s">
        <v>86</v>
      </c>
      <c r="AY150" s="20" t="s">
        <v>177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20" t="s">
        <v>84</v>
      </c>
      <c r="BK150" s="228">
        <f>ROUND(I150*H150,2)</f>
        <v>0</v>
      </c>
      <c r="BL150" s="20" t="s">
        <v>99</v>
      </c>
      <c r="BM150" s="227" t="s">
        <v>5049</v>
      </c>
    </row>
    <row r="151" s="2" customFormat="1">
      <c r="A151" s="41"/>
      <c r="B151" s="42"/>
      <c r="C151" s="43"/>
      <c r="D151" s="229" t="s">
        <v>185</v>
      </c>
      <c r="E151" s="43"/>
      <c r="F151" s="230" t="s">
        <v>5050</v>
      </c>
      <c r="G151" s="43"/>
      <c r="H151" s="43"/>
      <c r="I151" s="231"/>
      <c r="J151" s="43"/>
      <c r="K151" s="43"/>
      <c r="L151" s="47"/>
      <c r="M151" s="232"/>
      <c r="N151" s="233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185</v>
      </c>
      <c r="AU151" s="20" t="s">
        <v>86</v>
      </c>
    </row>
    <row r="152" s="2" customFormat="1" ht="16.5" customHeight="1">
      <c r="A152" s="41"/>
      <c r="B152" s="42"/>
      <c r="C152" s="216" t="s">
        <v>341</v>
      </c>
      <c r="D152" s="216" t="s">
        <v>179</v>
      </c>
      <c r="E152" s="217" t="s">
        <v>5051</v>
      </c>
      <c r="F152" s="218" t="s">
        <v>5052</v>
      </c>
      <c r="G152" s="219" t="s">
        <v>251</v>
      </c>
      <c r="H152" s="220">
        <v>310</v>
      </c>
      <c r="I152" s="221"/>
      <c r="J152" s="222">
        <f>ROUND(I152*H152,2)</f>
        <v>0</v>
      </c>
      <c r="K152" s="218" t="s">
        <v>244</v>
      </c>
      <c r="L152" s="47"/>
      <c r="M152" s="223" t="s">
        <v>19</v>
      </c>
      <c r="N152" s="224" t="s">
        <v>48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99</v>
      </c>
      <c r="AT152" s="227" t="s">
        <v>179</v>
      </c>
      <c r="AU152" s="227" t="s">
        <v>86</v>
      </c>
      <c r="AY152" s="20" t="s">
        <v>177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84</v>
      </c>
      <c r="BK152" s="228">
        <f>ROUND(I152*H152,2)</f>
        <v>0</v>
      </c>
      <c r="BL152" s="20" t="s">
        <v>99</v>
      </c>
      <c r="BM152" s="227" t="s">
        <v>5053</v>
      </c>
    </row>
    <row r="153" s="2" customFormat="1">
      <c r="A153" s="41"/>
      <c r="B153" s="42"/>
      <c r="C153" s="43"/>
      <c r="D153" s="229" t="s">
        <v>185</v>
      </c>
      <c r="E153" s="43"/>
      <c r="F153" s="230" t="s">
        <v>5054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185</v>
      </c>
      <c r="AU153" s="20" t="s">
        <v>86</v>
      </c>
    </row>
    <row r="154" s="2" customFormat="1" ht="16.5" customHeight="1">
      <c r="A154" s="41"/>
      <c r="B154" s="42"/>
      <c r="C154" s="277" t="s">
        <v>7</v>
      </c>
      <c r="D154" s="277" t="s">
        <v>314</v>
      </c>
      <c r="E154" s="278" t="s">
        <v>5055</v>
      </c>
      <c r="F154" s="279" t="s">
        <v>5056</v>
      </c>
      <c r="G154" s="280" t="s">
        <v>582</v>
      </c>
      <c r="H154" s="281">
        <v>4.6500000000000004</v>
      </c>
      <c r="I154" s="282"/>
      <c r="J154" s="283">
        <f>ROUND(I154*H154,2)</f>
        <v>0</v>
      </c>
      <c r="K154" s="279" t="s">
        <v>183</v>
      </c>
      <c r="L154" s="284"/>
      <c r="M154" s="285" t="s">
        <v>19</v>
      </c>
      <c r="N154" s="286" t="s">
        <v>48</v>
      </c>
      <c r="O154" s="87"/>
      <c r="P154" s="225">
        <f>O154*H154</f>
        <v>0</v>
      </c>
      <c r="Q154" s="225">
        <v>0.001</v>
      </c>
      <c r="R154" s="225">
        <f>Q154*H154</f>
        <v>0.0046500000000000005</v>
      </c>
      <c r="S154" s="225">
        <v>0</v>
      </c>
      <c r="T154" s="226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7" t="s">
        <v>241</v>
      </c>
      <c r="AT154" s="227" t="s">
        <v>314</v>
      </c>
      <c r="AU154" s="227" t="s">
        <v>86</v>
      </c>
      <c r="AY154" s="20" t="s">
        <v>177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20" t="s">
        <v>84</v>
      </c>
      <c r="BK154" s="228">
        <f>ROUND(I154*H154,2)</f>
        <v>0</v>
      </c>
      <c r="BL154" s="20" t="s">
        <v>99</v>
      </c>
      <c r="BM154" s="227" t="s">
        <v>5057</v>
      </c>
    </row>
    <row r="155" s="2" customFormat="1">
      <c r="A155" s="41"/>
      <c r="B155" s="42"/>
      <c r="C155" s="43"/>
      <c r="D155" s="229" t="s">
        <v>185</v>
      </c>
      <c r="E155" s="43"/>
      <c r="F155" s="230" t="s">
        <v>5056</v>
      </c>
      <c r="G155" s="43"/>
      <c r="H155" s="43"/>
      <c r="I155" s="231"/>
      <c r="J155" s="43"/>
      <c r="K155" s="43"/>
      <c r="L155" s="47"/>
      <c r="M155" s="232"/>
      <c r="N155" s="233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185</v>
      </c>
      <c r="AU155" s="20" t="s">
        <v>86</v>
      </c>
    </row>
    <row r="156" s="13" customFormat="1">
      <c r="A156" s="13"/>
      <c r="B156" s="234"/>
      <c r="C156" s="235"/>
      <c r="D156" s="229" t="s">
        <v>187</v>
      </c>
      <c r="E156" s="236" t="s">
        <v>19</v>
      </c>
      <c r="F156" s="237" t="s">
        <v>2233</v>
      </c>
      <c r="G156" s="235"/>
      <c r="H156" s="238">
        <v>310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187</v>
      </c>
      <c r="AU156" s="244" t="s">
        <v>86</v>
      </c>
      <c r="AV156" s="13" t="s">
        <v>86</v>
      </c>
      <c r="AW156" s="13" t="s">
        <v>37</v>
      </c>
      <c r="AX156" s="13" t="s">
        <v>84</v>
      </c>
      <c r="AY156" s="244" t="s">
        <v>177</v>
      </c>
    </row>
    <row r="157" s="13" customFormat="1">
      <c r="A157" s="13"/>
      <c r="B157" s="234"/>
      <c r="C157" s="235"/>
      <c r="D157" s="229" t="s">
        <v>187</v>
      </c>
      <c r="E157" s="235"/>
      <c r="F157" s="237" t="s">
        <v>5058</v>
      </c>
      <c r="G157" s="235"/>
      <c r="H157" s="238">
        <v>4.6500000000000004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187</v>
      </c>
      <c r="AU157" s="244" t="s">
        <v>86</v>
      </c>
      <c r="AV157" s="13" t="s">
        <v>86</v>
      </c>
      <c r="AW157" s="13" t="s">
        <v>4</v>
      </c>
      <c r="AX157" s="13" t="s">
        <v>84</v>
      </c>
      <c r="AY157" s="244" t="s">
        <v>177</v>
      </c>
    </row>
    <row r="158" s="2" customFormat="1" ht="16.5" customHeight="1">
      <c r="A158" s="41"/>
      <c r="B158" s="42"/>
      <c r="C158" s="277" t="s">
        <v>360</v>
      </c>
      <c r="D158" s="277" t="s">
        <v>314</v>
      </c>
      <c r="E158" s="278" t="s">
        <v>5014</v>
      </c>
      <c r="F158" s="279" t="s">
        <v>5015</v>
      </c>
      <c r="G158" s="280" t="s">
        <v>182</v>
      </c>
      <c r="H158" s="281">
        <v>9.3000000000000007</v>
      </c>
      <c r="I158" s="282"/>
      <c r="J158" s="283">
        <f>ROUND(I158*H158,2)</f>
        <v>0</v>
      </c>
      <c r="K158" s="279" t="s">
        <v>183</v>
      </c>
      <c r="L158" s="284"/>
      <c r="M158" s="285" t="s">
        <v>19</v>
      </c>
      <c r="N158" s="286" t="s">
        <v>48</v>
      </c>
      <c r="O158" s="87"/>
      <c r="P158" s="225">
        <f>O158*H158</f>
        <v>0</v>
      </c>
      <c r="Q158" s="225">
        <v>0.20999999999999999</v>
      </c>
      <c r="R158" s="225">
        <f>Q158*H158</f>
        <v>1.9530000000000001</v>
      </c>
      <c r="S158" s="225">
        <v>0</v>
      </c>
      <c r="T158" s="226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7" t="s">
        <v>241</v>
      </c>
      <c r="AT158" s="227" t="s">
        <v>314</v>
      </c>
      <c r="AU158" s="227" t="s">
        <v>86</v>
      </c>
      <c r="AY158" s="20" t="s">
        <v>177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20" t="s">
        <v>84</v>
      </c>
      <c r="BK158" s="228">
        <f>ROUND(I158*H158,2)</f>
        <v>0</v>
      </c>
      <c r="BL158" s="20" t="s">
        <v>99</v>
      </c>
      <c r="BM158" s="227" t="s">
        <v>5059</v>
      </c>
    </row>
    <row r="159" s="2" customFormat="1">
      <c r="A159" s="41"/>
      <c r="B159" s="42"/>
      <c r="C159" s="43"/>
      <c r="D159" s="229" t="s">
        <v>185</v>
      </c>
      <c r="E159" s="43"/>
      <c r="F159" s="230" t="s">
        <v>5015</v>
      </c>
      <c r="G159" s="43"/>
      <c r="H159" s="43"/>
      <c r="I159" s="231"/>
      <c r="J159" s="43"/>
      <c r="K159" s="43"/>
      <c r="L159" s="47"/>
      <c r="M159" s="232"/>
      <c r="N159" s="233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185</v>
      </c>
      <c r="AU159" s="20" t="s">
        <v>86</v>
      </c>
    </row>
    <row r="160" s="13" customFormat="1">
      <c r="A160" s="13"/>
      <c r="B160" s="234"/>
      <c r="C160" s="235"/>
      <c r="D160" s="229" t="s">
        <v>187</v>
      </c>
      <c r="E160" s="236" t="s">
        <v>19</v>
      </c>
      <c r="F160" s="237" t="s">
        <v>2233</v>
      </c>
      <c r="G160" s="235"/>
      <c r="H160" s="238">
        <v>310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187</v>
      </c>
      <c r="AU160" s="244" t="s">
        <v>86</v>
      </c>
      <c r="AV160" s="13" t="s">
        <v>86</v>
      </c>
      <c r="AW160" s="13" t="s">
        <v>37</v>
      </c>
      <c r="AX160" s="13" t="s">
        <v>84</v>
      </c>
      <c r="AY160" s="244" t="s">
        <v>177</v>
      </c>
    </row>
    <row r="161" s="13" customFormat="1">
      <c r="A161" s="13"/>
      <c r="B161" s="234"/>
      <c r="C161" s="235"/>
      <c r="D161" s="229" t="s">
        <v>187</v>
      </c>
      <c r="E161" s="235"/>
      <c r="F161" s="237" t="s">
        <v>5060</v>
      </c>
      <c r="G161" s="235"/>
      <c r="H161" s="238">
        <v>9.3000000000000007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187</v>
      </c>
      <c r="AU161" s="244" t="s">
        <v>86</v>
      </c>
      <c r="AV161" s="13" t="s">
        <v>86</v>
      </c>
      <c r="AW161" s="13" t="s">
        <v>4</v>
      </c>
      <c r="AX161" s="13" t="s">
        <v>84</v>
      </c>
      <c r="AY161" s="244" t="s">
        <v>177</v>
      </c>
    </row>
    <row r="162" s="2" customFormat="1" ht="21.75" customHeight="1">
      <c r="A162" s="41"/>
      <c r="B162" s="42"/>
      <c r="C162" s="216" t="s">
        <v>366</v>
      </c>
      <c r="D162" s="216" t="s">
        <v>179</v>
      </c>
      <c r="E162" s="217" t="s">
        <v>5033</v>
      </c>
      <c r="F162" s="218" t="s">
        <v>5034</v>
      </c>
      <c r="G162" s="219" t="s">
        <v>251</v>
      </c>
      <c r="H162" s="220">
        <v>310</v>
      </c>
      <c r="I162" s="221"/>
      <c r="J162" s="222">
        <f>ROUND(I162*H162,2)</f>
        <v>0</v>
      </c>
      <c r="K162" s="218" t="s">
        <v>244</v>
      </c>
      <c r="L162" s="47"/>
      <c r="M162" s="223" t="s">
        <v>19</v>
      </c>
      <c r="N162" s="224" t="s">
        <v>48</v>
      </c>
      <c r="O162" s="87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7" t="s">
        <v>99</v>
      </c>
      <c r="AT162" s="227" t="s">
        <v>179</v>
      </c>
      <c r="AU162" s="227" t="s">
        <v>86</v>
      </c>
      <c r="AY162" s="20" t="s">
        <v>177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20" t="s">
        <v>84</v>
      </c>
      <c r="BK162" s="228">
        <f>ROUND(I162*H162,2)</f>
        <v>0</v>
      </c>
      <c r="BL162" s="20" t="s">
        <v>99</v>
      </c>
      <c r="BM162" s="227" t="s">
        <v>5061</v>
      </c>
    </row>
    <row r="163" s="2" customFormat="1">
      <c r="A163" s="41"/>
      <c r="B163" s="42"/>
      <c r="C163" s="43"/>
      <c r="D163" s="229" t="s">
        <v>185</v>
      </c>
      <c r="E163" s="43"/>
      <c r="F163" s="230" t="s">
        <v>5036</v>
      </c>
      <c r="G163" s="43"/>
      <c r="H163" s="43"/>
      <c r="I163" s="231"/>
      <c r="J163" s="43"/>
      <c r="K163" s="43"/>
      <c r="L163" s="47"/>
      <c r="M163" s="232"/>
      <c r="N163" s="233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185</v>
      </c>
      <c r="AU163" s="20" t="s">
        <v>86</v>
      </c>
    </row>
    <row r="164" s="2" customFormat="1" ht="16.5" customHeight="1">
      <c r="A164" s="41"/>
      <c r="B164" s="42"/>
      <c r="C164" s="216" t="s">
        <v>372</v>
      </c>
      <c r="D164" s="216" t="s">
        <v>179</v>
      </c>
      <c r="E164" s="217" t="s">
        <v>5037</v>
      </c>
      <c r="F164" s="218" t="s">
        <v>5038</v>
      </c>
      <c r="G164" s="219" t="s">
        <v>287</v>
      </c>
      <c r="H164" s="220">
        <v>0.025000000000000001</v>
      </c>
      <c r="I164" s="221"/>
      <c r="J164" s="222">
        <f>ROUND(I164*H164,2)</f>
        <v>0</v>
      </c>
      <c r="K164" s="218" t="s">
        <v>244</v>
      </c>
      <c r="L164" s="47"/>
      <c r="M164" s="223" t="s">
        <v>19</v>
      </c>
      <c r="N164" s="224" t="s">
        <v>48</v>
      </c>
      <c r="O164" s="87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7" t="s">
        <v>99</v>
      </c>
      <c r="AT164" s="227" t="s">
        <v>179</v>
      </c>
      <c r="AU164" s="227" t="s">
        <v>86</v>
      </c>
      <c r="AY164" s="20" t="s">
        <v>177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20" t="s">
        <v>84</v>
      </c>
      <c r="BK164" s="228">
        <f>ROUND(I164*H164,2)</f>
        <v>0</v>
      </c>
      <c r="BL164" s="20" t="s">
        <v>99</v>
      </c>
      <c r="BM164" s="227" t="s">
        <v>5062</v>
      </c>
    </row>
    <row r="165" s="2" customFormat="1">
      <c r="A165" s="41"/>
      <c r="B165" s="42"/>
      <c r="C165" s="43"/>
      <c r="D165" s="229" t="s">
        <v>185</v>
      </c>
      <c r="E165" s="43"/>
      <c r="F165" s="230" t="s">
        <v>5040</v>
      </c>
      <c r="G165" s="43"/>
      <c r="H165" s="43"/>
      <c r="I165" s="231"/>
      <c r="J165" s="43"/>
      <c r="K165" s="43"/>
      <c r="L165" s="47"/>
      <c r="M165" s="232"/>
      <c r="N165" s="233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185</v>
      </c>
      <c r="AU165" s="20" t="s">
        <v>86</v>
      </c>
    </row>
    <row r="166" s="13" customFormat="1">
      <c r="A166" s="13"/>
      <c r="B166" s="234"/>
      <c r="C166" s="235"/>
      <c r="D166" s="229" t="s">
        <v>187</v>
      </c>
      <c r="E166" s="236" t="s">
        <v>19</v>
      </c>
      <c r="F166" s="237" t="s">
        <v>2233</v>
      </c>
      <c r="G166" s="235"/>
      <c r="H166" s="238">
        <v>310</v>
      </c>
      <c r="I166" s="239"/>
      <c r="J166" s="235"/>
      <c r="K166" s="235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187</v>
      </c>
      <c r="AU166" s="244" t="s">
        <v>86</v>
      </c>
      <c r="AV166" s="13" t="s">
        <v>86</v>
      </c>
      <c r="AW166" s="13" t="s">
        <v>37</v>
      </c>
      <c r="AX166" s="13" t="s">
        <v>84</v>
      </c>
      <c r="AY166" s="244" t="s">
        <v>177</v>
      </c>
    </row>
    <row r="167" s="13" customFormat="1">
      <c r="A167" s="13"/>
      <c r="B167" s="234"/>
      <c r="C167" s="235"/>
      <c r="D167" s="229" t="s">
        <v>187</v>
      </c>
      <c r="E167" s="235"/>
      <c r="F167" s="237" t="s">
        <v>5063</v>
      </c>
      <c r="G167" s="235"/>
      <c r="H167" s="238">
        <v>0.025000000000000001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187</v>
      </c>
      <c r="AU167" s="244" t="s">
        <v>86</v>
      </c>
      <c r="AV167" s="13" t="s">
        <v>86</v>
      </c>
      <c r="AW167" s="13" t="s">
        <v>4</v>
      </c>
      <c r="AX167" s="13" t="s">
        <v>84</v>
      </c>
      <c r="AY167" s="244" t="s">
        <v>177</v>
      </c>
    </row>
    <row r="168" s="2" customFormat="1" ht="16.5" customHeight="1">
      <c r="A168" s="41"/>
      <c r="B168" s="42"/>
      <c r="C168" s="216" t="s">
        <v>378</v>
      </c>
      <c r="D168" s="216" t="s">
        <v>179</v>
      </c>
      <c r="E168" s="217" t="s">
        <v>5064</v>
      </c>
      <c r="F168" s="218" t="s">
        <v>5065</v>
      </c>
      <c r="G168" s="219" t="s">
        <v>182</v>
      </c>
      <c r="H168" s="220">
        <v>18.600000000000001</v>
      </c>
      <c r="I168" s="221"/>
      <c r="J168" s="222">
        <f>ROUND(I168*H168,2)</f>
        <v>0</v>
      </c>
      <c r="K168" s="218" t="s">
        <v>244</v>
      </c>
      <c r="L168" s="47"/>
      <c r="M168" s="223" t="s">
        <v>19</v>
      </c>
      <c r="N168" s="224" t="s">
        <v>48</v>
      </c>
      <c r="O168" s="87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7" t="s">
        <v>99</v>
      </c>
      <c r="AT168" s="227" t="s">
        <v>179</v>
      </c>
      <c r="AU168" s="227" t="s">
        <v>86</v>
      </c>
      <c r="AY168" s="20" t="s">
        <v>177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20" t="s">
        <v>84</v>
      </c>
      <c r="BK168" s="228">
        <f>ROUND(I168*H168,2)</f>
        <v>0</v>
      </c>
      <c r="BL168" s="20" t="s">
        <v>99</v>
      </c>
      <c r="BM168" s="227" t="s">
        <v>5066</v>
      </c>
    </row>
    <row r="169" s="2" customFormat="1">
      <c r="A169" s="41"/>
      <c r="B169" s="42"/>
      <c r="C169" s="43"/>
      <c r="D169" s="229" t="s">
        <v>185</v>
      </c>
      <c r="E169" s="43"/>
      <c r="F169" s="230" t="s">
        <v>5067</v>
      </c>
      <c r="G169" s="43"/>
      <c r="H169" s="43"/>
      <c r="I169" s="231"/>
      <c r="J169" s="43"/>
      <c r="K169" s="43"/>
      <c r="L169" s="47"/>
      <c r="M169" s="232"/>
      <c r="N169" s="233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185</v>
      </c>
      <c r="AU169" s="20" t="s">
        <v>86</v>
      </c>
    </row>
    <row r="170" s="14" customFormat="1">
      <c r="A170" s="14"/>
      <c r="B170" s="245"/>
      <c r="C170" s="246"/>
      <c r="D170" s="229" t="s">
        <v>187</v>
      </c>
      <c r="E170" s="247" t="s">
        <v>19</v>
      </c>
      <c r="F170" s="248" t="s">
        <v>5068</v>
      </c>
      <c r="G170" s="246"/>
      <c r="H170" s="247" t="s">
        <v>19</v>
      </c>
      <c r="I170" s="249"/>
      <c r="J170" s="246"/>
      <c r="K170" s="246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187</v>
      </c>
      <c r="AU170" s="254" t="s">
        <v>86</v>
      </c>
      <c r="AV170" s="14" t="s">
        <v>84</v>
      </c>
      <c r="AW170" s="14" t="s">
        <v>37</v>
      </c>
      <c r="AX170" s="14" t="s">
        <v>77</v>
      </c>
      <c r="AY170" s="254" t="s">
        <v>177</v>
      </c>
    </row>
    <row r="171" s="13" customFormat="1">
      <c r="A171" s="13"/>
      <c r="B171" s="234"/>
      <c r="C171" s="235"/>
      <c r="D171" s="229" t="s">
        <v>187</v>
      </c>
      <c r="E171" s="236" t="s">
        <v>19</v>
      </c>
      <c r="F171" s="237" t="s">
        <v>5069</v>
      </c>
      <c r="G171" s="235"/>
      <c r="H171" s="238">
        <v>18.600000000000001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187</v>
      </c>
      <c r="AU171" s="244" t="s">
        <v>86</v>
      </c>
      <c r="AV171" s="13" t="s">
        <v>86</v>
      </c>
      <c r="AW171" s="13" t="s">
        <v>37</v>
      </c>
      <c r="AX171" s="13" t="s">
        <v>84</v>
      </c>
      <c r="AY171" s="244" t="s">
        <v>177</v>
      </c>
    </row>
    <row r="172" s="2" customFormat="1" ht="16.5" customHeight="1">
      <c r="A172" s="41"/>
      <c r="B172" s="42"/>
      <c r="C172" s="216" t="s">
        <v>384</v>
      </c>
      <c r="D172" s="216" t="s">
        <v>179</v>
      </c>
      <c r="E172" s="217" t="s">
        <v>5070</v>
      </c>
      <c r="F172" s="218" t="s">
        <v>5071</v>
      </c>
      <c r="G172" s="219" t="s">
        <v>182</v>
      </c>
      <c r="H172" s="220">
        <v>18.600000000000001</v>
      </c>
      <c r="I172" s="221"/>
      <c r="J172" s="222">
        <f>ROUND(I172*H172,2)</f>
        <v>0</v>
      </c>
      <c r="K172" s="218" t="s">
        <v>244</v>
      </c>
      <c r="L172" s="47"/>
      <c r="M172" s="223" t="s">
        <v>19</v>
      </c>
      <c r="N172" s="224" t="s">
        <v>48</v>
      </c>
      <c r="O172" s="87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7" t="s">
        <v>99</v>
      </c>
      <c r="AT172" s="227" t="s">
        <v>179</v>
      </c>
      <c r="AU172" s="227" t="s">
        <v>86</v>
      </c>
      <c r="AY172" s="20" t="s">
        <v>177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20" t="s">
        <v>84</v>
      </c>
      <c r="BK172" s="228">
        <f>ROUND(I172*H172,2)</f>
        <v>0</v>
      </c>
      <c r="BL172" s="20" t="s">
        <v>99</v>
      </c>
      <c r="BM172" s="227" t="s">
        <v>5072</v>
      </c>
    </row>
    <row r="173" s="2" customFormat="1">
      <c r="A173" s="41"/>
      <c r="B173" s="42"/>
      <c r="C173" s="43"/>
      <c r="D173" s="229" t="s">
        <v>185</v>
      </c>
      <c r="E173" s="43"/>
      <c r="F173" s="230" t="s">
        <v>5073</v>
      </c>
      <c r="G173" s="43"/>
      <c r="H173" s="43"/>
      <c r="I173" s="231"/>
      <c r="J173" s="43"/>
      <c r="K173" s="43"/>
      <c r="L173" s="47"/>
      <c r="M173" s="232"/>
      <c r="N173" s="233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185</v>
      </c>
      <c r="AU173" s="20" t="s">
        <v>86</v>
      </c>
    </row>
    <row r="174" s="14" customFormat="1">
      <c r="A174" s="14"/>
      <c r="B174" s="245"/>
      <c r="C174" s="246"/>
      <c r="D174" s="229" t="s">
        <v>187</v>
      </c>
      <c r="E174" s="247" t="s">
        <v>19</v>
      </c>
      <c r="F174" s="248" t="s">
        <v>5068</v>
      </c>
      <c r="G174" s="246"/>
      <c r="H174" s="247" t="s">
        <v>19</v>
      </c>
      <c r="I174" s="249"/>
      <c r="J174" s="246"/>
      <c r="K174" s="246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187</v>
      </c>
      <c r="AU174" s="254" t="s">
        <v>86</v>
      </c>
      <c r="AV174" s="14" t="s">
        <v>84</v>
      </c>
      <c r="AW174" s="14" t="s">
        <v>37</v>
      </c>
      <c r="AX174" s="14" t="s">
        <v>77</v>
      </c>
      <c r="AY174" s="254" t="s">
        <v>177</v>
      </c>
    </row>
    <row r="175" s="13" customFormat="1">
      <c r="A175" s="13"/>
      <c r="B175" s="234"/>
      <c r="C175" s="235"/>
      <c r="D175" s="229" t="s">
        <v>187</v>
      </c>
      <c r="E175" s="236" t="s">
        <v>19</v>
      </c>
      <c r="F175" s="237" t="s">
        <v>5074</v>
      </c>
      <c r="G175" s="235"/>
      <c r="H175" s="238">
        <v>18.600000000000001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187</v>
      </c>
      <c r="AU175" s="244" t="s">
        <v>86</v>
      </c>
      <c r="AV175" s="13" t="s">
        <v>86</v>
      </c>
      <c r="AW175" s="13" t="s">
        <v>37</v>
      </c>
      <c r="AX175" s="13" t="s">
        <v>84</v>
      </c>
      <c r="AY175" s="244" t="s">
        <v>177</v>
      </c>
    </row>
    <row r="176" s="12" customFormat="1" ht="22.8" customHeight="1">
      <c r="A176" s="12"/>
      <c r="B176" s="200"/>
      <c r="C176" s="201"/>
      <c r="D176" s="202" t="s">
        <v>76</v>
      </c>
      <c r="E176" s="214" t="s">
        <v>86</v>
      </c>
      <c r="F176" s="214" t="s">
        <v>359</v>
      </c>
      <c r="G176" s="201"/>
      <c r="H176" s="201"/>
      <c r="I176" s="204"/>
      <c r="J176" s="215">
        <f>BK176</f>
        <v>0</v>
      </c>
      <c r="K176" s="201"/>
      <c r="L176" s="206"/>
      <c r="M176" s="207"/>
      <c r="N176" s="208"/>
      <c r="O176" s="208"/>
      <c r="P176" s="209">
        <f>SUM(P177:P195)</f>
        <v>0</v>
      </c>
      <c r="Q176" s="208"/>
      <c r="R176" s="209">
        <f>SUM(R177:R195)</f>
        <v>6.2697434399999992</v>
      </c>
      <c r="S176" s="208"/>
      <c r="T176" s="210">
        <f>SUM(T177:T195)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1" t="s">
        <v>84</v>
      </c>
      <c r="AT176" s="212" t="s">
        <v>76</v>
      </c>
      <c r="AU176" s="212" t="s">
        <v>84</v>
      </c>
      <c r="AY176" s="211" t="s">
        <v>177</v>
      </c>
      <c r="BK176" s="213">
        <f>SUM(BK177:BK195)</f>
        <v>0</v>
      </c>
    </row>
    <row r="177" s="2" customFormat="1" ht="16.5" customHeight="1">
      <c r="A177" s="41"/>
      <c r="B177" s="42"/>
      <c r="C177" s="216" t="s">
        <v>389</v>
      </c>
      <c r="D177" s="216" t="s">
        <v>179</v>
      </c>
      <c r="E177" s="217" t="s">
        <v>5075</v>
      </c>
      <c r="F177" s="218" t="s">
        <v>5076</v>
      </c>
      <c r="G177" s="219" t="s">
        <v>182</v>
      </c>
      <c r="H177" s="220">
        <v>0.58799999999999997</v>
      </c>
      <c r="I177" s="221"/>
      <c r="J177" s="222">
        <f>ROUND(I177*H177,2)</f>
        <v>0</v>
      </c>
      <c r="K177" s="218" t="s">
        <v>244</v>
      </c>
      <c r="L177" s="47"/>
      <c r="M177" s="223" t="s">
        <v>19</v>
      </c>
      <c r="N177" s="224" t="s">
        <v>48</v>
      </c>
      <c r="O177" s="87"/>
      <c r="P177" s="225">
        <f>O177*H177</f>
        <v>0</v>
      </c>
      <c r="Q177" s="225">
        <v>2.2563399999999998</v>
      </c>
      <c r="R177" s="225">
        <f>Q177*H177</f>
        <v>1.3267279199999997</v>
      </c>
      <c r="S177" s="225">
        <v>0</v>
      </c>
      <c r="T177" s="226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7" t="s">
        <v>99</v>
      </c>
      <c r="AT177" s="227" t="s">
        <v>179</v>
      </c>
      <c r="AU177" s="227" t="s">
        <v>86</v>
      </c>
      <c r="AY177" s="20" t="s">
        <v>177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20" t="s">
        <v>84</v>
      </c>
      <c r="BK177" s="228">
        <f>ROUND(I177*H177,2)</f>
        <v>0</v>
      </c>
      <c r="BL177" s="20" t="s">
        <v>99</v>
      </c>
      <c r="BM177" s="227" t="s">
        <v>5077</v>
      </c>
    </row>
    <row r="178" s="2" customFormat="1">
      <c r="A178" s="41"/>
      <c r="B178" s="42"/>
      <c r="C178" s="43"/>
      <c r="D178" s="229" t="s">
        <v>185</v>
      </c>
      <c r="E178" s="43"/>
      <c r="F178" s="230" t="s">
        <v>5078</v>
      </c>
      <c r="G178" s="43"/>
      <c r="H178" s="43"/>
      <c r="I178" s="231"/>
      <c r="J178" s="43"/>
      <c r="K178" s="43"/>
      <c r="L178" s="47"/>
      <c r="M178" s="232"/>
      <c r="N178" s="233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185</v>
      </c>
      <c r="AU178" s="20" t="s">
        <v>86</v>
      </c>
    </row>
    <row r="179" s="13" customFormat="1">
      <c r="A179" s="13"/>
      <c r="B179" s="234"/>
      <c r="C179" s="235"/>
      <c r="D179" s="229" t="s">
        <v>187</v>
      </c>
      <c r="E179" s="236" t="s">
        <v>19</v>
      </c>
      <c r="F179" s="237" t="s">
        <v>5079</v>
      </c>
      <c r="G179" s="235"/>
      <c r="H179" s="238">
        <v>0.58799999999999997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187</v>
      </c>
      <c r="AU179" s="244" t="s">
        <v>86</v>
      </c>
      <c r="AV179" s="13" t="s">
        <v>86</v>
      </c>
      <c r="AW179" s="13" t="s">
        <v>37</v>
      </c>
      <c r="AX179" s="13" t="s">
        <v>84</v>
      </c>
      <c r="AY179" s="244" t="s">
        <v>177</v>
      </c>
    </row>
    <row r="180" s="2" customFormat="1" ht="16.5" customHeight="1">
      <c r="A180" s="41"/>
      <c r="B180" s="42"/>
      <c r="C180" s="216" t="s">
        <v>397</v>
      </c>
      <c r="D180" s="216" t="s">
        <v>179</v>
      </c>
      <c r="E180" s="217" t="s">
        <v>5080</v>
      </c>
      <c r="F180" s="218" t="s">
        <v>5081</v>
      </c>
      <c r="G180" s="219" t="s">
        <v>182</v>
      </c>
      <c r="H180" s="220">
        <v>1.131</v>
      </c>
      <c r="I180" s="221"/>
      <c r="J180" s="222">
        <f>ROUND(I180*H180,2)</f>
        <v>0</v>
      </c>
      <c r="K180" s="218" t="s">
        <v>244</v>
      </c>
      <c r="L180" s="47"/>
      <c r="M180" s="223" t="s">
        <v>19</v>
      </c>
      <c r="N180" s="224" t="s">
        <v>48</v>
      </c>
      <c r="O180" s="87"/>
      <c r="P180" s="225">
        <f>O180*H180</f>
        <v>0</v>
      </c>
      <c r="Q180" s="225">
        <v>2.2563399999999998</v>
      </c>
      <c r="R180" s="225">
        <f>Q180*H180</f>
        <v>2.5519205399999998</v>
      </c>
      <c r="S180" s="225">
        <v>0</v>
      </c>
      <c r="T180" s="226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7" t="s">
        <v>99</v>
      </c>
      <c r="AT180" s="227" t="s">
        <v>179</v>
      </c>
      <c r="AU180" s="227" t="s">
        <v>86</v>
      </c>
      <c r="AY180" s="20" t="s">
        <v>177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20" t="s">
        <v>84</v>
      </c>
      <c r="BK180" s="228">
        <f>ROUND(I180*H180,2)</f>
        <v>0</v>
      </c>
      <c r="BL180" s="20" t="s">
        <v>99</v>
      </c>
      <c r="BM180" s="227" t="s">
        <v>5082</v>
      </c>
    </row>
    <row r="181" s="2" customFormat="1">
      <c r="A181" s="41"/>
      <c r="B181" s="42"/>
      <c r="C181" s="43"/>
      <c r="D181" s="229" t="s">
        <v>185</v>
      </c>
      <c r="E181" s="43"/>
      <c r="F181" s="230" t="s">
        <v>5083</v>
      </c>
      <c r="G181" s="43"/>
      <c r="H181" s="43"/>
      <c r="I181" s="231"/>
      <c r="J181" s="43"/>
      <c r="K181" s="43"/>
      <c r="L181" s="47"/>
      <c r="M181" s="232"/>
      <c r="N181" s="233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185</v>
      </c>
      <c r="AU181" s="20" t="s">
        <v>86</v>
      </c>
    </row>
    <row r="182" s="14" customFormat="1">
      <c r="A182" s="14"/>
      <c r="B182" s="245"/>
      <c r="C182" s="246"/>
      <c r="D182" s="229" t="s">
        <v>187</v>
      </c>
      <c r="E182" s="247" t="s">
        <v>19</v>
      </c>
      <c r="F182" s="248" t="s">
        <v>5084</v>
      </c>
      <c r="G182" s="246"/>
      <c r="H182" s="247" t="s">
        <v>19</v>
      </c>
      <c r="I182" s="249"/>
      <c r="J182" s="246"/>
      <c r="K182" s="246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187</v>
      </c>
      <c r="AU182" s="254" t="s">
        <v>86</v>
      </c>
      <c r="AV182" s="14" t="s">
        <v>84</v>
      </c>
      <c r="AW182" s="14" t="s">
        <v>37</v>
      </c>
      <c r="AX182" s="14" t="s">
        <v>77</v>
      </c>
      <c r="AY182" s="254" t="s">
        <v>177</v>
      </c>
    </row>
    <row r="183" s="13" customFormat="1">
      <c r="A183" s="13"/>
      <c r="B183" s="234"/>
      <c r="C183" s="235"/>
      <c r="D183" s="229" t="s">
        <v>187</v>
      </c>
      <c r="E183" s="236" t="s">
        <v>19</v>
      </c>
      <c r="F183" s="237" t="s">
        <v>5085</v>
      </c>
      <c r="G183" s="235"/>
      <c r="H183" s="238">
        <v>1.131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187</v>
      </c>
      <c r="AU183" s="244" t="s">
        <v>86</v>
      </c>
      <c r="AV183" s="13" t="s">
        <v>86</v>
      </c>
      <c r="AW183" s="13" t="s">
        <v>37</v>
      </c>
      <c r="AX183" s="13" t="s">
        <v>84</v>
      </c>
      <c r="AY183" s="244" t="s">
        <v>177</v>
      </c>
    </row>
    <row r="184" s="2" customFormat="1" ht="16.5" customHeight="1">
      <c r="A184" s="41"/>
      <c r="B184" s="42"/>
      <c r="C184" s="216" t="s">
        <v>409</v>
      </c>
      <c r="D184" s="216" t="s">
        <v>179</v>
      </c>
      <c r="E184" s="217" t="s">
        <v>5086</v>
      </c>
      <c r="F184" s="218" t="s">
        <v>5087</v>
      </c>
      <c r="G184" s="219" t="s">
        <v>182</v>
      </c>
      <c r="H184" s="220">
        <v>0.95199999999999996</v>
      </c>
      <c r="I184" s="221"/>
      <c r="J184" s="222">
        <f>ROUND(I184*H184,2)</f>
        <v>0</v>
      </c>
      <c r="K184" s="218" t="s">
        <v>244</v>
      </c>
      <c r="L184" s="47"/>
      <c r="M184" s="223" t="s">
        <v>19</v>
      </c>
      <c r="N184" s="224" t="s">
        <v>48</v>
      </c>
      <c r="O184" s="87"/>
      <c r="P184" s="225">
        <f>O184*H184</f>
        <v>0</v>
      </c>
      <c r="Q184" s="225">
        <v>2.45329</v>
      </c>
      <c r="R184" s="225">
        <f>Q184*H184</f>
        <v>2.3355320799999997</v>
      </c>
      <c r="S184" s="225">
        <v>0</v>
      </c>
      <c r="T184" s="226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7" t="s">
        <v>99</v>
      </c>
      <c r="AT184" s="227" t="s">
        <v>179</v>
      </c>
      <c r="AU184" s="227" t="s">
        <v>86</v>
      </c>
      <c r="AY184" s="20" t="s">
        <v>177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20" t="s">
        <v>84</v>
      </c>
      <c r="BK184" s="228">
        <f>ROUND(I184*H184,2)</f>
        <v>0</v>
      </c>
      <c r="BL184" s="20" t="s">
        <v>99</v>
      </c>
      <c r="BM184" s="227" t="s">
        <v>5088</v>
      </c>
    </row>
    <row r="185" s="2" customFormat="1">
      <c r="A185" s="41"/>
      <c r="B185" s="42"/>
      <c r="C185" s="43"/>
      <c r="D185" s="229" t="s">
        <v>185</v>
      </c>
      <c r="E185" s="43"/>
      <c r="F185" s="230" t="s">
        <v>5089</v>
      </c>
      <c r="G185" s="43"/>
      <c r="H185" s="43"/>
      <c r="I185" s="231"/>
      <c r="J185" s="43"/>
      <c r="K185" s="43"/>
      <c r="L185" s="47"/>
      <c r="M185" s="232"/>
      <c r="N185" s="233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185</v>
      </c>
      <c r="AU185" s="20" t="s">
        <v>86</v>
      </c>
    </row>
    <row r="186" s="14" customFormat="1">
      <c r="A186" s="14"/>
      <c r="B186" s="245"/>
      <c r="C186" s="246"/>
      <c r="D186" s="229" t="s">
        <v>187</v>
      </c>
      <c r="E186" s="247" t="s">
        <v>19</v>
      </c>
      <c r="F186" s="248" t="s">
        <v>5090</v>
      </c>
      <c r="G186" s="246"/>
      <c r="H186" s="247" t="s">
        <v>19</v>
      </c>
      <c r="I186" s="249"/>
      <c r="J186" s="246"/>
      <c r="K186" s="246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187</v>
      </c>
      <c r="AU186" s="254" t="s">
        <v>86</v>
      </c>
      <c r="AV186" s="14" t="s">
        <v>84</v>
      </c>
      <c r="AW186" s="14" t="s">
        <v>37</v>
      </c>
      <c r="AX186" s="14" t="s">
        <v>77</v>
      </c>
      <c r="AY186" s="254" t="s">
        <v>177</v>
      </c>
    </row>
    <row r="187" s="13" customFormat="1">
      <c r="A187" s="13"/>
      <c r="B187" s="234"/>
      <c r="C187" s="235"/>
      <c r="D187" s="229" t="s">
        <v>187</v>
      </c>
      <c r="E187" s="236" t="s">
        <v>19</v>
      </c>
      <c r="F187" s="237" t="s">
        <v>5091</v>
      </c>
      <c r="G187" s="235"/>
      <c r="H187" s="238">
        <v>0.95199999999999996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187</v>
      </c>
      <c r="AU187" s="244" t="s">
        <v>86</v>
      </c>
      <c r="AV187" s="13" t="s">
        <v>86</v>
      </c>
      <c r="AW187" s="13" t="s">
        <v>37</v>
      </c>
      <c r="AX187" s="13" t="s">
        <v>84</v>
      </c>
      <c r="AY187" s="244" t="s">
        <v>177</v>
      </c>
    </row>
    <row r="188" s="2" customFormat="1" ht="16.5" customHeight="1">
      <c r="A188" s="41"/>
      <c r="B188" s="42"/>
      <c r="C188" s="216" t="s">
        <v>416</v>
      </c>
      <c r="D188" s="216" t="s">
        <v>179</v>
      </c>
      <c r="E188" s="217" t="s">
        <v>434</v>
      </c>
      <c r="F188" s="218" t="s">
        <v>435</v>
      </c>
      <c r="G188" s="219" t="s">
        <v>251</v>
      </c>
      <c r="H188" s="220">
        <v>2.48</v>
      </c>
      <c r="I188" s="221"/>
      <c r="J188" s="222">
        <f>ROUND(I188*H188,2)</f>
        <v>0</v>
      </c>
      <c r="K188" s="218" t="s">
        <v>244</v>
      </c>
      <c r="L188" s="47"/>
      <c r="M188" s="223" t="s">
        <v>19</v>
      </c>
      <c r="N188" s="224" t="s">
        <v>48</v>
      </c>
      <c r="O188" s="87"/>
      <c r="P188" s="225">
        <f>O188*H188</f>
        <v>0</v>
      </c>
      <c r="Q188" s="225">
        <v>0.0010300000000000001</v>
      </c>
      <c r="R188" s="225">
        <f>Q188*H188</f>
        <v>0.0025544000000000001</v>
      </c>
      <c r="S188" s="225">
        <v>0</v>
      </c>
      <c r="T188" s="226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7" t="s">
        <v>99</v>
      </c>
      <c r="AT188" s="227" t="s">
        <v>179</v>
      </c>
      <c r="AU188" s="227" t="s">
        <v>86</v>
      </c>
      <c r="AY188" s="20" t="s">
        <v>177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20" t="s">
        <v>84</v>
      </c>
      <c r="BK188" s="228">
        <f>ROUND(I188*H188,2)</f>
        <v>0</v>
      </c>
      <c r="BL188" s="20" t="s">
        <v>99</v>
      </c>
      <c r="BM188" s="227" t="s">
        <v>5092</v>
      </c>
    </row>
    <row r="189" s="2" customFormat="1">
      <c r="A189" s="41"/>
      <c r="B189" s="42"/>
      <c r="C189" s="43"/>
      <c r="D189" s="229" t="s">
        <v>185</v>
      </c>
      <c r="E189" s="43"/>
      <c r="F189" s="230" t="s">
        <v>437</v>
      </c>
      <c r="G189" s="43"/>
      <c r="H189" s="43"/>
      <c r="I189" s="231"/>
      <c r="J189" s="43"/>
      <c r="K189" s="43"/>
      <c r="L189" s="47"/>
      <c r="M189" s="232"/>
      <c r="N189" s="233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185</v>
      </c>
      <c r="AU189" s="20" t="s">
        <v>86</v>
      </c>
    </row>
    <row r="190" s="13" customFormat="1">
      <c r="A190" s="13"/>
      <c r="B190" s="234"/>
      <c r="C190" s="235"/>
      <c r="D190" s="229" t="s">
        <v>187</v>
      </c>
      <c r="E190" s="236" t="s">
        <v>19</v>
      </c>
      <c r="F190" s="237" t="s">
        <v>5093</v>
      </c>
      <c r="G190" s="235"/>
      <c r="H190" s="238">
        <v>2.48</v>
      </c>
      <c r="I190" s="239"/>
      <c r="J190" s="235"/>
      <c r="K190" s="235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187</v>
      </c>
      <c r="AU190" s="244" t="s">
        <v>86</v>
      </c>
      <c r="AV190" s="13" t="s">
        <v>86</v>
      </c>
      <c r="AW190" s="13" t="s">
        <v>37</v>
      </c>
      <c r="AX190" s="13" t="s">
        <v>84</v>
      </c>
      <c r="AY190" s="244" t="s">
        <v>177</v>
      </c>
    </row>
    <row r="191" s="2" customFormat="1" ht="16.5" customHeight="1">
      <c r="A191" s="41"/>
      <c r="B191" s="42"/>
      <c r="C191" s="216" t="s">
        <v>421</v>
      </c>
      <c r="D191" s="216" t="s">
        <v>179</v>
      </c>
      <c r="E191" s="217" t="s">
        <v>440</v>
      </c>
      <c r="F191" s="218" t="s">
        <v>441</v>
      </c>
      <c r="G191" s="219" t="s">
        <v>251</v>
      </c>
      <c r="H191" s="220">
        <v>2.48</v>
      </c>
      <c r="I191" s="221"/>
      <c r="J191" s="222">
        <f>ROUND(I191*H191,2)</f>
        <v>0</v>
      </c>
      <c r="K191" s="218" t="s">
        <v>244</v>
      </c>
      <c r="L191" s="47"/>
      <c r="M191" s="223" t="s">
        <v>19</v>
      </c>
      <c r="N191" s="224" t="s">
        <v>48</v>
      </c>
      <c r="O191" s="87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7" t="s">
        <v>99</v>
      </c>
      <c r="AT191" s="227" t="s">
        <v>179</v>
      </c>
      <c r="AU191" s="227" t="s">
        <v>86</v>
      </c>
      <c r="AY191" s="20" t="s">
        <v>177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20" t="s">
        <v>84</v>
      </c>
      <c r="BK191" s="228">
        <f>ROUND(I191*H191,2)</f>
        <v>0</v>
      </c>
      <c r="BL191" s="20" t="s">
        <v>99</v>
      </c>
      <c r="BM191" s="227" t="s">
        <v>5094</v>
      </c>
    </row>
    <row r="192" s="2" customFormat="1">
      <c r="A192" s="41"/>
      <c r="B192" s="42"/>
      <c r="C192" s="43"/>
      <c r="D192" s="229" t="s">
        <v>185</v>
      </c>
      <c r="E192" s="43"/>
      <c r="F192" s="230" t="s">
        <v>443</v>
      </c>
      <c r="G192" s="43"/>
      <c r="H192" s="43"/>
      <c r="I192" s="231"/>
      <c r="J192" s="43"/>
      <c r="K192" s="43"/>
      <c r="L192" s="47"/>
      <c r="M192" s="232"/>
      <c r="N192" s="233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185</v>
      </c>
      <c r="AU192" s="20" t="s">
        <v>86</v>
      </c>
    </row>
    <row r="193" s="2" customFormat="1" ht="16.5" customHeight="1">
      <c r="A193" s="41"/>
      <c r="B193" s="42"/>
      <c r="C193" s="216" t="s">
        <v>427</v>
      </c>
      <c r="D193" s="216" t="s">
        <v>179</v>
      </c>
      <c r="E193" s="217" t="s">
        <v>5095</v>
      </c>
      <c r="F193" s="218" t="s">
        <v>5096</v>
      </c>
      <c r="G193" s="219" t="s">
        <v>287</v>
      </c>
      <c r="H193" s="220">
        <v>0.050000000000000003</v>
      </c>
      <c r="I193" s="221"/>
      <c r="J193" s="222">
        <f>ROUND(I193*H193,2)</f>
        <v>0</v>
      </c>
      <c r="K193" s="218" t="s">
        <v>244</v>
      </c>
      <c r="L193" s="47"/>
      <c r="M193" s="223" t="s">
        <v>19</v>
      </c>
      <c r="N193" s="224" t="s">
        <v>48</v>
      </c>
      <c r="O193" s="87"/>
      <c r="P193" s="225">
        <f>O193*H193</f>
        <v>0</v>
      </c>
      <c r="Q193" s="225">
        <v>1.0601700000000001</v>
      </c>
      <c r="R193" s="225">
        <f>Q193*H193</f>
        <v>0.053008500000000007</v>
      </c>
      <c r="S193" s="225">
        <v>0</v>
      </c>
      <c r="T193" s="226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7" t="s">
        <v>99</v>
      </c>
      <c r="AT193" s="227" t="s">
        <v>179</v>
      </c>
      <c r="AU193" s="227" t="s">
        <v>86</v>
      </c>
      <c r="AY193" s="20" t="s">
        <v>177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20" t="s">
        <v>84</v>
      </c>
      <c r="BK193" s="228">
        <f>ROUND(I193*H193,2)</f>
        <v>0</v>
      </c>
      <c r="BL193" s="20" t="s">
        <v>99</v>
      </c>
      <c r="BM193" s="227" t="s">
        <v>5097</v>
      </c>
    </row>
    <row r="194" s="2" customFormat="1">
      <c r="A194" s="41"/>
      <c r="B194" s="42"/>
      <c r="C194" s="43"/>
      <c r="D194" s="229" t="s">
        <v>185</v>
      </c>
      <c r="E194" s="43"/>
      <c r="F194" s="230" t="s">
        <v>5098</v>
      </c>
      <c r="G194" s="43"/>
      <c r="H194" s="43"/>
      <c r="I194" s="231"/>
      <c r="J194" s="43"/>
      <c r="K194" s="43"/>
      <c r="L194" s="47"/>
      <c r="M194" s="232"/>
      <c r="N194" s="233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185</v>
      </c>
      <c r="AU194" s="20" t="s">
        <v>86</v>
      </c>
    </row>
    <row r="195" s="13" customFormat="1">
      <c r="A195" s="13"/>
      <c r="B195" s="234"/>
      <c r="C195" s="235"/>
      <c r="D195" s="229" t="s">
        <v>187</v>
      </c>
      <c r="E195" s="236" t="s">
        <v>19</v>
      </c>
      <c r="F195" s="237" t="s">
        <v>5099</v>
      </c>
      <c r="G195" s="235"/>
      <c r="H195" s="238">
        <v>0.050000000000000003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187</v>
      </c>
      <c r="AU195" s="244" t="s">
        <v>86</v>
      </c>
      <c r="AV195" s="13" t="s">
        <v>86</v>
      </c>
      <c r="AW195" s="13" t="s">
        <v>37</v>
      </c>
      <c r="AX195" s="13" t="s">
        <v>84</v>
      </c>
      <c r="AY195" s="244" t="s">
        <v>177</v>
      </c>
    </row>
    <row r="196" s="12" customFormat="1" ht="22.8" customHeight="1">
      <c r="A196" s="12"/>
      <c r="B196" s="200"/>
      <c r="C196" s="201"/>
      <c r="D196" s="202" t="s">
        <v>76</v>
      </c>
      <c r="E196" s="214" t="s">
        <v>92</v>
      </c>
      <c r="F196" s="214" t="s">
        <v>475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SUM(P197:P216)</f>
        <v>0</v>
      </c>
      <c r="Q196" s="208"/>
      <c r="R196" s="209">
        <f>SUM(R197:R216)</f>
        <v>0.17353440000000003</v>
      </c>
      <c r="S196" s="208"/>
      <c r="T196" s="210">
        <f>SUM(T197:T216)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1" t="s">
        <v>84</v>
      </c>
      <c r="AT196" s="212" t="s">
        <v>76</v>
      </c>
      <c r="AU196" s="212" t="s">
        <v>84</v>
      </c>
      <c r="AY196" s="211" t="s">
        <v>177</v>
      </c>
      <c r="BK196" s="213">
        <f>SUM(BK197:BK216)</f>
        <v>0</v>
      </c>
    </row>
    <row r="197" s="2" customFormat="1" ht="16.5" customHeight="1">
      <c r="A197" s="41"/>
      <c r="B197" s="42"/>
      <c r="C197" s="216" t="s">
        <v>433</v>
      </c>
      <c r="D197" s="216" t="s">
        <v>179</v>
      </c>
      <c r="E197" s="217" t="s">
        <v>5100</v>
      </c>
      <c r="F197" s="218" t="s">
        <v>5101</v>
      </c>
      <c r="G197" s="219" t="s">
        <v>465</v>
      </c>
      <c r="H197" s="220">
        <v>53.200000000000003</v>
      </c>
      <c r="I197" s="221"/>
      <c r="J197" s="222">
        <f>ROUND(I197*H197,2)</f>
        <v>0</v>
      </c>
      <c r="K197" s="218" t="s">
        <v>244</v>
      </c>
      <c r="L197" s="47"/>
      <c r="M197" s="223" t="s">
        <v>19</v>
      </c>
      <c r="N197" s="224" t="s">
        <v>48</v>
      </c>
      <c r="O197" s="87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7" t="s">
        <v>99</v>
      </c>
      <c r="AT197" s="227" t="s">
        <v>179</v>
      </c>
      <c r="AU197" s="227" t="s">
        <v>86</v>
      </c>
      <c r="AY197" s="20" t="s">
        <v>177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20" t="s">
        <v>84</v>
      </c>
      <c r="BK197" s="228">
        <f>ROUND(I197*H197,2)</f>
        <v>0</v>
      </c>
      <c r="BL197" s="20" t="s">
        <v>99</v>
      </c>
      <c r="BM197" s="227" t="s">
        <v>5102</v>
      </c>
    </row>
    <row r="198" s="2" customFormat="1">
      <c r="A198" s="41"/>
      <c r="B198" s="42"/>
      <c r="C198" s="43"/>
      <c r="D198" s="229" t="s">
        <v>185</v>
      </c>
      <c r="E198" s="43"/>
      <c r="F198" s="230" t="s">
        <v>5103</v>
      </c>
      <c r="G198" s="43"/>
      <c r="H198" s="43"/>
      <c r="I198" s="231"/>
      <c r="J198" s="43"/>
      <c r="K198" s="43"/>
      <c r="L198" s="47"/>
      <c r="M198" s="232"/>
      <c r="N198" s="233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185</v>
      </c>
      <c r="AU198" s="20" t="s">
        <v>86</v>
      </c>
    </row>
    <row r="199" s="2" customFormat="1" ht="16.5" customHeight="1">
      <c r="A199" s="41"/>
      <c r="B199" s="42"/>
      <c r="C199" s="277" t="s">
        <v>439</v>
      </c>
      <c r="D199" s="277" t="s">
        <v>314</v>
      </c>
      <c r="E199" s="278" t="s">
        <v>5104</v>
      </c>
      <c r="F199" s="279" t="s">
        <v>5105</v>
      </c>
      <c r="G199" s="280" t="s">
        <v>465</v>
      </c>
      <c r="H199" s="281">
        <v>53.200000000000003</v>
      </c>
      <c r="I199" s="282"/>
      <c r="J199" s="283">
        <f>ROUND(I199*H199,2)</f>
        <v>0</v>
      </c>
      <c r="K199" s="279" t="s">
        <v>183</v>
      </c>
      <c r="L199" s="284"/>
      <c r="M199" s="285" t="s">
        <v>19</v>
      </c>
      <c r="N199" s="286" t="s">
        <v>48</v>
      </c>
      <c r="O199" s="87"/>
      <c r="P199" s="225">
        <f>O199*H199</f>
        <v>0</v>
      </c>
      <c r="Q199" s="225">
        <v>0.0016000000000000001</v>
      </c>
      <c r="R199" s="225">
        <f>Q199*H199</f>
        <v>0.085120000000000015</v>
      </c>
      <c r="S199" s="225">
        <v>0</v>
      </c>
      <c r="T199" s="226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7" t="s">
        <v>241</v>
      </c>
      <c r="AT199" s="227" t="s">
        <v>314</v>
      </c>
      <c r="AU199" s="227" t="s">
        <v>86</v>
      </c>
      <c r="AY199" s="20" t="s">
        <v>177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20" t="s">
        <v>84</v>
      </c>
      <c r="BK199" s="228">
        <f>ROUND(I199*H199,2)</f>
        <v>0</v>
      </c>
      <c r="BL199" s="20" t="s">
        <v>99</v>
      </c>
      <c r="BM199" s="227" t="s">
        <v>5106</v>
      </c>
    </row>
    <row r="200" s="2" customFormat="1">
      <c r="A200" s="41"/>
      <c r="B200" s="42"/>
      <c r="C200" s="43"/>
      <c r="D200" s="229" t="s">
        <v>185</v>
      </c>
      <c r="E200" s="43"/>
      <c r="F200" s="230" t="s">
        <v>5105</v>
      </c>
      <c r="G200" s="43"/>
      <c r="H200" s="43"/>
      <c r="I200" s="231"/>
      <c r="J200" s="43"/>
      <c r="K200" s="43"/>
      <c r="L200" s="47"/>
      <c r="M200" s="232"/>
      <c r="N200" s="233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185</v>
      </c>
      <c r="AU200" s="20" t="s">
        <v>86</v>
      </c>
    </row>
    <row r="201" s="2" customFormat="1" ht="16.5" customHeight="1">
      <c r="A201" s="41"/>
      <c r="B201" s="42"/>
      <c r="C201" s="277" t="s">
        <v>444</v>
      </c>
      <c r="D201" s="277" t="s">
        <v>314</v>
      </c>
      <c r="E201" s="278" t="s">
        <v>5107</v>
      </c>
      <c r="F201" s="279" t="s">
        <v>5108</v>
      </c>
      <c r="G201" s="280" t="s">
        <v>344</v>
      </c>
      <c r="H201" s="281">
        <v>20</v>
      </c>
      <c r="I201" s="282"/>
      <c r="J201" s="283">
        <f>ROUND(I201*H201,2)</f>
        <v>0</v>
      </c>
      <c r="K201" s="279" t="s">
        <v>183</v>
      </c>
      <c r="L201" s="284"/>
      <c r="M201" s="285" t="s">
        <v>19</v>
      </c>
      <c r="N201" s="286" t="s">
        <v>48</v>
      </c>
      <c r="O201" s="87"/>
      <c r="P201" s="225">
        <f>O201*H201</f>
        <v>0</v>
      </c>
      <c r="Q201" s="225">
        <v>1.0000000000000001E-05</v>
      </c>
      <c r="R201" s="225">
        <f>Q201*H201</f>
        <v>0.00020000000000000001</v>
      </c>
      <c r="S201" s="225">
        <v>0</v>
      </c>
      <c r="T201" s="226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7" t="s">
        <v>241</v>
      </c>
      <c r="AT201" s="227" t="s">
        <v>314</v>
      </c>
      <c r="AU201" s="227" t="s">
        <v>86</v>
      </c>
      <c r="AY201" s="20" t="s">
        <v>177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20" t="s">
        <v>84</v>
      </c>
      <c r="BK201" s="228">
        <f>ROUND(I201*H201,2)</f>
        <v>0</v>
      </c>
      <c r="BL201" s="20" t="s">
        <v>99</v>
      </c>
      <c r="BM201" s="227" t="s">
        <v>5109</v>
      </c>
    </row>
    <row r="202" s="2" customFormat="1">
      <c r="A202" s="41"/>
      <c r="B202" s="42"/>
      <c r="C202" s="43"/>
      <c r="D202" s="229" t="s">
        <v>185</v>
      </c>
      <c r="E202" s="43"/>
      <c r="F202" s="230" t="s">
        <v>5108</v>
      </c>
      <c r="G202" s="43"/>
      <c r="H202" s="43"/>
      <c r="I202" s="231"/>
      <c r="J202" s="43"/>
      <c r="K202" s="43"/>
      <c r="L202" s="47"/>
      <c r="M202" s="232"/>
      <c r="N202" s="233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185</v>
      </c>
      <c r="AU202" s="20" t="s">
        <v>86</v>
      </c>
    </row>
    <row r="203" s="2" customFormat="1" ht="16.5" customHeight="1">
      <c r="A203" s="41"/>
      <c r="B203" s="42"/>
      <c r="C203" s="277" t="s">
        <v>450</v>
      </c>
      <c r="D203" s="277" t="s">
        <v>314</v>
      </c>
      <c r="E203" s="278" t="s">
        <v>5110</v>
      </c>
      <c r="F203" s="279" t="s">
        <v>5111</v>
      </c>
      <c r="G203" s="280" t="s">
        <v>344</v>
      </c>
      <c r="H203" s="281">
        <v>20</v>
      </c>
      <c r="I203" s="282"/>
      <c r="J203" s="283">
        <f>ROUND(I203*H203,2)</f>
        <v>0</v>
      </c>
      <c r="K203" s="279" t="s">
        <v>317</v>
      </c>
      <c r="L203" s="284"/>
      <c r="M203" s="285" t="s">
        <v>19</v>
      </c>
      <c r="N203" s="286" t="s">
        <v>48</v>
      </c>
      <c r="O203" s="87"/>
      <c r="P203" s="225">
        <f>O203*H203</f>
        <v>0</v>
      </c>
      <c r="Q203" s="225">
        <v>0.0038999999999999998</v>
      </c>
      <c r="R203" s="225">
        <f>Q203*H203</f>
        <v>0.078</v>
      </c>
      <c r="S203" s="225">
        <v>0</v>
      </c>
      <c r="T203" s="226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7" t="s">
        <v>241</v>
      </c>
      <c r="AT203" s="227" t="s">
        <v>314</v>
      </c>
      <c r="AU203" s="227" t="s">
        <v>86</v>
      </c>
      <c r="AY203" s="20" t="s">
        <v>177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20" t="s">
        <v>84</v>
      </c>
      <c r="BK203" s="228">
        <f>ROUND(I203*H203,2)</f>
        <v>0</v>
      </c>
      <c r="BL203" s="20" t="s">
        <v>99</v>
      </c>
      <c r="BM203" s="227" t="s">
        <v>5112</v>
      </c>
    </row>
    <row r="204" s="2" customFormat="1">
      <c r="A204" s="41"/>
      <c r="B204" s="42"/>
      <c r="C204" s="43"/>
      <c r="D204" s="229" t="s">
        <v>185</v>
      </c>
      <c r="E204" s="43"/>
      <c r="F204" s="230" t="s">
        <v>5111</v>
      </c>
      <c r="G204" s="43"/>
      <c r="H204" s="43"/>
      <c r="I204" s="231"/>
      <c r="J204" s="43"/>
      <c r="K204" s="43"/>
      <c r="L204" s="47"/>
      <c r="M204" s="232"/>
      <c r="N204" s="233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185</v>
      </c>
      <c r="AU204" s="20" t="s">
        <v>86</v>
      </c>
    </row>
    <row r="205" s="2" customFormat="1" ht="16.5" customHeight="1">
      <c r="A205" s="41"/>
      <c r="B205" s="42"/>
      <c r="C205" s="216" t="s">
        <v>456</v>
      </c>
      <c r="D205" s="216" t="s">
        <v>179</v>
      </c>
      <c r="E205" s="217" t="s">
        <v>5113</v>
      </c>
      <c r="F205" s="218" t="s">
        <v>5114</v>
      </c>
      <c r="G205" s="219" t="s">
        <v>465</v>
      </c>
      <c r="H205" s="220">
        <v>159.59999999999999</v>
      </c>
      <c r="I205" s="221"/>
      <c r="J205" s="222">
        <f>ROUND(I205*H205,2)</f>
        <v>0</v>
      </c>
      <c r="K205" s="218" t="s">
        <v>244</v>
      </c>
      <c r="L205" s="47"/>
      <c r="M205" s="223" t="s">
        <v>19</v>
      </c>
      <c r="N205" s="224" t="s">
        <v>48</v>
      </c>
      <c r="O205" s="87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7" t="s">
        <v>99</v>
      </c>
      <c r="AT205" s="227" t="s">
        <v>179</v>
      </c>
      <c r="AU205" s="227" t="s">
        <v>86</v>
      </c>
      <c r="AY205" s="20" t="s">
        <v>177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20" t="s">
        <v>84</v>
      </c>
      <c r="BK205" s="228">
        <f>ROUND(I205*H205,2)</f>
        <v>0</v>
      </c>
      <c r="BL205" s="20" t="s">
        <v>99</v>
      </c>
      <c r="BM205" s="227" t="s">
        <v>5115</v>
      </c>
    </row>
    <row r="206" s="2" customFormat="1">
      <c r="A206" s="41"/>
      <c r="B206" s="42"/>
      <c r="C206" s="43"/>
      <c r="D206" s="229" t="s">
        <v>185</v>
      </c>
      <c r="E206" s="43"/>
      <c r="F206" s="230" t="s">
        <v>5116</v>
      </c>
      <c r="G206" s="43"/>
      <c r="H206" s="43"/>
      <c r="I206" s="231"/>
      <c r="J206" s="43"/>
      <c r="K206" s="43"/>
      <c r="L206" s="47"/>
      <c r="M206" s="232"/>
      <c r="N206" s="233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185</v>
      </c>
      <c r="AU206" s="20" t="s">
        <v>86</v>
      </c>
    </row>
    <row r="207" s="13" customFormat="1">
      <c r="A207" s="13"/>
      <c r="B207" s="234"/>
      <c r="C207" s="235"/>
      <c r="D207" s="229" t="s">
        <v>187</v>
      </c>
      <c r="E207" s="236" t="s">
        <v>19</v>
      </c>
      <c r="F207" s="237" t="s">
        <v>5117</v>
      </c>
      <c r="G207" s="235"/>
      <c r="H207" s="238">
        <v>159.59999999999999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187</v>
      </c>
      <c r="AU207" s="244" t="s">
        <v>86</v>
      </c>
      <c r="AV207" s="13" t="s">
        <v>86</v>
      </c>
      <c r="AW207" s="13" t="s">
        <v>37</v>
      </c>
      <c r="AX207" s="13" t="s">
        <v>84</v>
      </c>
      <c r="AY207" s="244" t="s">
        <v>177</v>
      </c>
    </row>
    <row r="208" s="2" customFormat="1" ht="16.5" customHeight="1">
      <c r="A208" s="41"/>
      <c r="B208" s="42"/>
      <c r="C208" s="277" t="s">
        <v>462</v>
      </c>
      <c r="D208" s="277" t="s">
        <v>314</v>
      </c>
      <c r="E208" s="278" t="s">
        <v>5118</v>
      </c>
      <c r="F208" s="279" t="s">
        <v>5119</v>
      </c>
      <c r="G208" s="280" t="s">
        <v>465</v>
      </c>
      <c r="H208" s="281">
        <v>175.56</v>
      </c>
      <c r="I208" s="282"/>
      <c r="J208" s="283">
        <f>ROUND(I208*H208,2)</f>
        <v>0</v>
      </c>
      <c r="K208" s="279" t="s">
        <v>183</v>
      </c>
      <c r="L208" s="284"/>
      <c r="M208" s="285" t="s">
        <v>19</v>
      </c>
      <c r="N208" s="286" t="s">
        <v>48</v>
      </c>
      <c r="O208" s="87"/>
      <c r="P208" s="225">
        <f>O208*H208</f>
        <v>0</v>
      </c>
      <c r="Q208" s="225">
        <v>4.0000000000000003E-05</v>
      </c>
      <c r="R208" s="225">
        <f>Q208*H208</f>
        <v>0.0070224000000000007</v>
      </c>
      <c r="S208" s="225">
        <v>0</v>
      </c>
      <c r="T208" s="226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7" t="s">
        <v>241</v>
      </c>
      <c r="AT208" s="227" t="s">
        <v>314</v>
      </c>
      <c r="AU208" s="227" t="s">
        <v>86</v>
      </c>
      <c r="AY208" s="20" t="s">
        <v>177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20" t="s">
        <v>84</v>
      </c>
      <c r="BK208" s="228">
        <f>ROUND(I208*H208,2)</f>
        <v>0</v>
      </c>
      <c r="BL208" s="20" t="s">
        <v>99</v>
      </c>
      <c r="BM208" s="227" t="s">
        <v>5120</v>
      </c>
    </row>
    <row r="209" s="2" customFormat="1">
      <c r="A209" s="41"/>
      <c r="B209" s="42"/>
      <c r="C209" s="43"/>
      <c r="D209" s="229" t="s">
        <v>185</v>
      </c>
      <c r="E209" s="43"/>
      <c r="F209" s="230" t="s">
        <v>5119</v>
      </c>
      <c r="G209" s="43"/>
      <c r="H209" s="43"/>
      <c r="I209" s="231"/>
      <c r="J209" s="43"/>
      <c r="K209" s="43"/>
      <c r="L209" s="47"/>
      <c r="M209" s="232"/>
      <c r="N209" s="233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185</v>
      </c>
      <c r="AU209" s="20" t="s">
        <v>86</v>
      </c>
    </row>
    <row r="210" s="13" customFormat="1">
      <c r="A210" s="13"/>
      <c r="B210" s="234"/>
      <c r="C210" s="235"/>
      <c r="D210" s="229" t="s">
        <v>187</v>
      </c>
      <c r="E210" s="236" t="s">
        <v>19</v>
      </c>
      <c r="F210" s="237" t="s">
        <v>5117</v>
      </c>
      <c r="G210" s="235"/>
      <c r="H210" s="238">
        <v>159.59999999999999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187</v>
      </c>
      <c r="AU210" s="244" t="s">
        <v>86</v>
      </c>
      <c r="AV210" s="13" t="s">
        <v>86</v>
      </c>
      <c r="AW210" s="13" t="s">
        <v>37</v>
      </c>
      <c r="AX210" s="13" t="s">
        <v>84</v>
      </c>
      <c r="AY210" s="244" t="s">
        <v>177</v>
      </c>
    </row>
    <row r="211" s="13" customFormat="1">
      <c r="A211" s="13"/>
      <c r="B211" s="234"/>
      <c r="C211" s="235"/>
      <c r="D211" s="229" t="s">
        <v>187</v>
      </c>
      <c r="E211" s="235"/>
      <c r="F211" s="237" t="s">
        <v>5121</v>
      </c>
      <c r="G211" s="235"/>
      <c r="H211" s="238">
        <v>175.56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187</v>
      </c>
      <c r="AU211" s="244" t="s">
        <v>86</v>
      </c>
      <c r="AV211" s="13" t="s">
        <v>86</v>
      </c>
      <c r="AW211" s="13" t="s">
        <v>4</v>
      </c>
      <c r="AX211" s="13" t="s">
        <v>84</v>
      </c>
      <c r="AY211" s="244" t="s">
        <v>177</v>
      </c>
    </row>
    <row r="212" s="2" customFormat="1" ht="16.5" customHeight="1">
      <c r="A212" s="41"/>
      <c r="B212" s="42"/>
      <c r="C212" s="216" t="s">
        <v>469</v>
      </c>
      <c r="D212" s="216" t="s">
        <v>179</v>
      </c>
      <c r="E212" s="217" t="s">
        <v>5122</v>
      </c>
      <c r="F212" s="218" t="s">
        <v>5123</v>
      </c>
      <c r="G212" s="219" t="s">
        <v>465</v>
      </c>
      <c r="H212" s="220">
        <v>159.59999999999999</v>
      </c>
      <c r="I212" s="221"/>
      <c r="J212" s="222">
        <f>ROUND(I212*H212,2)</f>
        <v>0</v>
      </c>
      <c r="K212" s="218" t="s">
        <v>244</v>
      </c>
      <c r="L212" s="47"/>
      <c r="M212" s="223" t="s">
        <v>19</v>
      </c>
      <c r="N212" s="224" t="s">
        <v>48</v>
      </c>
      <c r="O212" s="87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7" t="s">
        <v>99</v>
      </c>
      <c r="AT212" s="227" t="s">
        <v>179</v>
      </c>
      <c r="AU212" s="227" t="s">
        <v>86</v>
      </c>
      <c r="AY212" s="20" t="s">
        <v>177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20" t="s">
        <v>84</v>
      </c>
      <c r="BK212" s="228">
        <f>ROUND(I212*H212,2)</f>
        <v>0</v>
      </c>
      <c r="BL212" s="20" t="s">
        <v>99</v>
      </c>
      <c r="BM212" s="227" t="s">
        <v>5124</v>
      </c>
    </row>
    <row r="213" s="2" customFormat="1">
      <c r="A213" s="41"/>
      <c r="B213" s="42"/>
      <c r="C213" s="43"/>
      <c r="D213" s="229" t="s">
        <v>185</v>
      </c>
      <c r="E213" s="43"/>
      <c r="F213" s="230" t="s">
        <v>5125</v>
      </c>
      <c r="G213" s="43"/>
      <c r="H213" s="43"/>
      <c r="I213" s="231"/>
      <c r="J213" s="43"/>
      <c r="K213" s="43"/>
      <c r="L213" s="47"/>
      <c r="M213" s="232"/>
      <c r="N213" s="233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185</v>
      </c>
      <c r="AU213" s="20" t="s">
        <v>86</v>
      </c>
    </row>
    <row r="214" s="13" customFormat="1">
      <c r="A214" s="13"/>
      <c r="B214" s="234"/>
      <c r="C214" s="235"/>
      <c r="D214" s="229" t="s">
        <v>187</v>
      </c>
      <c r="E214" s="236" t="s">
        <v>19</v>
      </c>
      <c r="F214" s="237" t="s">
        <v>5117</v>
      </c>
      <c r="G214" s="235"/>
      <c r="H214" s="238">
        <v>159.59999999999999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187</v>
      </c>
      <c r="AU214" s="244" t="s">
        <v>86</v>
      </c>
      <c r="AV214" s="13" t="s">
        <v>86</v>
      </c>
      <c r="AW214" s="13" t="s">
        <v>37</v>
      </c>
      <c r="AX214" s="13" t="s">
        <v>84</v>
      </c>
      <c r="AY214" s="244" t="s">
        <v>177</v>
      </c>
    </row>
    <row r="215" s="2" customFormat="1" ht="16.5" customHeight="1">
      <c r="A215" s="41"/>
      <c r="B215" s="42"/>
      <c r="C215" s="277" t="s">
        <v>476</v>
      </c>
      <c r="D215" s="277" t="s">
        <v>314</v>
      </c>
      <c r="E215" s="278" t="s">
        <v>5126</v>
      </c>
      <c r="F215" s="279" t="s">
        <v>5127</v>
      </c>
      <c r="G215" s="280" t="s">
        <v>465</v>
      </c>
      <c r="H215" s="281">
        <v>159.59999999999999</v>
      </c>
      <c r="I215" s="282"/>
      <c r="J215" s="283">
        <f>ROUND(I215*H215,2)</f>
        <v>0</v>
      </c>
      <c r="K215" s="279" t="s">
        <v>183</v>
      </c>
      <c r="L215" s="284"/>
      <c r="M215" s="285" t="s">
        <v>19</v>
      </c>
      <c r="N215" s="286" t="s">
        <v>48</v>
      </c>
      <c r="O215" s="87"/>
      <c r="P215" s="225">
        <f>O215*H215</f>
        <v>0</v>
      </c>
      <c r="Q215" s="225">
        <v>2.0000000000000002E-05</v>
      </c>
      <c r="R215" s="225">
        <f>Q215*H215</f>
        <v>0.003192</v>
      </c>
      <c r="S215" s="225">
        <v>0</v>
      </c>
      <c r="T215" s="226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7" t="s">
        <v>241</v>
      </c>
      <c r="AT215" s="227" t="s">
        <v>314</v>
      </c>
      <c r="AU215" s="227" t="s">
        <v>86</v>
      </c>
      <c r="AY215" s="20" t="s">
        <v>177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20" t="s">
        <v>84</v>
      </c>
      <c r="BK215" s="228">
        <f>ROUND(I215*H215,2)</f>
        <v>0</v>
      </c>
      <c r="BL215" s="20" t="s">
        <v>99</v>
      </c>
      <c r="BM215" s="227" t="s">
        <v>5128</v>
      </c>
    </row>
    <row r="216" s="2" customFormat="1">
      <c r="A216" s="41"/>
      <c r="B216" s="42"/>
      <c r="C216" s="43"/>
      <c r="D216" s="229" t="s">
        <v>185</v>
      </c>
      <c r="E216" s="43"/>
      <c r="F216" s="230" t="s">
        <v>5127</v>
      </c>
      <c r="G216" s="43"/>
      <c r="H216" s="43"/>
      <c r="I216" s="231"/>
      <c r="J216" s="43"/>
      <c r="K216" s="43"/>
      <c r="L216" s="47"/>
      <c r="M216" s="232"/>
      <c r="N216" s="233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185</v>
      </c>
      <c r="AU216" s="20" t="s">
        <v>86</v>
      </c>
    </row>
    <row r="217" s="12" customFormat="1" ht="22.8" customHeight="1">
      <c r="A217" s="12"/>
      <c r="B217" s="200"/>
      <c r="C217" s="201"/>
      <c r="D217" s="202" t="s">
        <v>76</v>
      </c>
      <c r="E217" s="214" t="s">
        <v>205</v>
      </c>
      <c r="F217" s="214" t="s">
        <v>1027</v>
      </c>
      <c r="G217" s="201"/>
      <c r="H217" s="201"/>
      <c r="I217" s="204"/>
      <c r="J217" s="215">
        <f>BK217</f>
        <v>0</v>
      </c>
      <c r="K217" s="201"/>
      <c r="L217" s="206"/>
      <c r="M217" s="207"/>
      <c r="N217" s="208"/>
      <c r="O217" s="208"/>
      <c r="P217" s="209">
        <f>SUM(P218:P230)</f>
        <v>0</v>
      </c>
      <c r="Q217" s="208"/>
      <c r="R217" s="209">
        <f>SUM(R218:R230)</f>
        <v>1.1944607999999999</v>
      </c>
      <c r="S217" s="208"/>
      <c r="T217" s="210">
        <f>SUM(T218:T230)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1" t="s">
        <v>84</v>
      </c>
      <c r="AT217" s="212" t="s">
        <v>76</v>
      </c>
      <c r="AU217" s="212" t="s">
        <v>84</v>
      </c>
      <c r="AY217" s="211" t="s">
        <v>177</v>
      </c>
      <c r="BK217" s="213">
        <f>SUM(BK218:BK230)</f>
        <v>0</v>
      </c>
    </row>
    <row r="218" s="2" customFormat="1" ht="16.5" customHeight="1">
      <c r="A218" s="41"/>
      <c r="B218" s="42"/>
      <c r="C218" s="216" t="s">
        <v>482</v>
      </c>
      <c r="D218" s="216" t="s">
        <v>179</v>
      </c>
      <c r="E218" s="217" t="s">
        <v>5129</v>
      </c>
      <c r="F218" s="218" t="s">
        <v>5130</v>
      </c>
      <c r="G218" s="219" t="s">
        <v>251</v>
      </c>
      <c r="H218" s="220">
        <v>8.1600000000000001</v>
      </c>
      <c r="I218" s="221"/>
      <c r="J218" s="222">
        <f>ROUND(I218*H218,2)</f>
        <v>0</v>
      </c>
      <c r="K218" s="218" t="s">
        <v>244</v>
      </c>
      <c r="L218" s="47"/>
      <c r="M218" s="223" t="s">
        <v>19</v>
      </c>
      <c r="N218" s="224" t="s">
        <v>48</v>
      </c>
      <c r="O218" s="87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7" t="s">
        <v>99</v>
      </c>
      <c r="AT218" s="227" t="s">
        <v>179</v>
      </c>
      <c r="AU218" s="227" t="s">
        <v>86</v>
      </c>
      <c r="AY218" s="20" t="s">
        <v>177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20" t="s">
        <v>84</v>
      </c>
      <c r="BK218" s="228">
        <f>ROUND(I218*H218,2)</f>
        <v>0</v>
      </c>
      <c r="BL218" s="20" t="s">
        <v>99</v>
      </c>
      <c r="BM218" s="227" t="s">
        <v>5131</v>
      </c>
    </row>
    <row r="219" s="2" customFormat="1">
      <c r="A219" s="41"/>
      <c r="B219" s="42"/>
      <c r="C219" s="43"/>
      <c r="D219" s="229" t="s">
        <v>185</v>
      </c>
      <c r="E219" s="43"/>
      <c r="F219" s="230" t="s">
        <v>5132</v>
      </c>
      <c r="G219" s="43"/>
      <c r="H219" s="43"/>
      <c r="I219" s="231"/>
      <c r="J219" s="43"/>
      <c r="K219" s="43"/>
      <c r="L219" s="47"/>
      <c r="M219" s="232"/>
      <c r="N219" s="233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185</v>
      </c>
      <c r="AU219" s="20" t="s">
        <v>86</v>
      </c>
    </row>
    <row r="220" s="13" customFormat="1">
      <c r="A220" s="13"/>
      <c r="B220" s="234"/>
      <c r="C220" s="235"/>
      <c r="D220" s="229" t="s">
        <v>187</v>
      </c>
      <c r="E220" s="236" t="s">
        <v>19</v>
      </c>
      <c r="F220" s="237" t="s">
        <v>5133</v>
      </c>
      <c r="G220" s="235"/>
      <c r="H220" s="238">
        <v>8.1600000000000001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187</v>
      </c>
      <c r="AU220" s="244" t="s">
        <v>86</v>
      </c>
      <c r="AV220" s="13" t="s">
        <v>86</v>
      </c>
      <c r="AW220" s="13" t="s">
        <v>37</v>
      </c>
      <c r="AX220" s="13" t="s">
        <v>84</v>
      </c>
      <c r="AY220" s="244" t="s">
        <v>177</v>
      </c>
    </row>
    <row r="221" s="2" customFormat="1" ht="16.5" customHeight="1">
      <c r="A221" s="41"/>
      <c r="B221" s="42"/>
      <c r="C221" s="216" t="s">
        <v>490</v>
      </c>
      <c r="D221" s="216" t="s">
        <v>179</v>
      </c>
      <c r="E221" s="217" t="s">
        <v>1069</v>
      </c>
      <c r="F221" s="218" t="s">
        <v>1070</v>
      </c>
      <c r="G221" s="219" t="s">
        <v>251</v>
      </c>
      <c r="H221" s="220">
        <v>16.32</v>
      </c>
      <c r="I221" s="221"/>
      <c r="J221" s="222">
        <f>ROUND(I221*H221,2)</f>
        <v>0</v>
      </c>
      <c r="K221" s="218" t="s">
        <v>244</v>
      </c>
      <c r="L221" s="47"/>
      <c r="M221" s="223" t="s">
        <v>19</v>
      </c>
      <c r="N221" s="224" t="s">
        <v>48</v>
      </c>
      <c r="O221" s="87"/>
      <c r="P221" s="225">
        <f>O221*H221</f>
        <v>0</v>
      </c>
      <c r="Q221" s="225">
        <v>0.00071000000000000002</v>
      </c>
      <c r="R221" s="225">
        <f>Q221*H221</f>
        <v>0.011587200000000001</v>
      </c>
      <c r="S221" s="225">
        <v>0</v>
      </c>
      <c r="T221" s="226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7" t="s">
        <v>99</v>
      </c>
      <c r="AT221" s="227" t="s">
        <v>179</v>
      </c>
      <c r="AU221" s="227" t="s">
        <v>86</v>
      </c>
      <c r="AY221" s="20" t="s">
        <v>177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20" t="s">
        <v>84</v>
      </c>
      <c r="BK221" s="228">
        <f>ROUND(I221*H221,2)</f>
        <v>0</v>
      </c>
      <c r="BL221" s="20" t="s">
        <v>99</v>
      </c>
      <c r="BM221" s="227" t="s">
        <v>5134</v>
      </c>
    </row>
    <row r="222" s="2" customFormat="1">
      <c r="A222" s="41"/>
      <c r="B222" s="42"/>
      <c r="C222" s="43"/>
      <c r="D222" s="229" t="s">
        <v>185</v>
      </c>
      <c r="E222" s="43"/>
      <c r="F222" s="230" t="s">
        <v>1072</v>
      </c>
      <c r="G222" s="43"/>
      <c r="H222" s="43"/>
      <c r="I222" s="231"/>
      <c r="J222" s="43"/>
      <c r="K222" s="43"/>
      <c r="L222" s="47"/>
      <c r="M222" s="232"/>
      <c r="N222" s="233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185</v>
      </c>
      <c r="AU222" s="20" t="s">
        <v>86</v>
      </c>
    </row>
    <row r="223" s="13" customFormat="1">
      <c r="A223" s="13"/>
      <c r="B223" s="234"/>
      <c r="C223" s="235"/>
      <c r="D223" s="229" t="s">
        <v>187</v>
      </c>
      <c r="E223" s="236" t="s">
        <v>19</v>
      </c>
      <c r="F223" s="237" t="s">
        <v>5135</v>
      </c>
      <c r="G223" s="235"/>
      <c r="H223" s="238">
        <v>16.32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187</v>
      </c>
      <c r="AU223" s="244" t="s">
        <v>86</v>
      </c>
      <c r="AV223" s="13" t="s">
        <v>86</v>
      </c>
      <c r="AW223" s="13" t="s">
        <v>37</v>
      </c>
      <c r="AX223" s="13" t="s">
        <v>84</v>
      </c>
      <c r="AY223" s="244" t="s">
        <v>177</v>
      </c>
    </row>
    <row r="224" s="2" customFormat="1" ht="16.5" customHeight="1">
      <c r="A224" s="41"/>
      <c r="B224" s="42"/>
      <c r="C224" s="216" t="s">
        <v>496</v>
      </c>
      <c r="D224" s="216" t="s">
        <v>179</v>
      </c>
      <c r="E224" s="217" t="s">
        <v>5136</v>
      </c>
      <c r="F224" s="218" t="s">
        <v>5137</v>
      </c>
      <c r="G224" s="219" t="s">
        <v>251</v>
      </c>
      <c r="H224" s="220">
        <v>16.32</v>
      </c>
      <c r="I224" s="221"/>
      <c r="J224" s="222">
        <f>ROUND(I224*H224,2)</f>
        <v>0</v>
      </c>
      <c r="K224" s="218" t="s">
        <v>244</v>
      </c>
      <c r="L224" s="47"/>
      <c r="M224" s="223" t="s">
        <v>19</v>
      </c>
      <c r="N224" s="224" t="s">
        <v>48</v>
      </c>
      <c r="O224" s="87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7" t="s">
        <v>99</v>
      </c>
      <c r="AT224" s="227" t="s">
        <v>179</v>
      </c>
      <c r="AU224" s="227" t="s">
        <v>86</v>
      </c>
      <c r="AY224" s="20" t="s">
        <v>177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20" t="s">
        <v>84</v>
      </c>
      <c r="BK224" s="228">
        <f>ROUND(I224*H224,2)</f>
        <v>0</v>
      </c>
      <c r="BL224" s="20" t="s">
        <v>99</v>
      </c>
      <c r="BM224" s="227" t="s">
        <v>5138</v>
      </c>
    </row>
    <row r="225" s="2" customFormat="1">
      <c r="A225" s="41"/>
      <c r="B225" s="42"/>
      <c r="C225" s="43"/>
      <c r="D225" s="229" t="s">
        <v>185</v>
      </c>
      <c r="E225" s="43"/>
      <c r="F225" s="230" t="s">
        <v>5139</v>
      </c>
      <c r="G225" s="43"/>
      <c r="H225" s="43"/>
      <c r="I225" s="231"/>
      <c r="J225" s="43"/>
      <c r="K225" s="43"/>
      <c r="L225" s="47"/>
      <c r="M225" s="232"/>
      <c r="N225" s="233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185</v>
      </c>
      <c r="AU225" s="20" t="s">
        <v>86</v>
      </c>
    </row>
    <row r="226" s="13" customFormat="1">
      <c r="A226" s="13"/>
      <c r="B226" s="234"/>
      <c r="C226" s="235"/>
      <c r="D226" s="229" t="s">
        <v>187</v>
      </c>
      <c r="E226" s="236" t="s">
        <v>19</v>
      </c>
      <c r="F226" s="237" t="s">
        <v>5135</v>
      </c>
      <c r="G226" s="235"/>
      <c r="H226" s="238">
        <v>16.32</v>
      </c>
      <c r="I226" s="239"/>
      <c r="J226" s="235"/>
      <c r="K226" s="235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187</v>
      </c>
      <c r="AU226" s="244" t="s">
        <v>86</v>
      </c>
      <c r="AV226" s="13" t="s">
        <v>86</v>
      </c>
      <c r="AW226" s="13" t="s">
        <v>37</v>
      </c>
      <c r="AX226" s="13" t="s">
        <v>84</v>
      </c>
      <c r="AY226" s="244" t="s">
        <v>177</v>
      </c>
    </row>
    <row r="227" s="2" customFormat="1" ht="21.75" customHeight="1">
      <c r="A227" s="41"/>
      <c r="B227" s="42"/>
      <c r="C227" s="216" t="s">
        <v>502</v>
      </c>
      <c r="D227" s="216" t="s">
        <v>179</v>
      </c>
      <c r="E227" s="217" t="s">
        <v>5140</v>
      </c>
      <c r="F227" s="218" t="s">
        <v>5141</v>
      </c>
      <c r="G227" s="219" t="s">
        <v>251</v>
      </c>
      <c r="H227" s="220">
        <v>8.1600000000000001</v>
      </c>
      <c r="I227" s="221"/>
      <c r="J227" s="222">
        <f>ROUND(I227*H227,2)</f>
        <v>0</v>
      </c>
      <c r="K227" s="218" t="s">
        <v>244</v>
      </c>
      <c r="L227" s="47"/>
      <c r="M227" s="223" t="s">
        <v>19</v>
      </c>
      <c r="N227" s="224" t="s">
        <v>48</v>
      </c>
      <c r="O227" s="87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7" t="s">
        <v>99</v>
      </c>
      <c r="AT227" s="227" t="s">
        <v>179</v>
      </c>
      <c r="AU227" s="227" t="s">
        <v>86</v>
      </c>
      <c r="AY227" s="20" t="s">
        <v>177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20" t="s">
        <v>84</v>
      </c>
      <c r="BK227" s="228">
        <f>ROUND(I227*H227,2)</f>
        <v>0</v>
      </c>
      <c r="BL227" s="20" t="s">
        <v>99</v>
      </c>
      <c r="BM227" s="227" t="s">
        <v>5142</v>
      </c>
    </row>
    <row r="228" s="2" customFormat="1">
      <c r="A228" s="41"/>
      <c r="B228" s="42"/>
      <c r="C228" s="43"/>
      <c r="D228" s="229" t="s">
        <v>185</v>
      </c>
      <c r="E228" s="43"/>
      <c r="F228" s="230" t="s">
        <v>5143</v>
      </c>
      <c r="G228" s="43"/>
      <c r="H228" s="43"/>
      <c r="I228" s="231"/>
      <c r="J228" s="43"/>
      <c r="K228" s="43"/>
      <c r="L228" s="47"/>
      <c r="M228" s="232"/>
      <c r="N228" s="233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185</v>
      </c>
      <c r="AU228" s="20" t="s">
        <v>86</v>
      </c>
    </row>
    <row r="229" s="2" customFormat="1" ht="16.5" customHeight="1">
      <c r="A229" s="41"/>
      <c r="B229" s="42"/>
      <c r="C229" s="216" t="s">
        <v>508</v>
      </c>
      <c r="D229" s="216" t="s">
        <v>179</v>
      </c>
      <c r="E229" s="217" t="s">
        <v>5144</v>
      </c>
      <c r="F229" s="218" t="s">
        <v>5145</v>
      </c>
      <c r="G229" s="219" t="s">
        <v>251</v>
      </c>
      <c r="H229" s="220">
        <v>8.1600000000000001</v>
      </c>
      <c r="I229" s="221"/>
      <c r="J229" s="222">
        <f>ROUND(I229*H229,2)</f>
        <v>0</v>
      </c>
      <c r="K229" s="218" t="s">
        <v>244</v>
      </c>
      <c r="L229" s="47"/>
      <c r="M229" s="223" t="s">
        <v>19</v>
      </c>
      <c r="N229" s="224" t="s">
        <v>48</v>
      </c>
      <c r="O229" s="87"/>
      <c r="P229" s="225">
        <f>O229*H229</f>
        <v>0</v>
      </c>
      <c r="Q229" s="225">
        <v>0.14496000000000001</v>
      </c>
      <c r="R229" s="225">
        <f>Q229*H229</f>
        <v>1.1828736</v>
      </c>
      <c r="S229" s="225">
        <v>0</v>
      </c>
      <c r="T229" s="226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7" t="s">
        <v>99</v>
      </c>
      <c r="AT229" s="227" t="s">
        <v>179</v>
      </c>
      <c r="AU229" s="227" t="s">
        <v>86</v>
      </c>
      <c r="AY229" s="20" t="s">
        <v>177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20" t="s">
        <v>84</v>
      </c>
      <c r="BK229" s="228">
        <f>ROUND(I229*H229,2)</f>
        <v>0</v>
      </c>
      <c r="BL229" s="20" t="s">
        <v>99</v>
      </c>
      <c r="BM229" s="227" t="s">
        <v>5146</v>
      </c>
    </row>
    <row r="230" s="2" customFormat="1">
      <c r="A230" s="41"/>
      <c r="B230" s="42"/>
      <c r="C230" s="43"/>
      <c r="D230" s="229" t="s">
        <v>185</v>
      </c>
      <c r="E230" s="43"/>
      <c r="F230" s="230" t="s">
        <v>5147</v>
      </c>
      <c r="G230" s="43"/>
      <c r="H230" s="43"/>
      <c r="I230" s="231"/>
      <c r="J230" s="43"/>
      <c r="K230" s="43"/>
      <c r="L230" s="47"/>
      <c r="M230" s="232"/>
      <c r="N230" s="233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185</v>
      </c>
      <c r="AU230" s="20" t="s">
        <v>86</v>
      </c>
    </row>
    <row r="231" s="12" customFormat="1" ht="22.8" customHeight="1">
      <c r="A231" s="12"/>
      <c r="B231" s="200"/>
      <c r="C231" s="201"/>
      <c r="D231" s="202" t="s">
        <v>76</v>
      </c>
      <c r="E231" s="214" t="s">
        <v>248</v>
      </c>
      <c r="F231" s="214" t="s">
        <v>1613</v>
      </c>
      <c r="G231" s="201"/>
      <c r="H231" s="201"/>
      <c r="I231" s="204"/>
      <c r="J231" s="215">
        <f>BK231</f>
        <v>0</v>
      </c>
      <c r="K231" s="201"/>
      <c r="L231" s="206"/>
      <c r="M231" s="207"/>
      <c r="N231" s="208"/>
      <c r="O231" s="208"/>
      <c r="P231" s="209">
        <f>SUM(P232:P265)</f>
        <v>0</v>
      </c>
      <c r="Q231" s="208"/>
      <c r="R231" s="209">
        <f>SUM(R232:R265)</f>
        <v>18.338518499999999</v>
      </c>
      <c r="S231" s="208"/>
      <c r="T231" s="210">
        <f>SUM(T232:T265)</f>
        <v>35.985599999999998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1" t="s">
        <v>84</v>
      </c>
      <c r="AT231" s="212" t="s">
        <v>76</v>
      </c>
      <c r="AU231" s="212" t="s">
        <v>84</v>
      </c>
      <c r="AY231" s="211" t="s">
        <v>177</v>
      </c>
      <c r="BK231" s="213">
        <f>SUM(BK232:BK265)</f>
        <v>0</v>
      </c>
    </row>
    <row r="232" s="2" customFormat="1" ht="16.5" customHeight="1">
      <c r="A232" s="41"/>
      <c r="B232" s="42"/>
      <c r="C232" s="216" t="s">
        <v>515</v>
      </c>
      <c r="D232" s="216" t="s">
        <v>179</v>
      </c>
      <c r="E232" s="217" t="s">
        <v>5148</v>
      </c>
      <c r="F232" s="218" t="s">
        <v>5149</v>
      </c>
      <c r="G232" s="219" t="s">
        <v>251</v>
      </c>
      <c r="H232" s="220">
        <v>78</v>
      </c>
      <c r="I232" s="221"/>
      <c r="J232" s="222">
        <f>ROUND(I232*H232,2)</f>
        <v>0</v>
      </c>
      <c r="K232" s="218" t="s">
        <v>244</v>
      </c>
      <c r="L232" s="47"/>
      <c r="M232" s="223" t="s">
        <v>19</v>
      </c>
      <c r="N232" s="224" t="s">
        <v>48</v>
      </c>
      <c r="O232" s="87"/>
      <c r="P232" s="225">
        <f>O232*H232</f>
        <v>0</v>
      </c>
      <c r="Q232" s="225">
        <v>0</v>
      </c>
      <c r="R232" s="225">
        <f>Q232*H232</f>
        <v>0</v>
      </c>
      <c r="S232" s="225">
        <v>0.40799999999999997</v>
      </c>
      <c r="T232" s="226">
        <f>S232*H232</f>
        <v>31.823999999999998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7" t="s">
        <v>99</v>
      </c>
      <c r="AT232" s="227" t="s">
        <v>179</v>
      </c>
      <c r="AU232" s="227" t="s">
        <v>86</v>
      </c>
      <c r="AY232" s="20" t="s">
        <v>177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20" t="s">
        <v>84</v>
      </c>
      <c r="BK232" s="228">
        <f>ROUND(I232*H232,2)</f>
        <v>0</v>
      </c>
      <c r="BL232" s="20" t="s">
        <v>99</v>
      </c>
      <c r="BM232" s="227" t="s">
        <v>5150</v>
      </c>
    </row>
    <row r="233" s="2" customFormat="1">
      <c r="A233" s="41"/>
      <c r="B233" s="42"/>
      <c r="C233" s="43"/>
      <c r="D233" s="229" t="s">
        <v>185</v>
      </c>
      <c r="E233" s="43"/>
      <c r="F233" s="230" t="s">
        <v>5151</v>
      </c>
      <c r="G233" s="43"/>
      <c r="H233" s="43"/>
      <c r="I233" s="231"/>
      <c r="J233" s="43"/>
      <c r="K233" s="43"/>
      <c r="L233" s="47"/>
      <c r="M233" s="232"/>
      <c r="N233" s="233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185</v>
      </c>
      <c r="AU233" s="20" t="s">
        <v>86</v>
      </c>
    </row>
    <row r="234" s="14" customFormat="1">
      <c r="A234" s="14"/>
      <c r="B234" s="245"/>
      <c r="C234" s="246"/>
      <c r="D234" s="229" t="s">
        <v>187</v>
      </c>
      <c r="E234" s="247" t="s">
        <v>19</v>
      </c>
      <c r="F234" s="248" t="s">
        <v>5152</v>
      </c>
      <c r="G234" s="246"/>
      <c r="H234" s="247" t="s">
        <v>19</v>
      </c>
      <c r="I234" s="249"/>
      <c r="J234" s="246"/>
      <c r="K234" s="246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187</v>
      </c>
      <c r="AU234" s="254" t="s">
        <v>86</v>
      </c>
      <c r="AV234" s="14" t="s">
        <v>84</v>
      </c>
      <c r="AW234" s="14" t="s">
        <v>37</v>
      </c>
      <c r="AX234" s="14" t="s">
        <v>77</v>
      </c>
      <c r="AY234" s="254" t="s">
        <v>177</v>
      </c>
    </row>
    <row r="235" s="13" customFormat="1">
      <c r="A235" s="13"/>
      <c r="B235" s="234"/>
      <c r="C235" s="235"/>
      <c r="D235" s="229" t="s">
        <v>187</v>
      </c>
      <c r="E235" s="236" t="s">
        <v>19</v>
      </c>
      <c r="F235" s="237" t="s">
        <v>5153</v>
      </c>
      <c r="G235" s="235"/>
      <c r="H235" s="238">
        <v>78</v>
      </c>
      <c r="I235" s="239"/>
      <c r="J235" s="235"/>
      <c r="K235" s="235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187</v>
      </c>
      <c r="AU235" s="244" t="s">
        <v>86</v>
      </c>
      <c r="AV235" s="13" t="s">
        <v>86</v>
      </c>
      <c r="AW235" s="13" t="s">
        <v>37</v>
      </c>
      <c r="AX235" s="13" t="s">
        <v>84</v>
      </c>
      <c r="AY235" s="244" t="s">
        <v>177</v>
      </c>
    </row>
    <row r="236" s="2" customFormat="1" ht="16.5" customHeight="1">
      <c r="A236" s="41"/>
      <c r="B236" s="42"/>
      <c r="C236" s="216" t="s">
        <v>523</v>
      </c>
      <c r="D236" s="216" t="s">
        <v>179</v>
      </c>
      <c r="E236" s="217" t="s">
        <v>5154</v>
      </c>
      <c r="F236" s="218" t="s">
        <v>5155</v>
      </c>
      <c r="G236" s="219" t="s">
        <v>251</v>
      </c>
      <c r="H236" s="220">
        <v>8.1600000000000001</v>
      </c>
      <c r="I236" s="221"/>
      <c r="J236" s="222">
        <f>ROUND(I236*H236,2)</f>
        <v>0</v>
      </c>
      <c r="K236" s="218" t="s">
        <v>244</v>
      </c>
      <c r="L236" s="47"/>
      <c r="M236" s="223" t="s">
        <v>19</v>
      </c>
      <c r="N236" s="224" t="s">
        <v>48</v>
      </c>
      <c r="O236" s="87"/>
      <c r="P236" s="225">
        <f>O236*H236</f>
        <v>0</v>
      </c>
      <c r="Q236" s="225">
        <v>0</v>
      </c>
      <c r="R236" s="225">
        <f>Q236*H236</f>
        <v>0</v>
      </c>
      <c r="S236" s="225">
        <v>0.28999999999999998</v>
      </c>
      <c r="T236" s="226">
        <f>S236*H236</f>
        <v>2.3664000000000001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7" t="s">
        <v>99</v>
      </c>
      <c r="AT236" s="227" t="s">
        <v>179</v>
      </c>
      <c r="AU236" s="227" t="s">
        <v>86</v>
      </c>
      <c r="AY236" s="20" t="s">
        <v>177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20" t="s">
        <v>84</v>
      </c>
      <c r="BK236" s="228">
        <f>ROUND(I236*H236,2)</f>
        <v>0</v>
      </c>
      <c r="BL236" s="20" t="s">
        <v>99</v>
      </c>
      <c r="BM236" s="227" t="s">
        <v>5156</v>
      </c>
    </row>
    <row r="237" s="2" customFormat="1">
      <c r="A237" s="41"/>
      <c r="B237" s="42"/>
      <c r="C237" s="43"/>
      <c r="D237" s="229" t="s">
        <v>185</v>
      </c>
      <c r="E237" s="43"/>
      <c r="F237" s="230" t="s">
        <v>5157</v>
      </c>
      <c r="G237" s="43"/>
      <c r="H237" s="43"/>
      <c r="I237" s="231"/>
      <c r="J237" s="43"/>
      <c r="K237" s="43"/>
      <c r="L237" s="47"/>
      <c r="M237" s="232"/>
      <c r="N237" s="233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185</v>
      </c>
      <c r="AU237" s="20" t="s">
        <v>86</v>
      </c>
    </row>
    <row r="238" s="13" customFormat="1">
      <c r="A238" s="13"/>
      <c r="B238" s="234"/>
      <c r="C238" s="235"/>
      <c r="D238" s="229" t="s">
        <v>187</v>
      </c>
      <c r="E238" s="236" t="s">
        <v>19</v>
      </c>
      <c r="F238" s="237" t="s">
        <v>5158</v>
      </c>
      <c r="G238" s="235"/>
      <c r="H238" s="238">
        <v>8.1600000000000001</v>
      </c>
      <c r="I238" s="239"/>
      <c r="J238" s="235"/>
      <c r="K238" s="235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187</v>
      </c>
      <c r="AU238" s="244" t="s">
        <v>86</v>
      </c>
      <c r="AV238" s="13" t="s">
        <v>86</v>
      </c>
      <c r="AW238" s="13" t="s">
        <v>37</v>
      </c>
      <c r="AX238" s="13" t="s">
        <v>84</v>
      </c>
      <c r="AY238" s="244" t="s">
        <v>177</v>
      </c>
    </row>
    <row r="239" s="2" customFormat="1" ht="16.5" customHeight="1">
      <c r="A239" s="41"/>
      <c r="B239" s="42"/>
      <c r="C239" s="216" t="s">
        <v>530</v>
      </c>
      <c r="D239" s="216" t="s">
        <v>179</v>
      </c>
      <c r="E239" s="217" t="s">
        <v>5159</v>
      </c>
      <c r="F239" s="218" t="s">
        <v>5160</v>
      </c>
      <c r="G239" s="219" t="s">
        <v>251</v>
      </c>
      <c r="H239" s="220">
        <v>8.1600000000000001</v>
      </c>
      <c r="I239" s="221"/>
      <c r="J239" s="222">
        <f>ROUND(I239*H239,2)</f>
        <v>0</v>
      </c>
      <c r="K239" s="218" t="s">
        <v>244</v>
      </c>
      <c r="L239" s="47"/>
      <c r="M239" s="223" t="s">
        <v>19</v>
      </c>
      <c r="N239" s="224" t="s">
        <v>48</v>
      </c>
      <c r="O239" s="87"/>
      <c r="P239" s="225">
        <f>O239*H239</f>
        <v>0</v>
      </c>
      <c r="Q239" s="225">
        <v>0</v>
      </c>
      <c r="R239" s="225">
        <f>Q239*H239</f>
        <v>0</v>
      </c>
      <c r="S239" s="225">
        <v>0.22</v>
      </c>
      <c r="T239" s="226">
        <f>S239*H239</f>
        <v>1.7952000000000001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7" t="s">
        <v>99</v>
      </c>
      <c r="AT239" s="227" t="s">
        <v>179</v>
      </c>
      <c r="AU239" s="227" t="s">
        <v>86</v>
      </c>
      <c r="AY239" s="20" t="s">
        <v>177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20" t="s">
        <v>84</v>
      </c>
      <c r="BK239" s="228">
        <f>ROUND(I239*H239,2)</f>
        <v>0</v>
      </c>
      <c r="BL239" s="20" t="s">
        <v>99</v>
      </c>
      <c r="BM239" s="227" t="s">
        <v>5161</v>
      </c>
    </row>
    <row r="240" s="2" customFormat="1">
      <c r="A240" s="41"/>
      <c r="B240" s="42"/>
      <c r="C240" s="43"/>
      <c r="D240" s="229" t="s">
        <v>185</v>
      </c>
      <c r="E240" s="43"/>
      <c r="F240" s="230" t="s">
        <v>5162</v>
      </c>
      <c r="G240" s="43"/>
      <c r="H240" s="43"/>
      <c r="I240" s="231"/>
      <c r="J240" s="43"/>
      <c r="K240" s="43"/>
      <c r="L240" s="47"/>
      <c r="M240" s="232"/>
      <c r="N240" s="233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185</v>
      </c>
      <c r="AU240" s="20" t="s">
        <v>86</v>
      </c>
    </row>
    <row r="241" s="13" customFormat="1">
      <c r="A241" s="13"/>
      <c r="B241" s="234"/>
      <c r="C241" s="235"/>
      <c r="D241" s="229" t="s">
        <v>187</v>
      </c>
      <c r="E241" s="236" t="s">
        <v>19</v>
      </c>
      <c r="F241" s="237" t="s">
        <v>5163</v>
      </c>
      <c r="G241" s="235"/>
      <c r="H241" s="238">
        <v>8.1600000000000001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187</v>
      </c>
      <c r="AU241" s="244" t="s">
        <v>86</v>
      </c>
      <c r="AV241" s="13" t="s">
        <v>86</v>
      </c>
      <c r="AW241" s="13" t="s">
        <v>37</v>
      </c>
      <c r="AX241" s="13" t="s">
        <v>84</v>
      </c>
      <c r="AY241" s="244" t="s">
        <v>177</v>
      </c>
    </row>
    <row r="242" s="2" customFormat="1" ht="16.5" customHeight="1">
      <c r="A242" s="41"/>
      <c r="B242" s="42"/>
      <c r="C242" s="216" t="s">
        <v>537</v>
      </c>
      <c r="D242" s="216" t="s">
        <v>179</v>
      </c>
      <c r="E242" s="217" t="s">
        <v>1080</v>
      </c>
      <c r="F242" s="218" t="s">
        <v>1081</v>
      </c>
      <c r="G242" s="219" t="s">
        <v>465</v>
      </c>
      <c r="H242" s="220">
        <v>38.829999999999998</v>
      </c>
      <c r="I242" s="221"/>
      <c r="J242" s="222">
        <f>ROUND(I242*H242,2)</f>
        <v>0</v>
      </c>
      <c r="K242" s="218" t="s">
        <v>244</v>
      </c>
      <c r="L242" s="47"/>
      <c r="M242" s="223" t="s">
        <v>19</v>
      </c>
      <c r="N242" s="224" t="s">
        <v>48</v>
      </c>
      <c r="O242" s="87"/>
      <c r="P242" s="225">
        <f>O242*H242</f>
        <v>0</v>
      </c>
      <c r="Q242" s="225">
        <v>0.1295</v>
      </c>
      <c r="R242" s="225">
        <f>Q242*H242</f>
        <v>5.0284849999999999</v>
      </c>
      <c r="S242" s="225">
        <v>0</v>
      </c>
      <c r="T242" s="226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7" t="s">
        <v>99</v>
      </c>
      <c r="AT242" s="227" t="s">
        <v>179</v>
      </c>
      <c r="AU242" s="227" t="s">
        <v>86</v>
      </c>
      <c r="AY242" s="20" t="s">
        <v>177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20" t="s">
        <v>84</v>
      </c>
      <c r="BK242" s="228">
        <f>ROUND(I242*H242,2)</f>
        <v>0</v>
      </c>
      <c r="BL242" s="20" t="s">
        <v>99</v>
      </c>
      <c r="BM242" s="227" t="s">
        <v>5164</v>
      </c>
    </row>
    <row r="243" s="2" customFormat="1">
      <c r="A243" s="41"/>
      <c r="B243" s="42"/>
      <c r="C243" s="43"/>
      <c r="D243" s="229" t="s">
        <v>185</v>
      </c>
      <c r="E243" s="43"/>
      <c r="F243" s="230" t="s">
        <v>1083</v>
      </c>
      <c r="G243" s="43"/>
      <c r="H243" s="43"/>
      <c r="I243" s="231"/>
      <c r="J243" s="43"/>
      <c r="K243" s="43"/>
      <c r="L243" s="47"/>
      <c r="M243" s="232"/>
      <c r="N243" s="233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185</v>
      </c>
      <c r="AU243" s="20" t="s">
        <v>86</v>
      </c>
    </row>
    <row r="244" s="13" customFormat="1">
      <c r="A244" s="13"/>
      <c r="B244" s="234"/>
      <c r="C244" s="235"/>
      <c r="D244" s="229" t="s">
        <v>187</v>
      </c>
      <c r="E244" s="236" t="s">
        <v>19</v>
      </c>
      <c r="F244" s="237" t="s">
        <v>5165</v>
      </c>
      <c r="G244" s="235"/>
      <c r="H244" s="238">
        <v>38.829999999999998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187</v>
      </c>
      <c r="AU244" s="244" t="s">
        <v>86</v>
      </c>
      <c r="AV244" s="13" t="s">
        <v>86</v>
      </c>
      <c r="AW244" s="13" t="s">
        <v>37</v>
      </c>
      <c r="AX244" s="13" t="s">
        <v>84</v>
      </c>
      <c r="AY244" s="244" t="s">
        <v>177</v>
      </c>
    </row>
    <row r="245" s="2" customFormat="1" ht="16.5" customHeight="1">
      <c r="A245" s="41"/>
      <c r="B245" s="42"/>
      <c r="C245" s="277" t="s">
        <v>543</v>
      </c>
      <c r="D245" s="277" t="s">
        <v>314</v>
      </c>
      <c r="E245" s="278" t="s">
        <v>4964</v>
      </c>
      <c r="F245" s="279" t="s">
        <v>4965</v>
      </c>
      <c r="G245" s="280" t="s">
        <v>344</v>
      </c>
      <c r="H245" s="281">
        <v>39.606999999999999</v>
      </c>
      <c r="I245" s="282"/>
      <c r="J245" s="283">
        <f>ROUND(I245*H245,2)</f>
        <v>0</v>
      </c>
      <c r="K245" s="279" t="s">
        <v>317</v>
      </c>
      <c r="L245" s="284"/>
      <c r="M245" s="285" t="s">
        <v>19</v>
      </c>
      <c r="N245" s="286" t="s">
        <v>48</v>
      </c>
      <c r="O245" s="87"/>
      <c r="P245" s="225">
        <f>O245*H245</f>
        <v>0</v>
      </c>
      <c r="Q245" s="225">
        <v>0.053999999999999999</v>
      </c>
      <c r="R245" s="225">
        <f>Q245*H245</f>
        <v>2.1387779999999998</v>
      </c>
      <c r="S245" s="225">
        <v>0</v>
      </c>
      <c r="T245" s="226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7" t="s">
        <v>241</v>
      </c>
      <c r="AT245" s="227" t="s">
        <v>314</v>
      </c>
      <c r="AU245" s="227" t="s">
        <v>86</v>
      </c>
      <c r="AY245" s="20" t="s">
        <v>177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20" t="s">
        <v>84</v>
      </c>
      <c r="BK245" s="228">
        <f>ROUND(I245*H245,2)</f>
        <v>0</v>
      </c>
      <c r="BL245" s="20" t="s">
        <v>99</v>
      </c>
      <c r="BM245" s="227" t="s">
        <v>5166</v>
      </c>
    </row>
    <row r="246" s="2" customFormat="1">
      <c r="A246" s="41"/>
      <c r="B246" s="42"/>
      <c r="C246" s="43"/>
      <c r="D246" s="229" t="s">
        <v>185</v>
      </c>
      <c r="E246" s="43"/>
      <c r="F246" s="230" t="s">
        <v>5167</v>
      </c>
      <c r="G246" s="43"/>
      <c r="H246" s="43"/>
      <c r="I246" s="231"/>
      <c r="J246" s="43"/>
      <c r="K246" s="43"/>
      <c r="L246" s="47"/>
      <c r="M246" s="232"/>
      <c r="N246" s="233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185</v>
      </c>
      <c r="AU246" s="20" t="s">
        <v>86</v>
      </c>
    </row>
    <row r="247" s="13" customFormat="1">
      <c r="A247" s="13"/>
      <c r="B247" s="234"/>
      <c r="C247" s="235"/>
      <c r="D247" s="229" t="s">
        <v>187</v>
      </c>
      <c r="E247" s="236" t="s">
        <v>19</v>
      </c>
      <c r="F247" s="237" t="s">
        <v>5168</v>
      </c>
      <c r="G247" s="235"/>
      <c r="H247" s="238">
        <v>38.829999999999998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187</v>
      </c>
      <c r="AU247" s="244" t="s">
        <v>86</v>
      </c>
      <c r="AV247" s="13" t="s">
        <v>86</v>
      </c>
      <c r="AW247" s="13" t="s">
        <v>37</v>
      </c>
      <c r="AX247" s="13" t="s">
        <v>84</v>
      </c>
      <c r="AY247" s="244" t="s">
        <v>177</v>
      </c>
    </row>
    <row r="248" s="13" customFormat="1">
      <c r="A248" s="13"/>
      <c r="B248" s="234"/>
      <c r="C248" s="235"/>
      <c r="D248" s="229" t="s">
        <v>187</v>
      </c>
      <c r="E248" s="235"/>
      <c r="F248" s="237" t="s">
        <v>5169</v>
      </c>
      <c r="G248" s="235"/>
      <c r="H248" s="238">
        <v>39.606999999999999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187</v>
      </c>
      <c r="AU248" s="244" t="s">
        <v>86</v>
      </c>
      <c r="AV248" s="13" t="s">
        <v>86</v>
      </c>
      <c r="AW248" s="13" t="s">
        <v>4</v>
      </c>
      <c r="AX248" s="13" t="s">
        <v>84</v>
      </c>
      <c r="AY248" s="244" t="s">
        <v>177</v>
      </c>
    </row>
    <row r="249" s="2" customFormat="1" ht="16.5" customHeight="1">
      <c r="A249" s="41"/>
      <c r="B249" s="42"/>
      <c r="C249" s="216" t="s">
        <v>549</v>
      </c>
      <c r="D249" s="216" t="s">
        <v>179</v>
      </c>
      <c r="E249" s="217" t="s">
        <v>5170</v>
      </c>
      <c r="F249" s="218" t="s">
        <v>5171</v>
      </c>
      <c r="G249" s="219" t="s">
        <v>344</v>
      </c>
      <c r="H249" s="220">
        <v>2</v>
      </c>
      <c r="I249" s="221"/>
      <c r="J249" s="222">
        <f>ROUND(I249*H249,2)</f>
        <v>0</v>
      </c>
      <c r="K249" s="218" t="s">
        <v>244</v>
      </c>
      <c r="L249" s="47"/>
      <c r="M249" s="223" t="s">
        <v>19</v>
      </c>
      <c r="N249" s="224" t="s">
        <v>48</v>
      </c>
      <c r="O249" s="87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7" t="s">
        <v>99</v>
      </c>
      <c r="AT249" s="227" t="s">
        <v>179</v>
      </c>
      <c r="AU249" s="227" t="s">
        <v>86</v>
      </c>
      <c r="AY249" s="20" t="s">
        <v>177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20" t="s">
        <v>84</v>
      </c>
      <c r="BK249" s="228">
        <f>ROUND(I249*H249,2)</f>
        <v>0</v>
      </c>
      <c r="BL249" s="20" t="s">
        <v>99</v>
      </c>
      <c r="BM249" s="227" t="s">
        <v>5172</v>
      </c>
    </row>
    <row r="250" s="2" customFormat="1">
      <c r="A250" s="41"/>
      <c r="B250" s="42"/>
      <c r="C250" s="43"/>
      <c r="D250" s="229" t="s">
        <v>185</v>
      </c>
      <c r="E250" s="43"/>
      <c r="F250" s="230" t="s">
        <v>5173</v>
      </c>
      <c r="G250" s="43"/>
      <c r="H250" s="43"/>
      <c r="I250" s="231"/>
      <c r="J250" s="43"/>
      <c r="K250" s="43"/>
      <c r="L250" s="47"/>
      <c r="M250" s="232"/>
      <c r="N250" s="233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185</v>
      </c>
      <c r="AU250" s="20" t="s">
        <v>86</v>
      </c>
    </row>
    <row r="251" s="2" customFormat="1" ht="16.5" customHeight="1">
      <c r="A251" s="41"/>
      <c r="B251" s="42"/>
      <c r="C251" s="277" t="s">
        <v>552</v>
      </c>
      <c r="D251" s="277" t="s">
        <v>314</v>
      </c>
      <c r="E251" s="278" t="s">
        <v>5174</v>
      </c>
      <c r="F251" s="279" t="s">
        <v>5175</v>
      </c>
      <c r="G251" s="280" t="s">
        <v>344</v>
      </c>
      <c r="H251" s="281">
        <v>2</v>
      </c>
      <c r="I251" s="282"/>
      <c r="J251" s="283">
        <f>ROUND(I251*H251,2)</f>
        <v>0</v>
      </c>
      <c r="K251" s="279" t="s">
        <v>317</v>
      </c>
      <c r="L251" s="284"/>
      <c r="M251" s="285" t="s">
        <v>19</v>
      </c>
      <c r="N251" s="286" t="s">
        <v>48</v>
      </c>
      <c r="O251" s="87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7" t="s">
        <v>241</v>
      </c>
      <c r="AT251" s="227" t="s">
        <v>314</v>
      </c>
      <c r="AU251" s="227" t="s">
        <v>86</v>
      </c>
      <c r="AY251" s="20" t="s">
        <v>177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20" t="s">
        <v>84</v>
      </c>
      <c r="BK251" s="228">
        <f>ROUND(I251*H251,2)</f>
        <v>0</v>
      </c>
      <c r="BL251" s="20" t="s">
        <v>99</v>
      </c>
      <c r="BM251" s="227" t="s">
        <v>5176</v>
      </c>
    </row>
    <row r="252" s="2" customFormat="1">
      <c r="A252" s="41"/>
      <c r="B252" s="42"/>
      <c r="C252" s="43"/>
      <c r="D252" s="229" t="s">
        <v>185</v>
      </c>
      <c r="E252" s="43"/>
      <c r="F252" s="230" t="s">
        <v>5175</v>
      </c>
      <c r="G252" s="43"/>
      <c r="H252" s="43"/>
      <c r="I252" s="231"/>
      <c r="J252" s="43"/>
      <c r="K252" s="43"/>
      <c r="L252" s="47"/>
      <c r="M252" s="232"/>
      <c r="N252" s="233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185</v>
      </c>
      <c r="AU252" s="20" t="s">
        <v>86</v>
      </c>
    </row>
    <row r="253" s="2" customFormat="1" ht="16.5" customHeight="1">
      <c r="A253" s="41"/>
      <c r="B253" s="42"/>
      <c r="C253" s="216" t="s">
        <v>557</v>
      </c>
      <c r="D253" s="216" t="s">
        <v>179</v>
      </c>
      <c r="E253" s="217" t="s">
        <v>5177</v>
      </c>
      <c r="F253" s="218" t="s">
        <v>5178</v>
      </c>
      <c r="G253" s="219" t="s">
        <v>465</v>
      </c>
      <c r="H253" s="220">
        <v>10.35</v>
      </c>
      <c r="I253" s="221"/>
      <c r="J253" s="222">
        <f>ROUND(I253*H253,2)</f>
        <v>0</v>
      </c>
      <c r="K253" s="218" t="s">
        <v>244</v>
      </c>
      <c r="L253" s="47"/>
      <c r="M253" s="223" t="s">
        <v>19</v>
      </c>
      <c r="N253" s="224" t="s">
        <v>48</v>
      </c>
      <c r="O253" s="87"/>
      <c r="P253" s="225">
        <f>O253*H253</f>
        <v>0</v>
      </c>
      <c r="Q253" s="225">
        <v>0.48376999999999998</v>
      </c>
      <c r="R253" s="225">
        <f>Q253*H253</f>
        <v>5.0070194999999993</v>
      </c>
      <c r="S253" s="225">
        <v>0</v>
      </c>
      <c r="T253" s="226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7" t="s">
        <v>99</v>
      </c>
      <c r="AT253" s="227" t="s">
        <v>179</v>
      </c>
      <c r="AU253" s="227" t="s">
        <v>86</v>
      </c>
      <c r="AY253" s="20" t="s">
        <v>177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20" t="s">
        <v>84</v>
      </c>
      <c r="BK253" s="228">
        <f>ROUND(I253*H253,2)</f>
        <v>0</v>
      </c>
      <c r="BL253" s="20" t="s">
        <v>99</v>
      </c>
      <c r="BM253" s="227" t="s">
        <v>5179</v>
      </c>
    </row>
    <row r="254" s="2" customFormat="1">
      <c r="A254" s="41"/>
      <c r="B254" s="42"/>
      <c r="C254" s="43"/>
      <c r="D254" s="229" t="s">
        <v>185</v>
      </c>
      <c r="E254" s="43"/>
      <c r="F254" s="230" t="s">
        <v>5180</v>
      </c>
      <c r="G254" s="43"/>
      <c r="H254" s="43"/>
      <c r="I254" s="231"/>
      <c r="J254" s="43"/>
      <c r="K254" s="43"/>
      <c r="L254" s="47"/>
      <c r="M254" s="232"/>
      <c r="N254" s="233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185</v>
      </c>
      <c r="AU254" s="20" t="s">
        <v>86</v>
      </c>
    </row>
    <row r="255" s="13" customFormat="1">
      <c r="A255" s="13"/>
      <c r="B255" s="234"/>
      <c r="C255" s="235"/>
      <c r="D255" s="229" t="s">
        <v>187</v>
      </c>
      <c r="E255" s="236" t="s">
        <v>19</v>
      </c>
      <c r="F255" s="237" t="s">
        <v>5181</v>
      </c>
      <c r="G255" s="235"/>
      <c r="H255" s="238">
        <v>10.35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187</v>
      </c>
      <c r="AU255" s="244" t="s">
        <v>86</v>
      </c>
      <c r="AV255" s="13" t="s">
        <v>86</v>
      </c>
      <c r="AW255" s="13" t="s">
        <v>37</v>
      </c>
      <c r="AX255" s="13" t="s">
        <v>84</v>
      </c>
      <c r="AY255" s="244" t="s">
        <v>177</v>
      </c>
    </row>
    <row r="256" s="2" customFormat="1" ht="16.5" customHeight="1">
      <c r="A256" s="41"/>
      <c r="B256" s="42"/>
      <c r="C256" s="216" t="s">
        <v>561</v>
      </c>
      <c r="D256" s="216" t="s">
        <v>179</v>
      </c>
      <c r="E256" s="217" t="s">
        <v>5182</v>
      </c>
      <c r="F256" s="218" t="s">
        <v>5183</v>
      </c>
      <c r="G256" s="219" t="s">
        <v>251</v>
      </c>
      <c r="H256" s="220">
        <v>6.1600000000000001</v>
      </c>
      <c r="I256" s="221"/>
      <c r="J256" s="222">
        <f>ROUND(I256*H256,2)</f>
        <v>0</v>
      </c>
      <c r="K256" s="218" t="s">
        <v>244</v>
      </c>
      <c r="L256" s="47"/>
      <c r="M256" s="223" t="s">
        <v>19</v>
      </c>
      <c r="N256" s="224" t="s">
        <v>48</v>
      </c>
      <c r="O256" s="87"/>
      <c r="P256" s="225">
        <f>O256*H256</f>
        <v>0</v>
      </c>
      <c r="Q256" s="225">
        <v>0.27600000000000002</v>
      </c>
      <c r="R256" s="225">
        <f>Q256*H256</f>
        <v>1.7001600000000001</v>
      </c>
      <c r="S256" s="225">
        <v>0</v>
      </c>
      <c r="T256" s="226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7" t="s">
        <v>99</v>
      </c>
      <c r="AT256" s="227" t="s">
        <v>179</v>
      </c>
      <c r="AU256" s="227" t="s">
        <v>86</v>
      </c>
      <c r="AY256" s="20" t="s">
        <v>177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20" t="s">
        <v>84</v>
      </c>
      <c r="BK256" s="228">
        <f>ROUND(I256*H256,2)</f>
        <v>0</v>
      </c>
      <c r="BL256" s="20" t="s">
        <v>99</v>
      </c>
      <c r="BM256" s="227" t="s">
        <v>5184</v>
      </c>
    </row>
    <row r="257" s="2" customFormat="1">
      <c r="A257" s="41"/>
      <c r="B257" s="42"/>
      <c r="C257" s="43"/>
      <c r="D257" s="229" t="s">
        <v>185</v>
      </c>
      <c r="E257" s="43"/>
      <c r="F257" s="230" t="s">
        <v>5185</v>
      </c>
      <c r="G257" s="43"/>
      <c r="H257" s="43"/>
      <c r="I257" s="231"/>
      <c r="J257" s="43"/>
      <c r="K257" s="43"/>
      <c r="L257" s="47"/>
      <c r="M257" s="232"/>
      <c r="N257" s="233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185</v>
      </c>
      <c r="AU257" s="20" t="s">
        <v>86</v>
      </c>
    </row>
    <row r="258" s="13" customFormat="1">
      <c r="A258" s="13"/>
      <c r="B258" s="234"/>
      <c r="C258" s="235"/>
      <c r="D258" s="229" t="s">
        <v>187</v>
      </c>
      <c r="E258" s="236" t="s">
        <v>19</v>
      </c>
      <c r="F258" s="237" t="s">
        <v>5186</v>
      </c>
      <c r="G258" s="235"/>
      <c r="H258" s="238">
        <v>6.1600000000000001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187</v>
      </c>
      <c r="AU258" s="244" t="s">
        <v>86</v>
      </c>
      <c r="AV258" s="13" t="s">
        <v>86</v>
      </c>
      <c r="AW258" s="13" t="s">
        <v>37</v>
      </c>
      <c r="AX258" s="13" t="s">
        <v>84</v>
      </c>
      <c r="AY258" s="244" t="s">
        <v>177</v>
      </c>
    </row>
    <row r="259" s="2" customFormat="1" ht="16.5" customHeight="1">
      <c r="A259" s="41"/>
      <c r="B259" s="42"/>
      <c r="C259" s="216" t="s">
        <v>569</v>
      </c>
      <c r="D259" s="216" t="s">
        <v>179</v>
      </c>
      <c r="E259" s="217" t="s">
        <v>5187</v>
      </c>
      <c r="F259" s="218" t="s">
        <v>5188</v>
      </c>
      <c r="G259" s="219" t="s">
        <v>251</v>
      </c>
      <c r="H259" s="220">
        <v>16.170000000000002</v>
      </c>
      <c r="I259" s="221"/>
      <c r="J259" s="222">
        <f>ROUND(I259*H259,2)</f>
        <v>0</v>
      </c>
      <c r="K259" s="218" t="s">
        <v>244</v>
      </c>
      <c r="L259" s="47"/>
      <c r="M259" s="223" t="s">
        <v>19</v>
      </c>
      <c r="N259" s="224" t="s">
        <v>48</v>
      </c>
      <c r="O259" s="87"/>
      <c r="P259" s="225">
        <f>O259*H259</f>
        <v>0</v>
      </c>
      <c r="Q259" s="225">
        <v>0.27600000000000002</v>
      </c>
      <c r="R259" s="225">
        <f>Q259*H259</f>
        <v>4.4629200000000004</v>
      </c>
      <c r="S259" s="225">
        <v>0</v>
      </c>
      <c r="T259" s="226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7" t="s">
        <v>99</v>
      </c>
      <c r="AT259" s="227" t="s">
        <v>179</v>
      </c>
      <c r="AU259" s="227" t="s">
        <v>86</v>
      </c>
      <c r="AY259" s="20" t="s">
        <v>177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20" t="s">
        <v>84</v>
      </c>
      <c r="BK259" s="228">
        <f>ROUND(I259*H259,2)</f>
        <v>0</v>
      </c>
      <c r="BL259" s="20" t="s">
        <v>99</v>
      </c>
      <c r="BM259" s="227" t="s">
        <v>5189</v>
      </c>
    </row>
    <row r="260" s="2" customFormat="1">
      <c r="A260" s="41"/>
      <c r="B260" s="42"/>
      <c r="C260" s="43"/>
      <c r="D260" s="229" t="s">
        <v>185</v>
      </c>
      <c r="E260" s="43"/>
      <c r="F260" s="230" t="s">
        <v>5190</v>
      </c>
      <c r="G260" s="43"/>
      <c r="H260" s="43"/>
      <c r="I260" s="231"/>
      <c r="J260" s="43"/>
      <c r="K260" s="43"/>
      <c r="L260" s="47"/>
      <c r="M260" s="232"/>
      <c r="N260" s="233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185</v>
      </c>
      <c r="AU260" s="20" t="s">
        <v>86</v>
      </c>
    </row>
    <row r="261" s="13" customFormat="1">
      <c r="A261" s="13"/>
      <c r="B261" s="234"/>
      <c r="C261" s="235"/>
      <c r="D261" s="229" t="s">
        <v>187</v>
      </c>
      <c r="E261" s="236" t="s">
        <v>19</v>
      </c>
      <c r="F261" s="237" t="s">
        <v>5191</v>
      </c>
      <c r="G261" s="235"/>
      <c r="H261" s="238">
        <v>16.170000000000002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187</v>
      </c>
      <c r="AU261" s="244" t="s">
        <v>86</v>
      </c>
      <c r="AV261" s="13" t="s">
        <v>86</v>
      </c>
      <c r="AW261" s="13" t="s">
        <v>37</v>
      </c>
      <c r="AX261" s="13" t="s">
        <v>84</v>
      </c>
      <c r="AY261" s="244" t="s">
        <v>177</v>
      </c>
    </row>
    <row r="262" s="2" customFormat="1" ht="16.5" customHeight="1">
      <c r="A262" s="41"/>
      <c r="B262" s="42"/>
      <c r="C262" s="216" t="s">
        <v>573</v>
      </c>
      <c r="D262" s="216" t="s">
        <v>179</v>
      </c>
      <c r="E262" s="217" t="s">
        <v>1040</v>
      </c>
      <c r="F262" s="218" t="s">
        <v>1041</v>
      </c>
      <c r="G262" s="219" t="s">
        <v>465</v>
      </c>
      <c r="H262" s="220">
        <v>6.7999999999999998</v>
      </c>
      <c r="I262" s="221"/>
      <c r="J262" s="222">
        <f>ROUND(I262*H262,2)</f>
        <v>0</v>
      </c>
      <c r="K262" s="218" t="s">
        <v>244</v>
      </c>
      <c r="L262" s="47"/>
      <c r="M262" s="223" t="s">
        <v>19</v>
      </c>
      <c r="N262" s="224" t="s">
        <v>48</v>
      </c>
      <c r="O262" s="87"/>
      <c r="P262" s="225">
        <f>O262*H262</f>
        <v>0</v>
      </c>
      <c r="Q262" s="225">
        <v>0.00017000000000000001</v>
      </c>
      <c r="R262" s="225">
        <f>Q262*H262</f>
        <v>0.0011560000000000001</v>
      </c>
      <c r="S262" s="225">
        <v>0</v>
      </c>
      <c r="T262" s="226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7" t="s">
        <v>99</v>
      </c>
      <c r="AT262" s="227" t="s">
        <v>179</v>
      </c>
      <c r="AU262" s="227" t="s">
        <v>86</v>
      </c>
      <c r="AY262" s="20" t="s">
        <v>177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20" t="s">
        <v>84</v>
      </c>
      <c r="BK262" s="228">
        <f>ROUND(I262*H262,2)</f>
        <v>0</v>
      </c>
      <c r="BL262" s="20" t="s">
        <v>99</v>
      </c>
      <c r="BM262" s="227" t="s">
        <v>5192</v>
      </c>
    </row>
    <row r="263" s="2" customFormat="1">
      <c r="A263" s="41"/>
      <c r="B263" s="42"/>
      <c r="C263" s="43"/>
      <c r="D263" s="229" t="s">
        <v>185</v>
      </c>
      <c r="E263" s="43"/>
      <c r="F263" s="230" t="s">
        <v>1043</v>
      </c>
      <c r="G263" s="43"/>
      <c r="H263" s="43"/>
      <c r="I263" s="231"/>
      <c r="J263" s="43"/>
      <c r="K263" s="43"/>
      <c r="L263" s="47"/>
      <c r="M263" s="232"/>
      <c r="N263" s="233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185</v>
      </c>
      <c r="AU263" s="20" t="s">
        <v>86</v>
      </c>
    </row>
    <row r="264" s="2" customFormat="1" ht="16.5" customHeight="1">
      <c r="A264" s="41"/>
      <c r="B264" s="42"/>
      <c r="C264" s="216" t="s">
        <v>579</v>
      </c>
      <c r="D264" s="216" t="s">
        <v>179</v>
      </c>
      <c r="E264" s="217" t="s">
        <v>5193</v>
      </c>
      <c r="F264" s="218" t="s">
        <v>5194</v>
      </c>
      <c r="G264" s="219" t="s">
        <v>465</v>
      </c>
      <c r="H264" s="220">
        <v>6.7999999999999998</v>
      </c>
      <c r="I264" s="221"/>
      <c r="J264" s="222">
        <f>ROUND(I264*H264,2)</f>
        <v>0</v>
      </c>
      <c r="K264" s="218" t="s">
        <v>244</v>
      </c>
      <c r="L264" s="47"/>
      <c r="M264" s="223" t="s">
        <v>19</v>
      </c>
      <c r="N264" s="224" t="s">
        <v>48</v>
      </c>
      <c r="O264" s="87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7" t="s">
        <v>99</v>
      </c>
      <c r="AT264" s="227" t="s">
        <v>179</v>
      </c>
      <c r="AU264" s="227" t="s">
        <v>86</v>
      </c>
      <c r="AY264" s="20" t="s">
        <v>177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20" t="s">
        <v>84</v>
      </c>
      <c r="BK264" s="228">
        <f>ROUND(I264*H264,2)</f>
        <v>0</v>
      </c>
      <c r="BL264" s="20" t="s">
        <v>99</v>
      </c>
      <c r="BM264" s="227" t="s">
        <v>5195</v>
      </c>
    </row>
    <row r="265" s="2" customFormat="1">
      <c r="A265" s="41"/>
      <c r="B265" s="42"/>
      <c r="C265" s="43"/>
      <c r="D265" s="229" t="s">
        <v>185</v>
      </c>
      <c r="E265" s="43"/>
      <c r="F265" s="230" t="s">
        <v>5196</v>
      </c>
      <c r="G265" s="43"/>
      <c r="H265" s="43"/>
      <c r="I265" s="231"/>
      <c r="J265" s="43"/>
      <c r="K265" s="43"/>
      <c r="L265" s="47"/>
      <c r="M265" s="232"/>
      <c r="N265" s="233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185</v>
      </c>
      <c r="AU265" s="20" t="s">
        <v>86</v>
      </c>
    </row>
    <row r="266" s="12" customFormat="1" ht="22.8" customHeight="1">
      <c r="A266" s="12"/>
      <c r="B266" s="200"/>
      <c r="C266" s="201"/>
      <c r="D266" s="202" t="s">
        <v>76</v>
      </c>
      <c r="E266" s="214" t="s">
        <v>1830</v>
      </c>
      <c r="F266" s="214" t="s">
        <v>1831</v>
      </c>
      <c r="G266" s="201"/>
      <c r="H266" s="201"/>
      <c r="I266" s="204"/>
      <c r="J266" s="215">
        <f>BK266</f>
        <v>0</v>
      </c>
      <c r="K266" s="201"/>
      <c r="L266" s="206"/>
      <c r="M266" s="207"/>
      <c r="N266" s="208"/>
      <c r="O266" s="208"/>
      <c r="P266" s="209">
        <f>SUM(P267:P282)</f>
        <v>0</v>
      </c>
      <c r="Q266" s="208"/>
      <c r="R266" s="209">
        <f>SUM(R267:R282)</f>
        <v>0</v>
      </c>
      <c r="S266" s="208"/>
      <c r="T266" s="210">
        <f>SUM(T267:T282)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1" t="s">
        <v>84</v>
      </c>
      <c r="AT266" s="212" t="s">
        <v>76</v>
      </c>
      <c r="AU266" s="212" t="s">
        <v>84</v>
      </c>
      <c r="AY266" s="211" t="s">
        <v>177</v>
      </c>
      <c r="BK266" s="213">
        <f>SUM(BK267:BK282)</f>
        <v>0</v>
      </c>
    </row>
    <row r="267" s="2" customFormat="1" ht="16.5" customHeight="1">
      <c r="A267" s="41"/>
      <c r="B267" s="42"/>
      <c r="C267" s="216" t="s">
        <v>586</v>
      </c>
      <c r="D267" s="216" t="s">
        <v>179</v>
      </c>
      <c r="E267" s="217" t="s">
        <v>5197</v>
      </c>
      <c r="F267" s="218" t="s">
        <v>5198</v>
      </c>
      <c r="G267" s="219" t="s">
        <v>287</v>
      </c>
      <c r="H267" s="220">
        <v>1.9179999999999999</v>
      </c>
      <c r="I267" s="221"/>
      <c r="J267" s="222">
        <f>ROUND(I267*H267,2)</f>
        <v>0</v>
      </c>
      <c r="K267" s="218" t="s">
        <v>244</v>
      </c>
      <c r="L267" s="47"/>
      <c r="M267" s="223" t="s">
        <v>19</v>
      </c>
      <c r="N267" s="224" t="s">
        <v>48</v>
      </c>
      <c r="O267" s="87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7" t="s">
        <v>99</v>
      </c>
      <c r="AT267" s="227" t="s">
        <v>179</v>
      </c>
      <c r="AU267" s="227" t="s">
        <v>86</v>
      </c>
      <c r="AY267" s="20" t="s">
        <v>177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20" t="s">
        <v>84</v>
      </c>
      <c r="BK267" s="228">
        <f>ROUND(I267*H267,2)</f>
        <v>0</v>
      </c>
      <c r="BL267" s="20" t="s">
        <v>99</v>
      </c>
      <c r="BM267" s="227" t="s">
        <v>5199</v>
      </c>
    </row>
    <row r="268" s="2" customFormat="1">
      <c r="A268" s="41"/>
      <c r="B268" s="42"/>
      <c r="C268" s="43"/>
      <c r="D268" s="229" t="s">
        <v>185</v>
      </c>
      <c r="E268" s="43"/>
      <c r="F268" s="230" t="s">
        <v>5200</v>
      </c>
      <c r="G268" s="43"/>
      <c r="H268" s="43"/>
      <c r="I268" s="231"/>
      <c r="J268" s="43"/>
      <c r="K268" s="43"/>
      <c r="L268" s="47"/>
      <c r="M268" s="232"/>
      <c r="N268" s="233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185</v>
      </c>
      <c r="AU268" s="20" t="s">
        <v>86</v>
      </c>
    </row>
    <row r="269" s="2" customFormat="1" ht="16.5" customHeight="1">
      <c r="A269" s="41"/>
      <c r="B269" s="42"/>
      <c r="C269" s="216" t="s">
        <v>592</v>
      </c>
      <c r="D269" s="216" t="s">
        <v>179</v>
      </c>
      <c r="E269" s="217" t="s">
        <v>5201</v>
      </c>
      <c r="F269" s="218" t="s">
        <v>5202</v>
      </c>
      <c r="G269" s="219" t="s">
        <v>287</v>
      </c>
      <c r="H269" s="220">
        <v>26.852</v>
      </c>
      <c r="I269" s="221"/>
      <c r="J269" s="222">
        <f>ROUND(I269*H269,2)</f>
        <v>0</v>
      </c>
      <c r="K269" s="218" t="s">
        <v>244</v>
      </c>
      <c r="L269" s="47"/>
      <c r="M269" s="223" t="s">
        <v>19</v>
      </c>
      <c r="N269" s="224" t="s">
        <v>48</v>
      </c>
      <c r="O269" s="87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7" t="s">
        <v>99</v>
      </c>
      <c r="AT269" s="227" t="s">
        <v>179</v>
      </c>
      <c r="AU269" s="227" t="s">
        <v>86</v>
      </c>
      <c r="AY269" s="20" t="s">
        <v>177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20" t="s">
        <v>84</v>
      </c>
      <c r="BK269" s="228">
        <f>ROUND(I269*H269,2)</f>
        <v>0</v>
      </c>
      <c r="BL269" s="20" t="s">
        <v>99</v>
      </c>
      <c r="BM269" s="227" t="s">
        <v>5203</v>
      </c>
    </row>
    <row r="270" s="2" customFormat="1">
      <c r="A270" s="41"/>
      <c r="B270" s="42"/>
      <c r="C270" s="43"/>
      <c r="D270" s="229" t="s">
        <v>185</v>
      </c>
      <c r="E270" s="43"/>
      <c r="F270" s="230" t="s">
        <v>5204</v>
      </c>
      <c r="G270" s="43"/>
      <c r="H270" s="43"/>
      <c r="I270" s="231"/>
      <c r="J270" s="43"/>
      <c r="K270" s="43"/>
      <c r="L270" s="47"/>
      <c r="M270" s="232"/>
      <c r="N270" s="233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185</v>
      </c>
      <c r="AU270" s="20" t="s">
        <v>86</v>
      </c>
    </row>
    <row r="271" s="13" customFormat="1">
      <c r="A271" s="13"/>
      <c r="B271" s="234"/>
      <c r="C271" s="235"/>
      <c r="D271" s="229" t="s">
        <v>187</v>
      </c>
      <c r="E271" s="236" t="s">
        <v>19</v>
      </c>
      <c r="F271" s="237" t="s">
        <v>5205</v>
      </c>
      <c r="G271" s="235"/>
      <c r="H271" s="238">
        <v>26.852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187</v>
      </c>
      <c r="AU271" s="244" t="s">
        <v>86</v>
      </c>
      <c r="AV271" s="13" t="s">
        <v>86</v>
      </c>
      <c r="AW271" s="13" t="s">
        <v>37</v>
      </c>
      <c r="AX271" s="13" t="s">
        <v>84</v>
      </c>
      <c r="AY271" s="244" t="s">
        <v>177</v>
      </c>
    </row>
    <row r="272" s="2" customFormat="1" ht="16.5" customHeight="1">
      <c r="A272" s="41"/>
      <c r="B272" s="42"/>
      <c r="C272" s="216" t="s">
        <v>601</v>
      </c>
      <c r="D272" s="216" t="s">
        <v>179</v>
      </c>
      <c r="E272" s="217" t="s">
        <v>5206</v>
      </c>
      <c r="F272" s="218" t="s">
        <v>5207</v>
      </c>
      <c r="G272" s="219" t="s">
        <v>287</v>
      </c>
      <c r="H272" s="220">
        <v>1.4770000000000001</v>
      </c>
      <c r="I272" s="221"/>
      <c r="J272" s="222">
        <f>ROUND(I272*H272,2)</f>
        <v>0</v>
      </c>
      <c r="K272" s="218" t="s">
        <v>244</v>
      </c>
      <c r="L272" s="47"/>
      <c r="M272" s="223" t="s">
        <v>19</v>
      </c>
      <c r="N272" s="224" t="s">
        <v>48</v>
      </c>
      <c r="O272" s="87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7" t="s">
        <v>99</v>
      </c>
      <c r="AT272" s="227" t="s">
        <v>179</v>
      </c>
      <c r="AU272" s="227" t="s">
        <v>86</v>
      </c>
      <c r="AY272" s="20" t="s">
        <v>177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20" t="s">
        <v>84</v>
      </c>
      <c r="BK272" s="228">
        <f>ROUND(I272*H272,2)</f>
        <v>0</v>
      </c>
      <c r="BL272" s="20" t="s">
        <v>99</v>
      </c>
      <c r="BM272" s="227" t="s">
        <v>5208</v>
      </c>
    </row>
    <row r="273" s="2" customFormat="1">
      <c r="A273" s="41"/>
      <c r="B273" s="42"/>
      <c r="C273" s="43"/>
      <c r="D273" s="229" t="s">
        <v>185</v>
      </c>
      <c r="E273" s="43"/>
      <c r="F273" s="230" t="s">
        <v>5209</v>
      </c>
      <c r="G273" s="43"/>
      <c r="H273" s="43"/>
      <c r="I273" s="231"/>
      <c r="J273" s="43"/>
      <c r="K273" s="43"/>
      <c r="L273" s="47"/>
      <c r="M273" s="232"/>
      <c r="N273" s="233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185</v>
      </c>
      <c r="AU273" s="20" t="s">
        <v>86</v>
      </c>
    </row>
    <row r="274" s="2" customFormat="1" ht="16.5" customHeight="1">
      <c r="A274" s="41"/>
      <c r="B274" s="42"/>
      <c r="C274" s="216" t="s">
        <v>607</v>
      </c>
      <c r="D274" s="216" t="s">
        <v>179</v>
      </c>
      <c r="E274" s="217" t="s">
        <v>5210</v>
      </c>
      <c r="F274" s="218" t="s">
        <v>5211</v>
      </c>
      <c r="G274" s="219" t="s">
        <v>287</v>
      </c>
      <c r="H274" s="220">
        <v>20.678000000000001</v>
      </c>
      <c r="I274" s="221"/>
      <c r="J274" s="222">
        <f>ROUND(I274*H274,2)</f>
        <v>0</v>
      </c>
      <c r="K274" s="218" t="s">
        <v>244</v>
      </c>
      <c r="L274" s="47"/>
      <c r="M274" s="223" t="s">
        <v>19</v>
      </c>
      <c r="N274" s="224" t="s">
        <v>48</v>
      </c>
      <c r="O274" s="87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7" t="s">
        <v>99</v>
      </c>
      <c r="AT274" s="227" t="s">
        <v>179</v>
      </c>
      <c r="AU274" s="227" t="s">
        <v>86</v>
      </c>
      <c r="AY274" s="20" t="s">
        <v>177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20" t="s">
        <v>84</v>
      </c>
      <c r="BK274" s="228">
        <f>ROUND(I274*H274,2)</f>
        <v>0</v>
      </c>
      <c r="BL274" s="20" t="s">
        <v>99</v>
      </c>
      <c r="BM274" s="227" t="s">
        <v>5212</v>
      </c>
    </row>
    <row r="275" s="2" customFormat="1">
      <c r="A275" s="41"/>
      <c r="B275" s="42"/>
      <c r="C275" s="43"/>
      <c r="D275" s="229" t="s">
        <v>185</v>
      </c>
      <c r="E275" s="43"/>
      <c r="F275" s="230" t="s">
        <v>5204</v>
      </c>
      <c r="G275" s="43"/>
      <c r="H275" s="43"/>
      <c r="I275" s="231"/>
      <c r="J275" s="43"/>
      <c r="K275" s="43"/>
      <c r="L275" s="47"/>
      <c r="M275" s="232"/>
      <c r="N275" s="233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185</v>
      </c>
      <c r="AU275" s="20" t="s">
        <v>86</v>
      </c>
    </row>
    <row r="276" s="13" customFormat="1">
      <c r="A276" s="13"/>
      <c r="B276" s="234"/>
      <c r="C276" s="235"/>
      <c r="D276" s="229" t="s">
        <v>187</v>
      </c>
      <c r="E276" s="236" t="s">
        <v>19</v>
      </c>
      <c r="F276" s="237" t="s">
        <v>5213</v>
      </c>
      <c r="G276" s="235"/>
      <c r="H276" s="238">
        <v>20.678000000000001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187</v>
      </c>
      <c r="AU276" s="244" t="s">
        <v>86</v>
      </c>
      <c r="AV276" s="13" t="s">
        <v>86</v>
      </c>
      <c r="AW276" s="13" t="s">
        <v>37</v>
      </c>
      <c r="AX276" s="13" t="s">
        <v>84</v>
      </c>
      <c r="AY276" s="244" t="s">
        <v>177</v>
      </c>
    </row>
    <row r="277" s="2" customFormat="1" ht="16.5" customHeight="1">
      <c r="A277" s="41"/>
      <c r="B277" s="42"/>
      <c r="C277" s="216" t="s">
        <v>613</v>
      </c>
      <c r="D277" s="216" t="s">
        <v>179</v>
      </c>
      <c r="E277" s="217" t="s">
        <v>1763</v>
      </c>
      <c r="F277" s="218" t="s">
        <v>1764</v>
      </c>
      <c r="G277" s="219" t="s">
        <v>287</v>
      </c>
      <c r="H277" s="220">
        <v>1.4770000000000001</v>
      </c>
      <c r="I277" s="221"/>
      <c r="J277" s="222">
        <f>ROUND(I277*H277,2)</f>
        <v>0</v>
      </c>
      <c r="K277" s="218" t="s">
        <v>183</v>
      </c>
      <c r="L277" s="47"/>
      <c r="M277" s="223" t="s">
        <v>19</v>
      </c>
      <c r="N277" s="224" t="s">
        <v>48</v>
      </c>
      <c r="O277" s="87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7" t="s">
        <v>99</v>
      </c>
      <c r="AT277" s="227" t="s">
        <v>179</v>
      </c>
      <c r="AU277" s="227" t="s">
        <v>86</v>
      </c>
      <c r="AY277" s="20" t="s">
        <v>177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20" t="s">
        <v>84</v>
      </c>
      <c r="BK277" s="228">
        <f>ROUND(I277*H277,2)</f>
        <v>0</v>
      </c>
      <c r="BL277" s="20" t="s">
        <v>99</v>
      </c>
      <c r="BM277" s="227" t="s">
        <v>5214</v>
      </c>
    </row>
    <row r="278" s="2" customFormat="1">
      <c r="A278" s="41"/>
      <c r="B278" s="42"/>
      <c r="C278" s="43"/>
      <c r="D278" s="229" t="s">
        <v>185</v>
      </c>
      <c r="E278" s="43"/>
      <c r="F278" s="230" t="s">
        <v>1766</v>
      </c>
      <c r="G278" s="43"/>
      <c r="H278" s="43"/>
      <c r="I278" s="231"/>
      <c r="J278" s="43"/>
      <c r="K278" s="43"/>
      <c r="L278" s="47"/>
      <c r="M278" s="232"/>
      <c r="N278" s="233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185</v>
      </c>
      <c r="AU278" s="20" t="s">
        <v>86</v>
      </c>
    </row>
    <row r="279" s="13" customFormat="1">
      <c r="A279" s="13"/>
      <c r="B279" s="234"/>
      <c r="C279" s="235"/>
      <c r="D279" s="229" t="s">
        <v>187</v>
      </c>
      <c r="E279" s="236" t="s">
        <v>19</v>
      </c>
      <c r="F279" s="237" t="s">
        <v>5215</v>
      </c>
      <c r="G279" s="235"/>
      <c r="H279" s="238">
        <v>1.4770000000000001</v>
      </c>
      <c r="I279" s="239"/>
      <c r="J279" s="235"/>
      <c r="K279" s="235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187</v>
      </c>
      <c r="AU279" s="244" t="s">
        <v>86</v>
      </c>
      <c r="AV279" s="13" t="s">
        <v>86</v>
      </c>
      <c r="AW279" s="13" t="s">
        <v>37</v>
      </c>
      <c r="AX279" s="13" t="s">
        <v>84</v>
      </c>
      <c r="AY279" s="244" t="s">
        <v>177</v>
      </c>
    </row>
    <row r="280" s="2" customFormat="1" ht="16.5" customHeight="1">
      <c r="A280" s="41"/>
      <c r="B280" s="42"/>
      <c r="C280" s="216" t="s">
        <v>624</v>
      </c>
      <c r="D280" s="216" t="s">
        <v>179</v>
      </c>
      <c r="E280" s="217" t="s">
        <v>5216</v>
      </c>
      <c r="F280" s="218" t="s">
        <v>5217</v>
      </c>
      <c r="G280" s="219" t="s">
        <v>287</v>
      </c>
      <c r="H280" s="220">
        <v>1.9179999999999999</v>
      </c>
      <c r="I280" s="221"/>
      <c r="J280" s="222">
        <f>ROUND(I280*H280,2)</f>
        <v>0</v>
      </c>
      <c r="K280" s="218" t="s">
        <v>183</v>
      </c>
      <c r="L280" s="47"/>
      <c r="M280" s="223" t="s">
        <v>19</v>
      </c>
      <c r="N280" s="224" t="s">
        <v>48</v>
      </c>
      <c r="O280" s="87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7" t="s">
        <v>99</v>
      </c>
      <c r="AT280" s="227" t="s">
        <v>179</v>
      </c>
      <c r="AU280" s="227" t="s">
        <v>86</v>
      </c>
      <c r="AY280" s="20" t="s">
        <v>177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20" t="s">
        <v>84</v>
      </c>
      <c r="BK280" s="228">
        <f>ROUND(I280*H280,2)</f>
        <v>0</v>
      </c>
      <c r="BL280" s="20" t="s">
        <v>99</v>
      </c>
      <c r="BM280" s="227" t="s">
        <v>5218</v>
      </c>
    </row>
    <row r="281" s="2" customFormat="1">
      <c r="A281" s="41"/>
      <c r="B281" s="42"/>
      <c r="C281" s="43"/>
      <c r="D281" s="229" t="s">
        <v>185</v>
      </c>
      <c r="E281" s="43"/>
      <c r="F281" s="230" t="s">
        <v>289</v>
      </c>
      <c r="G281" s="43"/>
      <c r="H281" s="43"/>
      <c r="I281" s="231"/>
      <c r="J281" s="43"/>
      <c r="K281" s="43"/>
      <c r="L281" s="47"/>
      <c r="M281" s="232"/>
      <c r="N281" s="233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185</v>
      </c>
      <c r="AU281" s="20" t="s">
        <v>86</v>
      </c>
    </row>
    <row r="282" s="13" customFormat="1">
      <c r="A282" s="13"/>
      <c r="B282" s="234"/>
      <c r="C282" s="235"/>
      <c r="D282" s="229" t="s">
        <v>187</v>
      </c>
      <c r="E282" s="236" t="s">
        <v>19</v>
      </c>
      <c r="F282" s="237" t="s">
        <v>5219</v>
      </c>
      <c r="G282" s="235"/>
      <c r="H282" s="238">
        <v>1.9179999999999999</v>
      </c>
      <c r="I282" s="239"/>
      <c r="J282" s="235"/>
      <c r="K282" s="235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187</v>
      </c>
      <c r="AU282" s="244" t="s">
        <v>86</v>
      </c>
      <c r="AV282" s="13" t="s">
        <v>86</v>
      </c>
      <c r="AW282" s="13" t="s">
        <v>37</v>
      </c>
      <c r="AX282" s="13" t="s">
        <v>84</v>
      </c>
      <c r="AY282" s="244" t="s">
        <v>177</v>
      </c>
    </row>
    <row r="283" s="12" customFormat="1" ht="22.8" customHeight="1">
      <c r="A283" s="12"/>
      <c r="B283" s="200"/>
      <c r="C283" s="201"/>
      <c r="D283" s="202" t="s">
        <v>76</v>
      </c>
      <c r="E283" s="214" t="s">
        <v>1856</v>
      </c>
      <c r="F283" s="214" t="s">
        <v>1761</v>
      </c>
      <c r="G283" s="201"/>
      <c r="H283" s="201"/>
      <c r="I283" s="204"/>
      <c r="J283" s="215">
        <f>BK283</f>
        <v>0</v>
      </c>
      <c r="K283" s="201"/>
      <c r="L283" s="206"/>
      <c r="M283" s="207"/>
      <c r="N283" s="208"/>
      <c r="O283" s="208"/>
      <c r="P283" s="209">
        <f>SUM(P284:P287)</f>
        <v>0</v>
      </c>
      <c r="Q283" s="208"/>
      <c r="R283" s="209">
        <f>SUM(R284:R287)</f>
        <v>0</v>
      </c>
      <c r="S283" s="208"/>
      <c r="T283" s="210">
        <f>SUM(T284:T287)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1" t="s">
        <v>84</v>
      </c>
      <c r="AT283" s="212" t="s">
        <v>76</v>
      </c>
      <c r="AU283" s="212" t="s">
        <v>84</v>
      </c>
      <c r="AY283" s="211" t="s">
        <v>177</v>
      </c>
      <c r="BK283" s="213">
        <f>SUM(BK284:BK287)</f>
        <v>0</v>
      </c>
    </row>
    <row r="284" s="2" customFormat="1" ht="16.5" customHeight="1">
      <c r="A284" s="41"/>
      <c r="B284" s="42"/>
      <c r="C284" s="216" t="s">
        <v>630</v>
      </c>
      <c r="D284" s="216" t="s">
        <v>179</v>
      </c>
      <c r="E284" s="217" t="s">
        <v>5220</v>
      </c>
      <c r="F284" s="218" t="s">
        <v>5221</v>
      </c>
      <c r="G284" s="219" t="s">
        <v>287</v>
      </c>
      <c r="H284" s="220">
        <v>28.271000000000001</v>
      </c>
      <c r="I284" s="221"/>
      <c r="J284" s="222">
        <f>ROUND(I284*H284,2)</f>
        <v>0</v>
      </c>
      <c r="K284" s="218" t="s">
        <v>244</v>
      </c>
      <c r="L284" s="47"/>
      <c r="M284" s="223" t="s">
        <v>19</v>
      </c>
      <c r="N284" s="224" t="s">
        <v>48</v>
      </c>
      <c r="O284" s="87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7" t="s">
        <v>99</v>
      </c>
      <c r="AT284" s="227" t="s">
        <v>179</v>
      </c>
      <c r="AU284" s="227" t="s">
        <v>86</v>
      </c>
      <c r="AY284" s="20" t="s">
        <v>177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20" t="s">
        <v>84</v>
      </c>
      <c r="BK284" s="228">
        <f>ROUND(I284*H284,2)</f>
        <v>0</v>
      </c>
      <c r="BL284" s="20" t="s">
        <v>99</v>
      </c>
      <c r="BM284" s="227" t="s">
        <v>5222</v>
      </c>
    </row>
    <row r="285" s="2" customFormat="1">
      <c r="A285" s="41"/>
      <c r="B285" s="42"/>
      <c r="C285" s="43"/>
      <c r="D285" s="229" t="s">
        <v>185</v>
      </c>
      <c r="E285" s="43"/>
      <c r="F285" s="230" t="s">
        <v>5223</v>
      </c>
      <c r="G285" s="43"/>
      <c r="H285" s="43"/>
      <c r="I285" s="231"/>
      <c r="J285" s="43"/>
      <c r="K285" s="43"/>
      <c r="L285" s="47"/>
      <c r="M285" s="232"/>
      <c r="N285" s="233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185</v>
      </c>
      <c r="AU285" s="20" t="s">
        <v>86</v>
      </c>
    </row>
    <row r="286" s="2" customFormat="1" ht="16.5" customHeight="1">
      <c r="A286" s="41"/>
      <c r="B286" s="42"/>
      <c r="C286" s="216" t="s">
        <v>639</v>
      </c>
      <c r="D286" s="216" t="s">
        <v>179</v>
      </c>
      <c r="E286" s="217" t="s">
        <v>5224</v>
      </c>
      <c r="F286" s="218" t="s">
        <v>5225</v>
      </c>
      <c r="G286" s="219" t="s">
        <v>287</v>
      </c>
      <c r="H286" s="220">
        <v>28.271000000000001</v>
      </c>
      <c r="I286" s="221"/>
      <c r="J286" s="222">
        <f>ROUND(I286*H286,2)</f>
        <v>0</v>
      </c>
      <c r="K286" s="218" t="s">
        <v>244</v>
      </c>
      <c r="L286" s="47"/>
      <c r="M286" s="223" t="s">
        <v>19</v>
      </c>
      <c r="N286" s="224" t="s">
        <v>48</v>
      </c>
      <c r="O286" s="87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7" t="s">
        <v>99</v>
      </c>
      <c r="AT286" s="227" t="s">
        <v>179</v>
      </c>
      <c r="AU286" s="227" t="s">
        <v>86</v>
      </c>
      <c r="AY286" s="20" t="s">
        <v>177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20" t="s">
        <v>84</v>
      </c>
      <c r="BK286" s="228">
        <f>ROUND(I286*H286,2)</f>
        <v>0</v>
      </c>
      <c r="BL286" s="20" t="s">
        <v>99</v>
      </c>
      <c r="BM286" s="227" t="s">
        <v>5226</v>
      </c>
    </row>
    <row r="287" s="2" customFormat="1">
      <c r="A287" s="41"/>
      <c r="B287" s="42"/>
      <c r="C287" s="43"/>
      <c r="D287" s="229" t="s">
        <v>185</v>
      </c>
      <c r="E287" s="43"/>
      <c r="F287" s="230" t="s">
        <v>5227</v>
      </c>
      <c r="G287" s="43"/>
      <c r="H287" s="43"/>
      <c r="I287" s="231"/>
      <c r="J287" s="43"/>
      <c r="K287" s="43"/>
      <c r="L287" s="47"/>
      <c r="M287" s="232"/>
      <c r="N287" s="233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185</v>
      </c>
      <c r="AU287" s="20" t="s">
        <v>86</v>
      </c>
    </row>
    <row r="288" s="12" customFormat="1" ht="25.92" customHeight="1">
      <c r="A288" s="12"/>
      <c r="B288" s="200"/>
      <c r="C288" s="201"/>
      <c r="D288" s="202" t="s">
        <v>76</v>
      </c>
      <c r="E288" s="203" t="s">
        <v>1862</v>
      </c>
      <c r="F288" s="203" t="s">
        <v>1863</v>
      </c>
      <c r="G288" s="201"/>
      <c r="H288" s="201"/>
      <c r="I288" s="204"/>
      <c r="J288" s="205">
        <f>BK288</f>
        <v>0</v>
      </c>
      <c r="K288" s="201"/>
      <c r="L288" s="206"/>
      <c r="M288" s="207"/>
      <c r="N288" s="208"/>
      <c r="O288" s="208"/>
      <c r="P288" s="209">
        <f>P289</f>
        <v>0</v>
      </c>
      <c r="Q288" s="208"/>
      <c r="R288" s="209">
        <f>R289</f>
        <v>0</v>
      </c>
      <c r="S288" s="208"/>
      <c r="T288" s="210">
        <f>T289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1" t="s">
        <v>86</v>
      </c>
      <c r="AT288" s="212" t="s">
        <v>76</v>
      </c>
      <c r="AU288" s="212" t="s">
        <v>77</v>
      </c>
      <c r="AY288" s="211" t="s">
        <v>177</v>
      </c>
      <c r="BK288" s="213">
        <f>BK289</f>
        <v>0</v>
      </c>
    </row>
    <row r="289" s="12" customFormat="1" ht="22.8" customHeight="1">
      <c r="A289" s="12"/>
      <c r="B289" s="200"/>
      <c r="C289" s="201"/>
      <c r="D289" s="202" t="s">
        <v>76</v>
      </c>
      <c r="E289" s="214" t="s">
        <v>3353</v>
      </c>
      <c r="F289" s="214" t="s">
        <v>3354</v>
      </c>
      <c r="G289" s="201"/>
      <c r="H289" s="201"/>
      <c r="I289" s="204"/>
      <c r="J289" s="215">
        <f>BK289</f>
        <v>0</v>
      </c>
      <c r="K289" s="201"/>
      <c r="L289" s="206"/>
      <c r="M289" s="207"/>
      <c r="N289" s="208"/>
      <c r="O289" s="208"/>
      <c r="P289" s="209">
        <f>SUM(P290:P291)</f>
        <v>0</v>
      </c>
      <c r="Q289" s="208"/>
      <c r="R289" s="209">
        <f>SUM(R290:R291)</f>
        <v>0</v>
      </c>
      <c r="S289" s="208"/>
      <c r="T289" s="210">
        <f>SUM(T290:T291)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1" t="s">
        <v>86</v>
      </c>
      <c r="AT289" s="212" t="s">
        <v>76</v>
      </c>
      <c r="AU289" s="212" t="s">
        <v>84</v>
      </c>
      <c r="AY289" s="211" t="s">
        <v>177</v>
      </c>
      <c r="BK289" s="213">
        <f>SUM(BK290:BK291)</f>
        <v>0</v>
      </c>
    </row>
    <row r="290" s="2" customFormat="1" ht="21.75" customHeight="1">
      <c r="A290" s="41"/>
      <c r="B290" s="42"/>
      <c r="C290" s="216" t="s">
        <v>646</v>
      </c>
      <c r="D290" s="216" t="s">
        <v>179</v>
      </c>
      <c r="E290" s="217" t="s">
        <v>5228</v>
      </c>
      <c r="F290" s="218" t="s">
        <v>5229</v>
      </c>
      <c r="G290" s="219" t="s">
        <v>4693</v>
      </c>
      <c r="H290" s="220">
        <v>3.5</v>
      </c>
      <c r="I290" s="221"/>
      <c r="J290" s="222">
        <f>ROUND(I290*H290,2)</f>
        <v>0</v>
      </c>
      <c r="K290" s="218" t="s">
        <v>317</v>
      </c>
      <c r="L290" s="47"/>
      <c r="M290" s="223" t="s">
        <v>19</v>
      </c>
      <c r="N290" s="224" t="s">
        <v>48</v>
      </c>
      <c r="O290" s="87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7" t="s">
        <v>291</v>
      </c>
      <c r="AT290" s="227" t="s">
        <v>179</v>
      </c>
      <c r="AU290" s="227" t="s">
        <v>86</v>
      </c>
      <c r="AY290" s="20" t="s">
        <v>177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20" t="s">
        <v>84</v>
      </c>
      <c r="BK290" s="228">
        <f>ROUND(I290*H290,2)</f>
        <v>0</v>
      </c>
      <c r="BL290" s="20" t="s">
        <v>291</v>
      </c>
      <c r="BM290" s="227" t="s">
        <v>5230</v>
      </c>
    </row>
    <row r="291" s="2" customFormat="1">
      <c r="A291" s="41"/>
      <c r="B291" s="42"/>
      <c r="C291" s="43"/>
      <c r="D291" s="229" t="s">
        <v>185</v>
      </c>
      <c r="E291" s="43"/>
      <c r="F291" s="230" t="s">
        <v>5231</v>
      </c>
      <c r="G291" s="43"/>
      <c r="H291" s="43"/>
      <c r="I291" s="231"/>
      <c r="J291" s="43"/>
      <c r="K291" s="43"/>
      <c r="L291" s="47"/>
      <c r="M291" s="289"/>
      <c r="N291" s="290"/>
      <c r="O291" s="291"/>
      <c r="P291" s="291"/>
      <c r="Q291" s="291"/>
      <c r="R291" s="291"/>
      <c r="S291" s="291"/>
      <c r="T291" s="292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185</v>
      </c>
      <c r="AU291" s="20" t="s">
        <v>86</v>
      </c>
    </row>
    <row r="292" s="2" customFormat="1" ht="6.96" customHeight="1">
      <c r="A292" s="41"/>
      <c r="B292" s="62"/>
      <c r="C292" s="63"/>
      <c r="D292" s="63"/>
      <c r="E292" s="63"/>
      <c r="F292" s="63"/>
      <c r="G292" s="63"/>
      <c r="H292" s="63"/>
      <c r="I292" s="63"/>
      <c r="J292" s="63"/>
      <c r="K292" s="63"/>
      <c r="L292" s="47"/>
      <c r="M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</row>
  </sheetData>
  <sheetProtection sheet="1" autoFilter="0" formatColumns="0" formatRows="0" objects="1" scenarios="1" spinCount="100000" saltValue="d34LmGl0GQ2QdNhORk1xeW8tQnQN826L7eLcSJTU3BfhSrVCz6t/l5vxcphaChrX/IUSY+p32rgyRmEovn9EnQ==" hashValue="bcfa0UOeipGXVBQ3sEgJw17xJh5YoAenpc/GAvWUdZj5FEoseKLVbvpjoxSK/DQQIqssLhcajgalCuviX9euow==" algorithmName="SHA-512" password="CC35"/>
  <autoFilter ref="C95:K2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3"/>
      <c r="AT3" s="20" t="s">
        <v>86</v>
      </c>
    </row>
    <row r="4" s="1" customFormat="1" ht="24.96" customHeight="1">
      <c r="B4" s="23"/>
      <c r="D4" s="144" t="s">
        <v>114</v>
      </c>
      <c r="L4" s="23"/>
      <c r="M4" s="14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6" t="s">
        <v>16</v>
      </c>
      <c r="L6" s="23"/>
    </row>
    <row r="7" s="1" customFormat="1" ht="16.5" customHeight="1">
      <c r="B7" s="23"/>
      <c r="E7" s="147" t="str">
        <f>'Rekapitulace stavby'!K6</f>
        <v>SŠ automobilní Ústí nad Orlicí - Vzdělávací a rekvalifikační centrum - revize 1</v>
      </c>
      <c r="F7" s="146"/>
      <c r="G7" s="146"/>
      <c r="H7" s="146"/>
      <c r="L7" s="23"/>
    </row>
    <row r="8" s="2" customFormat="1" ht="12" customHeight="1">
      <c r="A8" s="41"/>
      <c r="B8" s="47"/>
      <c r="C8" s="41"/>
      <c r="D8" s="146" t="s">
        <v>115</v>
      </c>
      <c r="E8" s="41"/>
      <c r="F8" s="41"/>
      <c r="G8" s="41"/>
      <c r="H8" s="41"/>
      <c r="I8" s="41"/>
      <c r="J8" s="41"/>
      <c r="K8" s="41"/>
      <c r="L8" s="14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9" t="s">
        <v>5232</v>
      </c>
      <c r="F9" s="41"/>
      <c r="G9" s="41"/>
      <c r="H9" s="41"/>
      <c r="I9" s="41"/>
      <c r="J9" s="41"/>
      <c r="K9" s="41"/>
      <c r="L9" s="14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6" t="s">
        <v>18</v>
      </c>
      <c r="E11" s="41"/>
      <c r="F11" s="136" t="s">
        <v>19</v>
      </c>
      <c r="G11" s="41"/>
      <c r="H11" s="41"/>
      <c r="I11" s="146" t="s">
        <v>20</v>
      </c>
      <c r="J11" s="136" t="s">
        <v>19</v>
      </c>
      <c r="K11" s="41"/>
      <c r="L11" s="14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6" t="s">
        <v>21</v>
      </c>
      <c r="E12" s="41"/>
      <c r="F12" s="136" t="s">
        <v>22</v>
      </c>
      <c r="G12" s="41"/>
      <c r="H12" s="41"/>
      <c r="I12" s="146" t="s">
        <v>23</v>
      </c>
      <c r="J12" s="150" t="str">
        <f>'Rekapitulace stavby'!AN8</f>
        <v>13. 1. 2021</v>
      </c>
      <c r="K12" s="41"/>
      <c r="L12" s="14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6" t="s">
        <v>25</v>
      </c>
      <c r="E14" s="41"/>
      <c r="F14" s="41"/>
      <c r="G14" s="41"/>
      <c r="H14" s="41"/>
      <c r="I14" s="146" t="s">
        <v>26</v>
      </c>
      <c r="J14" s="136" t="s">
        <v>27</v>
      </c>
      <c r="K14" s="41"/>
      <c r="L14" s="14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6" t="s">
        <v>29</v>
      </c>
      <c r="J15" s="136" t="s">
        <v>30</v>
      </c>
      <c r="K15" s="41"/>
      <c r="L15" s="14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6" t="s">
        <v>31</v>
      </c>
      <c r="E17" s="41"/>
      <c r="F17" s="41"/>
      <c r="G17" s="41"/>
      <c r="H17" s="41"/>
      <c r="I17" s="146" t="s">
        <v>26</v>
      </c>
      <c r="J17" s="36" t="str">
        <f>'Rekapitulace stavby'!AN13</f>
        <v>Vyplň údaj</v>
      </c>
      <c r="K17" s="41"/>
      <c r="L17" s="14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6" t="s">
        <v>29</v>
      </c>
      <c r="J18" s="36" t="str">
        <f>'Rekapitulace stavby'!AN14</f>
        <v>Vyplň údaj</v>
      </c>
      <c r="K18" s="41"/>
      <c r="L18" s="14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6" t="s">
        <v>33</v>
      </c>
      <c r="E20" s="41"/>
      <c r="F20" s="41"/>
      <c r="G20" s="41"/>
      <c r="H20" s="41"/>
      <c r="I20" s="146" t="s">
        <v>26</v>
      </c>
      <c r="J20" s="136" t="s">
        <v>39</v>
      </c>
      <c r="K20" s="41"/>
      <c r="L20" s="14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35</v>
      </c>
      <c r="F21" s="41"/>
      <c r="G21" s="41"/>
      <c r="H21" s="41"/>
      <c r="I21" s="146" t="s">
        <v>29</v>
      </c>
      <c r="J21" s="136" t="s">
        <v>40</v>
      </c>
      <c r="K21" s="41"/>
      <c r="L21" s="14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6" t="s">
        <v>38</v>
      </c>
      <c r="E23" s="41"/>
      <c r="F23" s="41"/>
      <c r="G23" s="41"/>
      <c r="H23" s="41"/>
      <c r="I23" s="146" t="s">
        <v>26</v>
      </c>
      <c r="J23" s="136" t="s">
        <v>39</v>
      </c>
      <c r="K23" s="41"/>
      <c r="L23" s="14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35</v>
      </c>
      <c r="F24" s="41"/>
      <c r="G24" s="41"/>
      <c r="H24" s="41"/>
      <c r="I24" s="146" t="s">
        <v>29</v>
      </c>
      <c r="J24" s="136" t="s">
        <v>40</v>
      </c>
      <c r="K24" s="41"/>
      <c r="L24" s="14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6" t="s">
        <v>41</v>
      </c>
      <c r="E26" s="41"/>
      <c r="F26" s="41"/>
      <c r="G26" s="41"/>
      <c r="H26" s="41"/>
      <c r="I26" s="41"/>
      <c r="J26" s="41"/>
      <c r="K26" s="41"/>
      <c r="L26" s="14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1"/>
      <c r="B27" s="152"/>
      <c r="C27" s="151"/>
      <c r="D27" s="151"/>
      <c r="E27" s="153" t="s">
        <v>42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5"/>
      <c r="E29" s="155"/>
      <c r="F29" s="155"/>
      <c r="G29" s="155"/>
      <c r="H29" s="155"/>
      <c r="I29" s="155"/>
      <c r="J29" s="155"/>
      <c r="K29" s="155"/>
      <c r="L29" s="14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6" t="s">
        <v>43</v>
      </c>
      <c r="E30" s="41"/>
      <c r="F30" s="41"/>
      <c r="G30" s="41"/>
      <c r="H30" s="41"/>
      <c r="I30" s="41"/>
      <c r="J30" s="157">
        <f>ROUND(J83, 2)</f>
        <v>0</v>
      </c>
      <c r="K30" s="41"/>
      <c r="L30" s="14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5"/>
      <c r="E31" s="155"/>
      <c r="F31" s="155"/>
      <c r="G31" s="155"/>
      <c r="H31" s="155"/>
      <c r="I31" s="155"/>
      <c r="J31" s="155"/>
      <c r="K31" s="155"/>
      <c r="L31" s="14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8" t="s">
        <v>45</v>
      </c>
      <c r="G32" s="41"/>
      <c r="H32" s="41"/>
      <c r="I32" s="158" t="s">
        <v>44</v>
      </c>
      <c r="J32" s="158" t="s">
        <v>46</v>
      </c>
      <c r="K32" s="41"/>
      <c r="L32" s="14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9" t="s">
        <v>47</v>
      </c>
      <c r="E33" s="146" t="s">
        <v>48</v>
      </c>
      <c r="F33" s="160">
        <f>ROUND((SUM(BE83:BE177)),  2)</f>
        <v>0</v>
      </c>
      <c r="G33" s="41"/>
      <c r="H33" s="41"/>
      <c r="I33" s="161">
        <v>0.20999999999999999</v>
      </c>
      <c r="J33" s="160">
        <f>ROUND(((SUM(BE83:BE177))*I33),  2)</f>
        <v>0</v>
      </c>
      <c r="K33" s="41"/>
      <c r="L33" s="14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6" t="s">
        <v>49</v>
      </c>
      <c r="F34" s="160">
        <f>ROUND((SUM(BF83:BF177)),  2)</f>
        <v>0</v>
      </c>
      <c r="G34" s="41"/>
      <c r="H34" s="41"/>
      <c r="I34" s="161">
        <v>0.14999999999999999</v>
      </c>
      <c r="J34" s="160">
        <f>ROUND(((SUM(BF83:BF177))*I34),  2)</f>
        <v>0</v>
      </c>
      <c r="K34" s="41"/>
      <c r="L34" s="14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6" t="s">
        <v>50</v>
      </c>
      <c r="F35" s="160">
        <f>ROUND((SUM(BG83:BG177)),  2)</f>
        <v>0</v>
      </c>
      <c r="G35" s="41"/>
      <c r="H35" s="41"/>
      <c r="I35" s="161">
        <v>0.20999999999999999</v>
      </c>
      <c r="J35" s="160">
        <f>0</f>
        <v>0</v>
      </c>
      <c r="K35" s="41"/>
      <c r="L35" s="14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6" t="s">
        <v>51</v>
      </c>
      <c r="F36" s="160">
        <f>ROUND((SUM(BH83:BH177)),  2)</f>
        <v>0</v>
      </c>
      <c r="G36" s="41"/>
      <c r="H36" s="41"/>
      <c r="I36" s="161">
        <v>0.14999999999999999</v>
      </c>
      <c r="J36" s="160">
        <f>0</f>
        <v>0</v>
      </c>
      <c r="K36" s="41"/>
      <c r="L36" s="14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6" t="s">
        <v>52</v>
      </c>
      <c r="F37" s="160">
        <f>ROUND((SUM(BI83:BI177)),  2)</f>
        <v>0</v>
      </c>
      <c r="G37" s="41"/>
      <c r="H37" s="41"/>
      <c r="I37" s="161">
        <v>0</v>
      </c>
      <c r="J37" s="160">
        <f>0</f>
        <v>0</v>
      </c>
      <c r="K37" s="41"/>
      <c r="L37" s="14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2"/>
      <c r="D39" s="163" t="s">
        <v>53</v>
      </c>
      <c r="E39" s="164"/>
      <c r="F39" s="164"/>
      <c r="G39" s="165" t="s">
        <v>54</v>
      </c>
      <c r="H39" s="166" t="s">
        <v>55</v>
      </c>
      <c r="I39" s="164"/>
      <c r="J39" s="167">
        <f>SUM(J30:J37)</f>
        <v>0</v>
      </c>
      <c r="K39" s="168"/>
      <c r="L39" s="14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119</v>
      </c>
      <c r="D45" s="43"/>
      <c r="E45" s="43"/>
      <c r="F45" s="43"/>
      <c r="G45" s="43"/>
      <c r="H45" s="43"/>
      <c r="I45" s="43"/>
      <c r="J45" s="43"/>
      <c r="K45" s="43"/>
      <c r="L45" s="14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3" t="str">
        <f>E7</f>
        <v>SŠ automobilní Ústí nad Orlicí - Vzdělávací a rekvalifikační centrum - revize 1</v>
      </c>
      <c r="F48" s="35"/>
      <c r="G48" s="35"/>
      <c r="H48" s="35"/>
      <c r="I48" s="43"/>
      <c r="J48" s="43"/>
      <c r="K48" s="43"/>
      <c r="L48" s="14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115</v>
      </c>
      <c r="D49" s="43"/>
      <c r="E49" s="43"/>
      <c r="F49" s="43"/>
      <c r="G49" s="43"/>
      <c r="H49" s="43"/>
      <c r="I49" s="43"/>
      <c r="J49" s="43"/>
      <c r="K49" s="43"/>
      <c r="L49" s="14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4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Ústí nad Orlicí</v>
      </c>
      <c r="G52" s="43"/>
      <c r="H52" s="43"/>
      <c r="I52" s="35" t="s">
        <v>23</v>
      </c>
      <c r="J52" s="75" t="str">
        <f>IF(J12="","",J12)</f>
        <v>13. 1. 2021</v>
      </c>
      <c r="K52" s="43"/>
      <c r="L52" s="14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40.05" customHeight="1">
      <c r="A54" s="41"/>
      <c r="B54" s="42"/>
      <c r="C54" s="35" t="s">
        <v>25</v>
      </c>
      <c r="D54" s="43"/>
      <c r="E54" s="43"/>
      <c r="F54" s="30" t="str">
        <f>E15</f>
        <v>Pardubický kraj, Komen. nám. 125, 532 11 Pardubice</v>
      </c>
      <c r="G54" s="43"/>
      <c r="H54" s="43"/>
      <c r="I54" s="35" t="s">
        <v>33</v>
      </c>
      <c r="J54" s="39" t="str">
        <f>E21</f>
        <v>PK Adamec s.r.o., Ústecká 86, 561 51 Letohrad</v>
      </c>
      <c r="K54" s="43"/>
      <c r="L54" s="14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40.0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PK Adamec s.r.o., Ústecká 86, 561 51 Letohrad</v>
      </c>
      <c r="K55" s="43"/>
      <c r="L55" s="14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4" t="s">
        <v>120</v>
      </c>
      <c r="D57" s="175"/>
      <c r="E57" s="175"/>
      <c r="F57" s="175"/>
      <c r="G57" s="175"/>
      <c r="H57" s="175"/>
      <c r="I57" s="175"/>
      <c r="J57" s="176" t="s">
        <v>121</v>
      </c>
      <c r="K57" s="175"/>
      <c r="L57" s="14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7" t="s">
        <v>75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122</v>
      </c>
    </row>
    <row r="60" s="9" customFormat="1" ht="24.96" customHeight="1">
      <c r="A60" s="9"/>
      <c r="B60" s="178"/>
      <c r="C60" s="179"/>
      <c r="D60" s="180" t="s">
        <v>5232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8"/>
      <c r="D61" s="185" t="s">
        <v>5233</v>
      </c>
      <c r="E61" s="186"/>
      <c r="F61" s="186"/>
      <c r="G61" s="186"/>
      <c r="H61" s="186"/>
      <c r="I61" s="186"/>
      <c r="J61" s="187">
        <f>J85</f>
        <v>0</v>
      </c>
      <c r="K61" s="128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8"/>
      <c r="D62" s="185" t="s">
        <v>5234</v>
      </c>
      <c r="E62" s="186"/>
      <c r="F62" s="186"/>
      <c r="G62" s="186"/>
      <c r="H62" s="186"/>
      <c r="I62" s="186"/>
      <c r="J62" s="187">
        <f>J143</f>
        <v>0</v>
      </c>
      <c r="K62" s="128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8"/>
      <c r="D63" s="185" t="s">
        <v>5235</v>
      </c>
      <c r="E63" s="186"/>
      <c r="F63" s="186"/>
      <c r="G63" s="186"/>
      <c r="H63" s="186"/>
      <c r="I63" s="186"/>
      <c r="J63" s="187">
        <f>J168</f>
        <v>0</v>
      </c>
      <c r="K63" s="128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162</v>
      </c>
      <c r="D70" s="43"/>
      <c r="E70" s="43"/>
      <c r="F70" s="43"/>
      <c r="G70" s="43"/>
      <c r="H70" s="43"/>
      <c r="I70" s="43"/>
      <c r="J70" s="43"/>
      <c r="K70" s="43"/>
      <c r="L70" s="14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73" t="str">
        <f>E7</f>
        <v>SŠ automobilní Ústí nad Orlicí - Vzdělávací a rekvalifikační centrum - revize 1</v>
      </c>
      <c r="F73" s="35"/>
      <c r="G73" s="35"/>
      <c r="H73" s="35"/>
      <c r="I73" s="43"/>
      <c r="J73" s="43"/>
      <c r="K73" s="43"/>
      <c r="L73" s="14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115</v>
      </c>
      <c r="D74" s="43"/>
      <c r="E74" s="43"/>
      <c r="F74" s="43"/>
      <c r="G74" s="43"/>
      <c r="H74" s="43"/>
      <c r="I74" s="43"/>
      <c r="J74" s="43"/>
      <c r="K74" s="43"/>
      <c r="L74" s="14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VRN - Vedlejší rozpočtové náklady</v>
      </c>
      <c r="F75" s="43"/>
      <c r="G75" s="43"/>
      <c r="H75" s="43"/>
      <c r="I75" s="43"/>
      <c r="J75" s="43"/>
      <c r="K75" s="43"/>
      <c r="L75" s="14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Ústí nad Orlicí</v>
      </c>
      <c r="G77" s="43"/>
      <c r="H77" s="43"/>
      <c r="I77" s="35" t="s">
        <v>23</v>
      </c>
      <c r="J77" s="75" t="str">
        <f>IF(J12="","",J12)</f>
        <v>13. 1. 2021</v>
      </c>
      <c r="K77" s="43"/>
      <c r="L77" s="14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40.05" customHeight="1">
      <c r="A79" s="41"/>
      <c r="B79" s="42"/>
      <c r="C79" s="35" t="s">
        <v>25</v>
      </c>
      <c r="D79" s="43"/>
      <c r="E79" s="43"/>
      <c r="F79" s="30" t="str">
        <f>E15</f>
        <v>Pardubický kraj, Komen. nám. 125, 532 11 Pardubice</v>
      </c>
      <c r="G79" s="43"/>
      <c r="H79" s="43"/>
      <c r="I79" s="35" t="s">
        <v>33</v>
      </c>
      <c r="J79" s="39" t="str">
        <f>E21</f>
        <v>PK Adamec s.r.o., Ústecká 86, 561 51 Letohrad</v>
      </c>
      <c r="K79" s="43"/>
      <c r="L79" s="14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40.05" customHeight="1">
      <c r="A80" s="41"/>
      <c r="B80" s="42"/>
      <c r="C80" s="35" t="s">
        <v>31</v>
      </c>
      <c r="D80" s="43"/>
      <c r="E80" s="43"/>
      <c r="F80" s="30" t="str">
        <f>IF(E18="","",E18)</f>
        <v>Vyplň údaj</v>
      </c>
      <c r="G80" s="43"/>
      <c r="H80" s="43"/>
      <c r="I80" s="35" t="s">
        <v>38</v>
      </c>
      <c r="J80" s="39" t="str">
        <f>E24</f>
        <v>PK Adamec s.r.o., Ústecká 86, 561 51 Letohrad</v>
      </c>
      <c r="K80" s="43"/>
      <c r="L80" s="14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9"/>
      <c r="B82" s="190"/>
      <c r="C82" s="191" t="s">
        <v>163</v>
      </c>
      <c r="D82" s="192" t="s">
        <v>62</v>
      </c>
      <c r="E82" s="192" t="s">
        <v>58</v>
      </c>
      <c r="F82" s="192" t="s">
        <v>59</v>
      </c>
      <c r="G82" s="192" t="s">
        <v>164</v>
      </c>
      <c r="H82" s="192" t="s">
        <v>165</v>
      </c>
      <c r="I82" s="192" t="s">
        <v>166</v>
      </c>
      <c r="J82" s="192" t="s">
        <v>121</v>
      </c>
      <c r="K82" s="193" t="s">
        <v>167</v>
      </c>
      <c r="L82" s="194"/>
      <c r="M82" s="95" t="s">
        <v>19</v>
      </c>
      <c r="N82" s="96" t="s">
        <v>47</v>
      </c>
      <c r="O82" s="96" t="s">
        <v>168</v>
      </c>
      <c r="P82" s="96" t="s">
        <v>169</v>
      </c>
      <c r="Q82" s="96" t="s">
        <v>170</v>
      </c>
      <c r="R82" s="96" t="s">
        <v>171</v>
      </c>
      <c r="S82" s="96" t="s">
        <v>172</v>
      </c>
      <c r="T82" s="97" t="s">
        <v>173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1"/>
      <c r="B83" s="42"/>
      <c r="C83" s="102" t="s">
        <v>174</v>
      </c>
      <c r="D83" s="43"/>
      <c r="E83" s="43"/>
      <c r="F83" s="43"/>
      <c r="G83" s="43"/>
      <c r="H83" s="43"/>
      <c r="I83" s="43"/>
      <c r="J83" s="195">
        <f>BK83</f>
        <v>0</v>
      </c>
      <c r="K83" s="43"/>
      <c r="L83" s="47"/>
      <c r="M83" s="98"/>
      <c r="N83" s="196"/>
      <c r="O83" s="99"/>
      <c r="P83" s="197">
        <f>P84</f>
        <v>0</v>
      </c>
      <c r="Q83" s="99"/>
      <c r="R83" s="197">
        <f>R84</f>
        <v>0</v>
      </c>
      <c r="S83" s="99"/>
      <c r="T83" s="198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76</v>
      </c>
      <c r="AU83" s="20" t="s">
        <v>122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76</v>
      </c>
      <c r="E84" s="203" t="s">
        <v>111</v>
      </c>
      <c r="F84" s="203" t="s">
        <v>112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P85+P143+P168</f>
        <v>0</v>
      </c>
      <c r="Q84" s="208"/>
      <c r="R84" s="209">
        <f>R85+R143+R168</f>
        <v>0</v>
      </c>
      <c r="S84" s="208"/>
      <c r="T84" s="210">
        <f>T85+T143+T168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205</v>
      </c>
      <c r="AT84" s="212" t="s">
        <v>76</v>
      </c>
      <c r="AU84" s="212" t="s">
        <v>77</v>
      </c>
      <c r="AY84" s="211" t="s">
        <v>177</v>
      </c>
      <c r="BK84" s="213">
        <f>BK85+BK143+BK168</f>
        <v>0</v>
      </c>
    </row>
    <row r="85" s="12" customFormat="1" ht="22.8" customHeight="1">
      <c r="A85" s="12"/>
      <c r="B85" s="200"/>
      <c r="C85" s="201"/>
      <c r="D85" s="202" t="s">
        <v>76</v>
      </c>
      <c r="E85" s="214" t="s">
        <v>5236</v>
      </c>
      <c r="F85" s="214" t="s">
        <v>5237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SUM(P86:P142)</f>
        <v>0</v>
      </c>
      <c r="Q85" s="208"/>
      <c r="R85" s="209">
        <f>SUM(R86:R142)</f>
        <v>0</v>
      </c>
      <c r="S85" s="208"/>
      <c r="T85" s="210">
        <f>SUM(T86:T142)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205</v>
      </c>
      <c r="AT85" s="212" t="s">
        <v>76</v>
      </c>
      <c r="AU85" s="212" t="s">
        <v>84</v>
      </c>
      <c r="AY85" s="211" t="s">
        <v>177</v>
      </c>
      <c r="BK85" s="213">
        <f>SUM(BK86:BK142)</f>
        <v>0</v>
      </c>
    </row>
    <row r="86" s="2" customFormat="1" ht="16.5" customHeight="1">
      <c r="A86" s="41"/>
      <c r="B86" s="42"/>
      <c r="C86" s="216" t="s">
        <v>84</v>
      </c>
      <c r="D86" s="216" t="s">
        <v>179</v>
      </c>
      <c r="E86" s="217" t="s">
        <v>5238</v>
      </c>
      <c r="F86" s="218" t="s">
        <v>5239</v>
      </c>
      <c r="G86" s="219" t="s">
        <v>4081</v>
      </c>
      <c r="H86" s="220">
        <v>1</v>
      </c>
      <c r="I86" s="221"/>
      <c r="J86" s="222">
        <f>ROUND(I86*H86,2)</f>
        <v>0</v>
      </c>
      <c r="K86" s="218" t="s">
        <v>244</v>
      </c>
      <c r="L86" s="47"/>
      <c r="M86" s="223" t="s">
        <v>19</v>
      </c>
      <c r="N86" s="224" t="s">
        <v>48</v>
      </c>
      <c r="O86" s="87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7" t="s">
        <v>5240</v>
      </c>
      <c r="AT86" s="227" t="s">
        <v>179</v>
      </c>
      <c r="AU86" s="227" t="s">
        <v>86</v>
      </c>
      <c r="AY86" s="20" t="s">
        <v>177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20" t="s">
        <v>84</v>
      </c>
      <c r="BK86" s="228">
        <f>ROUND(I86*H86,2)</f>
        <v>0</v>
      </c>
      <c r="BL86" s="20" t="s">
        <v>5240</v>
      </c>
      <c r="BM86" s="227" t="s">
        <v>5241</v>
      </c>
    </row>
    <row r="87" s="2" customFormat="1">
      <c r="A87" s="41"/>
      <c r="B87" s="42"/>
      <c r="C87" s="43"/>
      <c r="D87" s="229" t="s">
        <v>185</v>
      </c>
      <c r="E87" s="43"/>
      <c r="F87" s="230" t="s">
        <v>5239</v>
      </c>
      <c r="G87" s="43"/>
      <c r="H87" s="43"/>
      <c r="I87" s="231"/>
      <c r="J87" s="43"/>
      <c r="K87" s="43"/>
      <c r="L87" s="47"/>
      <c r="M87" s="232"/>
      <c r="N87" s="233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185</v>
      </c>
      <c r="AU87" s="20" t="s">
        <v>86</v>
      </c>
    </row>
    <row r="88" s="14" customFormat="1">
      <c r="A88" s="14"/>
      <c r="B88" s="245"/>
      <c r="C88" s="246"/>
      <c r="D88" s="229" t="s">
        <v>187</v>
      </c>
      <c r="E88" s="247" t="s">
        <v>19</v>
      </c>
      <c r="F88" s="248" t="s">
        <v>5242</v>
      </c>
      <c r="G88" s="246"/>
      <c r="H88" s="247" t="s">
        <v>19</v>
      </c>
      <c r="I88" s="249"/>
      <c r="J88" s="246"/>
      <c r="K88" s="246"/>
      <c r="L88" s="250"/>
      <c r="M88" s="251"/>
      <c r="N88" s="252"/>
      <c r="O88" s="252"/>
      <c r="P88" s="252"/>
      <c r="Q88" s="252"/>
      <c r="R88" s="252"/>
      <c r="S88" s="252"/>
      <c r="T88" s="253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4" t="s">
        <v>187</v>
      </c>
      <c r="AU88" s="254" t="s">
        <v>86</v>
      </c>
      <c r="AV88" s="14" t="s">
        <v>84</v>
      </c>
      <c r="AW88" s="14" t="s">
        <v>37</v>
      </c>
      <c r="AX88" s="14" t="s">
        <v>77</v>
      </c>
      <c r="AY88" s="254" t="s">
        <v>177</v>
      </c>
    </row>
    <row r="89" s="13" customFormat="1">
      <c r="A89" s="13"/>
      <c r="B89" s="234"/>
      <c r="C89" s="235"/>
      <c r="D89" s="229" t="s">
        <v>187</v>
      </c>
      <c r="E89" s="236" t="s">
        <v>19</v>
      </c>
      <c r="F89" s="237" t="s">
        <v>84</v>
      </c>
      <c r="G89" s="235"/>
      <c r="H89" s="238">
        <v>1</v>
      </c>
      <c r="I89" s="239"/>
      <c r="J89" s="235"/>
      <c r="K89" s="235"/>
      <c r="L89" s="240"/>
      <c r="M89" s="241"/>
      <c r="N89" s="242"/>
      <c r="O89" s="242"/>
      <c r="P89" s="242"/>
      <c r="Q89" s="242"/>
      <c r="R89" s="242"/>
      <c r="S89" s="242"/>
      <c r="T89" s="24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44" t="s">
        <v>187</v>
      </c>
      <c r="AU89" s="244" t="s">
        <v>86</v>
      </c>
      <c r="AV89" s="13" t="s">
        <v>86</v>
      </c>
      <c r="AW89" s="13" t="s">
        <v>37</v>
      </c>
      <c r="AX89" s="13" t="s">
        <v>84</v>
      </c>
      <c r="AY89" s="244" t="s">
        <v>177</v>
      </c>
    </row>
    <row r="90" s="2" customFormat="1" ht="16.5" customHeight="1">
      <c r="A90" s="41"/>
      <c r="B90" s="42"/>
      <c r="C90" s="216" t="s">
        <v>86</v>
      </c>
      <c r="D90" s="216" t="s">
        <v>179</v>
      </c>
      <c r="E90" s="217" t="s">
        <v>5243</v>
      </c>
      <c r="F90" s="218" t="s">
        <v>5244</v>
      </c>
      <c r="G90" s="219" t="s">
        <v>4081</v>
      </c>
      <c r="H90" s="220">
        <v>1</v>
      </c>
      <c r="I90" s="221"/>
      <c r="J90" s="222">
        <f>ROUND(I90*H90,2)</f>
        <v>0</v>
      </c>
      <c r="K90" s="218" t="s">
        <v>244</v>
      </c>
      <c r="L90" s="47"/>
      <c r="M90" s="223" t="s">
        <v>19</v>
      </c>
      <c r="N90" s="224" t="s">
        <v>48</v>
      </c>
      <c r="O90" s="87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7" t="s">
        <v>5240</v>
      </c>
      <c r="AT90" s="227" t="s">
        <v>179</v>
      </c>
      <c r="AU90" s="227" t="s">
        <v>86</v>
      </c>
      <c r="AY90" s="20" t="s">
        <v>177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20" t="s">
        <v>84</v>
      </c>
      <c r="BK90" s="228">
        <f>ROUND(I90*H90,2)</f>
        <v>0</v>
      </c>
      <c r="BL90" s="20" t="s">
        <v>5240</v>
      </c>
      <c r="BM90" s="227" t="s">
        <v>5245</v>
      </c>
    </row>
    <row r="91" s="2" customFormat="1">
      <c r="A91" s="41"/>
      <c r="B91" s="42"/>
      <c r="C91" s="43"/>
      <c r="D91" s="229" t="s">
        <v>185</v>
      </c>
      <c r="E91" s="43"/>
      <c r="F91" s="230" t="s">
        <v>5246</v>
      </c>
      <c r="G91" s="43"/>
      <c r="H91" s="43"/>
      <c r="I91" s="231"/>
      <c r="J91" s="43"/>
      <c r="K91" s="43"/>
      <c r="L91" s="47"/>
      <c r="M91" s="232"/>
      <c r="N91" s="233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185</v>
      </c>
      <c r="AU91" s="20" t="s">
        <v>86</v>
      </c>
    </row>
    <row r="92" s="14" customFormat="1">
      <c r="A92" s="14"/>
      <c r="B92" s="245"/>
      <c r="C92" s="246"/>
      <c r="D92" s="229" t="s">
        <v>187</v>
      </c>
      <c r="E92" s="247" t="s">
        <v>19</v>
      </c>
      <c r="F92" s="248" t="s">
        <v>5247</v>
      </c>
      <c r="G92" s="246"/>
      <c r="H92" s="247" t="s">
        <v>19</v>
      </c>
      <c r="I92" s="249"/>
      <c r="J92" s="246"/>
      <c r="K92" s="246"/>
      <c r="L92" s="250"/>
      <c r="M92" s="251"/>
      <c r="N92" s="252"/>
      <c r="O92" s="252"/>
      <c r="P92" s="252"/>
      <c r="Q92" s="252"/>
      <c r="R92" s="252"/>
      <c r="S92" s="252"/>
      <c r="T92" s="25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4" t="s">
        <v>187</v>
      </c>
      <c r="AU92" s="254" t="s">
        <v>86</v>
      </c>
      <c r="AV92" s="14" t="s">
        <v>84</v>
      </c>
      <c r="AW92" s="14" t="s">
        <v>37</v>
      </c>
      <c r="AX92" s="14" t="s">
        <v>77</v>
      </c>
      <c r="AY92" s="254" t="s">
        <v>177</v>
      </c>
    </row>
    <row r="93" s="14" customFormat="1">
      <c r="A93" s="14"/>
      <c r="B93" s="245"/>
      <c r="C93" s="246"/>
      <c r="D93" s="229" t="s">
        <v>187</v>
      </c>
      <c r="E93" s="247" t="s">
        <v>19</v>
      </c>
      <c r="F93" s="248" t="s">
        <v>5248</v>
      </c>
      <c r="G93" s="246"/>
      <c r="H93" s="247" t="s">
        <v>19</v>
      </c>
      <c r="I93" s="249"/>
      <c r="J93" s="246"/>
      <c r="K93" s="246"/>
      <c r="L93" s="250"/>
      <c r="M93" s="251"/>
      <c r="N93" s="252"/>
      <c r="O93" s="252"/>
      <c r="P93" s="252"/>
      <c r="Q93" s="252"/>
      <c r="R93" s="252"/>
      <c r="S93" s="252"/>
      <c r="T93" s="25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4" t="s">
        <v>187</v>
      </c>
      <c r="AU93" s="254" t="s">
        <v>86</v>
      </c>
      <c r="AV93" s="14" t="s">
        <v>84</v>
      </c>
      <c r="AW93" s="14" t="s">
        <v>37</v>
      </c>
      <c r="AX93" s="14" t="s">
        <v>77</v>
      </c>
      <c r="AY93" s="254" t="s">
        <v>177</v>
      </c>
    </row>
    <row r="94" s="14" customFormat="1">
      <c r="A94" s="14"/>
      <c r="B94" s="245"/>
      <c r="C94" s="246"/>
      <c r="D94" s="229" t="s">
        <v>187</v>
      </c>
      <c r="E94" s="247" t="s">
        <v>19</v>
      </c>
      <c r="F94" s="248" t="s">
        <v>5249</v>
      </c>
      <c r="G94" s="246"/>
      <c r="H94" s="247" t="s">
        <v>19</v>
      </c>
      <c r="I94" s="249"/>
      <c r="J94" s="246"/>
      <c r="K94" s="246"/>
      <c r="L94" s="250"/>
      <c r="M94" s="251"/>
      <c r="N94" s="252"/>
      <c r="O94" s="252"/>
      <c r="P94" s="252"/>
      <c r="Q94" s="252"/>
      <c r="R94" s="252"/>
      <c r="S94" s="252"/>
      <c r="T94" s="25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4" t="s">
        <v>187</v>
      </c>
      <c r="AU94" s="254" t="s">
        <v>86</v>
      </c>
      <c r="AV94" s="14" t="s">
        <v>84</v>
      </c>
      <c r="AW94" s="14" t="s">
        <v>37</v>
      </c>
      <c r="AX94" s="14" t="s">
        <v>77</v>
      </c>
      <c r="AY94" s="254" t="s">
        <v>177</v>
      </c>
    </row>
    <row r="95" s="14" customFormat="1">
      <c r="A95" s="14"/>
      <c r="B95" s="245"/>
      <c r="C95" s="246"/>
      <c r="D95" s="229" t="s">
        <v>187</v>
      </c>
      <c r="E95" s="247" t="s">
        <v>19</v>
      </c>
      <c r="F95" s="248" t="s">
        <v>5250</v>
      </c>
      <c r="G95" s="246"/>
      <c r="H95" s="247" t="s">
        <v>19</v>
      </c>
      <c r="I95" s="249"/>
      <c r="J95" s="246"/>
      <c r="K95" s="246"/>
      <c r="L95" s="250"/>
      <c r="M95" s="251"/>
      <c r="N95" s="252"/>
      <c r="O95" s="252"/>
      <c r="P95" s="252"/>
      <c r="Q95" s="252"/>
      <c r="R95" s="252"/>
      <c r="S95" s="252"/>
      <c r="T95" s="25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4" t="s">
        <v>187</v>
      </c>
      <c r="AU95" s="254" t="s">
        <v>86</v>
      </c>
      <c r="AV95" s="14" t="s">
        <v>84</v>
      </c>
      <c r="AW95" s="14" t="s">
        <v>37</v>
      </c>
      <c r="AX95" s="14" t="s">
        <v>77</v>
      </c>
      <c r="AY95" s="254" t="s">
        <v>177</v>
      </c>
    </row>
    <row r="96" s="13" customFormat="1">
      <c r="A96" s="13"/>
      <c r="B96" s="234"/>
      <c r="C96" s="235"/>
      <c r="D96" s="229" t="s">
        <v>187</v>
      </c>
      <c r="E96" s="236" t="s">
        <v>19</v>
      </c>
      <c r="F96" s="237" t="s">
        <v>84</v>
      </c>
      <c r="G96" s="235"/>
      <c r="H96" s="238">
        <v>1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187</v>
      </c>
      <c r="AU96" s="244" t="s">
        <v>86</v>
      </c>
      <c r="AV96" s="13" t="s">
        <v>86</v>
      </c>
      <c r="AW96" s="13" t="s">
        <v>37</v>
      </c>
      <c r="AX96" s="13" t="s">
        <v>84</v>
      </c>
      <c r="AY96" s="244" t="s">
        <v>177</v>
      </c>
    </row>
    <row r="97" s="2" customFormat="1" ht="16.5" customHeight="1">
      <c r="A97" s="41"/>
      <c r="B97" s="42"/>
      <c r="C97" s="216" t="s">
        <v>92</v>
      </c>
      <c r="D97" s="216" t="s">
        <v>179</v>
      </c>
      <c r="E97" s="217" t="s">
        <v>5251</v>
      </c>
      <c r="F97" s="218" t="s">
        <v>5252</v>
      </c>
      <c r="G97" s="219" t="s">
        <v>4081</v>
      </c>
      <c r="H97" s="220">
        <v>1</v>
      </c>
      <c r="I97" s="221"/>
      <c r="J97" s="222">
        <f>ROUND(I97*H97,2)</f>
        <v>0</v>
      </c>
      <c r="K97" s="218" t="s">
        <v>244</v>
      </c>
      <c r="L97" s="47"/>
      <c r="M97" s="223" t="s">
        <v>19</v>
      </c>
      <c r="N97" s="224" t="s">
        <v>48</v>
      </c>
      <c r="O97" s="87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7" t="s">
        <v>5240</v>
      </c>
      <c r="AT97" s="227" t="s">
        <v>179</v>
      </c>
      <c r="AU97" s="227" t="s">
        <v>86</v>
      </c>
      <c r="AY97" s="20" t="s">
        <v>177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20" t="s">
        <v>84</v>
      </c>
      <c r="BK97" s="228">
        <f>ROUND(I97*H97,2)</f>
        <v>0</v>
      </c>
      <c r="BL97" s="20" t="s">
        <v>5240</v>
      </c>
      <c r="BM97" s="227" t="s">
        <v>5253</v>
      </c>
    </row>
    <row r="98" s="2" customFormat="1">
      <c r="A98" s="41"/>
      <c r="B98" s="42"/>
      <c r="C98" s="43"/>
      <c r="D98" s="229" t="s">
        <v>185</v>
      </c>
      <c r="E98" s="43"/>
      <c r="F98" s="230" t="s">
        <v>5254</v>
      </c>
      <c r="G98" s="43"/>
      <c r="H98" s="43"/>
      <c r="I98" s="231"/>
      <c r="J98" s="43"/>
      <c r="K98" s="43"/>
      <c r="L98" s="47"/>
      <c r="M98" s="232"/>
      <c r="N98" s="233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185</v>
      </c>
      <c r="AU98" s="20" t="s">
        <v>86</v>
      </c>
    </row>
    <row r="99" s="14" customFormat="1">
      <c r="A99" s="14"/>
      <c r="B99" s="245"/>
      <c r="C99" s="246"/>
      <c r="D99" s="229" t="s">
        <v>187</v>
      </c>
      <c r="E99" s="247" t="s">
        <v>19</v>
      </c>
      <c r="F99" s="248" t="s">
        <v>5255</v>
      </c>
      <c r="G99" s="246"/>
      <c r="H99" s="247" t="s">
        <v>19</v>
      </c>
      <c r="I99" s="249"/>
      <c r="J99" s="246"/>
      <c r="K99" s="246"/>
      <c r="L99" s="250"/>
      <c r="M99" s="251"/>
      <c r="N99" s="252"/>
      <c r="O99" s="252"/>
      <c r="P99" s="252"/>
      <c r="Q99" s="252"/>
      <c r="R99" s="252"/>
      <c r="S99" s="252"/>
      <c r="T99" s="25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4" t="s">
        <v>187</v>
      </c>
      <c r="AU99" s="254" t="s">
        <v>86</v>
      </c>
      <c r="AV99" s="14" t="s">
        <v>84</v>
      </c>
      <c r="AW99" s="14" t="s">
        <v>37</v>
      </c>
      <c r="AX99" s="14" t="s">
        <v>77</v>
      </c>
      <c r="AY99" s="254" t="s">
        <v>177</v>
      </c>
    </row>
    <row r="100" s="14" customFormat="1">
      <c r="A100" s="14"/>
      <c r="B100" s="245"/>
      <c r="C100" s="246"/>
      <c r="D100" s="229" t="s">
        <v>187</v>
      </c>
      <c r="E100" s="247" t="s">
        <v>19</v>
      </c>
      <c r="F100" s="248" t="s">
        <v>5256</v>
      </c>
      <c r="G100" s="246"/>
      <c r="H100" s="247" t="s">
        <v>19</v>
      </c>
      <c r="I100" s="249"/>
      <c r="J100" s="246"/>
      <c r="K100" s="246"/>
      <c r="L100" s="250"/>
      <c r="M100" s="251"/>
      <c r="N100" s="252"/>
      <c r="O100" s="252"/>
      <c r="P100" s="252"/>
      <c r="Q100" s="252"/>
      <c r="R100" s="252"/>
      <c r="S100" s="252"/>
      <c r="T100" s="25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4" t="s">
        <v>187</v>
      </c>
      <c r="AU100" s="254" t="s">
        <v>86</v>
      </c>
      <c r="AV100" s="14" t="s">
        <v>84</v>
      </c>
      <c r="AW100" s="14" t="s">
        <v>37</v>
      </c>
      <c r="AX100" s="14" t="s">
        <v>77</v>
      </c>
      <c r="AY100" s="254" t="s">
        <v>177</v>
      </c>
    </row>
    <row r="101" s="14" customFormat="1">
      <c r="A101" s="14"/>
      <c r="B101" s="245"/>
      <c r="C101" s="246"/>
      <c r="D101" s="229" t="s">
        <v>187</v>
      </c>
      <c r="E101" s="247" t="s">
        <v>19</v>
      </c>
      <c r="F101" s="248" t="s">
        <v>5257</v>
      </c>
      <c r="G101" s="246"/>
      <c r="H101" s="247" t="s">
        <v>19</v>
      </c>
      <c r="I101" s="249"/>
      <c r="J101" s="246"/>
      <c r="K101" s="246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187</v>
      </c>
      <c r="AU101" s="254" t="s">
        <v>86</v>
      </c>
      <c r="AV101" s="14" t="s">
        <v>84</v>
      </c>
      <c r="AW101" s="14" t="s">
        <v>37</v>
      </c>
      <c r="AX101" s="14" t="s">
        <v>77</v>
      </c>
      <c r="AY101" s="254" t="s">
        <v>177</v>
      </c>
    </row>
    <row r="102" s="14" customFormat="1">
      <c r="A102" s="14"/>
      <c r="B102" s="245"/>
      <c r="C102" s="246"/>
      <c r="D102" s="229" t="s">
        <v>187</v>
      </c>
      <c r="E102" s="247" t="s">
        <v>19</v>
      </c>
      <c r="F102" s="248" t="s">
        <v>5258</v>
      </c>
      <c r="G102" s="246"/>
      <c r="H102" s="247" t="s">
        <v>19</v>
      </c>
      <c r="I102" s="249"/>
      <c r="J102" s="246"/>
      <c r="K102" s="246"/>
      <c r="L102" s="250"/>
      <c r="M102" s="251"/>
      <c r="N102" s="252"/>
      <c r="O102" s="252"/>
      <c r="P102" s="252"/>
      <c r="Q102" s="252"/>
      <c r="R102" s="252"/>
      <c r="S102" s="252"/>
      <c r="T102" s="253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4" t="s">
        <v>187</v>
      </c>
      <c r="AU102" s="254" t="s">
        <v>86</v>
      </c>
      <c r="AV102" s="14" t="s">
        <v>84</v>
      </c>
      <c r="AW102" s="14" t="s">
        <v>37</v>
      </c>
      <c r="AX102" s="14" t="s">
        <v>77</v>
      </c>
      <c r="AY102" s="254" t="s">
        <v>177</v>
      </c>
    </row>
    <row r="103" s="14" customFormat="1">
      <c r="A103" s="14"/>
      <c r="B103" s="245"/>
      <c r="C103" s="246"/>
      <c r="D103" s="229" t="s">
        <v>187</v>
      </c>
      <c r="E103" s="247" t="s">
        <v>19</v>
      </c>
      <c r="F103" s="248" t="s">
        <v>5259</v>
      </c>
      <c r="G103" s="246"/>
      <c r="H103" s="247" t="s">
        <v>19</v>
      </c>
      <c r="I103" s="249"/>
      <c r="J103" s="246"/>
      <c r="K103" s="246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187</v>
      </c>
      <c r="AU103" s="254" t="s">
        <v>86</v>
      </c>
      <c r="AV103" s="14" t="s">
        <v>84</v>
      </c>
      <c r="AW103" s="14" t="s">
        <v>37</v>
      </c>
      <c r="AX103" s="14" t="s">
        <v>77</v>
      </c>
      <c r="AY103" s="254" t="s">
        <v>177</v>
      </c>
    </row>
    <row r="104" s="13" customFormat="1">
      <c r="A104" s="13"/>
      <c r="B104" s="234"/>
      <c r="C104" s="235"/>
      <c r="D104" s="229" t="s">
        <v>187</v>
      </c>
      <c r="E104" s="236" t="s">
        <v>19</v>
      </c>
      <c r="F104" s="237" t="s">
        <v>84</v>
      </c>
      <c r="G104" s="235"/>
      <c r="H104" s="238">
        <v>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187</v>
      </c>
      <c r="AU104" s="244" t="s">
        <v>86</v>
      </c>
      <c r="AV104" s="13" t="s">
        <v>86</v>
      </c>
      <c r="AW104" s="13" t="s">
        <v>37</v>
      </c>
      <c r="AX104" s="13" t="s">
        <v>84</v>
      </c>
      <c r="AY104" s="244" t="s">
        <v>177</v>
      </c>
    </row>
    <row r="105" s="2" customFormat="1" ht="16.5" customHeight="1">
      <c r="A105" s="41"/>
      <c r="B105" s="42"/>
      <c r="C105" s="216" t="s">
        <v>99</v>
      </c>
      <c r="D105" s="216" t="s">
        <v>179</v>
      </c>
      <c r="E105" s="217" t="s">
        <v>5260</v>
      </c>
      <c r="F105" s="218" t="s">
        <v>5261</v>
      </c>
      <c r="G105" s="219" t="s">
        <v>344</v>
      </c>
      <c r="H105" s="220">
        <v>1</v>
      </c>
      <c r="I105" s="221"/>
      <c r="J105" s="222">
        <f>ROUND(I105*H105,2)</f>
        <v>0</v>
      </c>
      <c r="K105" s="218" t="s">
        <v>244</v>
      </c>
      <c r="L105" s="47"/>
      <c r="M105" s="223" t="s">
        <v>19</v>
      </c>
      <c r="N105" s="224" t="s">
        <v>48</v>
      </c>
      <c r="O105" s="87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7" t="s">
        <v>5240</v>
      </c>
      <c r="AT105" s="227" t="s">
        <v>179</v>
      </c>
      <c r="AU105" s="227" t="s">
        <v>86</v>
      </c>
      <c r="AY105" s="20" t="s">
        <v>177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20" t="s">
        <v>84</v>
      </c>
      <c r="BK105" s="228">
        <f>ROUND(I105*H105,2)</f>
        <v>0</v>
      </c>
      <c r="BL105" s="20" t="s">
        <v>5240</v>
      </c>
      <c r="BM105" s="227" t="s">
        <v>5262</v>
      </c>
    </row>
    <row r="106" s="2" customFormat="1">
      <c r="A106" s="41"/>
      <c r="B106" s="42"/>
      <c r="C106" s="43"/>
      <c r="D106" s="229" t="s">
        <v>185</v>
      </c>
      <c r="E106" s="43"/>
      <c r="F106" s="230" t="s">
        <v>5263</v>
      </c>
      <c r="G106" s="43"/>
      <c r="H106" s="43"/>
      <c r="I106" s="231"/>
      <c r="J106" s="43"/>
      <c r="K106" s="43"/>
      <c r="L106" s="47"/>
      <c r="M106" s="232"/>
      <c r="N106" s="233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185</v>
      </c>
      <c r="AU106" s="20" t="s">
        <v>86</v>
      </c>
    </row>
    <row r="107" s="14" customFormat="1">
      <c r="A107" s="14"/>
      <c r="B107" s="245"/>
      <c r="C107" s="246"/>
      <c r="D107" s="229" t="s">
        <v>187</v>
      </c>
      <c r="E107" s="247" t="s">
        <v>19</v>
      </c>
      <c r="F107" s="248" t="s">
        <v>5264</v>
      </c>
      <c r="G107" s="246"/>
      <c r="H107" s="247" t="s">
        <v>19</v>
      </c>
      <c r="I107" s="249"/>
      <c r="J107" s="246"/>
      <c r="K107" s="246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187</v>
      </c>
      <c r="AU107" s="254" t="s">
        <v>86</v>
      </c>
      <c r="AV107" s="14" t="s">
        <v>84</v>
      </c>
      <c r="AW107" s="14" t="s">
        <v>37</v>
      </c>
      <c r="AX107" s="14" t="s">
        <v>77</v>
      </c>
      <c r="AY107" s="254" t="s">
        <v>177</v>
      </c>
    </row>
    <row r="108" s="14" customFormat="1">
      <c r="A108" s="14"/>
      <c r="B108" s="245"/>
      <c r="C108" s="246"/>
      <c r="D108" s="229" t="s">
        <v>187</v>
      </c>
      <c r="E108" s="247" t="s">
        <v>19</v>
      </c>
      <c r="F108" s="248" t="s">
        <v>5265</v>
      </c>
      <c r="G108" s="246"/>
      <c r="H108" s="247" t="s">
        <v>19</v>
      </c>
      <c r="I108" s="249"/>
      <c r="J108" s="246"/>
      <c r="K108" s="246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187</v>
      </c>
      <c r="AU108" s="254" t="s">
        <v>86</v>
      </c>
      <c r="AV108" s="14" t="s">
        <v>84</v>
      </c>
      <c r="AW108" s="14" t="s">
        <v>37</v>
      </c>
      <c r="AX108" s="14" t="s">
        <v>77</v>
      </c>
      <c r="AY108" s="254" t="s">
        <v>177</v>
      </c>
    </row>
    <row r="109" s="14" customFormat="1">
      <c r="A109" s="14"/>
      <c r="B109" s="245"/>
      <c r="C109" s="246"/>
      <c r="D109" s="229" t="s">
        <v>187</v>
      </c>
      <c r="E109" s="247" t="s">
        <v>19</v>
      </c>
      <c r="F109" s="248" t="s">
        <v>5266</v>
      </c>
      <c r="G109" s="246"/>
      <c r="H109" s="247" t="s">
        <v>19</v>
      </c>
      <c r="I109" s="249"/>
      <c r="J109" s="246"/>
      <c r="K109" s="246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187</v>
      </c>
      <c r="AU109" s="254" t="s">
        <v>86</v>
      </c>
      <c r="AV109" s="14" t="s">
        <v>84</v>
      </c>
      <c r="AW109" s="14" t="s">
        <v>37</v>
      </c>
      <c r="AX109" s="14" t="s">
        <v>77</v>
      </c>
      <c r="AY109" s="254" t="s">
        <v>177</v>
      </c>
    </row>
    <row r="110" s="14" customFormat="1">
      <c r="A110" s="14"/>
      <c r="B110" s="245"/>
      <c r="C110" s="246"/>
      <c r="D110" s="229" t="s">
        <v>187</v>
      </c>
      <c r="E110" s="247" t="s">
        <v>19</v>
      </c>
      <c r="F110" s="248" t="s">
        <v>5267</v>
      </c>
      <c r="G110" s="246"/>
      <c r="H110" s="247" t="s">
        <v>19</v>
      </c>
      <c r="I110" s="249"/>
      <c r="J110" s="246"/>
      <c r="K110" s="246"/>
      <c r="L110" s="250"/>
      <c r="M110" s="251"/>
      <c r="N110" s="252"/>
      <c r="O110" s="252"/>
      <c r="P110" s="252"/>
      <c r="Q110" s="252"/>
      <c r="R110" s="252"/>
      <c r="S110" s="252"/>
      <c r="T110" s="25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4" t="s">
        <v>187</v>
      </c>
      <c r="AU110" s="254" t="s">
        <v>86</v>
      </c>
      <c r="AV110" s="14" t="s">
        <v>84</v>
      </c>
      <c r="AW110" s="14" t="s">
        <v>37</v>
      </c>
      <c r="AX110" s="14" t="s">
        <v>77</v>
      </c>
      <c r="AY110" s="254" t="s">
        <v>177</v>
      </c>
    </row>
    <row r="111" s="14" customFormat="1">
      <c r="A111" s="14"/>
      <c r="B111" s="245"/>
      <c r="C111" s="246"/>
      <c r="D111" s="229" t="s">
        <v>187</v>
      </c>
      <c r="E111" s="247" t="s">
        <v>19</v>
      </c>
      <c r="F111" s="248" t="s">
        <v>5268</v>
      </c>
      <c r="G111" s="246"/>
      <c r="H111" s="247" t="s">
        <v>19</v>
      </c>
      <c r="I111" s="249"/>
      <c r="J111" s="246"/>
      <c r="K111" s="246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187</v>
      </c>
      <c r="AU111" s="254" t="s">
        <v>86</v>
      </c>
      <c r="AV111" s="14" t="s">
        <v>84</v>
      </c>
      <c r="AW111" s="14" t="s">
        <v>37</v>
      </c>
      <c r="AX111" s="14" t="s">
        <v>77</v>
      </c>
      <c r="AY111" s="254" t="s">
        <v>177</v>
      </c>
    </row>
    <row r="112" s="14" customFormat="1">
      <c r="A112" s="14"/>
      <c r="B112" s="245"/>
      <c r="C112" s="246"/>
      <c r="D112" s="229" t="s">
        <v>187</v>
      </c>
      <c r="E112" s="247" t="s">
        <v>19</v>
      </c>
      <c r="F112" s="248" t="s">
        <v>5269</v>
      </c>
      <c r="G112" s="246"/>
      <c r="H112" s="247" t="s">
        <v>19</v>
      </c>
      <c r="I112" s="249"/>
      <c r="J112" s="246"/>
      <c r="K112" s="246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187</v>
      </c>
      <c r="AU112" s="254" t="s">
        <v>86</v>
      </c>
      <c r="AV112" s="14" t="s">
        <v>84</v>
      </c>
      <c r="AW112" s="14" t="s">
        <v>37</v>
      </c>
      <c r="AX112" s="14" t="s">
        <v>77</v>
      </c>
      <c r="AY112" s="254" t="s">
        <v>177</v>
      </c>
    </row>
    <row r="113" s="13" customFormat="1">
      <c r="A113" s="13"/>
      <c r="B113" s="234"/>
      <c r="C113" s="235"/>
      <c r="D113" s="229" t="s">
        <v>187</v>
      </c>
      <c r="E113" s="236" t="s">
        <v>19</v>
      </c>
      <c r="F113" s="237" t="s">
        <v>84</v>
      </c>
      <c r="G113" s="235"/>
      <c r="H113" s="238">
        <v>1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187</v>
      </c>
      <c r="AU113" s="244" t="s">
        <v>86</v>
      </c>
      <c r="AV113" s="13" t="s">
        <v>86</v>
      </c>
      <c r="AW113" s="13" t="s">
        <v>37</v>
      </c>
      <c r="AX113" s="13" t="s">
        <v>84</v>
      </c>
      <c r="AY113" s="244" t="s">
        <v>177</v>
      </c>
    </row>
    <row r="114" s="2" customFormat="1" ht="16.5" customHeight="1">
      <c r="A114" s="41"/>
      <c r="B114" s="42"/>
      <c r="C114" s="216" t="s">
        <v>205</v>
      </c>
      <c r="D114" s="216" t="s">
        <v>179</v>
      </c>
      <c r="E114" s="217" t="s">
        <v>5270</v>
      </c>
      <c r="F114" s="218" t="s">
        <v>5271</v>
      </c>
      <c r="G114" s="219" t="s">
        <v>344</v>
      </c>
      <c r="H114" s="220">
        <v>1</v>
      </c>
      <c r="I114" s="221"/>
      <c r="J114" s="222">
        <f>ROUND(I114*H114,2)</f>
        <v>0</v>
      </c>
      <c r="K114" s="218" t="s">
        <v>244</v>
      </c>
      <c r="L114" s="47"/>
      <c r="M114" s="223" t="s">
        <v>19</v>
      </c>
      <c r="N114" s="224" t="s">
        <v>48</v>
      </c>
      <c r="O114" s="87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7" t="s">
        <v>5240</v>
      </c>
      <c r="AT114" s="227" t="s">
        <v>179</v>
      </c>
      <c r="AU114" s="227" t="s">
        <v>86</v>
      </c>
      <c r="AY114" s="20" t="s">
        <v>177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20" t="s">
        <v>84</v>
      </c>
      <c r="BK114" s="228">
        <f>ROUND(I114*H114,2)</f>
        <v>0</v>
      </c>
      <c r="BL114" s="20" t="s">
        <v>5240</v>
      </c>
      <c r="BM114" s="227" t="s">
        <v>5272</v>
      </c>
    </row>
    <row r="115" s="2" customFormat="1">
      <c r="A115" s="41"/>
      <c r="B115" s="42"/>
      <c r="C115" s="43"/>
      <c r="D115" s="229" t="s">
        <v>185</v>
      </c>
      <c r="E115" s="43"/>
      <c r="F115" s="230" t="s">
        <v>5273</v>
      </c>
      <c r="G115" s="43"/>
      <c r="H115" s="43"/>
      <c r="I115" s="231"/>
      <c r="J115" s="43"/>
      <c r="K115" s="43"/>
      <c r="L115" s="47"/>
      <c r="M115" s="232"/>
      <c r="N115" s="233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185</v>
      </c>
      <c r="AU115" s="20" t="s">
        <v>86</v>
      </c>
    </row>
    <row r="116" s="14" customFormat="1">
      <c r="A116" s="14"/>
      <c r="B116" s="245"/>
      <c r="C116" s="246"/>
      <c r="D116" s="229" t="s">
        <v>187</v>
      </c>
      <c r="E116" s="247" t="s">
        <v>19</v>
      </c>
      <c r="F116" s="248" t="s">
        <v>5274</v>
      </c>
      <c r="G116" s="246"/>
      <c r="H116" s="247" t="s">
        <v>19</v>
      </c>
      <c r="I116" s="249"/>
      <c r="J116" s="246"/>
      <c r="K116" s="246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187</v>
      </c>
      <c r="AU116" s="254" t="s">
        <v>86</v>
      </c>
      <c r="AV116" s="14" t="s">
        <v>84</v>
      </c>
      <c r="AW116" s="14" t="s">
        <v>37</v>
      </c>
      <c r="AX116" s="14" t="s">
        <v>77</v>
      </c>
      <c r="AY116" s="254" t="s">
        <v>177</v>
      </c>
    </row>
    <row r="117" s="14" customFormat="1">
      <c r="A117" s="14"/>
      <c r="B117" s="245"/>
      <c r="C117" s="246"/>
      <c r="D117" s="229" t="s">
        <v>187</v>
      </c>
      <c r="E117" s="247" t="s">
        <v>19</v>
      </c>
      <c r="F117" s="248" t="s">
        <v>5275</v>
      </c>
      <c r="G117" s="246"/>
      <c r="H117" s="247" t="s">
        <v>19</v>
      </c>
      <c r="I117" s="249"/>
      <c r="J117" s="246"/>
      <c r="K117" s="246"/>
      <c r="L117" s="250"/>
      <c r="M117" s="251"/>
      <c r="N117" s="252"/>
      <c r="O117" s="252"/>
      <c r="P117" s="252"/>
      <c r="Q117" s="252"/>
      <c r="R117" s="252"/>
      <c r="S117" s="252"/>
      <c r="T117" s="25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4" t="s">
        <v>187</v>
      </c>
      <c r="AU117" s="254" t="s">
        <v>86</v>
      </c>
      <c r="AV117" s="14" t="s">
        <v>84</v>
      </c>
      <c r="AW117" s="14" t="s">
        <v>37</v>
      </c>
      <c r="AX117" s="14" t="s">
        <v>77</v>
      </c>
      <c r="AY117" s="254" t="s">
        <v>177</v>
      </c>
    </row>
    <row r="118" s="14" customFormat="1">
      <c r="A118" s="14"/>
      <c r="B118" s="245"/>
      <c r="C118" s="246"/>
      <c r="D118" s="229" t="s">
        <v>187</v>
      </c>
      <c r="E118" s="247" t="s">
        <v>19</v>
      </c>
      <c r="F118" s="248" t="s">
        <v>5276</v>
      </c>
      <c r="G118" s="246"/>
      <c r="H118" s="247" t="s">
        <v>19</v>
      </c>
      <c r="I118" s="249"/>
      <c r="J118" s="246"/>
      <c r="K118" s="246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187</v>
      </c>
      <c r="AU118" s="254" t="s">
        <v>86</v>
      </c>
      <c r="AV118" s="14" t="s">
        <v>84</v>
      </c>
      <c r="AW118" s="14" t="s">
        <v>37</v>
      </c>
      <c r="AX118" s="14" t="s">
        <v>77</v>
      </c>
      <c r="AY118" s="254" t="s">
        <v>177</v>
      </c>
    </row>
    <row r="119" s="13" customFormat="1">
      <c r="A119" s="13"/>
      <c r="B119" s="234"/>
      <c r="C119" s="235"/>
      <c r="D119" s="229" t="s">
        <v>187</v>
      </c>
      <c r="E119" s="236" t="s">
        <v>19</v>
      </c>
      <c r="F119" s="237" t="s">
        <v>84</v>
      </c>
      <c r="G119" s="235"/>
      <c r="H119" s="238">
        <v>1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187</v>
      </c>
      <c r="AU119" s="244" t="s">
        <v>86</v>
      </c>
      <c r="AV119" s="13" t="s">
        <v>86</v>
      </c>
      <c r="AW119" s="13" t="s">
        <v>37</v>
      </c>
      <c r="AX119" s="13" t="s">
        <v>84</v>
      </c>
      <c r="AY119" s="244" t="s">
        <v>177</v>
      </c>
    </row>
    <row r="120" s="2" customFormat="1" ht="16.5" customHeight="1">
      <c r="A120" s="41"/>
      <c r="B120" s="42"/>
      <c r="C120" s="216" t="s">
        <v>211</v>
      </c>
      <c r="D120" s="216" t="s">
        <v>179</v>
      </c>
      <c r="E120" s="217" t="s">
        <v>5277</v>
      </c>
      <c r="F120" s="218" t="s">
        <v>5278</v>
      </c>
      <c r="G120" s="219" t="s">
        <v>4081</v>
      </c>
      <c r="H120" s="220">
        <v>1</v>
      </c>
      <c r="I120" s="221"/>
      <c r="J120" s="222">
        <f>ROUND(I120*H120,2)</f>
        <v>0</v>
      </c>
      <c r="K120" s="218" t="s">
        <v>5279</v>
      </c>
      <c r="L120" s="47"/>
      <c r="M120" s="223" t="s">
        <v>19</v>
      </c>
      <c r="N120" s="224" t="s">
        <v>48</v>
      </c>
      <c r="O120" s="87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7" t="s">
        <v>5240</v>
      </c>
      <c r="AT120" s="227" t="s">
        <v>179</v>
      </c>
      <c r="AU120" s="227" t="s">
        <v>86</v>
      </c>
      <c r="AY120" s="20" t="s">
        <v>177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20" t="s">
        <v>84</v>
      </c>
      <c r="BK120" s="228">
        <f>ROUND(I120*H120,2)</f>
        <v>0</v>
      </c>
      <c r="BL120" s="20" t="s">
        <v>5240</v>
      </c>
      <c r="BM120" s="227" t="s">
        <v>5280</v>
      </c>
    </row>
    <row r="121" s="2" customFormat="1">
      <c r="A121" s="41"/>
      <c r="B121" s="42"/>
      <c r="C121" s="43"/>
      <c r="D121" s="229" t="s">
        <v>185</v>
      </c>
      <c r="E121" s="43"/>
      <c r="F121" s="230" t="s">
        <v>5278</v>
      </c>
      <c r="G121" s="43"/>
      <c r="H121" s="43"/>
      <c r="I121" s="231"/>
      <c r="J121" s="43"/>
      <c r="K121" s="43"/>
      <c r="L121" s="47"/>
      <c r="M121" s="232"/>
      <c r="N121" s="233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185</v>
      </c>
      <c r="AU121" s="20" t="s">
        <v>86</v>
      </c>
    </row>
    <row r="122" s="14" customFormat="1">
      <c r="A122" s="14"/>
      <c r="B122" s="245"/>
      <c r="C122" s="246"/>
      <c r="D122" s="229" t="s">
        <v>187</v>
      </c>
      <c r="E122" s="247" t="s">
        <v>19</v>
      </c>
      <c r="F122" s="248" t="s">
        <v>5281</v>
      </c>
      <c r="G122" s="246"/>
      <c r="H122" s="247" t="s">
        <v>19</v>
      </c>
      <c r="I122" s="249"/>
      <c r="J122" s="246"/>
      <c r="K122" s="246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187</v>
      </c>
      <c r="AU122" s="254" t="s">
        <v>86</v>
      </c>
      <c r="AV122" s="14" t="s">
        <v>84</v>
      </c>
      <c r="AW122" s="14" t="s">
        <v>37</v>
      </c>
      <c r="AX122" s="14" t="s">
        <v>77</v>
      </c>
      <c r="AY122" s="254" t="s">
        <v>177</v>
      </c>
    </row>
    <row r="123" s="14" customFormat="1">
      <c r="A123" s="14"/>
      <c r="B123" s="245"/>
      <c r="C123" s="246"/>
      <c r="D123" s="229" t="s">
        <v>187</v>
      </c>
      <c r="E123" s="247" t="s">
        <v>19</v>
      </c>
      <c r="F123" s="248" t="s">
        <v>5282</v>
      </c>
      <c r="G123" s="246"/>
      <c r="H123" s="247" t="s">
        <v>19</v>
      </c>
      <c r="I123" s="249"/>
      <c r="J123" s="246"/>
      <c r="K123" s="246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187</v>
      </c>
      <c r="AU123" s="254" t="s">
        <v>86</v>
      </c>
      <c r="AV123" s="14" t="s">
        <v>84</v>
      </c>
      <c r="AW123" s="14" t="s">
        <v>37</v>
      </c>
      <c r="AX123" s="14" t="s">
        <v>77</v>
      </c>
      <c r="AY123" s="254" t="s">
        <v>177</v>
      </c>
    </row>
    <row r="124" s="14" customFormat="1">
      <c r="A124" s="14"/>
      <c r="B124" s="245"/>
      <c r="C124" s="246"/>
      <c r="D124" s="229" t="s">
        <v>187</v>
      </c>
      <c r="E124" s="247" t="s">
        <v>19</v>
      </c>
      <c r="F124" s="248" t="s">
        <v>5283</v>
      </c>
      <c r="G124" s="246"/>
      <c r="H124" s="247" t="s">
        <v>19</v>
      </c>
      <c r="I124" s="249"/>
      <c r="J124" s="246"/>
      <c r="K124" s="246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187</v>
      </c>
      <c r="AU124" s="254" t="s">
        <v>86</v>
      </c>
      <c r="AV124" s="14" t="s">
        <v>84</v>
      </c>
      <c r="AW124" s="14" t="s">
        <v>37</v>
      </c>
      <c r="AX124" s="14" t="s">
        <v>77</v>
      </c>
      <c r="AY124" s="254" t="s">
        <v>177</v>
      </c>
    </row>
    <row r="125" s="14" customFormat="1">
      <c r="A125" s="14"/>
      <c r="B125" s="245"/>
      <c r="C125" s="246"/>
      <c r="D125" s="229" t="s">
        <v>187</v>
      </c>
      <c r="E125" s="247" t="s">
        <v>19</v>
      </c>
      <c r="F125" s="248" t="s">
        <v>5284</v>
      </c>
      <c r="G125" s="246"/>
      <c r="H125" s="247" t="s">
        <v>19</v>
      </c>
      <c r="I125" s="249"/>
      <c r="J125" s="246"/>
      <c r="K125" s="246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187</v>
      </c>
      <c r="AU125" s="254" t="s">
        <v>86</v>
      </c>
      <c r="AV125" s="14" t="s">
        <v>84</v>
      </c>
      <c r="AW125" s="14" t="s">
        <v>37</v>
      </c>
      <c r="AX125" s="14" t="s">
        <v>77</v>
      </c>
      <c r="AY125" s="254" t="s">
        <v>177</v>
      </c>
    </row>
    <row r="126" s="13" customFormat="1">
      <c r="A126" s="13"/>
      <c r="B126" s="234"/>
      <c r="C126" s="235"/>
      <c r="D126" s="229" t="s">
        <v>187</v>
      </c>
      <c r="E126" s="236" t="s">
        <v>19</v>
      </c>
      <c r="F126" s="237" t="s">
        <v>84</v>
      </c>
      <c r="G126" s="235"/>
      <c r="H126" s="238">
        <v>1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187</v>
      </c>
      <c r="AU126" s="244" t="s">
        <v>86</v>
      </c>
      <c r="AV126" s="13" t="s">
        <v>86</v>
      </c>
      <c r="AW126" s="13" t="s">
        <v>37</v>
      </c>
      <c r="AX126" s="13" t="s">
        <v>84</v>
      </c>
      <c r="AY126" s="244" t="s">
        <v>177</v>
      </c>
    </row>
    <row r="127" s="2" customFormat="1" ht="16.5" customHeight="1">
      <c r="A127" s="41"/>
      <c r="B127" s="42"/>
      <c r="C127" s="216" t="s">
        <v>223</v>
      </c>
      <c r="D127" s="216" t="s">
        <v>179</v>
      </c>
      <c r="E127" s="217" t="s">
        <v>5285</v>
      </c>
      <c r="F127" s="218" t="s">
        <v>5286</v>
      </c>
      <c r="G127" s="219" t="s">
        <v>1924</v>
      </c>
      <c r="H127" s="220">
        <v>1</v>
      </c>
      <c r="I127" s="221"/>
      <c r="J127" s="222">
        <f>ROUND(I127*H127,2)</f>
        <v>0</v>
      </c>
      <c r="K127" s="218" t="s">
        <v>5279</v>
      </c>
      <c r="L127" s="47"/>
      <c r="M127" s="223" t="s">
        <v>19</v>
      </c>
      <c r="N127" s="224" t="s">
        <v>48</v>
      </c>
      <c r="O127" s="87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7" t="s">
        <v>5240</v>
      </c>
      <c r="AT127" s="227" t="s">
        <v>179</v>
      </c>
      <c r="AU127" s="227" t="s">
        <v>86</v>
      </c>
      <c r="AY127" s="20" t="s">
        <v>177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20" t="s">
        <v>84</v>
      </c>
      <c r="BK127" s="228">
        <f>ROUND(I127*H127,2)</f>
        <v>0</v>
      </c>
      <c r="BL127" s="20" t="s">
        <v>5240</v>
      </c>
      <c r="BM127" s="227" t="s">
        <v>5287</v>
      </c>
    </row>
    <row r="128" s="2" customFormat="1">
      <c r="A128" s="41"/>
      <c r="B128" s="42"/>
      <c r="C128" s="43"/>
      <c r="D128" s="229" t="s">
        <v>185</v>
      </c>
      <c r="E128" s="43"/>
      <c r="F128" s="230" t="s">
        <v>5286</v>
      </c>
      <c r="G128" s="43"/>
      <c r="H128" s="43"/>
      <c r="I128" s="231"/>
      <c r="J128" s="43"/>
      <c r="K128" s="43"/>
      <c r="L128" s="47"/>
      <c r="M128" s="232"/>
      <c r="N128" s="233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185</v>
      </c>
      <c r="AU128" s="20" t="s">
        <v>86</v>
      </c>
    </row>
    <row r="129" s="14" customFormat="1">
      <c r="A129" s="14"/>
      <c r="B129" s="245"/>
      <c r="C129" s="246"/>
      <c r="D129" s="229" t="s">
        <v>187</v>
      </c>
      <c r="E129" s="247" t="s">
        <v>19</v>
      </c>
      <c r="F129" s="248" t="s">
        <v>5288</v>
      </c>
      <c r="G129" s="246"/>
      <c r="H129" s="247" t="s">
        <v>19</v>
      </c>
      <c r="I129" s="249"/>
      <c r="J129" s="246"/>
      <c r="K129" s="246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187</v>
      </c>
      <c r="AU129" s="254" t="s">
        <v>86</v>
      </c>
      <c r="AV129" s="14" t="s">
        <v>84</v>
      </c>
      <c r="AW129" s="14" t="s">
        <v>37</v>
      </c>
      <c r="AX129" s="14" t="s">
        <v>77</v>
      </c>
      <c r="AY129" s="254" t="s">
        <v>177</v>
      </c>
    </row>
    <row r="130" s="14" customFormat="1">
      <c r="A130" s="14"/>
      <c r="B130" s="245"/>
      <c r="C130" s="246"/>
      <c r="D130" s="229" t="s">
        <v>187</v>
      </c>
      <c r="E130" s="247" t="s">
        <v>19</v>
      </c>
      <c r="F130" s="248" t="s">
        <v>5289</v>
      </c>
      <c r="G130" s="246"/>
      <c r="H130" s="247" t="s">
        <v>19</v>
      </c>
      <c r="I130" s="249"/>
      <c r="J130" s="246"/>
      <c r="K130" s="246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187</v>
      </c>
      <c r="AU130" s="254" t="s">
        <v>86</v>
      </c>
      <c r="AV130" s="14" t="s">
        <v>84</v>
      </c>
      <c r="AW130" s="14" t="s">
        <v>37</v>
      </c>
      <c r="AX130" s="14" t="s">
        <v>77</v>
      </c>
      <c r="AY130" s="254" t="s">
        <v>177</v>
      </c>
    </row>
    <row r="131" s="14" customFormat="1">
      <c r="A131" s="14"/>
      <c r="B131" s="245"/>
      <c r="C131" s="246"/>
      <c r="D131" s="229" t="s">
        <v>187</v>
      </c>
      <c r="E131" s="247" t="s">
        <v>19</v>
      </c>
      <c r="F131" s="248" t="s">
        <v>5290</v>
      </c>
      <c r="G131" s="246"/>
      <c r="H131" s="247" t="s">
        <v>19</v>
      </c>
      <c r="I131" s="249"/>
      <c r="J131" s="246"/>
      <c r="K131" s="246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187</v>
      </c>
      <c r="AU131" s="254" t="s">
        <v>86</v>
      </c>
      <c r="AV131" s="14" t="s">
        <v>84</v>
      </c>
      <c r="AW131" s="14" t="s">
        <v>37</v>
      </c>
      <c r="AX131" s="14" t="s">
        <v>77</v>
      </c>
      <c r="AY131" s="254" t="s">
        <v>177</v>
      </c>
    </row>
    <row r="132" s="14" customFormat="1">
      <c r="A132" s="14"/>
      <c r="B132" s="245"/>
      <c r="C132" s="246"/>
      <c r="D132" s="229" t="s">
        <v>187</v>
      </c>
      <c r="E132" s="247" t="s">
        <v>19</v>
      </c>
      <c r="F132" s="248" t="s">
        <v>5291</v>
      </c>
      <c r="G132" s="246"/>
      <c r="H132" s="247" t="s">
        <v>19</v>
      </c>
      <c r="I132" s="249"/>
      <c r="J132" s="246"/>
      <c r="K132" s="246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187</v>
      </c>
      <c r="AU132" s="254" t="s">
        <v>86</v>
      </c>
      <c r="AV132" s="14" t="s">
        <v>84</v>
      </c>
      <c r="AW132" s="14" t="s">
        <v>37</v>
      </c>
      <c r="AX132" s="14" t="s">
        <v>77</v>
      </c>
      <c r="AY132" s="254" t="s">
        <v>177</v>
      </c>
    </row>
    <row r="133" s="14" customFormat="1">
      <c r="A133" s="14"/>
      <c r="B133" s="245"/>
      <c r="C133" s="246"/>
      <c r="D133" s="229" t="s">
        <v>187</v>
      </c>
      <c r="E133" s="247" t="s">
        <v>19</v>
      </c>
      <c r="F133" s="248" t="s">
        <v>5292</v>
      </c>
      <c r="G133" s="246"/>
      <c r="H133" s="247" t="s">
        <v>19</v>
      </c>
      <c r="I133" s="249"/>
      <c r="J133" s="246"/>
      <c r="K133" s="246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187</v>
      </c>
      <c r="AU133" s="254" t="s">
        <v>86</v>
      </c>
      <c r="AV133" s="14" t="s">
        <v>84</v>
      </c>
      <c r="AW133" s="14" t="s">
        <v>37</v>
      </c>
      <c r="AX133" s="14" t="s">
        <v>77</v>
      </c>
      <c r="AY133" s="254" t="s">
        <v>177</v>
      </c>
    </row>
    <row r="134" s="14" customFormat="1">
      <c r="A134" s="14"/>
      <c r="B134" s="245"/>
      <c r="C134" s="246"/>
      <c r="D134" s="229" t="s">
        <v>187</v>
      </c>
      <c r="E134" s="247" t="s">
        <v>19</v>
      </c>
      <c r="F134" s="248" t="s">
        <v>5293</v>
      </c>
      <c r="G134" s="246"/>
      <c r="H134" s="247" t="s">
        <v>19</v>
      </c>
      <c r="I134" s="249"/>
      <c r="J134" s="246"/>
      <c r="K134" s="246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187</v>
      </c>
      <c r="AU134" s="254" t="s">
        <v>86</v>
      </c>
      <c r="AV134" s="14" t="s">
        <v>84</v>
      </c>
      <c r="AW134" s="14" t="s">
        <v>37</v>
      </c>
      <c r="AX134" s="14" t="s">
        <v>77</v>
      </c>
      <c r="AY134" s="254" t="s">
        <v>177</v>
      </c>
    </row>
    <row r="135" s="14" customFormat="1">
      <c r="A135" s="14"/>
      <c r="B135" s="245"/>
      <c r="C135" s="246"/>
      <c r="D135" s="229" t="s">
        <v>187</v>
      </c>
      <c r="E135" s="247" t="s">
        <v>19</v>
      </c>
      <c r="F135" s="248" t="s">
        <v>5294</v>
      </c>
      <c r="G135" s="246"/>
      <c r="H135" s="247" t="s">
        <v>19</v>
      </c>
      <c r="I135" s="249"/>
      <c r="J135" s="246"/>
      <c r="K135" s="246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187</v>
      </c>
      <c r="AU135" s="254" t="s">
        <v>86</v>
      </c>
      <c r="AV135" s="14" t="s">
        <v>84</v>
      </c>
      <c r="AW135" s="14" t="s">
        <v>37</v>
      </c>
      <c r="AX135" s="14" t="s">
        <v>77</v>
      </c>
      <c r="AY135" s="254" t="s">
        <v>177</v>
      </c>
    </row>
    <row r="136" s="14" customFormat="1">
      <c r="A136" s="14"/>
      <c r="B136" s="245"/>
      <c r="C136" s="246"/>
      <c r="D136" s="229" t="s">
        <v>187</v>
      </c>
      <c r="E136" s="247" t="s">
        <v>19</v>
      </c>
      <c r="F136" s="248" t="s">
        <v>5295</v>
      </c>
      <c r="G136" s="246"/>
      <c r="H136" s="247" t="s">
        <v>19</v>
      </c>
      <c r="I136" s="249"/>
      <c r="J136" s="246"/>
      <c r="K136" s="246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187</v>
      </c>
      <c r="AU136" s="254" t="s">
        <v>86</v>
      </c>
      <c r="AV136" s="14" t="s">
        <v>84</v>
      </c>
      <c r="AW136" s="14" t="s">
        <v>37</v>
      </c>
      <c r="AX136" s="14" t="s">
        <v>77</v>
      </c>
      <c r="AY136" s="254" t="s">
        <v>177</v>
      </c>
    </row>
    <row r="137" s="14" customFormat="1">
      <c r="A137" s="14"/>
      <c r="B137" s="245"/>
      <c r="C137" s="246"/>
      <c r="D137" s="229" t="s">
        <v>187</v>
      </c>
      <c r="E137" s="247" t="s">
        <v>19</v>
      </c>
      <c r="F137" s="248" t="s">
        <v>5296</v>
      </c>
      <c r="G137" s="246"/>
      <c r="H137" s="247" t="s">
        <v>19</v>
      </c>
      <c r="I137" s="249"/>
      <c r="J137" s="246"/>
      <c r="K137" s="246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187</v>
      </c>
      <c r="AU137" s="254" t="s">
        <v>86</v>
      </c>
      <c r="AV137" s="14" t="s">
        <v>84</v>
      </c>
      <c r="AW137" s="14" t="s">
        <v>37</v>
      </c>
      <c r="AX137" s="14" t="s">
        <v>77</v>
      </c>
      <c r="AY137" s="254" t="s">
        <v>177</v>
      </c>
    </row>
    <row r="138" s="14" customFormat="1">
      <c r="A138" s="14"/>
      <c r="B138" s="245"/>
      <c r="C138" s="246"/>
      <c r="D138" s="229" t="s">
        <v>187</v>
      </c>
      <c r="E138" s="247" t="s">
        <v>19</v>
      </c>
      <c r="F138" s="248" t="s">
        <v>5297</v>
      </c>
      <c r="G138" s="246"/>
      <c r="H138" s="247" t="s">
        <v>19</v>
      </c>
      <c r="I138" s="249"/>
      <c r="J138" s="246"/>
      <c r="K138" s="246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187</v>
      </c>
      <c r="AU138" s="254" t="s">
        <v>86</v>
      </c>
      <c r="AV138" s="14" t="s">
        <v>84</v>
      </c>
      <c r="AW138" s="14" t="s">
        <v>37</v>
      </c>
      <c r="AX138" s="14" t="s">
        <v>77</v>
      </c>
      <c r="AY138" s="254" t="s">
        <v>177</v>
      </c>
    </row>
    <row r="139" s="14" customFormat="1">
      <c r="A139" s="14"/>
      <c r="B139" s="245"/>
      <c r="C139" s="246"/>
      <c r="D139" s="229" t="s">
        <v>187</v>
      </c>
      <c r="E139" s="247" t="s">
        <v>19</v>
      </c>
      <c r="F139" s="248" t="s">
        <v>5298</v>
      </c>
      <c r="G139" s="246"/>
      <c r="H139" s="247" t="s">
        <v>19</v>
      </c>
      <c r="I139" s="249"/>
      <c r="J139" s="246"/>
      <c r="K139" s="246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187</v>
      </c>
      <c r="AU139" s="254" t="s">
        <v>86</v>
      </c>
      <c r="AV139" s="14" t="s">
        <v>84</v>
      </c>
      <c r="AW139" s="14" t="s">
        <v>37</v>
      </c>
      <c r="AX139" s="14" t="s">
        <v>77</v>
      </c>
      <c r="AY139" s="254" t="s">
        <v>177</v>
      </c>
    </row>
    <row r="140" s="14" customFormat="1">
      <c r="A140" s="14"/>
      <c r="B140" s="245"/>
      <c r="C140" s="246"/>
      <c r="D140" s="229" t="s">
        <v>187</v>
      </c>
      <c r="E140" s="247" t="s">
        <v>19</v>
      </c>
      <c r="F140" s="248" t="s">
        <v>5299</v>
      </c>
      <c r="G140" s="246"/>
      <c r="H140" s="247" t="s">
        <v>19</v>
      </c>
      <c r="I140" s="249"/>
      <c r="J140" s="246"/>
      <c r="K140" s="246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187</v>
      </c>
      <c r="AU140" s="254" t="s">
        <v>86</v>
      </c>
      <c r="AV140" s="14" t="s">
        <v>84</v>
      </c>
      <c r="AW140" s="14" t="s">
        <v>37</v>
      </c>
      <c r="AX140" s="14" t="s">
        <v>77</v>
      </c>
      <c r="AY140" s="254" t="s">
        <v>177</v>
      </c>
    </row>
    <row r="141" s="14" customFormat="1">
      <c r="A141" s="14"/>
      <c r="B141" s="245"/>
      <c r="C141" s="246"/>
      <c r="D141" s="229" t="s">
        <v>187</v>
      </c>
      <c r="E141" s="247" t="s">
        <v>19</v>
      </c>
      <c r="F141" s="248" t="s">
        <v>5300</v>
      </c>
      <c r="G141" s="246"/>
      <c r="H141" s="247" t="s">
        <v>19</v>
      </c>
      <c r="I141" s="249"/>
      <c r="J141" s="246"/>
      <c r="K141" s="246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187</v>
      </c>
      <c r="AU141" s="254" t="s">
        <v>86</v>
      </c>
      <c r="AV141" s="14" t="s">
        <v>84</v>
      </c>
      <c r="AW141" s="14" t="s">
        <v>37</v>
      </c>
      <c r="AX141" s="14" t="s">
        <v>77</v>
      </c>
      <c r="AY141" s="254" t="s">
        <v>177</v>
      </c>
    </row>
    <row r="142" s="13" customFormat="1">
      <c r="A142" s="13"/>
      <c r="B142" s="234"/>
      <c r="C142" s="235"/>
      <c r="D142" s="229" t="s">
        <v>187</v>
      </c>
      <c r="E142" s="236" t="s">
        <v>19</v>
      </c>
      <c r="F142" s="237" t="s">
        <v>84</v>
      </c>
      <c r="G142" s="235"/>
      <c r="H142" s="238">
        <v>1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187</v>
      </c>
      <c r="AU142" s="244" t="s">
        <v>86</v>
      </c>
      <c r="AV142" s="13" t="s">
        <v>86</v>
      </c>
      <c r="AW142" s="13" t="s">
        <v>37</v>
      </c>
      <c r="AX142" s="13" t="s">
        <v>84</v>
      </c>
      <c r="AY142" s="244" t="s">
        <v>177</v>
      </c>
    </row>
    <row r="143" s="12" customFormat="1" ht="22.8" customHeight="1">
      <c r="A143" s="12"/>
      <c r="B143" s="200"/>
      <c r="C143" s="201"/>
      <c r="D143" s="202" t="s">
        <v>76</v>
      </c>
      <c r="E143" s="214" t="s">
        <v>5301</v>
      </c>
      <c r="F143" s="214" t="s">
        <v>5302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SUM(P144:P167)</f>
        <v>0</v>
      </c>
      <c r="Q143" s="208"/>
      <c r="R143" s="209">
        <f>SUM(R144:R167)</f>
        <v>0</v>
      </c>
      <c r="S143" s="208"/>
      <c r="T143" s="210">
        <f>SUM(T144:T167)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205</v>
      </c>
      <c r="AT143" s="212" t="s">
        <v>76</v>
      </c>
      <c r="AU143" s="212" t="s">
        <v>84</v>
      </c>
      <c r="AY143" s="211" t="s">
        <v>177</v>
      </c>
      <c r="BK143" s="213">
        <f>SUM(BK144:BK167)</f>
        <v>0</v>
      </c>
    </row>
    <row r="144" s="2" customFormat="1" ht="16.5" customHeight="1">
      <c r="A144" s="41"/>
      <c r="B144" s="42"/>
      <c r="C144" s="216" t="s">
        <v>241</v>
      </c>
      <c r="D144" s="216" t="s">
        <v>179</v>
      </c>
      <c r="E144" s="217" t="s">
        <v>5303</v>
      </c>
      <c r="F144" s="218" t="s">
        <v>5302</v>
      </c>
      <c r="G144" s="219" t="s">
        <v>2844</v>
      </c>
      <c r="H144" s="288"/>
      <c r="I144" s="221"/>
      <c r="J144" s="222">
        <f>ROUND(I144*H144,2)</f>
        <v>0</v>
      </c>
      <c r="K144" s="218" t="s">
        <v>244</v>
      </c>
      <c r="L144" s="47"/>
      <c r="M144" s="223" t="s">
        <v>19</v>
      </c>
      <c r="N144" s="224" t="s">
        <v>48</v>
      </c>
      <c r="O144" s="87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7" t="s">
        <v>5240</v>
      </c>
      <c r="AT144" s="227" t="s">
        <v>179</v>
      </c>
      <c r="AU144" s="227" t="s">
        <v>86</v>
      </c>
      <c r="AY144" s="20" t="s">
        <v>177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20" t="s">
        <v>84</v>
      </c>
      <c r="BK144" s="228">
        <f>ROUND(I144*H144,2)</f>
        <v>0</v>
      </c>
      <c r="BL144" s="20" t="s">
        <v>5240</v>
      </c>
      <c r="BM144" s="227" t="s">
        <v>5304</v>
      </c>
    </row>
    <row r="145" s="2" customFormat="1">
      <c r="A145" s="41"/>
      <c r="B145" s="42"/>
      <c r="C145" s="43"/>
      <c r="D145" s="229" t="s">
        <v>185</v>
      </c>
      <c r="E145" s="43"/>
      <c r="F145" s="230" t="s">
        <v>5305</v>
      </c>
      <c r="G145" s="43"/>
      <c r="H145" s="43"/>
      <c r="I145" s="231"/>
      <c r="J145" s="43"/>
      <c r="K145" s="43"/>
      <c r="L145" s="47"/>
      <c r="M145" s="232"/>
      <c r="N145" s="233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185</v>
      </c>
      <c r="AU145" s="20" t="s">
        <v>86</v>
      </c>
    </row>
    <row r="146" s="14" customFormat="1">
      <c r="A146" s="14"/>
      <c r="B146" s="245"/>
      <c r="C146" s="246"/>
      <c r="D146" s="229" t="s">
        <v>187</v>
      </c>
      <c r="E146" s="247" t="s">
        <v>19</v>
      </c>
      <c r="F146" s="248" t="s">
        <v>5306</v>
      </c>
      <c r="G146" s="246"/>
      <c r="H146" s="247" t="s">
        <v>19</v>
      </c>
      <c r="I146" s="249"/>
      <c r="J146" s="246"/>
      <c r="K146" s="246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187</v>
      </c>
      <c r="AU146" s="254" t="s">
        <v>86</v>
      </c>
      <c r="AV146" s="14" t="s">
        <v>84</v>
      </c>
      <c r="AW146" s="14" t="s">
        <v>37</v>
      </c>
      <c r="AX146" s="14" t="s">
        <v>77</v>
      </c>
      <c r="AY146" s="254" t="s">
        <v>177</v>
      </c>
    </row>
    <row r="147" s="14" customFormat="1">
      <c r="A147" s="14"/>
      <c r="B147" s="245"/>
      <c r="C147" s="246"/>
      <c r="D147" s="229" t="s">
        <v>187</v>
      </c>
      <c r="E147" s="247" t="s">
        <v>19</v>
      </c>
      <c r="F147" s="248" t="s">
        <v>5307</v>
      </c>
      <c r="G147" s="246"/>
      <c r="H147" s="247" t="s">
        <v>19</v>
      </c>
      <c r="I147" s="249"/>
      <c r="J147" s="246"/>
      <c r="K147" s="246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187</v>
      </c>
      <c r="AU147" s="254" t="s">
        <v>86</v>
      </c>
      <c r="AV147" s="14" t="s">
        <v>84</v>
      </c>
      <c r="AW147" s="14" t="s">
        <v>37</v>
      </c>
      <c r="AX147" s="14" t="s">
        <v>77</v>
      </c>
      <c r="AY147" s="254" t="s">
        <v>177</v>
      </c>
    </row>
    <row r="148" s="14" customFormat="1">
      <c r="A148" s="14"/>
      <c r="B148" s="245"/>
      <c r="C148" s="246"/>
      <c r="D148" s="229" t="s">
        <v>187</v>
      </c>
      <c r="E148" s="247" t="s">
        <v>19</v>
      </c>
      <c r="F148" s="248" t="s">
        <v>5308</v>
      </c>
      <c r="G148" s="246"/>
      <c r="H148" s="247" t="s">
        <v>19</v>
      </c>
      <c r="I148" s="249"/>
      <c r="J148" s="246"/>
      <c r="K148" s="246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187</v>
      </c>
      <c r="AU148" s="254" t="s">
        <v>86</v>
      </c>
      <c r="AV148" s="14" t="s">
        <v>84</v>
      </c>
      <c r="AW148" s="14" t="s">
        <v>37</v>
      </c>
      <c r="AX148" s="14" t="s">
        <v>77</v>
      </c>
      <c r="AY148" s="254" t="s">
        <v>177</v>
      </c>
    </row>
    <row r="149" s="14" customFormat="1">
      <c r="A149" s="14"/>
      <c r="B149" s="245"/>
      <c r="C149" s="246"/>
      <c r="D149" s="229" t="s">
        <v>187</v>
      </c>
      <c r="E149" s="247" t="s">
        <v>19</v>
      </c>
      <c r="F149" s="248" t="s">
        <v>5309</v>
      </c>
      <c r="G149" s="246"/>
      <c r="H149" s="247" t="s">
        <v>19</v>
      </c>
      <c r="I149" s="249"/>
      <c r="J149" s="246"/>
      <c r="K149" s="246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187</v>
      </c>
      <c r="AU149" s="254" t="s">
        <v>86</v>
      </c>
      <c r="AV149" s="14" t="s">
        <v>84</v>
      </c>
      <c r="AW149" s="14" t="s">
        <v>37</v>
      </c>
      <c r="AX149" s="14" t="s">
        <v>77</v>
      </c>
      <c r="AY149" s="254" t="s">
        <v>177</v>
      </c>
    </row>
    <row r="150" s="14" customFormat="1">
      <c r="A150" s="14"/>
      <c r="B150" s="245"/>
      <c r="C150" s="246"/>
      <c r="D150" s="229" t="s">
        <v>187</v>
      </c>
      <c r="E150" s="247" t="s">
        <v>19</v>
      </c>
      <c r="F150" s="248" t="s">
        <v>5310</v>
      </c>
      <c r="G150" s="246"/>
      <c r="H150" s="247" t="s">
        <v>19</v>
      </c>
      <c r="I150" s="249"/>
      <c r="J150" s="246"/>
      <c r="K150" s="246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187</v>
      </c>
      <c r="AU150" s="254" t="s">
        <v>86</v>
      </c>
      <c r="AV150" s="14" t="s">
        <v>84</v>
      </c>
      <c r="AW150" s="14" t="s">
        <v>37</v>
      </c>
      <c r="AX150" s="14" t="s">
        <v>77</v>
      </c>
      <c r="AY150" s="254" t="s">
        <v>177</v>
      </c>
    </row>
    <row r="151" s="13" customFormat="1">
      <c r="A151" s="13"/>
      <c r="B151" s="234"/>
      <c r="C151" s="235"/>
      <c r="D151" s="229" t="s">
        <v>187</v>
      </c>
      <c r="E151" s="236" t="s">
        <v>19</v>
      </c>
      <c r="F151" s="237" t="s">
        <v>5311</v>
      </c>
      <c r="G151" s="235"/>
      <c r="H151" s="238">
        <v>2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187</v>
      </c>
      <c r="AU151" s="244" t="s">
        <v>86</v>
      </c>
      <c r="AV151" s="13" t="s">
        <v>86</v>
      </c>
      <c r="AW151" s="13" t="s">
        <v>37</v>
      </c>
      <c r="AX151" s="13" t="s">
        <v>84</v>
      </c>
      <c r="AY151" s="244" t="s">
        <v>177</v>
      </c>
    </row>
    <row r="152" s="2" customFormat="1" ht="16.5" customHeight="1">
      <c r="A152" s="41"/>
      <c r="B152" s="42"/>
      <c r="C152" s="216" t="s">
        <v>248</v>
      </c>
      <c r="D152" s="216" t="s">
        <v>179</v>
      </c>
      <c r="E152" s="217" t="s">
        <v>5312</v>
      </c>
      <c r="F152" s="218" t="s">
        <v>5313</v>
      </c>
      <c r="G152" s="219" t="s">
        <v>344</v>
      </c>
      <c r="H152" s="220">
        <v>1</v>
      </c>
      <c r="I152" s="221"/>
      <c r="J152" s="222">
        <f>ROUND(I152*H152,2)</f>
        <v>0</v>
      </c>
      <c r="K152" s="218" t="s">
        <v>244</v>
      </c>
      <c r="L152" s="47"/>
      <c r="M152" s="223" t="s">
        <v>19</v>
      </c>
      <c r="N152" s="224" t="s">
        <v>48</v>
      </c>
      <c r="O152" s="87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7" t="s">
        <v>5240</v>
      </c>
      <c r="AT152" s="227" t="s">
        <v>179</v>
      </c>
      <c r="AU152" s="227" t="s">
        <v>86</v>
      </c>
      <c r="AY152" s="20" t="s">
        <v>177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20" t="s">
        <v>84</v>
      </c>
      <c r="BK152" s="228">
        <f>ROUND(I152*H152,2)</f>
        <v>0</v>
      </c>
      <c r="BL152" s="20" t="s">
        <v>5240</v>
      </c>
      <c r="BM152" s="227" t="s">
        <v>5314</v>
      </c>
    </row>
    <row r="153" s="2" customFormat="1">
      <c r="A153" s="41"/>
      <c r="B153" s="42"/>
      <c r="C153" s="43"/>
      <c r="D153" s="229" t="s">
        <v>185</v>
      </c>
      <c r="E153" s="43"/>
      <c r="F153" s="230" t="s">
        <v>5315</v>
      </c>
      <c r="G153" s="43"/>
      <c r="H153" s="43"/>
      <c r="I153" s="231"/>
      <c r="J153" s="43"/>
      <c r="K153" s="43"/>
      <c r="L153" s="47"/>
      <c r="M153" s="232"/>
      <c r="N153" s="233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185</v>
      </c>
      <c r="AU153" s="20" t="s">
        <v>86</v>
      </c>
    </row>
    <row r="154" s="14" customFormat="1">
      <c r="A154" s="14"/>
      <c r="B154" s="245"/>
      <c r="C154" s="246"/>
      <c r="D154" s="229" t="s">
        <v>187</v>
      </c>
      <c r="E154" s="247" t="s">
        <v>19</v>
      </c>
      <c r="F154" s="248" t="s">
        <v>5316</v>
      </c>
      <c r="G154" s="246"/>
      <c r="H154" s="247" t="s">
        <v>19</v>
      </c>
      <c r="I154" s="249"/>
      <c r="J154" s="246"/>
      <c r="K154" s="246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187</v>
      </c>
      <c r="AU154" s="254" t="s">
        <v>86</v>
      </c>
      <c r="AV154" s="14" t="s">
        <v>84</v>
      </c>
      <c r="AW154" s="14" t="s">
        <v>37</v>
      </c>
      <c r="AX154" s="14" t="s">
        <v>77</v>
      </c>
      <c r="AY154" s="254" t="s">
        <v>177</v>
      </c>
    </row>
    <row r="155" s="14" customFormat="1">
      <c r="A155" s="14"/>
      <c r="B155" s="245"/>
      <c r="C155" s="246"/>
      <c r="D155" s="229" t="s">
        <v>187</v>
      </c>
      <c r="E155" s="247" t="s">
        <v>19</v>
      </c>
      <c r="F155" s="248" t="s">
        <v>5317</v>
      </c>
      <c r="G155" s="246"/>
      <c r="H155" s="247" t="s">
        <v>19</v>
      </c>
      <c r="I155" s="249"/>
      <c r="J155" s="246"/>
      <c r="K155" s="246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187</v>
      </c>
      <c r="AU155" s="254" t="s">
        <v>86</v>
      </c>
      <c r="AV155" s="14" t="s">
        <v>84</v>
      </c>
      <c r="AW155" s="14" t="s">
        <v>37</v>
      </c>
      <c r="AX155" s="14" t="s">
        <v>77</v>
      </c>
      <c r="AY155" s="254" t="s">
        <v>177</v>
      </c>
    </row>
    <row r="156" s="14" customFormat="1">
      <c r="A156" s="14"/>
      <c r="B156" s="245"/>
      <c r="C156" s="246"/>
      <c r="D156" s="229" t="s">
        <v>187</v>
      </c>
      <c r="E156" s="247" t="s">
        <v>19</v>
      </c>
      <c r="F156" s="248" t="s">
        <v>5318</v>
      </c>
      <c r="G156" s="246"/>
      <c r="H156" s="247" t="s">
        <v>19</v>
      </c>
      <c r="I156" s="249"/>
      <c r="J156" s="246"/>
      <c r="K156" s="246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187</v>
      </c>
      <c r="AU156" s="254" t="s">
        <v>86</v>
      </c>
      <c r="AV156" s="14" t="s">
        <v>84</v>
      </c>
      <c r="AW156" s="14" t="s">
        <v>37</v>
      </c>
      <c r="AX156" s="14" t="s">
        <v>77</v>
      </c>
      <c r="AY156" s="254" t="s">
        <v>177</v>
      </c>
    </row>
    <row r="157" s="14" customFormat="1">
      <c r="A157" s="14"/>
      <c r="B157" s="245"/>
      <c r="C157" s="246"/>
      <c r="D157" s="229" t="s">
        <v>187</v>
      </c>
      <c r="E157" s="247" t="s">
        <v>19</v>
      </c>
      <c r="F157" s="248" t="s">
        <v>5319</v>
      </c>
      <c r="G157" s="246"/>
      <c r="H157" s="247" t="s">
        <v>19</v>
      </c>
      <c r="I157" s="249"/>
      <c r="J157" s="246"/>
      <c r="K157" s="246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187</v>
      </c>
      <c r="AU157" s="254" t="s">
        <v>86</v>
      </c>
      <c r="AV157" s="14" t="s">
        <v>84</v>
      </c>
      <c r="AW157" s="14" t="s">
        <v>37</v>
      </c>
      <c r="AX157" s="14" t="s">
        <v>77</v>
      </c>
      <c r="AY157" s="254" t="s">
        <v>177</v>
      </c>
    </row>
    <row r="158" s="14" customFormat="1">
      <c r="A158" s="14"/>
      <c r="B158" s="245"/>
      <c r="C158" s="246"/>
      <c r="D158" s="229" t="s">
        <v>187</v>
      </c>
      <c r="E158" s="247" t="s">
        <v>19</v>
      </c>
      <c r="F158" s="248" t="s">
        <v>5320</v>
      </c>
      <c r="G158" s="246"/>
      <c r="H158" s="247" t="s">
        <v>19</v>
      </c>
      <c r="I158" s="249"/>
      <c r="J158" s="246"/>
      <c r="K158" s="246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187</v>
      </c>
      <c r="AU158" s="254" t="s">
        <v>86</v>
      </c>
      <c r="AV158" s="14" t="s">
        <v>84</v>
      </c>
      <c r="AW158" s="14" t="s">
        <v>37</v>
      </c>
      <c r="AX158" s="14" t="s">
        <v>77</v>
      </c>
      <c r="AY158" s="254" t="s">
        <v>177</v>
      </c>
    </row>
    <row r="159" s="14" customFormat="1">
      <c r="A159" s="14"/>
      <c r="B159" s="245"/>
      <c r="C159" s="246"/>
      <c r="D159" s="229" t="s">
        <v>187</v>
      </c>
      <c r="E159" s="247" t="s">
        <v>19</v>
      </c>
      <c r="F159" s="248" t="s">
        <v>5321</v>
      </c>
      <c r="G159" s="246"/>
      <c r="H159" s="247" t="s">
        <v>19</v>
      </c>
      <c r="I159" s="249"/>
      <c r="J159" s="246"/>
      <c r="K159" s="246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187</v>
      </c>
      <c r="AU159" s="254" t="s">
        <v>86</v>
      </c>
      <c r="AV159" s="14" t="s">
        <v>84</v>
      </c>
      <c r="AW159" s="14" t="s">
        <v>37</v>
      </c>
      <c r="AX159" s="14" t="s">
        <v>77</v>
      </c>
      <c r="AY159" s="254" t="s">
        <v>177</v>
      </c>
    </row>
    <row r="160" s="13" customFormat="1">
      <c r="A160" s="13"/>
      <c r="B160" s="234"/>
      <c r="C160" s="235"/>
      <c r="D160" s="229" t="s">
        <v>187</v>
      </c>
      <c r="E160" s="236" t="s">
        <v>19</v>
      </c>
      <c r="F160" s="237" t="s">
        <v>84</v>
      </c>
      <c r="G160" s="235"/>
      <c r="H160" s="238">
        <v>1</v>
      </c>
      <c r="I160" s="239"/>
      <c r="J160" s="235"/>
      <c r="K160" s="235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187</v>
      </c>
      <c r="AU160" s="244" t="s">
        <v>86</v>
      </c>
      <c r="AV160" s="13" t="s">
        <v>86</v>
      </c>
      <c r="AW160" s="13" t="s">
        <v>37</v>
      </c>
      <c r="AX160" s="13" t="s">
        <v>84</v>
      </c>
      <c r="AY160" s="244" t="s">
        <v>177</v>
      </c>
    </row>
    <row r="161" s="2" customFormat="1" ht="16.5" customHeight="1">
      <c r="A161" s="41"/>
      <c r="B161" s="42"/>
      <c r="C161" s="216" t="s">
        <v>255</v>
      </c>
      <c r="D161" s="216" t="s">
        <v>179</v>
      </c>
      <c r="E161" s="217" t="s">
        <v>5322</v>
      </c>
      <c r="F161" s="218" t="s">
        <v>5323</v>
      </c>
      <c r="G161" s="219" t="s">
        <v>344</v>
      </c>
      <c r="H161" s="220">
        <v>1</v>
      </c>
      <c r="I161" s="221"/>
      <c r="J161" s="222">
        <f>ROUND(I161*H161,2)</f>
        <v>0</v>
      </c>
      <c r="K161" s="218" t="s">
        <v>5279</v>
      </c>
      <c r="L161" s="47"/>
      <c r="M161" s="223" t="s">
        <v>19</v>
      </c>
      <c r="N161" s="224" t="s">
        <v>48</v>
      </c>
      <c r="O161" s="87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7" t="s">
        <v>5240</v>
      </c>
      <c r="AT161" s="227" t="s">
        <v>179</v>
      </c>
      <c r="AU161" s="227" t="s">
        <v>86</v>
      </c>
      <c r="AY161" s="20" t="s">
        <v>177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20" t="s">
        <v>84</v>
      </c>
      <c r="BK161" s="228">
        <f>ROUND(I161*H161,2)</f>
        <v>0</v>
      </c>
      <c r="BL161" s="20" t="s">
        <v>5240</v>
      </c>
      <c r="BM161" s="227" t="s">
        <v>5324</v>
      </c>
    </row>
    <row r="162" s="2" customFormat="1">
      <c r="A162" s="41"/>
      <c r="B162" s="42"/>
      <c r="C162" s="43"/>
      <c r="D162" s="229" t="s">
        <v>185</v>
      </c>
      <c r="E162" s="43"/>
      <c r="F162" s="230" t="s">
        <v>5325</v>
      </c>
      <c r="G162" s="43"/>
      <c r="H162" s="43"/>
      <c r="I162" s="231"/>
      <c r="J162" s="43"/>
      <c r="K162" s="43"/>
      <c r="L162" s="47"/>
      <c r="M162" s="232"/>
      <c r="N162" s="233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185</v>
      </c>
      <c r="AU162" s="20" t="s">
        <v>86</v>
      </c>
    </row>
    <row r="163" s="14" customFormat="1">
      <c r="A163" s="14"/>
      <c r="B163" s="245"/>
      <c r="C163" s="246"/>
      <c r="D163" s="229" t="s">
        <v>187</v>
      </c>
      <c r="E163" s="247" t="s">
        <v>19</v>
      </c>
      <c r="F163" s="248" t="s">
        <v>5326</v>
      </c>
      <c r="G163" s="246"/>
      <c r="H163" s="247" t="s">
        <v>19</v>
      </c>
      <c r="I163" s="249"/>
      <c r="J163" s="246"/>
      <c r="K163" s="246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187</v>
      </c>
      <c r="AU163" s="254" t="s">
        <v>86</v>
      </c>
      <c r="AV163" s="14" t="s">
        <v>84</v>
      </c>
      <c r="AW163" s="14" t="s">
        <v>37</v>
      </c>
      <c r="AX163" s="14" t="s">
        <v>77</v>
      </c>
      <c r="AY163" s="254" t="s">
        <v>177</v>
      </c>
    </row>
    <row r="164" s="14" customFormat="1">
      <c r="A164" s="14"/>
      <c r="B164" s="245"/>
      <c r="C164" s="246"/>
      <c r="D164" s="229" t="s">
        <v>187</v>
      </c>
      <c r="E164" s="247" t="s">
        <v>19</v>
      </c>
      <c r="F164" s="248" t="s">
        <v>5327</v>
      </c>
      <c r="G164" s="246"/>
      <c r="H164" s="247" t="s">
        <v>19</v>
      </c>
      <c r="I164" s="249"/>
      <c r="J164" s="246"/>
      <c r="K164" s="246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187</v>
      </c>
      <c r="AU164" s="254" t="s">
        <v>86</v>
      </c>
      <c r="AV164" s="14" t="s">
        <v>84</v>
      </c>
      <c r="AW164" s="14" t="s">
        <v>37</v>
      </c>
      <c r="AX164" s="14" t="s">
        <v>77</v>
      </c>
      <c r="AY164" s="254" t="s">
        <v>177</v>
      </c>
    </row>
    <row r="165" s="14" customFormat="1">
      <c r="A165" s="14"/>
      <c r="B165" s="245"/>
      <c r="C165" s="246"/>
      <c r="D165" s="229" t="s">
        <v>187</v>
      </c>
      <c r="E165" s="247" t="s">
        <v>19</v>
      </c>
      <c r="F165" s="248" t="s">
        <v>5328</v>
      </c>
      <c r="G165" s="246"/>
      <c r="H165" s="247" t="s">
        <v>19</v>
      </c>
      <c r="I165" s="249"/>
      <c r="J165" s="246"/>
      <c r="K165" s="246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187</v>
      </c>
      <c r="AU165" s="254" t="s">
        <v>86</v>
      </c>
      <c r="AV165" s="14" t="s">
        <v>84</v>
      </c>
      <c r="AW165" s="14" t="s">
        <v>37</v>
      </c>
      <c r="AX165" s="14" t="s">
        <v>77</v>
      </c>
      <c r="AY165" s="254" t="s">
        <v>177</v>
      </c>
    </row>
    <row r="166" s="14" customFormat="1">
      <c r="A166" s="14"/>
      <c r="B166" s="245"/>
      <c r="C166" s="246"/>
      <c r="D166" s="229" t="s">
        <v>187</v>
      </c>
      <c r="E166" s="247" t="s">
        <v>19</v>
      </c>
      <c r="F166" s="248" t="s">
        <v>5329</v>
      </c>
      <c r="G166" s="246"/>
      <c r="H166" s="247" t="s">
        <v>19</v>
      </c>
      <c r="I166" s="249"/>
      <c r="J166" s="246"/>
      <c r="K166" s="246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187</v>
      </c>
      <c r="AU166" s="254" t="s">
        <v>86</v>
      </c>
      <c r="AV166" s="14" t="s">
        <v>84</v>
      </c>
      <c r="AW166" s="14" t="s">
        <v>37</v>
      </c>
      <c r="AX166" s="14" t="s">
        <v>77</v>
      </c>
      <c r="AY166" s="254" t="s">
        <v>177</v>
      </c>
    </row>
    <row r="167" s="13" customFormat="1">
      <c r="A167" s="13"/>
      <c r="B167" s="234"/>
      <c r="C167" s="235"/>
      <c r="D167" s="229" t="s">
        <v>187</v>
      </c>
      <c r="E167" s="236" t="s">
        <v>19</v>
      </c>
      <c r="F167" s="237" t="s">
        <v>84</v>
      </c>
      <c r="G167" s="235"/>
      <c r="H167" s="238">
        <v>1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187</v>
      </c>
      <c r="AU167" s="244" t="s">
        <v>86</v>
      </c>
      <c r="AV167" s="13" t="s">
        <v>86</v>
      </c>
      <c r="AW167" s="13" t="s">
        <v>37</v>
      </c>
      <c r="AX167" s="13" t="s">
        <v>84</v>
      </c>
      <c r="AY167" s="244" t="s">
        <v>177</v>
      </c>
    </row>
    <row r="168" s="12" customFormat="1" ht="22.8" customHeight="1">
      <c r="A168" s="12"/>
      <c r="B168" s="200"/>
      <c r="C168" s="201"/>
      <c r="D168" s="202" t="s">
        <v>76</v>
      </c>
      <c r="E168" s="214" t="s">
        <v>5330</v>
      </c>
      <c r="F168" s="214" t="s">
        <v>5331</v>
      </c>
      <c r="G168" s="201"/>
      <c r="H168" s="201"/>
      <c r="I168" s="204"/>
      <c r="J168" s="215">
        <f>BK168</f>
        <v>0</v>
      </c>
      <c r="K168" s="201"/>
      <c r="L168" s="206"/>
      <c r="M168" s="207"/>
      <c r="N168" s="208"/>
      <c r="O168" s="208"/>
      <c r="P168" s="209">
        <f>SUM(P169:P177)</f>
        <v>0</v>
      </c>
      <c r="Q168" s="208"/>
      <c r="R168" s="209">
        <f>SUM(R169:R177)</f>
        <v>0</v>
      </c>
      <c r="S168" s="208"/>
      <c r="T168" s="210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1" t="s">
        <v>205</v>
      </c>
      <c r="AT168" s="212" t="s">
        <v>76</v>
      </c>
      <c r="AU168" s="212" t="s">
        <v>84</v>
      </c>
      <c r="AY168" s="211" t="s">
        <v>177</v>
      </c>
      <c r="BK168" s="213">
        <f>SUM(BK169:BK177)</f>
        <v>0</v>
      </c>
    </row>
    <row r="169" s="2" customFormat="1" ht="16.5" customHeight="1">
      <c r="A169" s="41"/>
      <c r="B169" s="42"/>
      <c r="C169" s="216" t="s">
        <v>260</v>
      </c>
      <c r="D169" s="216" t="s">
        <v>179</v>
      </c>
      <c r="E169" s="217" t="s">
        <v>5332</v>
      </c>
      <c r="F169" s="218" t="s">
        <v>5333</v>
      </c>
      <c r="G169" s="219" t="s">
        <v>4081</v>
      </c>
      <c r="H169" s="220">
        <v>1</v>
      </c>
      <c r="I169" s="221"/>
      <c r="J169" s="222">
        <f>ROUND(I169*H169,2)</f>
        <v>0</v>
      </c>
      <c r="K169" s="218" t="s">
        <v>244</v>
      </c>
      <c r="L169" s="47"/>
      <c r="M169" s="223" t="s">
        <v>19</v>
      </c>
      <c r="N169" s="224" t="s">
        <v>48</v>
      </c>
      <c r="O169" s="87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7" t="s">
        <v>5240</v>
      </c>
      <c r="AT169" s="227" t="s">
        <v>179</v>
      </c>
      <c r="AU169" s="227" t="s">
        <v>86</v>
      </c>
      <c r="AY169" s="20" t="s">
        <v>177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20" t="s">
        <v>84</v>
      </c>
      <c r="BK169" s="228">
        <f>ROUND(I169*H169,2)</f>
        <v>0</v>
      </c>
      <c r="BL169" s="20" t="s">
        <v>5240</v>
      </c>
      <c r="BM169" s="227" t="s">
        <v>5334</v>
      </c>
    </row>
    <row r="170" s="2" customFormat="1">
      <c r="A170" s="41"/>
      <c r="B170" s="42"/>
      <c r="C170" s="43"/>
      <c r="D170" s="229" t="s">
        <v>185</v>
      </c>
      <c r="E170" s="43"/>
      <c r="F170" s="230" t="s">
        <v>5333</v>
      </c>
      <c r="G170" s="43"/>
      <c r="H170" s="43"/>
      <c r="I170" s="231"/>
      <c r="J170" s="43"/>
      <c r="K170" s="43"/>
      <c r="L170" s="47"/>
      <c r="M170" s="232"/>
      <c r="N170" s="233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185</v>
      </c>
      <c r="AU170" s="20" t="s">
        <v>86</v>
      </c>
    </row>
    <row r="171" s="14" customFormat="1">
      <c r="A171" s="14"/>
      <c r="B171" s="245"/>
      <c r="C171" s="246"/>
      <c r="D171" s="229" t="s">
        <v>187</v>
      </c>
      <c r="E171" s="247" t="s">
        <v>19</v>
      </c>
      <c r="F171" s="248" t="s">
        <v>5335</v>
      </c>
      <c r="G171" s="246"/>
      <c r="H171" s="247" t="s">
        <v>19</v>
      </c>
      <c r="I171" s="249"/>
      <c r="J171" s="246"/>
      <c r="K171" s="246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187</v>
      </c>
      <c r="AU171" s="254" t="s">
        <v>86</v>
      </c>
      <c r="AV171" s="14" t="s">
        <v>84</v>
      </c>
      <c r="AW171" s="14" t="s">
        <v>37</v>
      </c>
      <c r="AX171" s="14" t="s">
        <v>77</v>
      </c>
      <c r="AY171" s="254" t="s">
        <v>177</v>
      </c>
    </row>
    <row r="172" s="14" customFormat="1">
      <c r="A172" s="14"/>
      <c r="B172" s="245"/>
      <c r="C172" s="246"/>
      <c r="D172" s="229" t="s">
        <v>187</v>
      </c>
      <c r="E172" s="247" t="s">
        <v>19</v>
      </c>
      <c r="F172" s="248" t="s">
        <v>5336</v>
      </c>
      <c r="G172" s="246"/>
      <c r="H172" s="247" t="s">
        <v>19</v>
      </c>
      <c r="I172" s="249"/>
      <c r="J172" s="246"/>
      <c r="K172" s="246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187</v>
      </c>
      <c r="AU172" s="254" t="s">
        <v>86</v>
      </c>
      <c r="AV172" s="14" t="s">
        <v>84</v>
      </c>
      <c r="AW172" s="14" t="s">
        <v>37</v>
      </c>
      <c r="AX172" s="14" t="s">
        <v>77</v>
      </c>
      <c r="AY172" s="254" t="s">
        <v>177</v>
      </c>
    </row>
    <row r="173" s="13" customFormat="1">
      <c r="A173" s="13"/>
      <c r="B173" s="234"/>
      <c r="C173" s="235"/>
      <c r="D173" s="229" t="s">
        <v>187</v>
      </c>
      <c r="E173" s="236" t="s">
        <v>19</v>
      </c>
      <c r="F173" s="237" t="s">
        <v>84</v>
      </c>
      <c r="G173" s="235"/>
      <c r="H173" s="238">
        <v>1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187</v>
      </c>
      <c r="AU173" s="244" t="s">
        <v>86</v>
      </c>
      <c r="AV173" s="13" t="s">
        <v>86</v>
      </c>
      <c r="AW173" s="13" t="s">
        <v>37</v>
      </c>
      <c r="AX173" s="13" t="s">
        <v>84</v>
      </c>
      <c r="AY173" s="244" t="s">
        <v>177</v>
      </c>
    </row>
    <row r="174" s="2" customFormat="1" ht="16.5" customHeight="1">
      <c r="A174" s="41"/>
      <c r="B174" s="42"/>
      <c r="C174" s="216" t="s">
        <v>266</v>
      </c>
      <c r="D174" s="216" t="s">
        <v>179</v>
      </c>
      <c r="E174" s="217" t="s">
        <v>5337</v>
      </c>
      <c r="F174" s="218" t="s">
        <v>5338</v>
      </c>
      <c r="G174" s="219" t="s">
        <v>4081</v>
      </c>
      <c r="H174" s="220">
        <v>1</v>
      </c>
      <c r="I174" s="221"/>
      <c r="J174" s="222">
        <f>ROUND(I174*H174,2)</f>
        <v>0</v>
      </c>
      <c r="K174" s="218" t="s">
        <v>5279</v>
      </c>
      <c r="L174" s="47"/>
      <c r="M174" s="223" t="s">
        <v>19</v>
      </c>
      <c r="N174" s="224" t="s">
        <v>48</v>
      </c>
      <c r="O174" s="87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7" t="s">
        <v>5240</v>
      </c>
      <c r="AT174" s="227" t="s">
        <v>179</v>
      </c>
      <c r="AU174" s="227" t="s">
        <v>86</v>
      </c>
      <c r="AY174" s="20" t="s">
        <v>177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20" t="s">
        <v>84</v>
      </c>
      <c r="BK174" s="228">
        <f>ROUND(I174*H174,2)</f>
        <v>0</v>
      </c>
      <c r="BL174" s="20" t="s">
        <v>5240</v>
      </c>
      <c r="BM174" s="227" t="s">
        <v>5339</v>
      </c>
    </row>
    <row r="175" s="2" customFormat="1">
      <c r="A175" s="41"/>
      <c r="B175" s="42"/>
      <c r="C175" s="43"/>
      <c r="D175" s="229" t="s">
        <v>185</v>
      </c>
      <c r="E175" s="43"/>
      <c r="F175" s="230" t="s">
        <v>5338</v>
      </c>
      <c r="G175" s="43"/>
      <c r="H175" s="43"/>
      <c r="I175" s="231"/>
      <c r="J175" s="43"/>
      <c r="K175" s="43"/>
      <c r="L175" s="47"/>
      <c r="M175" s="232"/>
      <c r="N175" s="233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185</v>
      </c>
      <c r="AU175" s="20" t="s">
        <v>86</v>
      </c>
    </row>
    <row r="176" s="14" customFormat="1">
      <c r="A176" s="14"/>
      <c r="B176" s="245"/>
      <c r="C176" s="246"/>
      <c r="D176" s="229" t="s">
        <v>187</v>
      </c>
      <c r="E176" s="247" t="s">
        <v>19</v>
      </c>
      <c r="F176" s="248" t="s">
        <v>5340</v>
      </c>
      <c r="G176" s="246"/>
      <c r="H176" s="247" t="s">
        <v>19</v>
      </c>
      <c r="I176" s="249"/>
      <c r="J176" s="246"/>
      <c r="K176" s="246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187</v>
      </c>
      <c r="AU176" s="254" t="s">
        <v>86</v>
      </c>
      <c r="AV176" s="14" t="s">
        <v>84</v>
      </c>
      <c r="AW176" s="14" t="s">
        <v>37</v>
      </c>
      <c r="AX176" s="14" t="s">
        <v>77</v>
      </c>
      <c r="AY176" s="254" t="s">
        <v>177</v>
      </c>
    </row>
    <row r="177" s="13" customFormat="1">
      <c r="A177" s="13"/>
      <c r="B177" s="234"/>
      <c r="C177" s="235"/>
      <c r="D177" s="229" t="s">
        <v>187</v>
      </c>
      <c r="E177" s="236" t="s">
        <v>19</v>
      </c>
      <c r="F177" s="237" t="s">
        <v>84</v>
      </c>
      <c r="G177" s="235"/>
      <c r="H177" s="238">
        <v>1</v>
      </c>
      <c r="I177" s="239"/>
      <c r="J177" s="235"/>
      <c r="K177" s="235"/>
      <c r="L177" s="240"/>
      <c r="M177" s="307"/>
      <c r="N177" s="308"/>
      <c r="O177" s="308"/>
      <c r="P177" s="308"/>
      <c r="Q177" s="308"/>
      <c r="R177" s="308"/>
      <c r="S177" s="308"/>
      <c r="T177" s="30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187</v>
      </c>
      <c r="AU177" s="244" t="s">
        <v>86</v>
      </c>
      <c r="AV177" s="13" t="s">
        <v>86</v>
      </c>
      <c r="AW177" s="13" t="s">
        <v>37</v>
      </c>
      <c r="AX177" s="13" t="s">
        <v>84</v>
      </c>
      <c r="AY177" s="244" t="s">
        <v>177</v>
      </c>
    </row>
    <row r="178" s="2" customFormat="1" ht="6.96" customHeight="1">
      <c r="A178" s="41"/>
      <c r="B178" s="62"/>
      <c r="C178" s="63"/>
      <c r="D178" s="63"/>
      <c r="E178" s="63"/>
      <c r="F178" s="63"/>
      <c r="G178" s="63"/>
      <c r="H178" s="63"/>
      <c r="I178" s="63"/>
      <c r="J178" s="63"/>
      <c r="K178" s="63"/>
      <c r="L178" s="47"/>
      <c r="M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</row>
  </sheetData>
  <sheetProtection sheet="1" autoFilter="0" formatColumns="0" formatRows="0" objects="1" scenarios="1" spinCount="100000" saltValue="1tyJRB/AJFZCuleS6ALo23WqVjnxJUtZ/ia458t2NcNtchFXqp+cJ1GIG6FHxMTiLrd6n8ppnXpmq98SXCEfMA==" hashValue="hpMqRhgtNlaTO8tF+WKttuKBi4faKbdSeMcj0czsSBU4iMzrto8d4cY2urT4XkeTOIwL4I77t1PGVWd+QX/OKA==" algorithmName="SHA-512" password="CC35"/>
  <autoFilter ref="C82:K17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0" customWidth="1"/>
    <col min="2" max="2" width="1.667969" style="310" customWidth="1"/>
    <col min="3" max="4" width="5" style="310" customWidth="1"/>
    <col min="5" max="5" width="11.66016" style="310" customWidth="1"/>
    <col min="6" max="6" width="9.160156" style="310" customWidth="1"/>
    <col min="7" max="7" width="5" style="310" customWidth="1"/>
    <col min="8" max="8" width="77.83203" style="310" customWidth="1"/>
    <col min="9" max="10" width="20" style="310" customWidth="1"/>
    <col min="11" max="11" width="1.667969" style="310" customWidth="1"/>
  </cols>
  <sheetData>
    <row r="1" s="1" customFormat="1" ht="37.5" customHeight="1"/>
    <row r="2" s="1" customFormat="1" ht="7.5" customHeight="1">
      <c r="B2" s="311"/>
      <c r="C2" s="312"/>
      <c r="D2" s="312"/>
      <c r="E2" s="312"/>
      <c r="F2" s="312"/>
      <c r="G2" s="312"/>
      <c r="H2" s="312"/>
      <c r="I2" s="312"/>
      <c r="J2" s="312"/>
      <c r="K2" s="313"/>
    </row>
    <row r="3" s="18" customFormat="1" ht="45" customHeight="1">
      <c r="B3" s="314"/>
      <c r="C3" s="315" t="s">
        <v>5341</v>
      </c>
      <c r="D3" s="315"/>
      <c r="E3" s="315"/>
      <c r="F3" s="315"/>
      <c r="G3" s="315"/>
      <c r="H3" s="315"/>
      <c r="I3" s="315"/>
      <c r="J3" s="315"/>
      <c r="K3" s="316"/>
    </row>
    <row r="4" s="1" customFormat="1" ht="25.5" customHeight="1">
      <c r="B4" s="317"/>
      <c r="C4" s="318" t="s">
        <v>5342</v>
      </c>
      <c r="D4" s="318"/>
      <c r="E4" s="318"/>
      <c r="F4" s="318"/>
      <c r="G4" s="318"/>
      <c r="H4" s="318"/>
      <c r="I4" s="318"/>
      <c r="J4" s="318"/>
      <c r="K4" s="319"/>
    </row>
    <row r="5" s="1" customFormat="1" ht="5.25" customHeight="1">
      <c r="B5" s="317"/>
      <c r="C5" s="320"/>
      <c r="D5" s="320"/>
      <c r="E5" s="320"/>
      <c r="F5" s="320"/>
      <c r="G5" s="320"/>
      <c r="H5" s="320"/>
      <c r="I5" s="320"/>
      <c r="J5" s="320"/>
      <c r="K5" s="319"/>
    </row>
    <row r="6" s="1" customFormat="1" ht="15" customHeight="1">
      <c r="B6" s="317"/>
      <c r="C6" s="321" t="s">
        <v>5343</v>
      </c>
      <c r="D6" s="321"/>
      <c r="E6" s="321"/>
      <c r="F6" s="321"/>
      <c r="G6" s="321"/>
      <c r="H6" s="321"/>
      <c r="I6" s="321"/>
      <c r="J6" s="321"/>
      <c r="K6" s="319"/>
    </row>
    <row r="7" s="1" customFormat="1" ht="15" customHeight="1">
      <c r="B7" s="322"/>
      <c r="C7" s="321" t="s">
        <v>5344</v>
      </c>
      <c r="D7" s="321"/>
      <c r="E7" s="321"/>
      <c r="F7" s="321"/>
      <c r="G7" s="321"/>
      <c r="H7" s="321"/>
      <c r="I7" s="321"/>
      <c r="J7" s="321"/>
      <c r="K7" s="319"/>
    </row>
    <row r="8" s="1" customFormat="1" ht="12.75" customHeight="1">
      <c r="B8" s="322"/>
      <c r="C8" s="321"/>
      <c r="D8" s="321"/>
      <c r="E8" s="321"/>
      <c r="F8" s="321"/>
      <c r="G8" s="321"/>
      <c r="H8" s="321"/>
      <c r="I8" s="321"/>
      <c r="J8" s="321"/>
      <c r="K8" s="319"/>
    </row>
    <row r="9" s="1" customFormat="1" ht="15" customHeight="1">
      <c r="B9" s="322"/>
      <c r="C9" s="321" t="s">
        <v>5345</v>
      </c>
      <c r="D9" s="321"/>
      <c r="E9" s="321"/>
      <c r="F9" s="321"/>
      <c r="G9" s="321"/>
      <c r="H9" s="321"/>
      <c r="I9" s="321"/>
      <c r="J9" s="321"/>
      <c r="K9" s="319"/>
    </row>
    <row r="10" s="1" customFormat="1" ht="15" customHeight="1">
      <c r="B10" s="322"/>
      <c r="C10" s="321"/>
      <c r="D10" s="321" t="s">
        <v>5346</v>
      </c>
      <c r="E10" s="321"/>
      <c r="F10" s="321"/>
      <c r="G10" s="321"/>
      <c r="H10" s="321"/>
      <c r="I10" s="321"/>
      <c r="J10" s="321"/>
      <c r="K10" s="319"/>
    </row>
    <row r="11" s="1" customFormat="1" ht="15" customHeight="1">
      <c r="B11" s="322"/>
      <c r="C11" s="323"/>
      <c r="D11" s="321" t="s">
        <v>5347</v>
      </c>
      <c r="E11" s="321"/>
      <c r="F11" s="321"/>
      <c r="G11" s="321"/>
      <c r="H11" s="321"/>
      <c r="I11" s="321"/>
      <c r="J11" s="321"/>
      <c r="K11" s="319"/>
    </row>
    <row r="12" s="1" customFormat="1" ht="15" customHeight="1">
      <c r="B12" s="322"/>
      <c r="C12" s="323"/>
      <c r="D12" s="321"/>
      <c r="E12" s="321"/>
      <c r="F12" s="321"/>
      <c r="G12" s="321"/>
      <c r="H12" s="321"/>
      <c r="I12" s="321"/>
      <c r="J12" s="321"/>
      <c r="K12" s="319"/>
    </row>
    <row r="13" s="1" customFormat="1" ht="15" customHeight="1">
      <c r="B13" s="322"/>
      <c r="C13" s="323"/>
      <c r="D13" s="324" t="s">
        <v>5348</v>
      </c>
      <c r="E13" s="321"/>
      <c r="F13" s="321"/>
      <c r="G13" s="321"/>
      <c r="H13" s="321"/>
      <c r="I13" s="321"/>
      <c r="J13" s="321"/>
      <c r="K13" s="319"/>
    </row>
    <row r="14" s="1" customFormat="1" ht="12.75" customHeight="1">
      <c r="B14" s="322"/>
      <c r="C14" s="323"/>
      <c r="D14" s="323"/>
      <c r="E14" s="323"/>
      <c r="F14" s="323"/>
      <c r="G14" s="323"/>
      <c r="H14" s="323"/>
      <c r="I14" s="323"/>
      <c r="J14" s="323"/>
      <c r="K14" s="319"/>
    </row>
    <row r="15" s="1" customFormat="1" ht="15" customHeight="1">
      <c r="B15" s="322"/>
      <c r="C15" s="323"/>
      <c r="D15" s="321" t="s">
        <v>5349</v>
      </c>
      <c r="E15" s="321"/>
      <c r="F15" s="321"/>
      <c r="G15" s="321"/>
      <c r="H15" s="321"/>
      <c r="I15" s="321"/>
      <c r="J15" s="321"/>
      <c r="K15" s="319"/>
    </row>
    <row r="16" s="1" customFormat="1" ht="15" customHeight="1">
      <c r="B16" s="322"/>
      <c r="C16" s="323"/>
      <c r="D16" s="321" t="s">
        <v>5350</v>
      </c>
      <c r="E16" s="321"/>
      <c r="F16" s="321"/>
      <c r="G16" s="321"/>
      <c r="H16" s="321"/>
      <c r="I16" s="321"/>
      <c r="J16" s="321"/>
      <c r="K16" s="319"/>
    </row>
    <row r="17" s="1" customFormat="1" ht="15" customHeight="1">
      <c r="B17" s="322"/>
      <c r="C17" s="323"/>
      <c r="D17" s="321" t="s">
        <v>5351</v>
      </c>
      <c r="E17" s="321"/>
      <c r="F17" s="321"/>
      <c r="G17" s="321"/>
      <c r="H17" s="321"/>
      <c r="I17" s="321"/>
      <c r="J17" s="321"/>
      <c r="K17" s="319"/>
    </row>
    <row r="18" s="1" customFormat="1" ht="15" customHeight="1">
      <c r="B18" s="322"/>
      <c r="C18" s="323"/>
      <c r="D18" s="323"/>
      <c r="E18" s="325" t="s">
        <v>83</v>
      </c>
      <c r="F18" s="321" t="s">
        <v>5352</v>
      </c>
      <c r="G18" s="321"/>
      <c r="H18" s="321"/>
      <c r="I18" s="321"/>
      <c r="J18" s="321"/>
      <c r="K18" s="319"/>
    </row>
    <row r="19" s="1" customFormat="1" ht="15" customHeight="1">
      <c r="B19" s="322"/>
      <c r="C19" s="323"/>
      <c r="D19" s="323"/>
      <c r="E19" s="325" t="s">
        <v>5353</v>
      </c>
      <c r="F19" s="321" t="s">
        <v>5354</v>
      </c>
      <c r="G19" s="321"/>
      <c r="H19" s="321"/>
      <c r="I19" s="321"/>
      <c r="J19" s="321"/>
      <c r="K19" s="319"/>
    </row>
    <row r="20" s="1" customFormat="1" ht="15" customHeight="1">
      <c r="B20" s="322"/>
      <c r="C20" s="323"/>
      <c r="D20" s="323"/>
      <c r="E20" s="325" t="s">
        <v>5355</v>
      </c>
      <c r="F20" s="321" t="s">
        <v>5356</v>
      </c>
      <c r="G20" s="321"/>
      <c r="H20" s="321"/>
      <c r="I20" s="321"/>
      <c r="J20" s="321"/>
      <c r="K20" s="319"/>
    </row>
    <row r="21" s="1" customFormat="1" ht="15" customHeight="1">
      <c r="B21" s="322"/>
      <c r="C21" s="323"/>
      <c r="D21" s="323"/>
      <c r="E21" s="325" t="s">
        <v>5357</v>
      </c>
      <c r="F21" s="321" t="s">
        <v>5358</v>
      </c>
      <c r="G21" s="321"/>
      <c r="H21" s="321"/>
      <c r="I21" s="321"/>
      <c r="J21" s="321"/>
      <c r="K21" s="319"/>
    </row>
    <row r="22" s="1" customFormat="1" ht="15" customHeight="1">
      <c r="B22" s="322"/>
      <c r="C22" s="323"/>
      <c r="D22" s="323"/>
      <c r="E22" s="325" t="s">
        <v>4066</v>
      </c>
      <c r="F22" s="321" t="s">
        <v>4067</v>
      </c>
      <c r="G22" s="321"/>
      <c r="H22" s="321"/>
      <c r="I22" s="321"/>
      <c r="J22" s="321"/>
      <c r="K22" s="319"/>
    </row>
    <row r="23" s="1" customFormat="1" ht="15" customHeight="1">
      <c r="B23" s="322"/>
      <c r="C23" s="323"/>
      <c r="D23" s="323"/>
      <c r="E23" s="325" t="s">
        <v>88</v>
      </c>
      <c r="F23" s="321" t="s">
        <v>5359</v>
      </c>
      <c r="G23" s="321"/>
      <c r="H23" s="321"/>
      <c r="I23" s="321"/>
      <c r="J23" s="321"/>
      <c r="K23" s="319"/>
    </row>
    <row r="24" s="1" customFormat="1" ht="12.75" customHeight="1">
      <c r="B24" s="322"/>
      <c r="C24" s="323"/>
      <c r="D24" s="323"/>
      <c r="E24" s="323"/>
      <c r="F24" s="323"/>
      <c r="G24" s="323"/>
      <c r="H24" s="323"/>
      <c r="I24" s="323"/>
      <c r="J24" s="323"/>
      <c r="K24" s="319"/>
    </row>
    <row r="25" s="1" customFormat="1" ht="15" customHeight="1">
      <c r="B25" s="322"/>
      <c r="C25" s="321" t="s">
        <v>5360</v>
      </c>
      <c r="D25" s="321"/>
      <c r="E25" s="321"/>
      <c r="F25" s="321"/>
      <c r="G25" s="321"/>
      <c r="H25" s="321"/>
      <c r="I25" s="321"/>
      <c r="J25" s="321"/>
      <c r="K25" s="319"/>
    </row>
    <row r="26" s="1" customFormat="1" ht="15" customHeight="1">
      <c r="B26" s="322"/>
      <c r="C26" s="321" t="s">
        <v>5361</v>
      </c>
      <c r="D26" s="321"/>
      <c r="E26" s="321"/>
      <c r="F26" s="321"/>
      <c r="G26" s="321"/>
      <c r="H26" s="321"/>
      <c r="I26" s="321"/>
      <c r="J26" s="321"/>
      <c r="K26" s="319"/>
    </row>
    <row r="27" s="1" customFormat="1" ht="15" customHeight="1">
      <c r="B27" s="322"/>
      <c r="C27" s="321"/>
      <c r="D27" s="321" t="s">
        <v>5362</v>
      </c>
      <c r="E27" s="321"/>
      <c r="F27" s="321"/>
      <c r="G27" s="321"/>
      <c r="H27" s="321"/>
      <c r="I27" s="321"/>
      <c r="J27" s="321"/>
      <c r="K27" s="319"/>
    </row>
    <row r="28" s="1" customFormat="1" ht="15" customHeight="1">
      <c r="B28" s="322"/>
      <c r="C28" s="323"/>
      <c r="D28" s="321" t="s">
        <v>5363</v>
      </c>
      <c r="E28" s="321"/>
      <c r="F28" s="321"/>
      <c r="G28" s="321"/>
      <c r="H28" s="321"/>
      <c r="I28" s="321"/>
      <c r="J28" s="321"/>
      <c r="K28" s="319"/>
    </row>
    <row r="29" s="1" customFormat="1" ht="12.75" customHeight="1">
      <c r="B29" s="322"/>
      <c r="C29" s="323"/>
      <c r="D29" s="323"/>
      <c r="E29" s="323"/>
      <c r="F29" s="323"/>
      <c r="G29" s="323"/>
      <c r="H29" s="323"/>
      <c r="I29" s="323"/>
      <c r="J29" s="323"/>
      <c r="K29" s="319"/>
    </row>
    <row r="30" s="1" customFormat="1" ht="15" customHeight="1">
      <c r="B30" s="322"/>
      <c r="C30" s="323"/>
      <c r="D30" s="321" t="s">
        <v>5364</v>
      </c>
      <c r="E30" s="321"/>
      <c r="F30" s="321"/>
      <c r="G30" s="321"/>
      <c r="H30" s="321"/>
      <c r="I30" s="321"/>
      <c r="J30" s="321"/>
      <c r="K30" s="319"/>
    </row>
    <row r="31" s="1" customFormat="1" ht="15" customHeight="1">
      <c r="B31" s="322"/>
      <c r="C31" s="323"/>
      <c r="D31" s="321" t="s">
        <v>5365</v>
      </c>
      <c r="E31" s="321"/>
      <c r="F31" s="321"/>
      <c r="G31" s="321"/>
      <c r="H31" s="321"/>
      <c r="I31" s="321"/>
      <c r="J31" s="321"/>
      <c r="K31" s="319"/>
    </row>
    <row r="32" s="1" customFormat="1" ht="12.75" customHeight="1">
      <c r="B32" s="322"/>
      <c r="C32" s="323"/>
      <c r="D32" s="323"/>
      <c r="E32" s="323"/>
      <c r="F32" s="323"/>
      <c r="G32" s="323"/>
      <c r="H32" s="323"/>
      <c r="I32" s="323"/>
      <c r="J32" s="323"/>
      <c r="K32" s="319"/>
    </row>
    <row r="33" s="1" customFormat="1" ht="15" customHeight="1">
      <c r="B33" s="322"/>
      <c r="C33" s="323"/>
      <c r="D33" s="321" t="s">
        <v>5366</v>
      </c>
      <c r="E33" s="321"/>
      <c r="F33" s="321"/>
      <c r="G33" s="321"/>
      <c r="H33" s="321"/>
      <c r="I33" s="321"/>
      <c r="J33" s="321"/>
      <c r="K33" s="319"/>
    </row>
    <row r="34" s="1" customFormat="1" ht="15" customHeight="1">
      <c r="B34" s="322"/>
      <c r="C34" s="323"/>
      <c r="D34" s="321" t="s">
        <v>5367</v>
      </c>
      <c r="E34" s="321"/>
      <c r="F34" s="321"/>
      <c r="G34" s="321"/>
      <c r="H34" s="321"/>
      <c r="I34" s="321"/>
      <c r="J34" s="321"/>
      <c r="K34" s="319"/>
    </row>
    <row r="35" s="1" customFormat="1" ht="15" customHeight="1">
      <c r="B35" s="322"/>
      <c r="C35" s="323"/>
      <c r="D35" s="321" t="s">
        <v>5368</v>
      </c>
      <c r="E35" s="321"/>
      <c r="F35" s="321"/>
      <c r="G35" s="321"/>
      <c r="H35" s="321"/>
      <c r="I35" s="321"/>
      <c r="J35" s="321"/>
      <c r="K35" s="319"/>
    </row>
    <row r="36" s="1" customFormat="1" ht="15" customHeight="1">
      <c r="B36" s="322"/>
      <c r="C36" s="323"/>
      <c r="D36" s="321"/>
      <c r="E36" s="324" t="s">
        <v>163</v>
      </c>
      <c r="F36" s="321"/>
      <c r="G36" s="321" t="s">
        <v>5369</v>
      </c>
      <c r="H36" s="321"/>
      <c r="I36" s="321"/>
      <c r="J36" s="321"/>
      <c r="K36" s="319"/>
    </row>
    <row r="37" s="1" customFormat="1" ht="30.75" customHeight="1">
      <c r="B37" s="322"/>
      <c r="C37" s="323"/>
      <c r="D37" s="321"/>
      <c r="E37" s="324" t="s">
        <v>5370</v>
      </c>
      <c r="F37" s="321"/>
      <c r="G37" s="321" t="s">
        <v>5371</v>
      </c>
      <c r="H37" s="321"/>
      <c r="I37" s="321"/>
      <c r="J37" s="321"/>
      <c r="K37" s="319"/>
    </row>
    <row r="38" s="1" customFormat="1" ht="15" customHeight="1">
      <c r="B38" s="322"/>
      <c r="C38" s="323"/>
      <c r="D38" s="321"/>
      <c r="E38" s="324" t="s">
        <v>58</v>
      </c>
      <c r="F38" s="321"/>
      <c r="G38" s="321" t="s">
        <v>5372</v>
      </c>
      <c r="H38" s="321"/>
      <c r="I38" s="321"/>
      <c r="J38" s="321"/>
      <c r="K38" s="319"/>
    </row>
    <row r="39" s="1" customFormat="1" ht="15" customHeight="1">
      <c r="B39" s="322"/>
      <c r="C39" s="323"/>
      <c r="D39" s="321"/>
      <c r="E39" s="324" t="s">
        <v>59</v>
      </c>
      <c r="F39" s="321"/>
      <c r="G39" s="321" t="s">
        <v>5373</v>
      </c>
      <c r="H39" s="321"/>
      <c r="I39" s="321"/>
      <c r="J39" s="321"/>
      <c r="K39" s="319"/>
    </row>
    <row r="40" s="1" customFormat="1" ht="15" customHeight="1">
      <c r="B40" s="322"/>
      <c r="C40" s="323"/>
      <c r="D40" s="321"/>
      <c r="E40" s="324" t="s">
        <v>164</v>
      </c>
      <c r="F40" s="321"/>
      <c r="G40" s="321" t="s">
        <v>5374</v>
      </c>
      <c r="H40" s="321"/>
      <c r="I40" s="321"/>
      <c r="J40" s="321"/>
      <c r="K40" s="319"/>
    </row>
    <row r="41" s="1" customFormat="1" ht="15" customHeight="1">
      <c r="B41" s="322"/>
      <c r="C41" s="323"/>
      <c r="D41" s="321"/>
      <c r="E41" s="324" t="s">
        <v>165</v>
      </c>
      <c r="F41" s="321"/>
      <c r="G41" s="321" t="s">
        <v>5375</v>
      </c>
      <c r="H41" s="321"/>
      <c r="I41" s="321"/>
      <c r="J41" s="321"/>
      <c r="K41" s="319"/>
    </row>
    <row r="42" s="1" customFormat="1" ht="15" customHeight="1">
      <c r="B42" s="322"/>
      <c r="C42" s="323"/>
      <c r="D42" s="321"/>
      <c r="E42" s="324" t="s">
        <v>5376</v>
      </c>
      <c r="F42" s="321"/>
      <c r="G42" s="321" t="s">
        <v>5377</v>
      </c>
      <c r="H42" s="321"/>
      <c r="I42" s="321"/>
      <c r="J42" s="321"/>
      <c r="K42" s="319"/>
    </row>
    <row r="43" s="1" customFormat="1" ht="15" customHeight="1">
      <c r="B43" s="322"/>
      <c r="C43" s="323"/>
      <c r="D43" s="321"/>
      <c r="E43" s="324"/>
      <c r="F43" s="321"/>
      <c r="G43" s="321" t="s">
        <v>5378</v>
      </c>
      <c r="H43" s="321"/>
      <c r="I43" s="321"/>
      <c r="J43" s="321"/>
      <c r="K43" s="319"/>
    </row>
    <row r="44" s="1" customFormat="1" ht="15" customHeight="1">
      <c r="B44" s="322"/>
      <c r="C44" s="323"/>
      <c r="D44" s="321"/>
      <c r="E44" s="324" t="s">
        <v>5379</v>
      </c>
      <c r="F44" s="321"/>
      <c r="G44" s="321" t="s">
        <v>5380</v>
      </c>
      <c r="H44" s="321"/>
      <c r="I44" s="321"/>
      <c r="J44" s="321"/>
      <c r="K44" s="319"/>
    </row>
    <row r="45" s="1" customFormat="1" ht="15" customHeight="1">
      <c r="B45" s="322"/>
      <c r="C45" s="323"/>
      <c r="D45" s="321"/>
      <c r="E45" s="324" t="s">
        <v>167</v>
      </c>
      <c r="F45" s="321"/>
      <c r="G45" s="321" t="s">
        <v>5381</v>
      </c>
      <c r="H45" s="321"/>
      <c r="I45" s="321"/>
      <c r="J45" s="321"/>
      <c r="K45" s="319"/>
    </row>
    <row r="46" s="1" customFormat="1" ht="12.75" customHeight="1">
      <c r="B46" s="322"/>
      <c r="C46" s="323"/>
      <c r="D46" s="321"/>
      <c r="E46" s="321"/>
      <c r="F46" s="321"/>
      <c r="G46" s="321"/>
      <c r="H46" s="321"/>
      <c r="I46" s="321"/>
      <c r="J46" s="321"/>
      <c r="K46" s="319"/>
    </row>
    <row r="47" s="1" customFormat="1" ht="15" customHeight="1">
      <c r="B47" s="322"/>
      <c r="C47" s="323"/>
      <c r="D47" s="321" t="s">
        <v>5382</v>
      </c>
      <c r="E47" s="321"/>
      <c r="F47" s="321"/>
      <c r="G47" s="321"/>
      <c r="H47" s="321"/>
      <c r="I47" s="321"/>
      <c r="J47" s="321"/>
      <c r="K47" s="319"/>
    </row>
    <row r="48" s="1" customFormat="1" ht="15" customHeight="1">
      <c r="B48" s="322"/>
      <c r="C48" s="323"/>
      <c r="D48" s="323"/>
      <c r="E48" s="321" t="s">
        <v>5383</v>
      </c>
      <c r="F48" s="321"/>
      <c r="G48" s="321"/>
      <c r="H48" s="321"/>
      <c r="I48" s="321"/>
      <c r="J48" s="321"/>
      <c r="K48" s="319"/>
    </row>
    <row r="49" s="1" customFormat="1" ht="15" customHeight="1">
      <c r="B49" s="322"/>
      <c r="C49" s="323"/>
      <c r="D49" s="323"/>
      <c r="E49" s="321" t="s">
        <v>5384</v>
      </c>
      <c r="F49" s="321"/>
      <c r="G49" s="321"/>
      <c r="H49" s="321"/>
      <c r="I49" s="321"/>
      <c r="J49" s="321"/>
      <c r="K49" s="319"/>
    </row>
    <row r="50" s="1" customFormat="1" ht="15" customHeight="1">
      <c r="B50" s="322"/>
      <c r="C50" s="323"/>
      <c r="D50" s="323"/>
      <c r="E50" s="321" t="s">
        <v>5385</v>
      </c>
      <c r="F50" s="321"/>
      <c r="G50" s="321"/>
      <c r="H50" s="321"/>
      <c r="I50" s="321"/>
      <c r="J50" s="321"/>
      <c r="K50" s="319"/>
    </row>
    <row r="51" s="1" customFormat="1" ht="15" customHeight="1">
      <c r="B51" s="322"/>
      <c r="C51" s="323"/>
      <c r="D51" s="321" t="s">
        <v>5386</v>
      </c>
      <c r="E51" s="321"/>
      <c r="F51" s="321"/>
      <c r="G51" s="321"/>
      <c r="H51" s="321"/>
      <c r="I51" s="321"/>
      <c r="J51" s="321"/>
      <c r="K51" s="319"/>
    </row>
    <row r="52" s="1" customFormat="1" ht="25.5" customHeight="1">
      <c r="B52" s="317"/>
      <c r="C52" s="318" t="s">
        <v>5387</v>
      </c>
      <c r="D52" s="318"/>
      <c r="E52" s="318"/>
      <c r="F52" s="318"/>
      <c r="G52" s="318"/>
      <c r="H52" s="318"/>
      <c r="I52" s="318"/>
      <c r="J52" s="318"/>
      <c r="K52" s="319"/>
    </row>
    <row r="53" s="1" customFormat="1" ht="5.25" customHeight="1">
      <c r="B53" s="317"/>
      <c r="C53" s="320"/>
      <c r="D53" s="320"/>
      <c r="E53" s="320"/>
      <c r="F53" s="320"/>
      <c r="G53" s="320"/>
      <c r="H53" s="320"/>
      <c r="I53" s="320"/>
      <c r="J53" s="320"/>
      <c r="K53" s="319"/>
    </row>
    <row r="54" s="1" customFormat="1" ht="15" customHeight="1">
      <c r="B54" s="317"/>
      <c r="C54" s="321" t="s">
        <v>5388</v>
      </c>
      <c r="D54" s="321"/>
      <c r="E54" s="321"/>
      <c r="F54" s="321"/>
      <c r="G54" s="321"/>
      <c r="H54" s="321"/>
      <c r="I54" s="321"/>
      <c r="J54" s="321"/>
      <c r="K54" s="319"/>
    </row>
    <row r="55" s="1" customFormat="1" ht="15" customHeight="1">
      <c r="B55" s="317"/>
      <c r="C55" s="321" t="s">
        <v>5389</v>
      </c>
      <c r="D55" s="321"/>
      <c r="E55" s="321"/>
      <c r="F55" s="321"/>
      <c r="G55" s="321"/>
      <c r="H55" s="321"/>
      <c r="I55" s="321"/>
      <c r="J55" s="321"/>
      <c r="K55" s="319"/>
    </row>
    <row r="56" s="1" customFormat="1" ht="12.75" customHeight="1">
      <c r="B56" s="317"/>
      <c r="C56" s="321"/>
      <c r="D56" s="321"/>
      <c r="E56" s="321"/>
      <c r="F56" s="321"/>
      <c r="G56" s="321"/>
      <c r="H56" s="321"/>
      <c r="I56" s="321"/>
      <c r="J56" s="321"/>
      <c r="K56" s="319"/>
    </row>
    <row r="57" s="1" customFormat="1" ht="15" customHeight="1">
      <c r="B57" s="317"/>
      <c r="C57" s="321" t="s">
        <v>5390</v>
      </c>
      <c r="D57" s="321"/>
      <c r="E57" s="321"/>
      <c r="F57" s="321"/>
      <c r="G57" s="321"/>
      <c r="H57" s="321"/>
      <c r="I57" s="321"/>
      <c r="J57" s="321"/>
      <c r="K57" s="319"/>
    </row>
    <row r="58" s="1" customFormat="1" ht="15" customHeight="1">
      <c r="B58" s="317"/>
      <c r="C58" s="323"/>
      <c r="D58" s="321" t="s">
        <v>5391</v>
      </c>
      <c r="E58" s="321"/>
      <c r="F58" s="321"/>
      <c r="G58" s="321"/>
      <c r="H58" s="321"/>
      <c r="I58" s="321"/>
      <c r="J58" s="321"/>
      <c r="K58" s="319"/>
    </row>
    <row r="59" s="1" customFormat="1" ht="15" customHeight="1">
      <c r="B59" s="317"/>
      <c r="C59" s="323"/>
      <c r="D59" s="321" t="s">
        <v>5392</v>
      </c>
      <c r="E59" s="321"/>
      <c r="F59" s="321"/>
      <c r="G59" s="321"/>
      <c r="H59" s="321"/>
      <c r="I59" s="321"/>
      <c r="J59" s="321"/>
      <c r="K59" s="319"/>
    </row>
    <row r="60" s="1" customFormat="1" ht="15" customHeight="1">
      <c r="B60" s="317"/>
      <c r="C60" s="323"/>
      <c r="D60" s="321" t="s">
        <v>5393</v>
      </c>
      <c r="E60" s="321"/>
      <c r="F60" s="321"/>
      <c r="G60" s="321"/>
      <c r="H60" s="321"/>
      <c r="I60" s="321"/>
      <c r="J60" s="321"/>
      <c r="K60" s="319"/>
    </row>
    <row r="61" s="1" customFormat="1" ht="15" customHeight="1">
      <c r="B61" s="317"/>
      <c r="C61" s="323"/>
      <c r="D61" s="321" t="s">
        <v>5394</v>
      </c>
      <c r="E61" s="321"/>
      <c r="F61" s="321"/>
      <c r="G61" s="321"/>
      <c r="H61" s="321"/>
      <c r="I61" s="321"/>
      <c r="J61" s="321"/>
      <c r="K61" s="319"/>
    </row>
    <row r="62" s="1" customFormat="1" ht="15" customHeight="1">
      <c r="B62" s="317"/>
      <c r="C62" s="323"/>
      <c r="D62" s="326" t="s">
        <v>5395</v>
      </c>
      <c r="E62" s="326"/>
      <c r="F62" s="326"/>
      <c r="G62" s="326"/>
      <c r="H62" s="326"/>
      <c r="I62" s="326"/>
      <c r="J62" s="326"/>
      <c r="K62" s="319"/>
    </row>
    <row r="63" s="1" customFormat="1" ht="15" customHeight="1">
      <c r="B63" s="317"/>
      <c r="C63" s="323"/>
      <c r="D63" s="321" t="s">
        <v>5396</v>
      </c>
      <c r="E63" s="321"/>
      <c r="F63" s="321"/>
      <c r="G63" s="321"/>
      <c r="H63" s="321"/>
      <c r="I63" s="321"/>
      <c r="J63" s="321"/>
      <c r="K63" s="319"/>
    </row>
    <row r="64" s="1" customFormat="1" ht="12.75" customHeight="1">
      <c r="B64" s="317"/>
      <c r="C64" s="323"/>
      <c r="D64" s="323"/>
      <c r="E64" s="327"/>
      <c r="F64" s="323"/>
      <c r="G64" s="323"/>
      <c r="H64" s="323"/>
      <c r="I64" s="323"/>
      <c r="J64" s="323"/>
      <c r="K64" s="319"/>
    </row>
    <row r="65" s="1" customFormat="1" ht="15" customHeight="1">
      <c r="B65" s="317"/>
      <c r="C65" s="323"/>
      <c r="D65" s="321" t="s">
        <v>5397</v>
      </c>
      <c r="E65" s="321"/>
      <c r="F65" s="321"/>
      <c r="G65" s="321"/>
      <c r="H65" s="321"/>
      <c r="I65" s="321"/>
      <c r="J65" s="321"/>
      <c r="K65" s="319"/>
    </row>
    <row r="66" s="1" customFormat="1" ht="15" customHeight="1">
      <c r="B66" s="317"/>
      <c r="C66" s="323"/>
      <c r="D66" s="326" t="s">
        <v>5398</v>
      </c>
      <c r="E66" s="326"/>
      <c r="F66" s="326"/>
      <c r="G66" s="326"/>
      <c r="H66" s="326"/>
      <c r="I66" s="326"/>
      <c r="J66" s="326"/>
      <c r="K66" s="319"/>
    </row>
    <row r="67" s="1" customFormat="1" ht="15" customHeight="1">
      <c r="B67" s="317"/>
      <c r="C67" s="323"/>
      <c r="D67" s="321" t="s">
        <v>5399</v>
      </c>
      <c r="E67" s="321"/>
      <c r="F67" s="321"/>
      <c r="G67" s="321"/>
      <c r="H67" s="321"/>
      <c r="I67" s="321"/>
      <c r="J67" s="321"/>
      <c r="K67" s="319"/>
    </row>
    <row r="68" s="1" customFormat="1" ht="15" customHeight="1">
      <c r="B68" s="317"/>
      <c r="C68" s="323"/>
      <c r="D68" s="321" t="s">
        <v>5400</v>
      </c>
      <c r="E68" s="321"/>
      <c r="F68" s="321"/>
      <c r="G68" s="321"/>
      <c r="H68" s="321"/>
      <c r="I68" s="321"/>
      <c r="J68" s="321"/>
      <c r="K68" s="319"/>
    </row>
    <row r="69" s="1" customFormat="1" ht="15" customHeight="1">
      <c r="B69" s="317"/>
      <c r="C69" s="323"/>
      <c r="D69" s="321" t="s">
        <v>5401</v>
      </c>
      <c r="E69" s="321"/>
      <c r="F69" s="321"/>
      <c r="G69" s="321"/>
      <c r="H69" s="321"/>
      <c r="I69" s="321"/>
      <c r="J69" s="321"/>
      <c r="K69" s="319"/>
    </row>
    <row r="70" s="1" customFormat="1" ht="15" customHeight="1">
      <c r="B70" s="317"/>
      <c r="C70" s="323"/>
      <c r="D70" s="321" t="s">
        <v>5402</v>
      </c>
      <c r="E70" s="321"/>
      <c r="F70" s="321"/>
      <c r="G70" s="321"/>
      <c r="H70" s="321"/>
      <c r="I70" s="321"/>
      <c r="J70" s="321"/>
      <c r="K70" s="319"/>
    </row>
    <row r="71" s="1" customFormat="1" ht="12.75" customHeight="1">
      <c r="B71" s="328"/>
      <c r="C71" s="329"/>
      <c r="D71" s="329"/>
      <c r="E71" s="329"/>
      <c r="F71" s="329"/>
      <c r="G71" s="329"/>
      <c r="H71" s="329"/>
      <c r="I71" s="329"/>
      <c r="J71" s="329"/>
      <c r="K71" s="330"/>
    </row>
    <row r="72" s="1" customFormat="1" ht="18.75" customHeight="1">
      <c r="B72" s="331"/>
      <c r="C72" s="331"/>
      <c r="D72" s="331"/>
      <c r="E72" s="331"/>
      <c r="F72" s="331"/>
      <c r="G72" s="331"/>
      <c r="H72" s="331"/>
      <c r="I72" s="331"/>
      <c r="J72" s="331"/>
      <c r="K72" s="332"/>
    </row>
    <row r="73" s="1" customFormat="1" ht="18.75" customHeight="1">
      <c r="B73" s="332"/>
      <c r="C73" s="332"/>
      <c r="D73" s="332"/>
      <c r="E73" s="332"/>
      <c r="F73" s="332"/>
      <c r="G73" s="332"/>
      <c r="H73" s="332"/>
      <c r="I73" s="332"/>
      <c r="J73" s="332"/>
      <c r="K73" s="332"/>
    </row>
    <row r="74" s="1" customFormat="1" ht="7.5" customHeight="1">
      <c r="B74" s="333"/>
      <c r="C74" s="334"/>
      <c r="D74" s="334"/>
      <c r="E74" s="334"/>
      <c r="F74" s="334"/>
      <c r="G74" s="334"/>
      <c r="H74" s="334"/>
      <c r="I74" s="334"/>
      <c r="J74" s="334"/>
      <c r="K74" s="335"/>
    </row>
    <row r="75" s="1" customFormat="1" ht="45" customHeight="1">
      <c r="B75" s="336"/>
      <c r="C75" s="337" t="s">
        <v>5403</v>
      </c>
      <c r="D75" s="337"/>
      <c r="E75" s="337"/>
      <c r="F75" s="337"/>
      <c r="G75" s="337"/>
      <c r="H75" s="337"/>
      <c r="I75" s="337"/>
      <c r="J75" s="337"/>
      <c r="K75" s="338"/>
    </row>
    <row r="76" s="1" customFormat="1" ht="17.25" customHeight="1">
      <c r="B76" s="336"/>
      <c r="C76" s="339" t="s">
        <v>5404</v>
      </c>
      <c r="D76" s="339"/>
      <c r="E76" s="339"/>
      <c r="F76" s="339" t="s">
        <v>5405</v>
      </c>
      <c r="G76" s="340"/>
      <c r="H76" s="339" t="s">
        <v>59</v>
      </c>
      <c r="I76" s="339" t="s">
        <v>62</v>
      </c>
      <c r="J76" s="339" t="s">
        <v>5406</v>
      </c>
      <c r="K76" s="338"/>
    </row>
    <row r="77" s="1" customFormat="1" ht="17.25" customHeight="1">
      <c r="B77" s="336"/>
      <c r="C77" s="341" t="s">
        <v>5407</v>
      </c>
      <c r="D77" s="341"/>
      <c r="E77" s="341"/>
      <c r="F77" s="342" t="s">
        <v>5408</v>
      </c>
      <c r="G77" s="343"/>
      <c r="H77" s="341"/>
      <c r="I77" s="341"/>
      <c r="J77" s="341" t="s">
        <v>5409</v>
      </c>
      <c r="K77" s="338"/>
    </row>
    <row r="78" s="1" customFormat="1" ht="5.25" customHeight="1">
      <c r="B78" s="336"/>
      <c r="C78" s="344"/>
      <c r="D78" s="344"/>
      <c r="E78" s="344"/>
      <c r="F78" s="344"/>
      <c r="G78" s="345"/>
      <c r="H78" s="344"/>
      <c r="I78" s="344"/>
      <c r="J78" s="344"/>
      <c r="K78" s="338"/>
    </row>
    <row r="79" s="1" customFormat="1" ht="15" customHeight="1">
      <c r="B79" s="336"/>
      <c r="C79" s="324" t="s">
        <v>58</v>
      </c>
      <c r="D79" s="346"/>
      <c r="E79" s="346"/>
      <c r="F79" s="347" t="s">
        <v>5410</v>
      </c>
      <c r="G79" s="348"/>
      <c r="H79" s="324" t="s">
        <v>5411</v>
      </c>
      <c r="I79" s="324" t="s">
        <v>5412</v>
      </c>
      <c r="J79" s="324">
        <v>20</v>
      </c>
      <c r="K79" s="338"/>
    </row>
    <row r="80" s="1" customFormat="1" ht="15" customHeight="1">
      <c r="B80" s="336"/>
      <c r="C80" s="324" t="s">
        <v>5413</v>
      </c>
      <c r="D80" s="324"/>
      <c r="E80" s="324"/>
      <c r="F80" s="347" t="s">
        <v>5410</v>
      </c>
      <c r="G80" s="348"/>
      <c r="H80" s="324" t="s">
        <v>5414</v>
      </c>
      <c r="I80" s="324" t="s">
        <v>5412</v>
      </c>
      <c r="J80" s="324">
        <v>120</v>
      </c>
      <c r="K80" s="338"/>
    </row>
    <row r="81" s="1" customFormat="1" ht="15" customHeight="1">
      <c r="B81" s="349"/>
      <c r="C81" s="324" t="s">
        <v>5415</v>
      </c>
      <c r="D81" s="324"/>
      <c r="E81" s="324"/>
      <c r="F81" s="347" t="s">
        <v>5416</v>
      </c>
      <c r="G81" s="348"/>
      <c r="H81" s="324" t="s">
        <v>5417</v>
      </c>
      <c r="I81" s="324" t="s">
        <v>5412</v>
      </c>
      <c r="J81" s="324">
        <v>50</v>
      </c>
      <c r="K81" s="338"/>
    </row>
    <row r="82" s="1" customFormat="1" ht="15" customHeight="1">
      <c r="B82" s="349"/>
      <c r="C82" s="324" t="s">
        <v>5418</v>
      </c>
      <c r="D82" s="324"/>
      <c r="E82" s="324"/>
      <c r="F82" s="347" t="s">
        <v>5410</v>
      </c>
      <c r="G82" s="348"/>
      <c r="H82" s="324" t="s">
        <v>5419</v>
      </c>
      <c r="I82" s="324" t="s">
        <v>5420</v>
      </c>
      <c r="J82" s="324"/>
      <c r="K82" s="338"/>
    </row>
    <row r="83" s="1" customFormat="1" ht="15" customHeight="1">
      <c r="B83" s="349"/>
      <c r="C83" s="350" t="s">
        <v>5421</v>
      </c>
      <c r="D83" s="350"/>
      <c r="E83" s="350"/>
      <c r="F83" s="351" t="s">
        <v>5416</v>
      </c>
      <c r="G83" s="350"/>
      <c r="H83" s="350" t="s">
        <v>5422</v>
      </c>
      <c r="I83" s="350" t="s">
        <v>5412</v>
      </c>
      <c r="J83" s="350">
        <v>15</v>
      </c>
      <c r="K83" s="338"/>
    </row>
    <row r="84" s="1" customFormat="1" ht="15" customHeight="1">
      <c r="B84" s="349"/>
      <c r="C84" s="350" t="s">
        <v>5423</v>
      </c>
      <c r="D84" s="350"/>
      <c r="E84" s="350"/>
      <c r="F84" s="351" t="s">
        <v>5416</v>
      </c>
      <c r="G84" s="350"/>
      <c r="H84" s="350" t="s">
        <v>5424</v>
      </c>
      <c r="I84" s="350" t="s">
        <v>5412</v>
      </c>
      <c r="J84" s="350">
        <v>15</v>
      </c>
      <c r="K84" s="338"/>
    </row>
    <row r="85" s="1" customFormat="1" ht="15" customHeight="1">
      <c r="B85" s="349"/>
      <c r="C85" s="350" t="s">
        <v>5425</v>
      </c>
      <c r="D85" s="350"/>
      <c r="E85" s="350"/>
      <c r="F85" s="351" t="s">
        <v>5416</v>
      </c>
      <c r="G85" s="350"/>
      <c r="H85" s="350" t="s">
        <v>5426</v>
      </c>
      <c r="I85" s="350" t="s">
        <v>5412</v>
      </c>
      <c r="J85" s="350">
        <v>20</v>
      </c>
      <c r="K85" s="338"/>
    </row>
    <row r="86" s="1" customFormat="1" ht="15" customHeight="1">
      <c r="B86" s="349"/>
      <c r="C86" s="350" t="s">
        <v>5427</v>
      </c>
      <c r="D86" s="350"/>
      <c r="E86" s="350"/>
      <c r="F86" s="351" t="s">
        <v>5416</v>
      </c>
      <c r="G86" s="350"/>
      <c r="H86" s="350" t="s">
        <v>5428</v>
      </c>
      <c r="I86" s="350" t="s">
        <v>5412</v>
      </c>
      <c r="J86" s="350">
        <v>20</v>
      </c>
      <c r="K86" s="338"/>
    </row>
    <row r="87" s="1" customFormat="1" ht="15" customHeight="1">
      <c r="B87" s="349"/>
      <c r="C87" s="324" t="s">
        <v>5429</v>
      </c>
      <c r="D87" s="324"/>
      <c r="E87" s="324"/>
      <c r="F87" s="347" t="s">
        <v>5416</v>
      </c>
      <c r="G87" s="348"/>
      <c r="H87" s="324" t="s">
        <v>5430</v>
      </c>
      <c r="I87" s="324" t="s">
        <v>5412</v>
      </c>
      <c r="J87" s="324">
        <v>50</v>
      </c>
      <c r="K87" s="338"/>
    </row>
    <row r="88" s="1" customFormat="1" ht="15" customHeight="1">
      <c r="B88" s="349"/>
      <c r="C88" s="324" t="s">
        <v>5431</v>
      </c>
      <c r="D88" s="324"/>
      <c r="E88" s="324"/>
      <c r="F88" s="347" t="s">
        <v>5416</v>
      </c>
      <c r="G88" s="348"/>
      <c r="H88" s="324" t="s">
        <v>5432</v>
      </c>
      <c r="I88" s="324" t="s">
        <v>5412</v>
      </c>
      <c r="J88" s="324">
        <v>20</v>
      </c>
      <c r="K88" s="338"/>
    </row>
    <row r="89" s="1" customFormat="1" ht="15" customHeight="1">
      <c r="B89" s="349"/>
      <c r="C89" s="324" t="s">
        <v>5433</v>
      </c>
      <c r="D89" s="324"/>
      <c r="E89" s="324"/>
      <c r="F89" s="347" t="s">
        <v>5416</v>
      </c>
      <c r="G89" s="348"/>
      <c r="H89" s="324" t="s">
        <v>5434</v>
      </c>
      <c r="I89" s="324" t="s">
        <v>5412</v>
      </c>
      <c r="J89" s="324">
        <v>20</v>
      </c>
      <c r="K89" s="338"/>
    </row>
    <row r="90" s="1" customFormat="1" ht="15" customHeight="1">
      <c r="B90" s="349"/>
      <c r="C90" s="324" t="s">
        <v>5435</v>
      </c>
      <c r="D90" s="324"/>
      <c r="E90" s="324"/>
      <c r="F90" s="347" t="s">
        <v>5416</v>
      </c>
      <c r="G90" s="348"/>
      <c r="H90" s="324" t="s">
        <v>5436</v>
      </c>
      <c r="I90" s="324" t="s">
        <v>5412</v>
      </c>
      <c r="J90" s="324">
        <v>50</v>
      </c>
      <c r="K90" s="338"/>
    </row>
    <row r="91" s="1" customFormat="1" ht="15" customHeight="1">
      <c r="B91" s="349"/>
      <c r="C91" s="324" t="s">
        <v>5437</v>
      </c>
      <c r="D91" s="324"/>
      <c r="E91" s="324"/>
      <c r="F91" s="347" t="s">
        <v>5416</v>
      </c>
      <c r="G91" s="348"/>
      <c r="H91" s="324" t="s">
        <v>5437</v>
      </c>
      <c r="I91" s="324" t="s">
        <v>5412</v>
      </c>
      <c r="J91" s="324">
        <v>50</v>
      </c>
      <c r="K91" s="338"/>
    </row>
    <row r="92" s="1" customFormat="1" ht="15" customHeight="1">
      <c r="B92" s="349"/>
      <c r="C92" s="324" t="s">
        <v>5438</v>
      </c>
      <c r="D92" s="324"/>
      <c r="E92" s="324"/>
      <c r="F92" s="347" t="s">
        <v>5416</v>
      </c>
      <c r="G92" s="348"/>
      <c r="H92" s="324" t="s">
        <v>5439</v>
      </c>
      <c r="I92" s="324" t="s">
        <v>5412</v>
      </c>
      <c r="J92" s="324">
        <v>255</v>
      </c>
      <c r="K92" s="338"/>
    </row>
    <row r="93" s="1" customFormat="1" ht="15" customHeight="1">
      <c r="B93" s="349"/>
      <c r="C93" s="324" t="s">
        <v>5440</v>
      </c>
      <c r="D93" s="324"/>
      <c r="E93" s="324"/>
      <c r="F93" s="347" t="s">
        <v>5410</v>
      </c>
      <c r="G93" s="348"/>
      <c r="H93" s="324" t="s">
        <v>5441</v>
      </c>
      <c r="I93" s="324" t="s">
        <v>5442</v>
      </c>
      <c r="J93" s="324"/>
      <c r="K93" s="338"/>
    </row>
    <row r="94" s="1" customFormat="1" ht="15" customHeight="1">
      <c r="B94" s="349"/>
      <c r="C94" s="324" t="s">
        <v>5443</v>
      </c>
      <c r="D94" s="324"/>
      <c r="E94" s="324"/>
      <c r="F94" s="347" t="s">
        <v>5410</v>
      </c>
      <c r="G94" s="348"/>
      <c r="H94" s="324" t="s">
        <v>5444</v>
      </c>
      <c r="I94" s="324" t="s">
        <v>5445</v>
      </c>
      <c r="J94" s="324"/>
      <c r="K94" s="338"/>
    </row>
    <row r="95" s="1" customFormat="1" ht="15" customHeight="1">
      <c r="B95" s="349"/>
      <c r="C95" s="324" t="s">
        <v>5446</v>
      </c>
      <c r="D95" s="324"/>
      <c r="E95" s="324"/>
      <c r="F95" s="347" t="s">
        <v>5410</v>
      </c>
      <c r="G95" s="348"/>
      <c r="H95" s="324" t="s">
        <v>5446</v>
      </c>
      <c r="I95" s="324" t="s">
        <v>5445</v>
      </c>
      <c r="J95" s="324"/>
      <c r="K95" s="338"/>
    </row>
    <row r="96" s="1" customFormat="1" ht="15" customHeight="1">
      <c r="B96" s="349"/>
      <c r="C96" s="324" t="s">
        <v>43</v>
      </c>
      <c r="D96" s="324"/>
      <c r="E96" s="324"/>
      <c r="F96" s="347" t="s">
        <v>5410</v>
      </c>
      <c r="G96" s="348"/>
      <c r="H96" s="324" t="s">
        <v>5447</v>
      </c>
      <c r="I96" s="324" t="s">
        <v>5445</v>
      </c>
      <c r="J96" s="324"/>
      <c r="K96" s="338"/>
    </row>
    <row r="97" s="1" customFormat="1" ht="15" customHeight="1">
      <c r="B97" s="349"/>
      <c r="C97" s="324" t="s">
        <v>53</v>
      </c>
      <c r="D97" s="324"/>
      <c r="E97" s="324"/>
      <c r="F97" s="347" t="s">
        <v>5410</v>
      </c>
      <c r="G97" s="348"/>
      <c r="H97" s="324" t="s">
        <v>5448</v>
      </c>
      <c r="I97" s="324" t="s">
        <v>5445</v>
      </c>
      <c r="J97" s="324"/>
      <c r="K97" s="338"/>
    </row>
    <row r="98" s="1" customFormat="1" ht="15" customHeight="1">
      <c r="B98" s="352"/>
      <c r="C98" s="353"/>
      <c r="D98" s="353"/>
      <c r="E98" s="353"/>
      <c r="F98" s="353"/>
      <c r="G98" s="353"/>
      <c r="H98" s="353"/>
      <c r="I98" s="353"/>
      <c r="J98" s="353"/>
      <c r="K98" s="354"/>
    </row>
    <row r="99" s="1" customFormat="1" ht="18.75" customHeight="1">
      <c r="B99" s="355"/>
      <c r="C99" s="356"/>
      <c r="D99" s="356"/>
      <c r="E99" s="356"/>
      <c r="F99" s="356"/>
      <c r="G99" s="356"/>
      <c r="H99" s="356"/>
      <c r="I99" s="356"/>
      <c r="J99" s="356"/>
      <c r="K99" s="355"/>
    </row>
    <row r="100" s="1" customFormat="1" ht="18.75" customHeight="1">
      <c r="B100" s="332"/>
      <c r="C100" s="332"/>
      <c r="D100" s="332"/>
      <c r="E100" s="332"/>
      <c r="F100" s="332"/>
      <c r="G100" s="332"/>
      <c r="H100" s="332"/>
      <c r="I100" s="332"/>
      <c r="J100" s="332"/>
      <c r="K100" s="332"/>
    </row>
    <row r="101" s="1" customFormat="1" ht="7.5" customHeight="1">
      <c r="B101" s="333"/>
      <c r="C101" s="334"/>
      <c r="D101" s="334"/>
      <c r="E101" s="334"/>
      <c r="F101" s="334"/>
      <c r="G101" s="334"/>
      <c r="H101" s="334"/>
      <c r="I101" s="334"/>
      <c r="J101" s="334"/>
      <c r="K101" s="335"/>
    </row>
    <row r="102" s="1" customFormat="1" ht="45" customHeight="1">
      <c r="B102" s="336"/>
      <c r="C102" s="337" t="s">
        <v>5449</v>
      </c>
      <c r="D102" s="337"/>
      <c r="E102" s="337"/>
      <c r="F102" s="337"/>
      <c r="G102" s="337"/>
      <c r="H102" s="337"/>
      <c r="I102" s="337"/>
      <c r="J102" s="337"/>
      <c r="K102" s="338"/>
    </row>
    <row r="103" s="1" customFormat="1" ht="17.25" customHeight="1">
      <c r="B103" s="336"/>
      <c r="C103" s="339" t="s">
        <v>5404</v>
      </c>
      <c r="D103" s="339"/>
      <c r="E103" s="339"/>
      <c r="F103" s="339" t="s">
        <v>5405</v>
      </c>
      <c r="G103" s="340"/>
      <c r="H103" s="339" t="s">
        <v>59</v>
      </c>
      <c r="I103" s="339" t="s">
        <v>62</v>
      </c>
      <c r="J103" s="339" t="s">
        <v>5406</v>
      </c>
      <c r="K103" s="338"/>
    </row>
    <row r="104" s="1" customFormat="1" ht="17.25" customHeight="1">
      <c r="B104" s="336"/>
      <c r="C104" s="341" t="s">
        <v>5407</v>
      </c>
      <c r="D104" s="341"/>
      <c r="E104" s="341"/>
      <c r="F104" s="342" t="s">
        <v>5408</v>
      </c>
      <c r="G104" s="343"/>
      <c r="H104" s="341"/>
      <c r="I104" s="341"/>
      <c r="J104" s="341" t="s">
        <v>5409</v>
      </c>
      <c r="K104" s="338"/>
    </row>
    <row r="105" s="1" customFormat="1" ht="5.25" customHeight="1">
      <c r="B105" s="336"/>
      <c r="C105" s="339"/>
      <c r="D105" s="339"/>
      <c r="E105" s="339"/>
      <c r="F105" s="339"/>
      <c r="G105" s="357"/>
      <c r="H105" s="339"/>
      <c r="I105" s="339"/>
      <c r="J105" s="339"/>
      <c r="K105" s="338"/>
    </row>
    <row r="106" s="1" customFormat="1" ht="15" customHeight="1">
      <c r="B106" s="336"/>
      <c r="C106" s="324" t="s">
        <v>58</v>
      </c>
      <c r="D106" s="346"/>
      <c r="E106" s="346"/>
      <c r="F106" s="347" t="s">
        <v>5410</v>
      </c>
      <c r="G106" s="324"/>
      <c r="H106" s="324" t="s">
        <v>5450</v>
      </c>
      <c r="I106" s="324" t="s">
        <v>5412</v>
      </c>
      <c r="J106" s="324">
        <v>20</v>
      </c>
      <c r="K106" s="338"/>
    </row>
    <row r="107" s="1" customFormat="1" ht="15" customHeight="1">
      <c r="B107" s="336"/>
      <c r="C107" s="324" t="s">
        <v>5413</v>
      </c>
      <c r="D107" s="324"/>
      <c r="E107" s="324"/>
      <c r="F107" s="347" t="s">
        <v>5410</v>
      </c>
      <c r="G107" s="324"/>
      <c r="H107" s="324" t="s">
        <v>5450</v>
      </c>
      <c r="I107" s="324" t="s">
        <v>5412</v>
      </c>
      <c r="J107" s="324">
        <v>120</v>
      </c>
      <c r="K107" s="338"/>
    </row>
    <row r="108" s="1" customFormat="1" ht="15" customHeight="1">
      <c r="B108" s="349"/>
      <c r="C108" s="324" t="s">
        <v>5415</v>
      </c>
      <c r="D108" s="324"/>
      <c r="E108" s="324"/>
      <c r="F108" s="347" t="s">
        <v>5416</v>
      </c>
      <c r="G108" s="324"/>
      <c r="H108" s="324" t="s">
        <v>5450</v>
      </c>
      <c r="I108" s="324" t="s">
        <v>5412</v>
      </c>
      <c r="J108" s="324">
        <v>50</v>
      </c>
      <c r="K108" s="338"/>
    </row>
    <row r="109" s="1" customFormat="1" ht="15" customHeight="1">
      <c r="B109" s="349"/>
      <c r="C109" s="324" t="s">
        <v>5418</v>
      </c>
      <c r="D109" s="324"/>
      <c r="E109" s="324"/>
      <c r="F109" s="347" t="s">
        <v>5410</v>
      </c>
      <c r="G109" s="324"/>
      <c r="H109" s="324" t="s">
        <v>5450</v>
      </c>
      <c r="I109" s="324" t="s">
        <v>5420</v>
      </c>
      <c r="J109" s="324"/>
      <c r="K109" s="338"/>
    </row>
    <row r="110" s="1" customFormat="1" ht="15" customHeight="1">
      <c r="B110" s="349"/>
      <c r="C110" s="324" t="s">
        <v>5429</v>
      </c>
      <c r="D110" s="324"/>
      <c r="E110" s="324"/>
      <c r="F110" s="347" t="s">
        <v>5416</v>
      </c>
      <c r="G110" s="324"/>
      <c r="H110" s="324" t="s">
        <v>5450</v>
      </c>
      <c r="I110" s="324" t="s">
        <v>5412</v>
      </c>
      <c r="J110" s="324">
        <v>50</v>
      </c>
      <c r="K110" s="338"/>
    </row>
    <row r="111" s="1" customFormat="1" ht="15" customHeight="1">
      <c r="B111" s="349"/>
      <c r="C111" s="324" t="s">
        <v>5437</v>
      </c>
      <c r="D111" s="324"/>
      <c r="E111" s="324"/>
      <c r="F111" s="347" t="s">
        <v>5416</v>
      </c>
      <c r="G111" s="324"/>
      <c r="H111" s="324" t="s">
        <v>5450</v>
      </c>
      <c r="I111" s="324" t="s">
        <v>5412</v>
      </c>
      <c r="J111" s="324">
        <v>50</v>
      </c>
      <c r="K111" s="338"/>
    </row>
    <row r="112" s="1" customFormat="1" ht="15" customHeight="1">
      <c r="B112" s="349"/>
      <c r="C112" s="324" t="s">
        <v>5435</v>
      </c>
      <c r="D112" s="324"/>
      <c r="E112" s="324"/>
      <c r="F112" s="347" t="s">
        <v>5416</v>
      </c>
      <c r="G112" s="324"/>
      <c r="H112" s="324" t="s">
        <v>5450</v>
      </c>
      <c r="I112" s="324" t="s">
        <v>5412</v>
      </c>
      <c r="J112" s="324">
        <v>50</v>
      </c>
      <c r="K112" s="338"/>
    </row>
    <row r="113" s="1" customFormat="1" ht="15" customHeight="1">
      <c r="B113" s="349"/>
      <c r="C113" s="324" t="s">
        <v>58</v>
      </c>
      <c r="D113" s="324"/>
      <c r="E113" s="324"/>
      <c r="F113" s="347" t="s">
        <v>5410</v>
      </c>
      <c r="G113" s="324"/>
      <c r="H113" s="324" t="s">
        <v>5451</v>
      </c>
      <c r="I113" s="324" t="s">
        <v>5412</v>
      </c>
      <c r="J113" s="324">
        <v>20</v>
      </c>
      <c r="K113" s="338"/>
    </row>
    <row r="114" s="1" customFormat="1" ht="15" customHeight="1">
      <c r="B114" s="349"/>
      <c r="C114" s="324" t="s">
        <v>5452</v>
      </c>
      <c r="D114" s="324"/>
      <c r="E114" s="324"/>
      <c r="F114" s="347" t="s">
        <v>5410</v>
      </c>
      <c r="G114" s="324"/>
      <c r="H114" s="324" t="s">
        <v>5453</v>
      </c>
      <c r="I114" s="324" t="s">
        <v>5412</v>
      </c>
      <c r="J114" s="324">
        <v>120</v>
      </c>
      <c r="K114" s="338"/>
    </row>
    <row r="115" s="1" customFormat="1" ht="15" customHeight="1">
      <c r="B115" s="349"/>
      <c r="C115" s="324" t="s">
        <v>43</v>
      </c>
      <c r="D115" s="324"/>
      <c r="E115" s="324"/>
      <c r="F115" s="347" t="s">
        <v>5410</v>
      </c>
      <c r="G115" s="324"/>
      <c r="H115" s="324" t="s">
        <v>5454</v>
      </c>
      <c r="I115" s="324" t="s">
        <v>5445</v>
      </c>
      <c r="J115" s="324"/>
      <c r="K115" s="338"/>
    </row>
    <row r="116" s="1" customFormat="1" ht="15" customHeight="1">
      <c r="B116" s="349"/>
      <c r="C116" s="324" t="s">
        <v>53</v>
      </c>
      <c r="D116" s="324"/>
      <c r="E116" s="324"/>
      <c r="F116" s="347" t="s">
        <v>5410</v>
      </c>
      <c r="G116" s="324"/>
      <c r="H116" s="324" t="s">
        <v>5455</v>
      </c>
      <c r="I116" s="324" t="s">
        <v>5445</v>
      </c>
      <c r="J116" s="324"/>
      <c r="K116" s="338"/>
    </row>
    <row r="117" s="1" customFormat="1" ht="15" customHeight="1">
      <c r="B117" s="349"/>
      <c r="C117" s="324" t="s">
        <v>62</v>
      </c>
      <c r="D117" s="324"/>
      <c r="E117" s="324"/>
      <c r="F117" s="347" t="s">
        <v>5410</v>
      </c>
      <c r="G117" s="324"/>
      <c r="H117" s="324" t="s">
        <v>5456</v>
      </c>
      <c r="I117" s="324" t="s">
        <v>5457</v>
      </c>
      <c r="J117" s="324"/>
      <c r="K117" s="338"/>
    </row>
    <row r="118" s="1" customFormat="1" ht="15" customHeight="1">
      <c r="B118" s="352"/>
      <c r="C118" s="358"/>
      <c r="D118" s="358"/>
      <c r="E118" s="358"/>
      <c r="F118" s="358"/>
      <c r="G118" s="358"/>
      <c r="H118" s="358"/>
      <c r="I118" s="358"/>
      <c r="J118" s="358"/>
      <c r="K118" s="354"/>
    </row>
    <row r="119" s="1" customFormat="1" ht="18.75" customHeight="1">
      <c r="B119" s="359"/>
      <c r="C119" s="360"/>
      <c r="D119" s="360"/>
      <c r="E119" s="360"/>
      <c r="F119" s="361"/>
      <c r="G119" s="360"/>
      <c r="H119" s="360"/>
      <c r="I119" s="360"/>
      <c r="J119" s="360"/>
      <c r="K119" s="359"/>
    </row>
    <row r="120" s="1" customFormat="1" ht="18.75" customHeight="1">
      <c r="B120" s="332"/>
      <c r="C120" s="332"/>
      <c r="D120" s="332"/>
      <c r="E120" s="332"/>
      <c r="F120" s="332"/>
      <c r="G120" s="332"/>
      <c r="H120" s="332"/>
      <c r="I120" s="332"/>
      <c r="J120" s="332"/>
      <c r="K120" s="332"/>
    </row>
    <row r="121" s="1" customFormat="1" ht="7.5" customHeight="1">
      <c r="B121" s="362"/>
      <c r="C121" s="363"/>
      <c r="D121" s="363"/>
      <c r="E121" s="363"/>
      <c r="F121" s="363"/>
      <c r="G121" s="363"/>
      <c r="H121" s="363"/>
      <c r="I121" s="363"/>
      <c r="J121" s="363"/>
      <c r="K121" s="364"/>
    </row>
    <row r="122" s="1" customFormat="1" ht="45" customHeight="1">
      <c r="B122" s="365"/>
      <c r="C122" s="315" t="s">
        <v>5458</v>
      </c>
      <c r="D122" s="315"/>
      <c r="E122" s="315"/>
      <c r="F122" s="315"/>
      <c r="G122" s="315"/>
      <c r="H122" s="315"/>
      <c r="I122" s="315"/>
      <c r="J122" s="315"/>
      <c r="K122" s="366"/>
    </row>
    <row r="123" s="1" customFormat="1" ht="17.25" customHeight="1">
      <c r="B123" s="367"/>
      <c r="C123" s="339" t="s">
        <v>5404</v>
      </c>
      <c r="D123" s="339"/>
      <c r="E123" s="339"/>
      <c r="F123" s="339" t="s">
        <v>5405</v>
      </c>
      <c r="G123" s="340"/>
      <c r="H123" s="339" t="s">
        <v>59</v>
      </c>
      <c r="I123" s="339" t="s">
        <v>62</v>
      </c>
      <c r="J123" s="339" t="s">
        <v>5406</v>
      </c>
      <c r="K123" s="368"/>
    </row>
    <row r="124" s="1" customFormat="1" ht="17.25" customHeight="1">
      <c r="B124" s="367"/>
      <c r="C124" s="341" t="s">
        <v>5407</v>
      </c>
      <c r="D124" s="341"/>
      <c r="E124" s="341"/>
      <c r="F124" s="342" t="s">
        <v>5408</v>
      </c>
      <c r="G124" s="343"/>
      <c r="H124" s="341"/>
      <c r="I124" s="341"/>
      <c r="J124" s="341" t="s">
        <v>5409</v>
      </c>
      <c r="K124" s="368"/>
    </row>
    <row r="125" s="1" customFormat="1" ht="5.25" customHeight="1">
      <c r="B125" s="369"/>
      <c r="C125" s="344"/>
      <c r="D125" s="344"/>
      <c r="E125" s="344"/>
      <c r="F125" s="344"/>
      <c r="G125" s="370"/>
      <c r="H125" s="344"/>
      <c r="I125" s="344"/>
      <c r="J125" s="344"/>
      <c r="K125" s="371"/>
    </row>
    <row r="126" s="1" customFormat="1" ht="15" customHeight="1">
      <c r="B126" s="369"/>
      <c r="C126" s="324" t="s">
        <v>5413</v>
      </c>
      <c r="D126" s="346"/>
      <c r="E126" s="346"/>
      <c r="F126" s="347" t="s">
        <v>5410</v>
      </c>
      <c r="G126" s="324"/>
      <c r="H126" s="324" t="s">
        <v>5450</v>
      </c>
      <c r="I126" s="324" t="s">
        <v>5412</v>
      </c>
      <c r="J126" s="324">
        <v>120</v>
      </c>
      <c r="K126" s="372"/>
    </row>
    <row r="127" s="1" customFormat="1" ht="15" customHeight="1">
      <c r="B127" s="369"/>
      <c r="C127" s="324" t="s">
        <v>5459</v>
      </c>
      <c r="D127" s="324"/>
      <c r="E127" s="324"/>
      <c r="F127" s="347" t="s">
        <v>5410</v>
      </c>
      <c r="G127" s="324"/>
      <c r="H127" s="324" t="s">
        <v>5460</v>
      </c>
      <c r="I127" s="324" t="s">
        <v>5412</v>
      </c>
      <c r="J127" s="324" t="s">
        <v>5461</v>
      </c>
      <c r="K127" s="372"/>
    </row>
    <row r="128" s="1" customFormat="1" ht="15" customHeight="1">
      <c r="B128" s="369"/>
      <c r="C128" s="324" t="s">
        <v>88</v>
      </c>
      <c r="D128" s="324"/>
      <c r="E128" s="324"/>
      <c r="F128" s="347" t="s">
        <v>5410</v>
      </c>
      <c r="G128" s="324"/>
      <c r="H128" s="324" t="s">
        <v>5462</v>
      </c>
      <c r="I128" s="324" t="s">
        <v>5412</v>
      </c>
      <c r="J128" s="324" t="s">
        <v>5461</v>
      </c>
      <c r="K128" s="372"/>
    </row>
    <row r="129" s="1" customFormat="1" ht="15" customHeight="1">
      <c r="B129" s="369"/>
      <c r="C129" s="324" t="s">
        <v>5421</v>
      </c>
      <c r="D129" s="324"/>
      <c r="E129" s="324"/>
      <c r="F129" s="347" t="s">
        <v>5416</v>
      </c>
      <c r="G129" s="324"/>
      <c r="H129" s="324" t="s">
        <v>5422</v>
      </c>
      <c r="I129" s="324" t="s">
        <v>5412</v>
      </c>
      <c r="J129" s="324">
        <v>15</v>
      </c>
      <c r="K129" s="372"/>
    </row>
    <row r="130" s="1" customFormat="1" ht="15" customHeight="1">
      <c r="B130" s="369"/>
      <c r="C130" s="350" t="s">
        <v>5423</v>
      </c>
      <c r="D130" s="350"/>
      <c r="E130" s="350"/>
      <c r="F130" s="351" t="s">
        <v>5416</v>
      </c>
      <c r="G130" s="350"/>
      <c r="H130" s="350" t="s">
        <v>5424</v>
      </c>
      <c r="I130" s="350" t="s">
        <v>5412</v>
      </c>
      <c r="J130" s="350">
        <v>15</v>
      </c>
      <c r="K130" s="372"/>
    </row>
    <row r="131" s="1" customFormat="1" ht="15" customHeight="1">
      <c r="B131" s="369"/>
      <c r="C131" s="350" t="s">
        <v>5425</v>
      </c>
      <c r="D131" s="350"/>
      <c r="E131" s="350"/>
      <c r="F131" s="351" t="s">
        <v>5416</v>
      </c>
      <c r="G131" s="350"/>
      <c r="H131" s="350" t="s">
        <v>5426</v>
      </c>
      <c r="I131" s="350" t="s">
        <v>5412</v>
      </c>
      <c r="J131" s="350">
        <v>20</v>
      </c>
      <c r="K131" s="372"/>
    </row>
    <row r="132" s="1" customFormat="1" ht="15" customHeight="1">
      <c r="B132" s="369"/>
      <c r="C132" s="350" t="s">
        <v>5427</v>
      </c>
      <c r="D132" s="350"/>
      <c r="E132" s="350"/>
      <c r="F132" s="351" t="s">
        <v>5416</v>
      </c>
      <c r="G132" s="350"/>
      <c r="H132" s="350" t="s">
        <v>5428</v>
      </c>
      <c r="I132" s="350" t="s">
        <v>5412</v>
      </c>
      <c r="J132" s="350">
        <v>20</v>
      </c>
      <c r="K132" s="372"/>
    </row>
    <row r="133" s="1" customFormat="1" ht="15" customHeight="1">
      <c r="B133" s="369"/>
      <c r="C133" s="324" t="s">
        <v>5415</v>
      </c>
      <c r="D133" s="324"/>
      <c r="E133" s="324"/>
      <c r="F133" s="347" t="s">
        <v>5416</v>
      </c>
      <c r="G133" s="324"/>
      <c r="H133" s="324" t="s">
        <v>5450</v>
      </c>
      <c r="I133" s="324" t="s">
        <v>5412</v>
      </c>
      <c r="J133" s="324">
        <v>50</v>
      </c>
      <c r="K133" s="372"/>
    </row>
    <row r="134" s="1" customFormat="1" ht="15" customHeight="1">
      <c r="B134" s="369"/>
      <c r="C134" s="324" t="s">
        <v>5429</v>
      </c>
      <c r="D134" s="324"/>
      <c r="E134" s="324"/>
      <c r="F134" s="347" t="s">
        <v>5416</v>
      </c>
      <c r="G134" s="324"/>
      <c r="H134" s="324" t="s">
        <v>5450</v>
      </c>
      <c r="I134" s="324" t="s">
        <v>5412</v>
      </c>
      <c r="J134" s="324">
        <v>50</v>
      </c>
      <c r="K134" s="372"/>
    </row>
    <row r="135" s="1" customFormat="1" ht="15" customHeight="1">
      <c r="B135" s="369"/>
      <c r="C135" s="324" t="s">
        <v>5435</v>
      </c>
      <c r="D135" s="324"/>
      <c r="E135" s="324"/>
      <c r="F135" s="347" t="s">
        <v>5416</v>
      </c>
      <c r="G135" s="324"/>
      <c r="H135" s="324" t="s">
        <v>5450</v>
      </c>
      <c r="I135" s="324" t="s">
        <v>5412</v>
      </c>
      <c r="J135" s="324">
        <v>50</v>
      </c>
      <c r="K135" s="372"/>
    </row>
    <row r="136" s="1" customFormat="1" ht="15" customHeight="1">
      <c r="B136" s="369"/>
      <c r="C136" s="324" t="s">
        <v>5437</v>
      </c>
      <c r="D136" s="324"/>
      <c r="E136" s="324"/>
      <c r="F136" s="347" t="s">
        <v>5416</v>
      </c>
      <c r="G136" s="324"/>
      <c r="H136" s="324" t="s">
        <v>5450</v>
      </c>
      <c r="I136" s="324" t="s">
        <v>5412</v>
      </c>
      <c r="J136" s="324">
        <v>50</v>
      </c>
      <c r="K136" s="372"/>
    </row>
    <row r="137" s="1" customFormat="1" ht="15" customHeight="1">
      <c r="B137" s="369"/>
      <c r="C137" s="324" t="s">
        <v>5438</v>
      </c>
      <c r="D137" s="324"/>
      <c r="E137" s="324"/>
      <c r="F137" s="347" t="s">
        <v>5416</v>
      </c>
      <c r="G137" s="324"/>
      <c r="H137" s="324" t="s">
        <v>5463</v>
      </c>
      <c r="I137" s="324" t="s">
        <v>5412</v>
      </c>
      <c r="J137" s="324">
        <v>255</v>
      </c>
      <c r="K137" s="372"/>
    </row>
    <row r="138" s="1" customFormat="1" ht="15" customHeight="1">
      <c r="B138" s="369"/>
      <c r="C138" s="324" t="s">
        <v>5440</v>
      </c>
      <c r="D138" s="324"/>
      <c r="E138" s="324"/>
      <c r="F138" s="347" t="s">
        <v>5410</v>
      </c>
      <c r="G138" s="324"/>
      <c r="H138" s="324" t="s">
        <v>5464</v>
      </c>
      <c r="I138" s="324" t="s">
        <v>5442</v>
      </c>
      <c r="J138" s="324"/>
      <c r="K138" s="372"/>
    </row>
    <row r="139" s="1" customFormat="1" ht="15" customHeight="1">
      <c r="B139" s="369"/>
      <c r="C139" s="324" t="s">
        <v>5443</v>
      </c>
      <c r="D139" s="324"/>
      <c r="E139" s="324"/>
      <c r="F139" s="347" t="s">
        <v>5410</v>
      </c>
      <c r="G139" s="324"/>
      <c r="H139" s="324" t="s">
        <v>5465</v>
      </c>
      <c r="I139" s="324" t="s">
        <v>5445</v>
      </c>
      <c r="J139" s="324"/>
      <c r="K139" s="372"/>
    </row>
    <row r="140" s="1" customFormat="1" ht="15" customHeight="1">
      <c r="B140" s="369"/>
      <c r="C140" s="324" t="s">
        <v>5446</v>
      </c>
      <c r="D140" s="324"/>
      <c r="E140" s="324"/>
      <c r="F140" s="347" t="s">
        <v>5410</v>
      </c>
      <c r="G140" s="324"/>
      <c r="H140" s="324" t="s">
        <v>5446</v>
      </c>
      <c r="I140" s="324" t="s">
        <v>5445</v>
      </c>
      <c r="J140" s="324"/>
      <c r="K140" s="372"/>
    </row>
    <row r="141" s="1" customFormat="1" ht="15" customHeight="1">
      <c r="B141" s="369"/>
      <c r="C141" s="324" t="s">
        <v>43</v>
      </c>
      <c r="D141" s="324"/>
      <c r="E141" s="324"/>
      <c r="F141" s="347" t="s">
        <v>5410</v>
      </c>
      <c r="G141" s="324"/>
      <c r="H141" s="324" t="s">
        <v>5466</v>
      </c>
      <c r="I141" s="324" t="s">
        <v>5445</v>
      </c>
      <c r="J141" s="324"/>
      <c r="K141" s="372"/>
    </row>
    <row r="142" s="1" customFormat="1" ht="15" customHeight="1">
      <c r="B142" s="369"/>
      <c r="C142" s="324" t="s">
        <v>5467</v>
      </c>
      <c r="D142" s="324"/>
      <c r="E142" s="324"/>
      <c r="F142" s="347" t="s">
        <v>5410</v>
      </c>
      <c r="G142" s="324"/>
      <c r="H142" s="324" t="s">
        <v>5468</v>
      </c>
      <c r="I142" s="324" t="s">
        <v>5445</v>
      </c>
      <c r="J142" s="324"/>
      <c r="K142" s="372"/>
    </row>
    <row r="143" s="1" customFormat="1" ht="15" customHeight="1">
      <c r="B143" s="373"/>
      <c r="C143" s="374"/>
      <c r="D143" s="374"/>
      <c r="E143" s="374"/>
      <c r="F143" s="374"/>
      <c r="G143" s="374"/>
      <c r="H143" s="374"/>
      <c r="I143" s="374"/>
      <c r="J143" s="374"/>
      <c r="K143" s="375"/>
    </row>
    <row r="144" s="1" customFormat="1" ht="18.75" customHeight="1">
      <c r="B144" s="360"/>
      <c r="C144" s="360"/>
      <c r="D144" s="360"/>
      <c r="E144" s="360"/>
      <c r="F144" s="361"/>
      <c r="G144" s="360"/>
      <c r="H144" s="360"/>
      <c r="I144" s="360"/>
      <c r="J144" s="360"/>
      <c r="K144" s="360"/>
    </row>
    <row r="145" s="1" customFormat="1" ht="18.75" customHeight="1">
      <c r="B145" s="332"/>
      <c r="C145" s="332"/>
      <c r="D145" s="332"/>
      <c r="E145" s="332"/>
      <c r="F145" s="332"/>
      <c r="G145" s="332"/>
      <c r="H145" s="332"/>
      <c r="I145" s="332"/>
      <c r="J145" s="332"/>
      <c r="K145" s="332"/>
    </row>
    <row r="146" s="1" customFormat="1" ht="7.5" customHeight="1">
      <c r="B146" s="333"/>
      <c r="C146" s="334"/>
      <c r="D146" s="334"/>
      <c r="E146" s="334"/>
      <c r="F146" s="334"/>
      <c r="G146" s="334"/>
      <c r="H146" s="334"/>
      <c r="I146" s="334"/>
      <c r="J146" s="334"/>
      <c r="K146" s="335"/>
    </row>
    <row r="147" s="1" customFormat="1" ht="45" customHeight="1">
      <c r="B147" s="336"/>
      <c r="C147" s="337" t="s">
        <v>5469</v>
      </c>
      <c r="D147" s="337"/>
      <c r="E147" s="337"/>
      <c r="F147" s="337"/>
      <c r="G147" s="337"/>
      <c r="H147" s="337"/>
      <c r="I147" s="337"/>
      <c r="J147" s="337"/>
      <c r="K147" s="338"/>
    </row>
    <row r="148" s="1" customFormat="1" ht="17.25" customHeight="1">
      <c r="B148" s="336"/>
      <c r="C148" s="339" t="s">
        <v>5404</v>
      </c>
      <c r="D148" s="339"/>
      <c r="E148" s="339"/>
      <c r="F148" s="339" t="s">
        <v>5405</v>
      </c>
      <c r="G148" s="340"/>
      <c r="H148" s="339" t="s">
        <v>59</v>
      </c>
      <c r="I148" s="339" t="s">
        <v>62</v>
      </c>
      <c r="J148" s="339" t="s">
        <v>5406</v>
      </c>
      <c r="K148" s="338"/>
    </row>
    <row r="149" s="1" customFormat="1" ht="17.25" customHeight="1">
      <c r="B149" s="336"/>
      <c r="C149" s="341" t="s">
        <v>5407</v>
      </c>
      <c r="D149" s="341"/>
      <c r="E149" s="341"/>
      <c r="F149" s="342" t="s">
        <v>5408</v>
      </c>
      <c r="G149" s="343"/>
      <c r="H149" s="341"/>
      <c r="I149" s="341"/>
      <c r="J149" s="341" t="s">
        <v>5409</v>
      </c>
      <c r="K149" s="338"/>
    </row>
    <row r="150" s="1" customFormat="1" ht="5.25" customHeight="1">
      <c r="B150" s="349"/>
      <c r="C150" s="344"/>
      <c r="D150" s="344"/>
      <c r="E150" s="344"/>
      <c r="F150" s="344"/>
      <c r="G150" s="345"/>
      <c r="H150" s="344"/>
      <c r="I150" s="344"/>
      <c r="J150" s="344"/>
      <c r="K150" s="372"/>
    </row>
    <row r="151" s="1" customFormat="1" ht="15" customHeight="1">
      <c r="B151" s="349"/>
      <c r="C151" s="376" t="s">
        <v>5413</v>
      </c>
      <c r="D151" s="324"/>
      <c r="E151" s="324"/>
      <c r="F151" s="377" t="s">
        <v>5410</v>
      </c>
      <c r="G151" s="324"/>
      <c r="H151" s="376" t="s">
        <v>5450</v>
      </c>
      <c r="I151" s="376" t="s">
        <v>5412</v>
      </c>
      <c r="J151" s="376">
        <v>120</v>
      </c>
      <c r="K151" s="372"/>
    </row>
    <row r="152" s="1" customFormat="1" ht="15" customHeight="1">
      <c r="B152" s="349"/>
      <c r="C152" s="376" t="s">
        <v>5459</v>
      </c>
      <c r="D152" s="324"/>
      <c r="E152" s="324"/>
      <c r="F152" s="377" t="s">
        <v>5410</v>
      </c>
      <c r="G152" s="324"/>
      <c r="H152" s="376" t="s">
        <v>5470</v>
      </c>
      <c r="I152" s="376" t="s">
        <v>5412</v>
      </c>
      <c r="J152" s="376" t="s">
        <v>5461</v>
      </c>
      <c r="K152" s="372"/>
    </row>
    <row r="153" s="1" customFormat="1" ht="15" customHeight="1">
      <c r="B153" s="349"/>
      <c r="C153" s="376" t="s">
        <v>88</v>
      </c>
      <c r="D153" s="324"/>
      <c r="E153" s="324"/>
      <c r="F153" s="377" t="s">
        <v>5410</v>
      </c>
      <c r="G153" s="324"/>
      <c r="H153" s="376" t="s">
        <v>5471</v>
      </c>
      <c r="I153" s="376" t="s">
        <v>5412</v>
      </c>
      <c r="J153" s="376" t="s">
        <v>5461</v>
      </c>
      <c r="K153" s="372"/>
    </row>
    <row r="154" s="1" customFormat="1" ht="15" customHeight="1">
      <c r="B154" s="349"/>
      <c r="C154" s="376" t="s">
        <v>5415</v>
      </c>
      <c r="D154" s="324"/>
      <c r="E154" s="324"/>
      <c r="F154" s="377" t="s">
        <v>5416</v>
      </c>
      <c r="G154" s="324"/>
      <c r="H154" s="376" t="s">
        <v>5450</v>
      </c>
      <c r="I154" s="376" t="s">
        <v>5412</v>
      </c>
      <c r="J154" s="376">
        <v>50</v>
      </c>
      <c r="K154" s="372"/>
    </row>
    <row r="155" s="1" customFormat="1" ht="15" customHeight="1">
      <c r="B155" s="349"/>
      <c r="C155" s="376" t="s">
        <v>5418</v>
      </c>
      <c r="D155" s="324"/>
      <c r="E155" s="324"/>
      <c r="F155" s="377" t="s">
        <v>5410</v>
      </c>
      <c r="G155" s="324"/>
      <c r="H155" s="376" t="s">
        <v>5450</v>
      </c>
      <c r="I155" s="376" t="s">
        <v>5420</v>
      </c>
      <c r="J155" s="376"/>
      <c r="K155" s="372"/>
    </row>
    <row r="156" s="1" customFormat="1" ht="15" customHeight="1">
      <c r="B156" s="349"/>
      <c r="C156" s="376" t="s">
        <v>5429</v>
      </c>
      <c r="D156" s="324"/>
      <c r="E156" s="324"/>
      <c r="F156" s="377" t="s">
        <v>5416</v>
      </c>
      <c r="G156" s="324"/>
      <c r="H156" s="376" t="s">
        <v>5450</v>
      </c>
      <c r="I156" s="376" t="s">
        <v>5412</v>
      </c>
      <c r="J156" s="376">
        <v>50</v>
      </c>
      <c r="K156" s="372"/>
    </row>
    <row r="157" s="1" customFormat="1" ht="15" customHeight="1">
      <c r="B157" s="349"/>
      <c r="C157" s="376" t="s">
        <v>5437</v>
      </c>
      <c r="D157" s="324"/>
      <c r="E157" s="324"/>
      <c r="F157" s="377" t="s">
        <v>5416</v>
      </c>
      <c r="G157" s="324"/>
      <c r="H157" s="376" t="s">
        <v>5450</v>
      </c>
      <c r="I157" s="376" t="s">
        <v>5412</v>
      </c>
      <c r="J157" s="376">
        <v>50</v>
      </c>
      <c r="K157" s="372"/>
    </row>
    <row r="158" s="1" customFormat="1" ht="15" customHeight="1">
      <c r="B158" s="349"/>
      <c r="C158" s="376" t="s">
        <v>5435</v>
      </c>
      <c r="D158" s="324"/>
      <c r="E158" s="324"/>
      <c r="F158" s="377" t="s">
        <v>5416</v>
      </c>
      <c r="G158" s="324"/>
      <c r="H158" s="376" t="s">
        <v>5450</v>
      </c>
      <c r="I158" s="376" t="s">
        <v>5412</v>
      </c>
      <c r="J158" s="376">
        <v>50</v>
      </c>
      <c r="K158" s="372"/>
    </row>
    <row r="159" s="1" customFormat="1" ht="15" customHeight="1">
      <c r="B159" s="349"/>
      <c r="C159" s="376" t="s">
        <v>120</v>
      </c>
      <c r="D159" s="324"/>
      <c r="E159" s="324"/>
      <c r="F159" s="377" t="s">
        <v>5410</v>
      </c>
      <c r="G159" s="324"/>
      <c r="H159" s="376" t="s">
        <v>5472</v>
      </c>
      <c r="I159" s="376" t="s">
        <v>5412</v>
      </c>
      <c r="J159" s="376" t="s">
        <v>5473</v>
      </c>
      <c r="K159" s="372"/>
    </row>
    <row r="160" s="1" customFormat="1" ht="15" customHeight="1">
      <c r="B160" s="349"/>
      <c r="C160" s="376" t="s">
        <v>5474</v>
      </c>
      <c r="D160" s="324"/>
      <c r="E160" s="324"/>
      <c r="F160" s="377" t="s">
        <v>5410</v>
      </c>
      <c r="G160" s="324"/>
      <c r="H160" s="376" t="s">
        <v>5475</v>
      </c>
      <c r="I160" s="376" t="s">
        <v>5445</v>
      </c>
      <c r="J160" s="376"/>
      <c r="K160" s="372"/>
    </row>
    <row r="161" s="1" customFormat="1" ht="15" customHeight="1">
      <c r="B161" s="378"/>
      <c r="C161" s="358"/>
      <c r="D161" s="358"/>
      <c r="E161" s="358"/>
      <c r="F161" s="358"/>
      <c r="G161" s="358"/>
      <c r="H161" s="358"/>
      <c r="I161" s="358"/>
      <c r="J161" s="358"/>
      <c r="K161" s="379"/>
    </row>
    <row r="162" s="1" customFormat="1" ht="18.75" customHeight="1">
      <c r="B162" s="360"/>
      <c r="C162" s="370"/>
      <c r="D162" s="370"/>
      <c r="E162" s="370"/>
      <c r="F162" s="380"/>
      <c r="G162" s="370"/>
      <c r="H162" s="370"/>
      <c r="I162" s="370"/>
      <c r="J162" s="370"/>
      <c r="K162" s="360"/>
    </row>
    <row r="163" s="1" customFormat="1" ht="18.75" customHeight="1">
      <c r="B163" s="332"/>
      <c r="C163" s="332"/>
      <c r="D163" s="332"/>
      <c r="E163" s="332"/>
      <c r="F163" s="332"/>
      <c r="G163" s="332"/>
      <c r="H163" s="332"/>
      <c r="I163" s="332"/>
      <c r="J163" s="332"/>
      <c r="K163" s="332"/>
    </row>
    <row r="164" s="1" customFormat="1" ht="7.5" customHeight="1">
      <c r="B164" s="311"/>
      <c r="C164" s="312"/>
      <c r="D164" s="312"/>
      <c r="E164" s="312"/>
      <c r="F164" s="312"/>
      <c r="G164" s="312"/>
      <c r="H164" s="312"/>
      <c r="I164" s="312"/>
      <c r="J164" s="312"/>
      <c r="K164" s="313"/>
    </row>
    <row r="165" s="1" customFormat="1" ht="45" customHeight="1">
      <c r="B165" s="314"/>
      <c r="C165" s="315" t="s">
        <v>5476</v>
      </c>
      <c r="D165" s="315"/>
      <c r="E165" s="315"/>
      <c r="F165" s="315"/>
      <c r="G165" s="315"/>
      <c r="H165" s="315"/>
      <c r="I165" s="315"/>
      <c r="J165" s="315"/>
      <c r="K165" s="316"/>
    </row>
    <row r="166" s="1" customFormat="1" ht="17.25" customHeight="1">
      <c r="B166" s="314"/>
      <c r="C166" s="339" t="s">
        <v>5404</v>
      </c>
      <c r="D166" s="339"/>
      <c r="E166" s="339"/>
      <c r="F166" s="339" t="s">
        <v>5405</v>
      </c>
      <c r="G166" s="381"/>
      <c r="H166" s="382" t="s">
        <v>59</v>
      </c>
      <c r="I166" s="382" t="s">
        <v>62</v>
      </c>
      <c r="J166" s="339" t="s">
        <v>5406</v>
      </c>
      <c r="K166" s="316"/>
    </row>
    <row r="167" s="1" customFormat="1" ht="17.25" customHeight="1">
      <c r="B167" s="317"/>
      <c r="C167" s="341" t="s">
        <v>5407</v>
      </c>
      <c r="D167" s="341"/>
      <c r="E167" s="341"/>
      <c r="F167" s="342" t="s">
        <v>5408</v>
      </c>
      <c r="G167" s="383"/>
      <c r="H167" s="384"/>
      <c r="I167" s="384"/>
      <c r="J167" s="341" t="s">
        <v>5409</v>
      </c>
      <c r="K167" s="319"/>
    </row>
    <row r="168" s="1" customFormat="1" ht="5.25" customHeight="1">
      <c r="B168" s="349"/>
      <c r="C168" s="344"/>
      <c r="D168" s="344"/>
      <c r="E168" s="344"/>
      <c r="F168" s="344"/>
      <c r="G168" s="345"/>
      <c r="H168" s="344"/>
      <c r="I168" s="344"/>
      <c r="J168" s="344"/>
      <c r="K168" s="372"/>
    </row>
    <row r="169" s="1" customFormat="1" ht="15" customHeight="1">
      <c r="B169" s="349"/>
      <c r="C169" s="324" t="s">
        <v>5413</v>
      </c>
      <c r="D169" s="324"/>
      <c r="E169" s="324"/>
      <c r="F169" s="347" t="s">
        <v>5410</v>
      </c>
      <c r="G169" s="324"/>
      <c r="H169" s="324" t="s">
        <v>5450</v>
      </c>
      <c r="I169" s="324" t="s">
        <v>5412</v>
      </c>
      <c r="J169" s="324">
        <v>120</v>
      </c>
      <c r="K169" s="372"/>
    </row>
    <row r="170" s="1" customFormat="1" ht="15" customHeight="1">
      <c r="B170" s="349"/>
      <c r="C170" s="324" t="s">
        <v>5459</v>
      </c>
      <c r="D170" s="324"/>
      <c r="E170" s="324"/>
      <c r="F170" s="347" t="s">
        <v>5410</v>
      </c>
      <c r="G170" s="324"/>
      <c r="H170" s="324" t="s">
        <v>5460</v>
      </c>
      <c r="I170" s="324" t="s">
        <v>5412</v>
      </c>
      <c r="J170" s="324" t="s">
        <v>5461</v>
      </c>
      <c r="K170" s="372"/>
    </row>
    <row r="171" s="1" customFormat="1" ht="15" customHeight="1">
      <c r="B171" s="349"/>
      <c r="C171" s="324" t="s">
        <v>88</v>
      </c>
      <c r="D171" s="324"/>
      <c r="E171" s="324"/>
      <c r="F171" s="347" t="s">
        <v>5410</v>
      </c>
      <c r="G171" s="324"/>
      <c r="H171" s="324" t="s">
        <v>5477</v>
      </c>
      <c r="I171" s="324" t="s">
        <v>5412</v>
      </c>
      <c r="J171" s="324" t="s">
        <v>5461</v>
      </c>
      <c r="K171" s="372"/>
    </row>
    <row r="172" s="1" customFormat="1" ht="15" customHeight="1">
      <c r="B172" s="349"/>
      <c r="C172" s="324" t="s">
        <v>5415</v>
      </c>
      <c r="D172" s="324"/>
      <c r="E172" s="324"/>
      <c r="F172" s="347" t="s">
        <v>5416</v>
      </c>
      <c r="G172" s="324"/>
      <c r="H172" s="324" t="s">
        <v>5477</v>
      </c>
      <c r="I172" s="324" t="s">
        <v>5412</v>
      </c>
      <c r="J172" s="324">
        <v>50</v>
      </c>
      <c r="K172" s="372"/>
    </row>
    <row r="173" s="1" customFormat="1" ht="15" customHeight="1">
      <c r="B173" s="349"/>
      <c r="C173" s="324" t="s">
        <v>5418</v>
      </c>
      <c r="D173" s="324"/>
      <c r="E173" s="324"/>
      <c r="F173" s="347" t="s">
        <v>5410</v>
      </c>
      <c r="G173" s="324"/>
      <c r="H173" s="324" t="s">
        <v>5477</v>
      </c>
      <c r="I173" s="324" t="s">
        <v>5420</v>
      </c>
      <c r="J173" s="324"/>
      <c r="K173" s="372"/>
    </row>
    <row r="174" s="1" customFormat="1" ht="15" customHeight="1">
      <c r="B174" s="349"/>
      <c r="C174" s="324" t="s">
        <v>5429</v>
      </c>
      <c r="D174" s="324"/>
      <c r="E174" s="324"/>
      <c r="F174" s="347" t="s">
        <v>5416</v>
      </c>
      <c r="G174" s="324"/>
      <c r="H174" s="324" t="s">
        <v>5477</v>
      </c>
      <c r="I174" s="324" t="s">
        <v>5412</v>
      </c>
      <c r="J174" s="324">
        <v>50</v>
      </c>
      <c r="K174" s="372"/>
    </row>
    <row r="175" s="1" customFormat="1" ht="15" customHeight="1">
      <c r="B175" s="349"/>
      <c r="C175" s="324" t="s">
        <v>5437</v>
      </c>
      <c r="D175" s="324"/>
      <c r="E175" s="324"/>
      <c r="F175" s="347" t="s">
        <v>5416</v>
      </c>
      <c r="G175" s="324"/>
      <c r="H175" s="324" t="s">
        <v>5477</v>
      </c>
      <c r="I175" s="324" t="s">
        <v>5412</v>
      </c>
      <c r="J175" s="324">
        <v>50</v>
      </c>
      <c r="K175" s="372"/>
    </row>
    <row r="176" s="1" customFormat="1" ht="15" customHeight="1">
      <c r="B176" s="349"/>
      <c r="C176" s="324" t="s">
        <v>5435</v>
      </c>
      <c r="D176" s="324"/>
      <c r="E176" s="324"/>
      <c r="F176" s="347" t="s">
        <v>5416</v>
      </c>
      <c r="G176" s="324"/>
      <c r="H176" s="324" t="s">
        <v>5477</v>
      </c>
      <c r="I176" s="324" t="s">
        <v>5412</v>
      </c>
      <c r="J176" s="324">
        <v>50</v>
      </c>
      <c r="K176" s="372"/>
    </row>
    <row r="177" s="1" customFormat="1" ht="15" customHeight="1">
      <c r="B177" s="349"/>
      <c r="C177" s="324" t="s">
        <v>163</v>
      </c>
      <c r="D177" s="324"/>
      <c r="E177" s="324"/>
      <c r="F177" s="347" t="s">
        <v>5410</v>
      </c>
      <c r="G177" s="324"/>
      <c r="H177" s="324" t="s">
        <v>5478</v>
      </c>
      <c r="I177" s="324" t="s">
        <v>5479</v>
      </c>
      <c r="J177" s="324"/>
      <c r="K177" s="372"/>
    </row>
    <row r="178" s="1" customFormat="1" ht="15" customHeight="1">
      <c r="B178" s="349"/>
      <c r="C178" s="324" t="s">
        <v>62</v>
      </c>
      <c r="D178" s="324"/>
      <c r="E178" s="324"/>
      <c r="F178" s="347" t="s">
        <v>5410</v>
      </c>
      <c r="G178" s="324"/>
      <c r="H178" s="324" t="s">
        <v>5480</v>
      </c>
      <c r="I178" s="324" t="s">
        <v>5481</v>
      </c>
      <c r="J178" s="324">
        <v>1</v>
      </c>
      <c r="K178" s="372"/>
    </row>
    <row r="179" s="1" customFormat="1" ht="15" customHeight="1">
      <c r="B179" s="349"/>
      <c r="C179" s="324" t="s">
        <v>58</v>
      </c>
      <c r="D179" s="324"/>
      <c r="E179" s="324"/>
      <c r="F179" s="347" t="s">
        <v>5410</v>
      </c>
      <c r="G179" s="324"/>
      <c r="H179" s="324" t="s">
        <v>5482</v>
      </c>
      <c r="I179" s="324" t="s">
        <v>5412</v>
      </c>
      <c r="J179" s="324">
        <v>20</v>
      </c>
      <c r="K179" s="372"/>
    </row>
    <row r="180" s="1" customFormat="1" ht="15" customHeight="1">
      <c r="B180" s="349"/>
      <c r="C180" s="324" t="s">
        <v>59</v>
      </c>
      <c r="D180" s="324"/>
      <c r="E180" s="324"/>
      <c r="F180" s="347" t="s">
        <v>5410</v>
      </c>
      <c r="G180" s="324"/>
      <c r="H180" s="324" t="s">
        <v>5483</v>
      </c>
      <c r="I180" s="324" t="s">
        <v>5412</v>
      </c>
      <c r="J180" s="324">
        <v>255</v>
      </c>
      <c r="K180" s="372"/>
    </row>
    <row r="181" s="1" customFormat="1" ht="15" customHeight="1">
      <c r="B181" s="349"/>
      <c r="C181" s="324" t="s">
        <v>164</v>
      </c>
      <c r="D181" s="324"/>
      <c r="E181" s="324"/>
      <c r="F181" s="347" t="s">
        <v>5410</v>
      </c>
      <c r="G181" s="324"/>
      <c r="H181" s="324" t="s">
        <v>5374</v>
      </c>
      <c r="I181" s="324" t="s">
        <v>5412</v>
      </c>
      <c r="J181" s="324">
        <v>10</v>
      </c>
      <c r="K181" s="372"/>
    </row>
    <row r="182" s="1" customFormat="1" ht="15" customHeight="1">
      <c r="B182" s="349"/>
      <c r="C182" s="324" t="s">
        <v>165</v>
      </c>
      <c r="D182" s="324"/>
      <c r="E182" s="324"/>
      <c r="F182" s="347" t="s">
        <v>5410</v>
      </c>
      <c r="G182" s="324"/>
      <c r="H182" s="324" t="s">
        <v>5484</v>
      </c>
      <c r="I182" s="324" t="s">
        <v>5445</v>
      </c>
      <c r="J182" s="324"/>
      <c r="K182" s="372"/>
    </row>
    <row r="183" s="1" customFormat="1" ht="15" customHeight="1">
      <c r="B183" s="349"/>
      <c r="C183" s="324" t="s">
        <v>5485</v>
      </c>
      <c r="D183" s="324"/>
      <c r="E183" s="324"/>
      <c r="F183" s="347" t="s">
        <v>5410</v>
      </c>
      <c r="G183" s="324"/>
      <c r="H183" s="324" t="s">
        <v>5486</v>
      </c>
      <c r="I183" s="324" t="s">
        <v>5445</v>
      </c>
      <c r="J183" s="324"/>
      <c r="K183" s="372"/>
    </row>
    <row r="184" s="1" customFormat="1" ht="15" customHeight="1">
      <c r="B184" s="349"/>
      <c r="C184" s="324" t="s">
        <v>5474</v>
      </c>
      <c r="D184" s="324"/>
      <c r="E184" s="324"/>
      <c r="F184" s="347" t="s">
        <v>5410</v>
      </c>
      <c r="G184" s="324"/>
      <c r="H184" s="324" t="s">
        <v>5487</v>
      </c>
      <c r="I184" s="324" t="s">
        <v>5445</v>
      </c>
      <c r="J184" s="324"/>
      <c r="K184" s="372"/>
    </row>
    <row r="185" s="1" customFormat="1" ht="15" customHeight="1">
      <c r="B185" s="349"/>
      <c r="C185" s="324" t="s">
        <v>167</v>
      </c>
      <c r="D185" s="324"/>
      <c r="E185" s="324"/>
      <c r="F185" s="347" t="s">
        <v>5416</v>
      </c>
      <c r="G185" s="324"/>
      <c r="H185" s="324" t="s">
        <v>5488</v>
      </c>
      <c r="I185" s="324" t="s">
        <v>5412</v>
      </c>
      <c r="J185" s="324">
        <v>50</v>
      </c>
      <c r="K185" s="372"/>
    </row>
    <row r="186" s="1" customFormat="1" ht="15" customHeight="1">
      <c r="B186" s="349"/>
      <c r="C186" s="324" t="s">
        <v>5489</v>
      </c>
      <c r="D186" s="324"/>
      <c r="E186" s="324"/>
      <c r="F186" s="347" t="s">
        <v>5416</v>
      </c>
      <c r="G186" s="324"/>
      <c r="H186" s="324" t="s">
        <v>5490</v>
      </c>
      <c r="I186" s="324" t="s">
        <v>5491</v>
      </c>
      <c r="J186" s="324"/>
      <c r="K186" s="372"/>
    </row>
    <row r="187" s="1" customFormat="1" ht="15" customHeight="1">
      <c r="B187" s="349"/>
      <c r="C187" s="324" t="s">
        <v>5492</v>
      </c>
      <c r="D187" s="324"/>
      <c r="E187" s="324"/>
      <c r="F187" s="347" t="s">
        <v>5416</v>
      </c>
      <c r="G187" s="324"/>
      <c r="H187" s="324" t="s">
        <v>5493</v>
      </c>
      <c r="I187" s="324" t="s">
        <v>5491</v>
      </c>
      <c r="J187" s="324"/>
      <c r="K187" s="372"/>
    </row>
    <row r="188" s="1" customFormat="1" ht="15" customHeight="1">
      <c r="B188" s="349"/>
      <c r="C188" s="324" t="s">
        <v>5494</v>
      </c>
      <c r="D188" s="324"/>
      <c r="E188" s="324"/>
      <c r="F188" s="347" t="s">
        <v>5416</v>
      </c>
      <c r="G188" s="324"/>
      <c r="H188" s="324" t="s">
        <v>5495</v>
      </c>
      <c r="I188" s="324" t="s">
        <v>5491</v>
      </c>
      <c r="J188" s="324"/>
      <c r="K188" s="372"/>
    </row>
    <row r="189" s="1" customFormat="1" ht="15" customHeight="1">
      <c r="B189" s="349"/>
      <c r="C189" s="385" t="s">
        <v>5496</v>
      </c>
      <c r="D189" s="324"/>
      <c r="E189" s="324"/>
      <c r="F189" s="347" t="s">
        <v>5416</v>
      </c>
      <c r="G189" s="324"/>
      <c r="H189" s="324" t="s">
        <v>5497</v>
      </c>
      <c r="I189" s="324" t="s">
        <v>5498</v>
      </c>
      <c r="J189" s="386" t="s">
        <v>5499</v>
      </c>
      <c r="K189" s="372"/>
    </row>
    <row r="190" s="1" customFormat="1" ht="15" customHeight="1">
      <c r="B190" s="349"/>
      <c r="C190" s="385" t="s">
        <v>47</v>
      </c>
      <c r="D190" s="324"/>
      <c r="E190" s="324"/>
      <c r="F190" s="347" t="s">
        <v>5410</v>
      </c>
      <c r="G190" s="324"/>
      <c r="H190" s="321" t="s">
        <v>5500</v>
      </c>
      <c r="I190" s="324" t="s">
        <v>5501</v>
      </c>
      <c r="J190" s="324"/>
      <c r="K190" s="372"/>
    </row>
    <row r="191" s="1" customFormat="1" ht="15" customHeight="1">
      <c r="B191" s="349"/>
      <c r="C191" s="385" t="s">
        <v>5502</v>
      </c>
      <c r="D191" s="324"/>
      <c r="E191" s="324"/>
      <c r="F191" s="347" t="s">
        <v>5410</v>
      </c>
      <c r="G191" s="324"/>
      <c r="H191" s="324" t="s">
        <v>5503</v>
      </c>
      <c r="I191" s="324" t="s">
        <v>5445</v>
      </c>
      <c r="J191" s="324"/>
      <c r="K191" s="372"/>
    </row>
    <row r="192" s="1" customFormat="1" ht="15" customHeight="1">
      <c r="B192" s="349"/>
      <c r="C192" s="385" t="s">
        <v>5504</v>
      </c>
      <c r="D192" s="324"/>
      <c r="E192" s="324"/>
      <c r="F192" s="347" t="s">
        <v>5410</v>
      </c>
      <c r="G192" s="324"/>
      <c r="H192" s="324" t="s">
        <v>5505</v>
      </c>
      <c r="I192" s="324" t="s">
        <v>5445</v>
      </c>
      <c r="J192" s="324"/>
      <c r="K192" s="372"/>
    </row>
    <row r="193" s="1" customFormat="1" ht="15" customHeight="1">
      <c r="B193" s="349"/>
      <c r="C193" s="385" t="s">
        <v>5506</v>
      </c>
      <c r="D193" s="324"/>
      <c r="E193" s="324"/>
      <c r="F193" s="347" t="s">
        <v>5416</v>
      </c>
      <c r="G193" s="324"/>
      <c r="H193" s="324" t="s">
        <v>5507</v>
      </c>
      <c r="I193" s="324" t="s">
        <v>5445</v>
      </c>
      <c r="J193" s="324"/>
      <c r="K193" s="372"/>
    </row>
    <row r="194" s="1" customFormat="1" ht="15" customHeight="1">
      <c r="B194" s="378"/>
      <c r="C194" s="387"/>
      <c r="D194" s="358"/>
      <c r="E194" s="358"/>
      <c r="F194" s="358"/>
      <c r="G194" s="358"/>
      <c r="H194" s="358"/>
      <c r="I194" s="358"/>
      <c r="J194" s="358"/>
      <c r="K194" s="379"/>
    </row>
    <row r="195" s="1" customFormat="1" ht="18.75" customHeight="1">
      <c r="B195" s="360"/>
      <c r="C195" s="370"/>
      <c r="D195" s="370"/>
      <c r="E195" s="370"/>
      <c r="F195" s="380"/>
      <c r="G195" s="370"/>
      <c r="H195" s="370"/>
      <c r="I195" s="370"/>
      <c r="J195" s="370"/>
      <c r="K195" s="360"/>
    </row>
    <row r="196" s="1" customFormat="1" ht="18.75" customHeight="1">
      <c r="B196" s="360"/>
      <c r="C196" s="370"/>
      <c r="D196" s="370"/>
      <c r="E196" s="370"/>
      <c r="F196" s="380"/>
      <c r="G196" s="370"/>
      <c r="H196" s="370"/>
      <c r="I196" s="370"/>
      <c r="J196" s="370"/>
      <c r="K196" s="360"/>
    </row>
    <row r="197" s="1" customFormat="1" ht="18.75" customHeight="1">
      <c r="B197" s="332"/>
      <c r="C197" s="332"/>
      <c r="D197" s="332"/>
      <c r="E197" s="332"/>
      <c r="F197" s="332"/>
      <c r="G197" s="332"/>
      <c r="H197" s="332"/>
      <c r="I197" s="332"/>
      <c r="J197" s="332"/>
      <c r="K197" s="332"/>
    </row>
    <row r="198" s="1" customFormat="1" ht="13.5">
      <c r="B198" s="311"/>
      <c r="C198" s="312"/>
      <c r="D198" s="312"/>
      <c r="E198" s="312"/>
      <c r="F198" s="312"/>
      <c r="G198" s="312"/>
      <c r="H198" s="312"/>
      <c r="I198" s="312"/>
      <c r="J198" s="312"/>
      <c r="K198" s="313"/>
    </row>
    <row r="199" s="1" customFormat="1" ht="21">
      <c r="B199" s="314"/>
      <c r="C199" s="315" t="s">
        <v>5508</v>
      </c>
      <c r="D199" s="315"/>
      <c r="E199" s="315"/>
      <c r="F199" s="315"/>
      <c r="G199" s="315"/>
      <c r="H199" s="315"/>
      <c r="I199" s="315"/>
      <c r="J199" s="315"/>
      <c r="K199" s="316"/>
    </row>
    <row r="200" s="1" customFormat="1" ht="25.5" customHeight="1">
      <c r="B200" s="314"/>
      <c r="C200" s="388" t="s">
        <v>5509</v>
      </c>
      <c r="D200" s="388"/>
      <c r="E200" s="388"/>
      <c r="F200" s="388" t="s">
        <v>5510</v>
      </c>
      <c r="G200" s="389"/>
      <c r="H200" s="388" t="s">
        <v>5511</v>
      </c>
      <c r="I200" s="388"/>
      <c r="J200" s="388"/>
      <c r="K200" s="316"/>
    </row>
    <row r="201" s="1" customFormat="1" ht="5.25" customHeight="1">
      <c r="B201" s="349"/>
      <c r="C201" s="344"/>
      <c r="D201" s="344"/>
      <c r="E201" s="344"/>
      <c r="F201" s="344"/>
      <c r="G201" s="370"/>
      <c r="H201" s="344"/>
      <c r="I201" s="344"/>
      <c r="J201" s="344"/>
      <c r="K201" s="372"/>
    </row>
    <row r="202" s="1" customFormat="1" ht="15" customHeight="1">
      <c r="B202" s="349"/>
      <c r="C202" s="324" t="s">
        <v>5501</v>
      </c>
      <c r="D202" s="324"/>
      <c r="E202" s="324"/>
      <c r="F202" s="347" t="s">
        <v>48</v>
      </c>
      <c r="G202" s="324"/>
      <c r="H202" s="324" t="s">
        <v>5512</v>
      </c>
      <c r="I202" s="324"/>
      <c r="J202" s="324"/>
      <c r="K202" s="372"/>
    </row>
    <row r="203" s="1" customFormat="1" ht="15" customHeight="1">
      <c r="B203" s="349"/>
      <c r="C203" s="324"/>
      <c r="D203" s="324"/>
      <c r="E203" s="324"/>
      <c r="F203" s="347" t="s">
        <v>49</v>
      </c>
      <c r="G203" s="324"/>
      <c r="H203" s="324" t="s">
        <v>5513</v>
      </c>
      <c r="I203" s="324"/>
      <c r="J203" s="324"/>
      <c r="K203" s="372"/>
    </row>
    <row r="204" s="1" customFormat="1" ht="15" customHeight="1">
      <c r="B204" s="349"/>
      <c r="C204" s="324"/>
      <c r="D204" s="324"/>
      <c r="E204" s="324"/>
      <c r="F204" s="347" t="s">
        <v>52</v>
      </c>
      <c r="G204" s="324"/>
      <c r="H204" s="324" t="s">
        <v>5514</v>
      </c>
      <c r="I204" s="324"/>
      <c r="J204" s="324"/>
      <c r="K204" s="372"/>
    </row>
    <row r="205" s="1" customFormat="1" ht="15" customHeight="1">
      <c r="B205" s="349"/>
      <c r="C205" s="324"/>
      <c r="D205" s="324"/>
      <c r="E205" s="324"/>
      <c r="F205" s="347" t="s">
        <v>50</v>
      </c>
      <c r="G205" s="324"/>
      <c r="H205" s="324" t="s">
        <v>5515</v>
      </c>
      <c r="I205" s="324"/>
      <c r="J205" s="324"/>
      <c r="K205" s="372"/>
    </row>
    <row r="206" s="1" customFormat="1" ht="15" customHeight="1">
      <c r="B206" s="349"/>
      <c r="C206" s="324"/>
      <c r="D206" s="324"/>
      <c r="E206" s="324"/>
      <c r="F206" s="347" t="s">
        <v>51</v>
      </c>
      <c r="G206" s="324"/>
      <c r="H206" s="324" t="s">
        <v>5516</v>
      </c>
      <c r="I206" s="324"/>
      <c r="J206" s="324"/>
      <c r="K206" s="372"/>
    </row>
    <row r="207" s="1" customFormat="1" ht="15" customHeight="1">
      <c r="B207" s="349"/>
      <c r="C207" s="324"/>
      <c r="D207" s="324"/>
      <c r="E207" s="324"/>
      <c r="F207" s="347"/>
      <c r="G207" s="324"/>
      <c r="H207" s="324"/>
      <c r="I207" s="324"/>
      <c r="J207" s="324"/>
      <c r="K207" s="372"/>
    </row>
    <row r="208" s="1" customFormat="1" ht="15" customHeight="1">
      <c r="B208" s="349"/>
      <c r="C208" s="324" t="s">
        <v>5457</v>
      </c>
      <c r="D208" s="324"/>
      <c r="E208" s="324"/>
      <c r="F208" s="347" t="s">
        <v>83</v>
      </c>
      <c r="G208" s="324"/>
      <c r="H208" s="324" t="s">
        <v>5517</v>
      </c>
      <c r="I208" s="324"/>
      <c r="J208" s="324"/>
      <c r="K208" s="372"/>
    </row>
    <row r="209" s="1" customFormat="1" ht="15" customHeight="1">
      <c r="B209" s="349"/>
      <c r="C209" s="324"/>
      <c r="D209" s="324"/>
      <c r="E209" s="324"/>
      <c r="F209" s="347" t="s">
        <v>5355</v>
      </c>
      <c r="G209" s="324"/>
      <c r="H209" s="324" t="s">
        <v>5356</v>
      </c>
      <c r="I209" s="324"/>
      <c r="J209" s="324"/>
      <c r="K209" s="372"/>
    </row>
    <row r="210" s="1" customFormat="1" ht="15" customHeight="1">
      <c r="B210" s="349"/>
      <c r="C210" s="324"/>
      <c r="D210" s="324"/>
      <c r="E210" s="324"/>
      <c r="F210" s="347" t="s">
        <v>5353</v>
      </c>
      <c r="G210" s="324"/>
      <c r="H210" s="324" t="s">
        <v>5518</v>
      </c>
      <c r="I210" s="324"/>
      <c r="J210" s="324"/>
      <c r="K210" s="372"/>
    </row>
    <row r="211" s="1" customFormat="1" ht="15" customHeight="1">
      <c r="B211" s="390"/>
      <c r="C211" s="324"/>
      <c r="D211" s="324"/>
      <c r="E211" s="324"/>
      <c r="F211" s="347" t="s">
        <v>5357</v>
      </c>
      <c r="G211" s="385"/>
      <c r="H211" s="376" t="s">
        <v>5358</v>
      </c>
      <c r="I211" s="376"/>
      <c r="J211" s="376"/>
      <c r="K211" s="391"/>
    </row>
    <row r="212" s="1" customFormat="1" ht="15" customHeight="1">
      <c r="B212" s="390"/>
      <c r="C212" s="324"/>
      <c r="D212" s="324"/>
      <c r="E212" s="324"/>
      <c r="F212" s="347" t="s">
        <v>4066</v>
      </c>
      <c r="G212" s="385"/>
      <c r="H212" s="376" t="s">
        <v>5519</v>
      </c>
      <c r="I212" s="376"/>
      <c r="J212" s="376"/>
      <c r="K212" s="391"/>
    </row>
    <row r="213" s="1" customFormat="1" ht="15" customHeight="1">
      <c r="B213" s="390"/>
      <c r="C213" s="324"/>
      <c r="D213" s="324"/>
      <c r="E213" s="324"/>
      <c r="F213" s="347"/>
      <c r="G213" s="385"/>
      <c r="H213" s="376"/>
      <c r="I213" s="376"/>
      <c r="J213" s="376"/>
      <c r="K213" s="391"/>
    </row>
    <row r="214" s="1" customFormat="1" ht="15" customHeight="1">
      <c r="B214" s="390"/>
      <c r="C214" s="324" t="s">
        <v>5481</v>
      </c>
      <c r="D214" s="324"/>
      <c r="E214" s="324"/>
      <c r="F214" s="347">
        <v>1</v>
      </c>
      <c r="G214" s="385"/>
      <c r="H214" s="376" t="s">
        <v>5520</v>
      </c>
      <c r="I214" s="376"/>
      <c r="J214" s="376"/>
      <c r="K214" s="391"/>
    </row>
    <row r="215" s="1" customFormat="1" ht="15" customHeight="1">
      <c r="B215" s="390"/>
      <c r="C215" s="324"/>
      <c r="D215" s="324"/>
      <c r="E215" s="324"/>
      <c r="F215" s="347">
        <v>2</v>
      </c>
      <c r="G215" s="385"/>
      <c r="H215" s="376" t="s">
        <v>5521</v>
      </c>
      <c r="I215" s="376"/>
      <c r="J215" s="376"/>
      <c r="K215" s="391"/>
    </row>
    <row r="216" s="1" customFormat="1" ht="15" customHeight="1">
      <c r="B216" s="390"/>
      <c r="C216" s="324"/>
      <c r="D216" s="324"/>
      <c r="E216" s="324"/>
      <c r="F216" s="347">
        <v>3</v>
      </c>
      <c r="G216" s="385"/>
      <c r="H216" s="376" t="s">
        <v>5522</v>
      </c>
      <c r="I216" s="376"/>
      <c r="J216" s="376"/>
      <c r="K216" s="391"/>
    </row>
    <row r="217" s="1" customFormat="1" ht="15" customHeight="1">
      <c r="B217" s="390"/>
      <c r="C217" s="324"/>
      <c r="D217" s="324"/>
      <c r="E217" s="324"/>
      <c r="F217" s="347">
        <v>4</v>
      </c>
      <c r="G217" s="385"/>
      <c r="H217" s="376" t="s">
        <v>5523</v>
      </c>
      <c r="I217" s="376"/>
      <c r="J217" s="376"/>
      <c r="K217" s="391"/>
    </row>
    <row r="218" s="1" customFormat="1" ht="12.75" customHeight="1">
      <c r="B218" s="392"/>
      <c r="C218" s="393"/>
      <c r="D218" s="393"/>
      <c r="E218" s="393"/>
      <c r="F218" s="393"/>
      <c r="G218" s="393"/>
      <c r="H218" s="393"/>
      <c r="I218" s="393"/>
      <c r="J218" s="393"/>
      <c r="K218" s="39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Adamec</dc:creator>
  <cp:lastModifiedBy>Jiří Adamec</cp:lastModifiedBy>
  <dcterms:created xsi:type="dcterms:W3CDTF">2021-01-20T15:41:56Z</dcterms:created>
  <dcterms:modified xsi:type="dcterms:W3CDTF">2021-01-20T15:42:17Z</dcterms:modified>
</cp:coreProperties>
</file>