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1_SO 101" sheetId="2" r:id="rId2"/>
    <sheet name="1_SO 102" sheetId="3" r:id="rId3"/>
    <sheet name="1_SO 103" sheetId="4" r:id="rId4"/>
    <sheet name="1_SO 105" sheetId="5" r:id="rId5"/>
    <sheet name="1_SO 201" sheetId="6" r:id="rId6"/>
    <sheet name="1_SO 202" sheetId="7" r:id="rId7"/>
    <sheet name="1_SO 301" sheetId="8" r:id="rId8"/>
    <sheet name="1_SO 401" sheetId="9" r:id="rId9"/>
    <sheet name="1_SO 801" sheetId="10" r:id="rId10"/>
    <sheet name="1_SO 801.1" sheetId="11" r:id="rId11"/>
    <sheet name="1_SO 802" sheetId="12" r:id="rId12"/>
    <sheet name="2_DIO I.1" sheetId="13" r:id="rId13"/>
    <sheet name="2_DIO II.1" sheetId="14" r:id="rId14"/>
    <sheet name="2_SO 000.1" sheetId="15" r:id="rId15"/>
    <sheet name="2_SO 101.1" sheetId="16" r:id="rId16"/>
    <sheet name="2_SO 102.1" sheetId="17" r:id="rId17"/>
    <sheet name="2_SO 103.1" sheetId="18" r:id="rId18"/>
    <sheet name="2_SO 104.1" sheetId="19" r:id="rId19"/>
    <sheet name="2_SO 201.1" sheetId="20" r:id="rId20"/>
    <sheet name="2_SO 202.1" sheetId="21" r:id="rId21"/>
    <sheet name="3_SO 000.2" sheetId="22" r:id="rId22"/>
    <sheet name="3_SO 101.2" sheetId="23" r:id="rId23"/>
    <sheet name="3_SO 104.2" sheetId="24" r:id="rId24"/>
    <sheet name="3_SO 999.2" sheetId="25" r:id="rId25"/>
  </sheets>
  <definedNames/>
  <calcPr fullCalcOnLoad="1"/>
</workbook>
</file>

<file path=xl/sharedStrings.xml><?xml version="1.0" encoding="utf-8"?>
<sst xmlns="http://schemas.openxmlformats.org/spreadsheetml/2006/main" count="9364" uniqueCount="1618">
  <si>
    <t>Rekapitulace ceny</t>
  </si>
  <si>
    <t>Stavba: MS2027 - Modernizace silnice II/360 Polička - Korouhev - hranice kraje 11/20</t>
  </si>
  <si>
    <t>Varianta: ZŘ - Základní řešení</t>
  </si>
  <si>
    <t>Celková cena bez DPH:</t>
  </si>
  <si>
    <t>Celková cena s DPH:</t>
  </si>
  <si>
    <t>Objekt</t>
  </si>
  <si>
    <t>Popis</t>
  </si>
  <si>
    <t>Cena bez DPH</t>
  </si>
  <si>
    <t>DPH</t>
  </si>
  <si>
    <t>Cena s DPH</t>
  </si>
  <si>
    <t>ASPE10</t>
  </si>
  <si>
    <t>S</t>
  </si>
  <si>
    <t>Soupis prací objektu</t>
  </si>
  <si>
    <t xml:space="preserve">Stavba: </t>
  </si>
  <si>
    <t>MS2027</t>
  </si>
  <si>
    <t>Modernizace silnice II/360 Polička - Korouhev - hranice kraje 11/20</t>
  </si>
  <si>
    <t>O</t>
  </si>
  <si>
    <t>Objekt:</t>
  </si>
  <si>
    <t>1</t>
  </si>
  <si>
    <t>Hlavní způsobilé výdaje</t>
  </si>
  <si>
    <t>O1</t>
  </si>
  <si>
    <t>Rozpočet:</t>
  </si>
  <si>
    <t>0,00</t>
  </si>
  <si>
    <t>15,00</t>
  </si>
  <si>
    <t>21,00</t>
  </si>
  <si>
    <t>3</t>
  </si>
  <si>
    <t>2</t>
  </si>
  <si>
    <t>SO 101</t>
  </si>
  <si>
    <t>Silnice II/360 Polička - Korouhev</t>
  </si>
  <si>
    <t>Typ</t>
  </si>
  <si>
    <t>0</t>
  </si>
  <si>
    <t>Poř. číslo</t>
  </si>
  <si>
    <t>Kód položky</t>
  </si>
  <si>
    <t>Varianta</t>
  </si>
  <si>
    <t>Název položky</t>
  </si>
  <si>
    <t>4</t>
  </si>
  <si>
    <t>MJ</t>
  </si>
  <si>
    <t>5</t>
  </si>
  <si>
    <t>Množství</t>
  </si>
  <si>
    <t>6</t>
  </si>
  <si>
    <t>Jednotková cena</t>
  </si>
  <si>
    <t>Jednotková</t>
  </si>
  <si>
    <t>9</t>
  </si>
  <si>
    <t>Celkem</t>
  </si>
  <si>
    <t>10</t>
  </si>
  <si>
    <t>SD</t>
  </si>
  <si>
    <t>Všeobecné konstrukce a práce</t>
  </si>
  <si>
    <t>P</t>
  </si>
  <si>
    <t>014111</t>
  </si>
  <si>
    <t/>
  </si>
  <si>
    <t>POPLATKY ZA SKLÁDKU TYP S-IO (INERTNÍ ODPAD)</t>
  </si>
  <si>
    <t>M3</t>
  </si>
  <si>
    <t>PP</t>
  </si>
  <si>
    <t>VV</t>
  </si>
  <si>
    <t>Štěrkodrť z pol. č. 11332 - 209.716=209,716 [A] 
Zemina z pol. č. 12373 - 347.358=347,358 [B] 
Kamenivo z pol. č. 12920 - 1584.191=1 584,191 [C] 
Zemina z pol. č. 12932 - 7849.02*0.50=3 924,510 [D] 
Celkem: A+B+C+D=6 065,775 [E]</t>
  </si>
  <si>
    <t>TS</t>
  </si>
  <si>
    <t>zahrnuje veškeré poplatky provozovateli skládky související s uložením odpadu na skládce.</t>
  </si>
  <si>
    <t>014211</t>
  </si>
  <si>
    <t>POPLATKY ZA ZEMNÍK - ORNICE</t>
  </si>
  <si>
    <t>Nákup ornice pro vyrovnání svahů do pol. č. 18221</t>
  </si>
  <si>
    <t>19622.55*0.10=1 962,255 [A]</t>
  </si>
  <si>
    <t>zahrnuje veškeré poplatky majiteli zemníku související s nákupem zeminy (nikoliv s otvírkou zemníku)</t>
  </si>
  <si>
    <t>Zemní práce</t>
  </si>
  <si>
    <t>11120</t>
  </si>
  <si>
    <t>ODSTRANĚNÍ KŘOVIN</t>
  </si>
  <si>
    <t>M2</t>
  </si>
  <si>
    <t>Odstranění náletové zeleně 
štěpkování</t>
  </si>
  <si>
    <t>40.00=40,000 [A]</t>
  </si>
  <si>
    <t>odstranění křovin a stromů do průměru 100 mm  
doprava dřevin bez ohledu na vzdálenost  
spálení na hromadách nebo štěpkování</t>
  </si>
  <si>
    <t>11332</t>
  </si>
  <si>
    <t>ODSTRANĚNÍ PODKLADŮ ZPEVNĚNÝCH PLOCH Z KAMENIVA NESTMELENÉHO</t>
  </si>
  <si>
    <t>Odvoz na trvalou skládku</t>
  </si>
  <si>
    <t>(5592.42*0.15)*0.25=209,716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</si>
  <si>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</si>
  <si>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</si>
  <si>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</si>
  <si>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D.1.2 Podrobná situace stavby 
Plošné frézování v tl. 50 mm + lokální frézování (směrové oblouky) 
Frézing použít na vyrovnání krajnic v tl. 150 mm 
Včetně odvozu na skládku cestmistrovství Polička 
Průměrná vzdálenost 10 km</t>
  </si>
  <si>
    <t>Plošné frézování 
4224.51*6.70*0.05=1 415,211 [A] 
Lokální frézování ve směrových obloucích 
30.00=30,000 [B] 
Frézování v autobusových zálivech 
201.00*0.14=28,140 [C] 
Celkem: A+B+C=1 473,351 [D]</t>
  </si>
  <si>
    <t>11372C</t>
  </si>
  <si>
    <t>FRÉZOVÁNÍ ZPEVNĚNÝCH PLOCH ASFALT DROBNÝCH OPRAV A PLOŠ ROZPADŮ PŘES 2000 M2</t>
  </si>
  <si>
    <t>D.1.2 Podrobná situace stavby 
lokální frézování v tl. 70 mm - po celoplošném frézování bude provedena pochůzka a jednoznačky vyznačeny plochy s viditelnými poruchami pro provedení sanace podkladní vrstvy - uvažováno s 20 % plochy 
Včetně odvozu na skládku cestmistrovství Polička 
Průměrná vzdálenost 10 km</t>
  </si>
  <si>
    <t>(((27540.00+4224.51*0.10)*0.20)*0.07)=391,474 [A]</t>
  </si>
  <si>
    <t>7</t>
  </si>
  <si>
    <t>113764</t>
  </si>
  <si>
    <t>FRÉZOVÁNÍ DRÁŽKY PRŮŘEZU DO 400MM2 V ASFALTOVÉ VOZOVCE</t>
  </si>
  <si>
    <t>M</t>
  </si>
  <si>
    <t>Drážka šířky 10 mm x výšky 40 mm</t>
  </si>
  <si>
    <t>4224.51+6.50+6.50=4 237,510 [A]</t>
  </si>
  <si>
    <t>Položka zahrnuje veškerou manipulaci s vybouranou sutí a s vybouranými hmotami vč. uložení na skládku.</t>
  </si>
  <si>
    <t>8</t>
  </si>
  <si>
    <t>12373</t>
  </si>
  <si>
    <t>ODKOP PRO SPOD STAVBU SILNIC A ŽELEZNIC TŘ. I</t>
  </si>
  <si>
    <t>Odkop v místech sanací krajnice a uložení obrubníku 
Odvoz na trvalou skládku</t>
  </si>
  <si>
    <t>Sanace krajnice 
(5592.42*0.15)*0.40=335,545 [A] 
Pod obrubníkem 
135.00*0.35*0.25=11,813 [B] 
Celkem: A+B=347,358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</si>
  <si>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</si>
  <si>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12920</t>
  </si>
  <si>
    <t>ČIŠTĚNÍ KRAJNIC OD NÁNOSU</t>
  </si>
  <si>
    <t>D.1.2 Podrobná situace stavby 
Sejmutí krajnice v průměrné tloušťce 250 mm 
Odvoz na trvalou skládku</t>
  </si>
  <si>
    <t>4224.51*0.75*0.25*2=1 584,191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</si>
  <si>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</si>
  <si>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12932</t>
  </si>
  <si>
    <t>ČIŠTĚNÍ PŘÍKOPŮ OD NÁNOSU DO 0,5M3/M</t>
  </si>
  <si>
    <t>Reprofilace stávajících příkopů 
Odvoz na trvalou skládku</t>
  </si>
  <si>
    <t>(4224.51*2)-600.00=7 849,020 [A]</t>
  </si>
  <si>
    <t>11</t>
  </si>
  <si>
    <t>17380</t>
  </si>
  <si>
    <t>ZEMNÍ KRAJNICE A DOSYPÁVKY Z NAKUPOVANÝCH MATERIÁLŮ</t>
  </si>
  <si>
    <t>Dosypání svahu pro vytvoření normové šířky krajnice</t>
  </si>
  <si>
    <t>4224.51*0.15=633,677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</si>
  <si>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</si>
  <si>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t>
  </si>
  <si>
    <t>18110</t>
  </si>
  <si>
    <t>ÚPRAVA PLÁNĚ SE ZHUTNĚNÍM V HORNINĚ TŘ. I</t>
  </si>
  <si>
    <t>V místech sanace krajnice 
(5592.42*0.15)=838,863 [A] 
Pod obrubníky 
135.00*0.40=54,000 [B] 
Celkem: A+B=892,863 [C]</t>
  </si>
  <si>
    <t>položka zahrnuje úpravu pláně včetně vyrovnání výškových rozdílů. Míru zhutnění určuje projekt.</t>
  </si>
  <si>
    <t>13</t>
  </si>
  <si>
    <t>18221</t>
  </si>
  <si>
    <t>ROZPROSTŘENÍ ORNICE VE SVAHU V TL DO 0,10M</t>
  </si>
  <si>
    <t>D.1.2 Podrobná situace stavby 
Zatravnění svahu v místech reprofilace příkopu</t>
  </si>
  <si>
    <t>7849.02*2.50=19 622,550 [A]</t>
  </si>
  <si>
    <t>položka zahrnuje:  
nutné přemístění ornice z dočasných skládek vzdálených do 50m  
rozprostření ornice v předepsané tloušťce ve svahu přes 1:5</t>
  </si>
  <si>
    <t>14</t>
  </si>
  <si>
    <t>18241</t>
  </si>
  <si>
    <t>ZALOŽENÍ TRÁVNÍKU RUČNÍM VÝSEVEM</t>
  </si>
  <si>
    <t>19622.55=19 622,550 [A]</t>
  </si>
  <si>
    <t>Zahrnuje dodání předepsané travní směsi, její výsev na ornici, zalévání, první pokosení, to vše bez ohledu na sklon terénu</t>
  </si>
  <si>
    <t>15</t>
  </si>
  <si>
    <t>18481</t>
  </si>
  <si>
    <t>OCHRANA STROMŮ BEDNĚNÍM</t>
  </si>
  <si>
    <t>Ochrana stromů do výšky 2.00 m</t>
  </si>
  <si>
    <t>18.00=18,000 [A]</t>
  </si>
  <si>
    <t>položka zahrnuje veškerý materiál, výrobky a polotovary, včetně mimostaveništní a vnitrostaveništní dopravy (rovněž přesuny), včetně naložení a složení, případně s uložením</t>
  </si>
  <si>
    <t>Základy</t>
  </si>
  <si>
    <t>16</t>
  </si>
  <si>
    <t>21361</t>
  </si>
  <si>
    <t>DRENÁŽNÍ VRSTVY Z GEOTEXTILIE</t>
  </si>
  <si>
    <t>V místech sanací krajnice 
netkaná separační, 300 g/m2, 25 kN/m obousměrně, CBR min. 3</t>
  </si>
  <si>
    <t>5592.42*0.15=838,863 [A]</t>
  </si>
  <si>
    <t>Položka zahrnuje:  
- dodávku předepsané geotextilie (včetně nutných přesahů) pro drenážní vrstvu, včetně mimostaveništní a vnitrostaveništní dopravy  
- provedení drenážní vrstvy předepsaných rozměrů a předepsaného tvaru</t>
  </si>
  <si>
    <t>Komunikace</t>
  </si>
  <si>
    <t>17</t>
  </si>
  <si>
    <t>56143</t>
  </si>
  <si>
    <t>KAMENIVO ZPEVNĚNÉ CEMENTEM TL. DO 150MM</t>
  </si>
  <si>
    <t>V místech sanací krajnice vozovky 
Předpoklad 15 % ze sanací podkladní vrstvy 
Stabilizace cementova (kamenivo zpevněné cementem) SC C 8/10</t>
  </si>
  <si>
    <t>(5592.42*0.15)=838,863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</si>
  <si>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</si>
  <si>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18</t>
  </si>
  <si>
    <t>56335</t>
  </si>
  <si>
    <t>VOZOVKOVÉ VRSTVY ZE ŠTĚRKODRTI TL. DO 250MM</t>
  </si>
  <si>
    <t>V místech sanací krajnice vozovky 
Předpoklad 15 % ze sanací podkladní vrstvy 
tl. vrstvy 250 mm</t>
  </si>
  <si>
    <t>(5592.42*0.15)*2=1 677,726 [A]</t>
  </si>
  <si>
    <t>- dodání kameniva předepsané kvality a zrnitosti  
- rozprostření a zhutnění vrstvy v předepsané tloušťce  
- zřízení vrstvy bez rozlišení šířky, pokládání vrstvy po etapách  
- nezahrnuje postřiky, nátěry</t>
  </si>
  <si>
    <t>19</t>
  </si>
  <si>
    <t>56963</t>
  </si>
  <si>
    <t>ZPEVNĚNÍ KRAJNIC Z RECYKLOVANÉHO MATERIÁLU TL DO 150MM</t>
  </si>
  <si>
    <t>D.1.2 Podrobná situace stavby</t>
  </si>
  <si>
    <t>Nezpevněná krajnice š. 0.75 m 
2*4224.51*0.75=6 336,765 [A] 
Rozšíření o 0.75 m v místech svodidel 
1159.23*0.75=869,423 [B] 
Celkem: A+B=7 206,188 [C]</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</si>
  <si>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</si>
  <si>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20</t>
  </si>
  <si>
    <t>572111</t>
  </si>
  <si>
    <t>INFILTRAČNÍ POSTŘIK ASFALTOVÝ DO 0,5KG/M2</t>
  </si>
  <si>
    <t>0.40 kg/m2</t>
  </si>
  <si>
    <t>27540.00+4224.51*0.10=27 962,451 [A]</t>
  </si>
  <si>
    <t>- dodání všech předepsaných materiálů pro postřiky v předepsaném množství  
- provedení dle předepsaného technologického předpisu  
- zřízení vrstvy bez rozlišení šířky, pokládání vrstvy po etapách  
- úpravu napojení, ukončení</t>
  </si>
  <si>
    <t>21</t>
  </si>
  <si>
    <t>572211</t>
  </si>
  <si>
    <t>SPOJOVACÍ POSTŘIK Z ASFALTU DO 0,5KG/M2</t>
  </si>
  <si>
    <t>0.20 kg/m2</t>
  </si>
  <si>
    <t>27540.00+4224.51*0.10+5592.49=33 554,941 [A]</t>
  </si>
  <si>
    <t>22</t>
  </si>
  <si>
    <t>574A01</t>
  </si>
  <si>
    <t>ASFALTOVÝ BETON PRO OBRUSNÉ VRSTVY ACO 8</t>
  </si>
  <si>
    <t>D.1.2 Podrobná situace stavby 
Vyrovnávací vrstva pro zajištění dostředného sklonu ve směrových obloucích</t>
  </si>
  <si>
    <t>30.00=30,000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</si>
  <si>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</si>
  <si>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23</t>
  </si>
  <si>
    <t>574A34</t>
  </si>
  <si>
    <t>ASFALTOVÝ BETON PRO OBRUSNÉ VRSTVY ACO 11+, 11S TL. 40MM</t>
  </si>
  <si>
    <t>D.1.2 Podrobná situace stavby 
ACO 11+; 40 mm</t>
  </si>
  <si>
    <t>27540.00=27 540,000 [A]</t>
  </si>
  <si>
    <t>24</t>
  </si>
  <si>
    <t>574C56</t>
  </si>
  <si>
    <t>ASFALTOVÝ BETON PRO LOŽNÍ VRSTVY ACL 16+, 16S TL. 60MM</t>
  </si>
  <si>
    <t>D.1.2 Podrobná situace stavby 
ACL 16+; 60 mm</t>
  </si>
  <si>
    <t>25</t>
  </si>
  <si>
    <t>574E68</t>
  </si>
  <si>
    <t>ASFALTOVÝ BETON PRO PODKLADNÍ VRSTVY ACP 22+, 22S TL. 70MM</t>
  </si>
  <si>
    <t>ACP 22+; 70 mm 
v místech sanací podkladní vrstvy</t>
  </si>
  <si>
    <t>((27540.00+4224.51*0.10)*0.20)=5 592,490 [A]</t>
  </si>
  <si>
    <t>26</t>
  </si>
  <si>
    <t>58221</t>
  </si>
  <si>
    <t>DLÁŽDĚNÉ KRYTY Z DROBNÝCH KOSTEK DO LOŽE Z KAMENIVA</t>
  </si>
  <si>
    <t>D.1.2 Podrobná situace stavby 
Plocha autobusových zálivů 
lože z drceného kameniva fr. 4/8</t>
  </si>
  <si>
    <t>201.00=201,000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</si>
  <si>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</si>
  <si>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Ostatní konstrukce a práce</t>
  </si>
  <si>
    <t>27</t>
  </si>
  <si>
    <t>9113A1</t>
  </si>
  <si>
    <t>SVODIDLO OCEL SILNIČ JEDNOSTR, ÚROVEŇ ZADRŽ N1, N2 - DODÁVKA A MONTÁŽ</t>
  </si>
  <si>
    <t>Plná výška svodidla 
72.00+72.00+44.00+184.00+168.00+72.00+252.00+72.00+72.00=1 008,000 [A] 
Výškový náběh dlouhý (8.83 m) 
8.83*8*2=141,280 [B] 
Výškový náběh krátký (4.975 m) 
4.975*1*2=9,950 [C] 
Celkem: A+B+C=1 159,230 [D]</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</si>
  <si>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</si>
  <si>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28</t>
  </si>
  <si>
    <t>91228</t>
  </si>
  <si>
    <t>SMĚROVÉ SLOUPKY Z PLAST HMOT VČETNĚ ODRAZNÉHO PÁSKU</t>
  </si>
  <si>
    <t>KUS</t>
  </si>
  <si>
    <t>D.1.2 Podrobná situace stavby 
Flexibilní směrový sloupek 
v místech sjezdů červený sloupek Z11g</t>
  </si>
  <si>
    <t>Flexibilní směrový sloupek 
178=178,000 [A] 
Červený sloupek Z11g 
42=42,000 [B] 
Celkem: A+B=220,000 [C]</t>
  </si>
  <si>
    <t>položka zahrnuje:  
- dodání a osazení sloupku včetně nutných zemních prací  
- vnitrostaveništní a mimostaveništní doprava  
- odrazky plastové nebo z retroreflexní fólie</t>
  </si>
  <si>
    <t>29</t>
  </si>
  <si>
    <t>912283</t>
  </si>
  <si>
    <t>SMĚROVÉ SLOUPKY Z PLAST HMOT - DEMONTÁŽ A ODVOZ</t>
  </si>
  <si>
    <t>Odvoz na skládku</t>
  </si>
  <si>
    <t>150=150,000 [A]</t>
  </si>
  <si>
    <t>položka zahrnuje demontáž stávajícího sloupku, jeho odvoz do skladu nebo na skládku</t>
  </si>
  <si>
    <t>30</t>
  </si>
  <si>
    <t>91238</t>
  </si>
  <si>
    <t>SMĚROVÉ SLOUPKY Z PLAST HMOT - NÁSTAVCE NA SVODIDLA VČETNĚ ODRAZNÉHO PÁSKU</t>
  </si>
  <si>
    <t>D.1.2 Podrobná situace stavby 
flexibilní směrový sloupek</t>
  </si>
  <si>
    <t>51=51,000 [A]</t>
  </si>
  <si>
    <t>31</t>
  </si>
  <si>
    <t>91257</t>
  </si>
  <si>
    <t>ODRAŽEČE PROTI ZVĚŘI</t>
  </si>
  <si>
    <t>Osazení na směrové sloupky podél silnice u lesa. 
Dle TP 130. Tvar činné plochy odražeče není stanoven, velikost činné plochy musí být alespoň 80 cm2, přičemž největší rozměr odražeče nesmí být větší než 200 mm. Barva odražeče je bílá.</t>
  </si>
  <si>
    <t>66=66,000 [A]</t>
  </si>
  <si>
    <t>položka zahrnuje dodání a montáž odražeče včetně připevňovacích dílů</t>
  </si>
  <si>
    <t>32</t>
  </si>
  <si>
    <t>91267</t>
  </si>
  <si>
    <t>ODRAZKY NA SVODIDLA</t>
  </si>
  <si>
    <t>- kompletní dodávka se všemi pomocnými a doplňujícími pracemi a součástmi</t>
  </si>
  <si>
    <t>33</t>
  </si>
  <si>
    <t>914122</t>
  </si>
  <si>
    <t>DOPRAVNÍ ZNAČKY ZÁKLADNÍ VELIKOSTI OCELOVÉ FÓLIE TŘ 1 - MONTÁŽ S PŘEMÍSTĚNÍM</t>
  </si>
  <si>
    <t>Přemístění stávající autobusové zastávky korouhev, odb. Nedvězí</t>
  </si>
  <si>
    <t>2=2,000 [A]</t>
  </si>
  <si>
    <t>položka zahrnuje:  
- dopravu demontované značky z dočasné skládky  
- osazení a montáž značky na místě určeném projektem  
- nutnou opravu poškozených částí  
nezahrnuje dodávku značky</t>
  </si>
  <si>
    <t>34</t>
  </si>
  <si>
    <t>914131</t>
  </si>
  <si>
    <t>DOPRAVNÍ ZNAČKY ZÁKLADNÍ VELIKOSTI OCELOVÉ FÓLIE TŘ 2 - DODÁVKA A MONTÁŽ</t>
  </si>
  <si>
    <t>D.1.8 Situace dopravního značení</t>
  </si>
  <si>
    <t>A1a - 1=1,000 [A] 
A1b - 1=1,000 [B] 
A12a - 4=4,000 [C] 
A14 - 2=2,000 [D]  
B20a - 4=4,000 [E] 
B26 - 2=2,000 [F] 
E4 - 2=2,000 [G] 
IJ4b - 3=3,000 [H] 
IJ4c - 1=1,000 [I] 
IZ4a - 2=2,000 [J] 
IZ4b - 2=2,000 [K] 
P1 - 2=2,000 [L] 
Celkem: A+B+C+D+E+F+G+H+I+J+K+L=26,000 [M]</t>
  </si>
  <si>
    <t>položka zahrnuje:  
- dodávku a montáž značek v požadovaném provedení</t>
  </si>
  <si>
    <t>35</t>
  </si>
  <si>
    <t>914133</t>
  </si>
  <si>
    <t>DOPRAVNÍ ZNAČKY ZÁKLADNÍ VELIKOSTI OCELOVÉ FÓLIE TŘ 2 - DEMONTÁŽ</t>
  </si>
  <si>
    <t>Odvezeno do kovošrotu</t>
  </si>
  <si>
    <t>17=17,000 [A]</t>
  </si>
  <si>
    <t>Položka zahrnuje odstranění, demontáž a odklizení materiálu s odvozem na předepsané místo</t>
  </si>
  <si>
    <t>36</t>
  </si>
  <si>
    <t>914921</t>
  </si>
  <si>
    <t>SLOUPKY A STOJKY DOPRAVNÍCH ZNAČEK Z OCEL TRUBEK DO PATKY - DODÁVKA A MONTÁŽ</t>
  </si>
  <si>
    <t>1 ks na dopravní značku základní velikosti</t>
  </si>
  <si>
    <t>20=20,000 [A]</t>
  </si>
  <si>
    <t>položka zahrnuje:  
- sloupky a upevňovací zařízení včetně jejich osazení (betonová patka, zemní práce)</t>
  </si>
  <si>
    <t>37</t>
  </si>
  <si>
    <t>914923</t>
  </si>
  <si>
    <t>SLOUPKY A STOJKY DZ Z OCEL TRUBEK DO PATKY DEMONTÁŽ</t>
  </si>
  <si>
    <t>13=13,000 [A]</t>
  </si>
  <si>
    <t>38</t>
  </si>
  <si>
    <t>915111</t>
  </si>
  <si>
    <t>VODOROVNÉ DOPRAVNÍ ZNAČENÍ BARVOU HLADKÉ - DODÁVKA A POKLÁDKA</t>
  </si>
  <si>
    <t>V1a 0.125 m - 344.00*0.125=43,000 [A] 
V2a 3.00/6.00/0.125 m - 1225.00*0.125*0.33=50,531 [B] 
V2b 3.00/1.50/0.125 m - 921.00*0.125*0.66=75,983 [C] 
V2b 1.50/1.50/0.250 m - 43.00*0.50*0.250=5,375 [D] 
V3 3.00/1.50/0.125 m - 1700*0.125*1.66=352,750 [E] 
V4 0.250 m - 8238.00*0.250=2 059,500 [F] 
V4 0.50/0.50/0.250 m - 79.00*0.250*0.50=9,875 [G] 
V11a - 9.00*3=27,000 [H] 
V18 - 2.57*0.10*3*11=8,481 [I] 
Celkem: A+B+C+D+E+F+G+H+I=2 632,495 [J]</t>
  </si>
  <si>
    <t>položka zahrnuje:  
- dodání a pokládku nátěrového materiálu (měří se pouze natíraná plocha)  
- předznačení a reflexní úpravu</t>
  </si>
  <si>
    <t>39</t>
  </si>
  <si>
    <t>915211</t>
  </si>
  <si>
    <t>VODOROVNÉ DOPRAVNÍ ZNAČENÍ PLASTEM HLADKÉ - DODÁVKA A POKLÁDKA</t>
  </si>
  <si>
    <t>D.1.8 Situace dopravního značení 
Provedení po roce užívání stavby</t>
  </si>
  <si>
    <t>40</t>
  </si>
  <si>
    <t>917224</t>
  </si>
  <si>
    <t>SILNIČNÍ A CHODNÍKOVÉ OBRUBY Z BETONOVÝCH OBRUBNÍKŮ ŠÍŘ 150MM</t>
  </si>
  <si>
    <t>D.1.2 Podrobná situace stavby 
V místech autobusových zastávek - pouze obruby oddělující nástupiště od vozovky 
Beton pro lože obrubníků – C 20/25, XF4.</t>
  </si>
  <si>
    <t>84.00=84,000 [A]</t>
  </si>
  <si>
    <t>Položka zahrnuje:  
dodání a pokládku betonových obrubníků o rozměrech předepsaných zadávací dokumentací  
betonové lože i boční betonovou opěrku.</t>
  </si>
  <si>
    <t>41</t>
  </si>
  <si>
    <t>91725</t>
  </si>
  <si>
    <t>NÁSTUPIŠTNÍ OBRUBNÍKY BETONOVÉ</t>
  </si>
  <si>
    <t>51.00=51,000 [A]</t>
  </si>
  <si>
    <t>42</t>
  </si>
  <si>
    <t>919111</t>
  </si>
  <si>
    <t>ŘEZÁNÍ ASFALTOVÉHO KRYTU VOZOVEK TL DO 50MM</t>
  </si>
  <si>
    <t>Řezání tl. 40 mm</t>
  </si>
  <si>
    <t>4224.51=4 224,510 [A]</t>
  </si>
  <si>
    <t>položka zahrnuje řezání vozovkové vrstvy v předepsané tloušťce, včetně spotřeby vody</t>
  </si>
  <si>
    <t>43</t>
  </si>
  <si>
    <t>931324</t>
  </si>
  <si>
    <t>TĚSNĚNÍ DILATAČ SPAR ASF ZÁLIVKOU MODIFIK PRŮŘ DO 400MM2</t>
  </si>
  <si>
    <t>Zalití spar o velikost 10 mm x 40 mm</t>
  </si>
  <si>
    <t>položka zahrnuje dodávku a osazení předepsaného materiálu, očištění ploch spáry před úpravou, očištění okolí spáry po úpravě  
nezahrnuje těsnící profil</t>
  </si>
  <si>
    <t>44</t>
  </si>
  <si>
    <t>93808</t>
  </si>
  <si>
    <t>OČIŠTĚNÍ VOZOVEK ZAMETENÍM</t>
  </si>
  <si>
    <t>Očištění vozoveky před pokládkou ložné vrstvy</t>
  </si>
  <si>
    <t>4224.51*6.70=28 304,217 [A]</t>
  </si>
  <si>
    <t>položka zahrnuje očištění předepsaným způsobem včetně odklizení vzniklého odpadu</t>
  </si>
  <si>
    <t>SO 102</t>
  </si>
  <si>
    <t>Silnice II/360 Korouhev - hranice kraje</t>
  </si>
  <si>
    <t>Štěrkodrť z pol. č. 11332 - 116.354=116,354 [A] 
Zemina z pol. č. 12373 - 186.167=186,167 [B] 
Kamenivo z pol. č. 12920 - 877.08=877,080 [C] 
Zemina z pol. č. 12932 - 3500.00*0.50=1 750,000 [D] 
Celkem: A+B+C+D=2 929,601 [E]</t>
  </si>
  <si>
    <t>8750.00*0.10=875,000 [A]</t>
  </si>
  <si>
    <t>014131</t>
  </si>
  <si>
    <t>POPLATKY ZA SKLÁDKU TYP S-NO (NEBEZPEČNÝ ODPAD)</t>
  </si>
  <si>
    <t>803,525=803,525 [D]    frezing, ktery dle kategorizace PAU spada do T3 a T4 
217,194=217,194 [B] 
Celkem: D+B=1 020,719 [E]</t>
  </si>
  <si>
    <t>60.00=60,000 [A]</t>
  </si>
  <si>
    <t>(3102.778*0.15)*0.25=116,354 [A]</t>
  </si>
  <si>
    <t>D.2.2 Podrobná situace stavby 
Plošné frézování v tl. 50 mm + lokální frézování (směrové oblouky) 
Frézing použít na vyrovnání krajnic v tl. 150 mm</t>
  </si>
  <si>
    <t>Plošné frézování 
2338.88*6.70*0.05=783,525 [A] 
Lokální frézování ve směrových obloucích 
20.00=20,000 [B] 
Celkem: A+B=803,525 [C]</t>
  </si>
  <si>
    <t>D.2.2 Podrobná situace stavby 
lokální frézování v tl. 70 mm - po celoplošném frézování bude provedena pochůzka a jednoznačky vyznačeny plochy s viditelnými poruchami pro provedení sanace podkladní vrstvy - uvažováno s 20 % plochy</t>
  </si>
  <si>
    <t>((15280.00+2338.88*0.10)*0.20)*0.07=217,194 [A]</t>
  </si>
  <si>
    <t>2338.88+6.50+6.50=2 351,880 [A]</t>
  </si>
  <si>
    <t>Sanace krajnice 
(3102.778*0.15)*0.40=186,167 [A]</t>
  </si>
  <si>
    <t>D.2.2 Podrobná situace stavby 
Sejmutí krajnice v průměrné tloušťce 250 mm 
Odvoz na trvalou skládku</t>
  </si>
  <si>
    <t>2338.88*0.75*0.25*2=877,080 [A]</t>
  </si>
  <si>
    <t>3500.00=3 500,000 [A]</t>
  </si>
  <si>
    <t>2338.88*0.15=350,832 [A]</t>
  </si>
  <si>
    <t>(3102.778*0.15)=465,417 [A]</t>
  </si>
  <si>
    <t>D.2.2 Podrobná situace stavby 
Zatravnění svahu v místech reprofilace příkopu</t>
  </si>
  <si>
    <t>3500.00*2.50=8 750,000 [A]</t>
  </si>
  <si>
    <t>8750.00=8 750,000 [A]</t>
  </si>
  <si>
    <t>12.00=12,000 [A]</t>
  </si>
  <si>
    <t>3102.778*0.15=465,417 [A]</t>
  </si>
  <si>
    <t>(3102.778*0.15)*2=930,833 [A]</t>
  </si>
  <si>
    <t>D.2.2 Podrobná situace stavby</t>
  </si>
  <si>
    <t>Nezpevněná krajnice š. 0.75 m 
2*2338.88*0.75=3 508,320 [A] 
Rozšíření o 0.75 m v místech svodidel 
339.32*0.75=254,490 [B] 
Celkem: A+B=3 762,810 [C]</t>
  </si>
  <si>
    <t>15280.00+2338.88*0.10=15 513,888 [A]</t>
  </si>
  <si>
    <t>15280.00+2338.88*0.10+3102.778=18 616,666 [A]</t>
  </si>
  <si>
    <t>D.2.2 Podrobná situace stavby 
Vyrovnávací vrstva pro zajištění dostředného sklonu ve směrových obloucích</t>
  </si>
  <si>
    <t>20.00=20,000 [A]</t>
  </si>
  <si>
    <t>D.2.2 Podrobná situace stavby 
ACO 11+; 40 mm</t>
  </si>
  <si>
    <t>15280.00=15 280,000 [A]</t>
  </si>
  <si>
    <t>D.2.2 Podrobná situace stavby 
ACL 16+; 60 mm</t>
  </si>
  <si>
    <t>((15280.00+2338.88*0.10)*0.20)=3 102,778 [A]</t>
  </si>
  <si>
    <t>Plná výška svodidla 
132.00+172.00=304,000 [A] 
Výškový náběh dlouhý (8.83 m) 
8.83*2*2=35,320 [B] 
Celkem: A+B=339,320 [C]</t>
  </si>
  <si>
    <t>D.2.2 Podrobná situace stavby 
Flexibilní směrový sloupek 
v místech sjezdů červený sloupek Z11g</t>
  </si>
  <si>
    <t>Flexibilní směrový sloupek 
167=167,000 [A] 
Červený sloupek Z11g 
18=18,000 [B] 
Celkem: A+B=185,000 [C]</t>
  </si>
  <si>
    <t>85=85,000 [A]</t>
  </si>
  <si>
    <t>D.2.2 Podrobná situace stavby 
flexibilní směrový sloupek</t>
  </si>
  <si>
    <t>25=25,000 [A]</t>
  </si>
  <si>
    <t>Osazení na směrové sloupky podél silnice u lesa 
Dle TP 130. Tvar činné plochy odražeče není stanoven, velikost činné plochy musí být alespoň 80 cm2, přičemž největší rozměr odražeče nesmí být větší než 200 mm. Barva odražeče je bílá.</t>
  </si>
  <si>
    <t>41=41,000 [A]</t>
  </si>
  <si>
    <t>D.2.8 Situace dopravního značení</t>
  </si>
  <si>
    <t>B20a - 1=1,000 [A] 
IS14 - 4=4,000 [B] 
IZ4a - 1=1,000 [C] 
IZ4b - 1=1,000 [D] 
P1 - 1=1,000 [E] 
P6 - 1=1,000 [F] 
Znak Par. kraje - 1=1,000 [G] 
Celkem: A+B+C+D+E+F+G=10,000 [H]</t>
  </si>
  <si>
    <t>9=9,000 [A]</t>
  </si>
  <si>
    <t>6=6,000 [A]</t>
  </si>
  <si>
    <t>V1a 0.125 m - 465.00*0.125=58,125 [A] 
V2b 3.00/1.50/0.125 m - 316.00*0.125*0.66=26,070 [B] 
V2b 1.50/1.50/0.250 m - 30.00*0.50*0.250=3,750 [C] 
V3 3.00/1.50/0.125 m - 1560.00*0.125*1.66=323,700 [D] 
V4 0.250 m - 4649.00*0.250=1 162,250 [E] 
Celkem: A+B+C+D+E=1 573,895 [F]</t>
  </si>
  <si>
    <t>D.2.8 Situace dopravního značení 
Provedení po roce užívání stavby</t>
  </si>
  <si>
    <t>2338.88=2 338,880 [A]</t>
  </si>
  <si>
    <t>2338.88*6.70=15 670,496 [A]</t>
  </si>
  <si>
    <t>SO 103</t>
  </si>
  <si>
    <t>Hlavní dopravní prostor obce Korouhev</t>
  </si>
  <si>
    <t>Štěrkodrť z pol. č. 11332 - 362.50=362,500 [A] 
Zemina z pol. č. 12373 - 978.125=978,125 [B] 
Kamenivo z pol. č. 12920 - 132.938=132,938 [C] 
Zemina z pol. č. 12932 - 354.50*0.50=177,250 [D] 
Celkem: A+B+C+D=1 650,813 [E]</t>
  </si>
  <si>
    <t>014121</t>
  </si>
  <si>
    <t>POPLATKY ZA SKLÁDKU TYP S-OO (OSTATNÍ ODPAD)</t>
  </si>
  <si>
    <t>Vpusti z pol. č. 96687 - 4*0.75*0.75*2.00=4,500 [A]</t>
  </si>
  <si>
    <t>1450.00*0.25=362,500 [A]</t>
  </si>
  <si>
    <t>D.3.2 Podrobná situace stavby 
Plošné frézování v tl. 90 mm + dodatečné frézování 110 mm 
Frézing použít na vyrovnání krajnic v tl. 150 mm 
Včetně odvozu na skládku cestmistrovství Polička 
Průměrná vzdálenost 10 km</t>
  </si>
  <si>
    <t>Plošné frézování - 90 mm 
3825.50*0.09=344,295 [A] 
Doplńující frézování - 110 mm 
1450.00*0.11=159,500 [B] 
Celkem: A+B=503,795 [C]</t>
  </si>
  <si>
    <t>518.00=518,000 [A]</t>
  </si>
  <si>
    <t>12110</t>
  </si>
  <si>
    <t>SEJMUTÍ ORNICE NEBO LESNÍ PŮDY</t>
  </si>
  <si>
    <t>Uloženo na mezideponii a použito v místech stavby</t>
  </si>
  <si>
    <t>501.50*0.20=100,300 [A]</t>
  </si>
  <si>
    <t>položka zahrnuje sejmutí ornice bez ohledu na tloušťku vrstvy a její vodorovnou dopravu  
nezahrnuje uložení na trvalou skládku</t>
  </si>
  <si>
    <t>Odkop v místech okružní křižovatky a pod obrubníkem 
Odvoz na trvalou skládku</t>
  </si>
  <si>
    <t>Okružní křižovatka 
1450.00*0.37+501.50*0.80=937,700 [A] 
Pod obrubníkem 
462.00*0.35*0.25=40,425 [B] 
Celkem: A+B=978,125 [C]</t>
  </si>
  <si>
    <t>D.3.2 Podrobná situace stavby 
Sejmutí krajnice v průměrné tloušťce 250 mm 
Odvoz na trvalou skládku</t>
  </si>
  <si>
    <t>354.50*0.75*0.25*2=132,938 [A]</t>
  </si>
  <si>
    <t>354.50=354,500 [A]</t>
  </si>
  <si>
    <t>17411</t>
  </si>
  <si>
    <t>ZÁSYP JAM A RÝH ZEMINOU SE ZHUTNĚNÍM</t>
  </si>
  <si>
    <t>D.3.2 Podrobná situace stavby</t>
  </si>
  <si>
    <t>283.00*0.82=232,060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</si>
  <si>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</si>
  <si>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 místech sanace krajnice 
1450.00+501.50=1 951,500 [A] 
Pod obrubníky 
462.00*0.40=184,800 [B] 
Celkem: A+B=2 136,300 [C]</t>
  </si>
  <si>
    <t>1450.00+501.50=1 951,500 [A]</t>
  </si>
  <si>
    <t>D.3.2 Podrobná situace stavby 
Stabilizace cementova (kamenivo zpevněné cementem) SC C 8/10</t>
  </si>
  <si>
    <t>1476.00=1 476,000 [A]</t>
  </si>
  <si>
    <t>D.3.2 Podrobná situace stavby 
tl. vrstvy 250 mm</t>
  </si>
  <si>
    <t>1545.00*2=3 090,000 [A]</t>
  </si>
  <si>
    <t>Nezpevněná krajnice š. 0.75 m 
2*345.50*0.75=518,250 [A]</t>
  </si>
  <si>
    <t>3819.45=3 819,450 [A]</t>
  </si>
  <si>
    <t>A</t>
  </si>
  <si>
    <t>2136.00+1336.00=3 472,000 [A]</t>
  </si>
  <si>
    <t>B</t>
  </si>
  <si>
    <t>0.40 kg/m2 
v místě tichého asfaltu</t>
  </si>
  <si>
    <t>1648.00=1 648,000 [A]</t>
  </si>
  <si>
    <t>D.3.2 Podrobná situace stavby 
ACO 11+; 40 mm</t>
  </si>
  <si>
    <t>2136.00=2 136,000 [A]</t>
  </si>
  <si>
    <t>D.3.2 Podrobná situace stavby 
ACL 16+; 60 mm</t>
  </si>
  <si>
    <t>3784.00+354.50*0.10=3 819,450 [A]</t>
  </si>
  <si>
    <t>1336.00=1 336,000 [A]</t>
  </si>
  <si>
    <t>574O51</t>
  </si>
  <si>
    <t>ASFALTOVÝ BETON VELMI TENKÝ MODIFIK SE SNÍŽENOU HLUČNOSTÍ BBTM 8 NH TL. DO 40MM</t>
  </si>
  <si>
    <t>-modifikovaný polymerem PMB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</si>
  <si>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58211</t>
  </si>
  <si>
    <t>DLÁŽDĚNÉ KRYTY Z VELKÝCH KOSTEK DO LOŽE Z KAMENIVA</t>
  </si>
  <si>
    <t>D.3.2 Podrobná situace stavby 
Prstenec okružní křižovatky</t>
  </si>
  <si>
    <t>81.00=81,000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</si>
  <si>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</si>
  <si>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D.3.2 Podrobná situace stavby 
Plocha autobusových zálivů a dopravních ostrůvků 
lože z drceného kameniva fr. 4/8</t>
  </si>
  <si>
    <t>93.00=93,000 [A]</t>
  </si>
  <si>
    <t>582601</t>
  </si>
  <si>
    <t>KRYTY Z BETON DLAŽDIC SE ZÁMKEM ŠEDÝCH TL 60MM BEZ LOŽE</t>
  </si>
  <si>
    <t>D.3.2 Podrobná situace stavby 
Dopravní ostrůvky 
šedá barva</t>
  </si>
  <si>
    <t>10.70=10,700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</si>
  <si>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</si>
  <si>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58260A</t>
  </si>
  <si>
    <t>KRYTY Z BETON DLAŽDIC SE ZÁMKEM BAREV RELIÉFNÍCH TL 60MM BEZ LOŽE</t>
  </si>
  <si>
    <t>D.3.2 Podrobná situace stavby 
Dopravní ostrůvky 
červená barva</t>
  </si>
  <si>
    <t>7.30=7,300 [A]</t>
  </si>
  <si>
    <t>Potrubí</t>
  </si>
  <si>
    <t>89712</t>
  </si>
  <si>
    <t>VPUSŤ KANALIZAČNÍ ULIČNÍ KOMPLETNÍ Z BETONOVÝCH DÍLCŮ</t>
  </si>
  <si>
    <t>16=16,000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</si>
  <si>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</si>
  <si>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Flexibilní směrový sloupek 
55=55,000 [A] 
Červený sloupek Z11g 
2=2,000 [B] 
Celkem: A+B=57,000 [C]</t>
  </si>
  <si>
    <t>19=19,000 [A]</t>
  </si>
  <si>
    <t>D.3.8 Situace dopravního značení</t>
  </si>
  <si>
    <t>C1 - 4=4,000 [A] 
C4a - 2=2,000 [B] 
IJ4b - 2=2,000 [C] 
IJ4c - 1=1,000 [D] 
IP6 - 2=2,000 [E] 
IS3a - 4=4,000 [F] 
IS3b -4=4,000 [G] 
IS3c - 4=4,000 [H] 
P1 - 1=1,000 [I] 
P2 - 1=1,000 [J] 
P3 - 2=2,000 [K] 
P4 - 4=4,000 [L] 
P6 - 1=1,000 [M] 
Z3 - 4=4,000 [N] 
Celkem: A+B+C+D+E+F+G+H+I+J+K+L+M+N=36,000 [O]</t>
  </si>
  <si>
    <t>914631</t>
  </si>
  <si>
    <t>DOPRAV ZNAČKY 150X150CM OCEL FÓLIE TŘ 2 - DODÁVKA A MONT</t>
  </si>
  <si>
    <t>Značka objetí celé okružní křižovatky pro odbočení doprava 
umístění vpravo směrem od poličky</t>
  </si>
  <si>
    <t>1=1,000 [A]</t>
  </si>
  <si>
    <t>1 ks na dopravní značku základní velikosti 
2 ks na dopravní značku 150 x 150</t>
  </si>
  <si>
    <t>základní velikost 
24*1=24,000 [A] 
150 x 150 
1*2=2,000 [B] 
Celkem: A+B=26,000 [C]</t>
  </si>
  <si>
    <t>12=12,000 [A]</t>
  </si>
  <si>
    <t>V1a 0.125 m - 505.00*0.125=63,125 [A] 
V1b 0.125 m - 42.00*0.125*2=10,500 [B] 
V2b 3.00/1.50/0.125 m - 12.00*0.125*0.66=0,990 [C] 
V2b 1.50/1.50/0.250 m - 62.00*0.50*0.250=7,750 [D] 
V4 0.250 m - 1095.50*0.250=273,875 [E] 
V4 0.50/0.50/0.250 m - 20.00*0.250*0.50=2,500 [F] 
V7a 4.00 m x 0.50 m - 4.00*0.50*6=12,000 [G] 
V11a - 9.00*2=18,000 [H] 
V13 - 13.00=13,000 [I] 
Celkem: A+B+C+D+E+F+G+H+I=401,740 [J]</t>
  </si>
  <si>
    <t>D.3.8 Situace dopravního značení 
Provedení po roce užívání stavby</t>
  </si>
  <si>
    <t>D.3.2 Podrobná situace stavby 
V místech autobusových zastávek - pouze obruby oddělující nástupiště od vozovky 
Beton pro lože obrubníků – C 20/25, XF4.</t>
  </si>
  <si>
    <t>15.00=15,000 [A]</t>
  </si>
  <si>
    <t>917425</t>
  </si>
  <si>
    <t>CHODNÍKOVÉ OBRUBY Z KAMENNÝCH OBRUBNÍKŮ ŠÍŘ 200MM</t>
  </si>
  <si>
    <t>D.3.2 Podrobná situace stavby 
výšky 200 mm 
výšky u dopravních ostrůvků a středového ostrůvku min. 300 mm 
obruba typu OP, druh kamene nepředepisován, rozměr alespoň 200 x 250 mm průřez, řezaný obrubník, bude užit v okružní křižovatce,je předpokládáno užití délek 0,25 – 0,5 m ukládaných do betonového lože C 25/30 – z důvodu trvanlivost stavby při pojíždění těchto obrub.</t>
  </si>
  <si>
    <t>200 mm 
519.50=519,500 [A] 
300 mm 
111.00=111,000 [B] 
Celkem: A+B=630,500 [C]</t>
  </si>
  <si>
    <t>Položka zahrnuje:  
dodání a pokládku kamenných obrubníků o rozměrech předepsaných zadávací dokumentací  
betonové lože i boční betonovou opěrku.</t>
  </si>
  <si>
    <t>3819,450=3 819,450 [A]</t>
  </si>
  <si>
    <t>96687</t>
  </si>
  <si>
    <t>VYBOURÁNÍ ULIČNÍCH VPUSTÍ KOMPLETNÍCH</t>
  </si>
  <si>
    <t>D.3.2 Podrobná situace stavby 
Odvoz na trvalou skládku</t>
  </si>
  <si>
    <t>4=4,000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</si>
  <si>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</si>
  <si>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105</t>
  </si>
  <si>
    <t>Úprava příčných propustků</t>
  </si>
  <si>
    <t>Nános z pol. č. 129946 - 34.50*0.50=17,250 [A] 
Nános z pol. č. 129957 - 99.50*0.50=49,750 [B] 
Nános z pol. č. 129958 - 36.00*0.50=18,000 [C] 
Nános z pol. č. 12996 - 32.00*0.50=16,000 [D] 
Nános z pol. č. 129971 - 10.50*0.50=5,250 [E] 
Celkem: A+B+C+D+E=106,250 [F]</t>
  </si>
  <si>
    <t>Beton z pol. č. 96615 - 61.20=61,200 [A]</t>
  </si>
  <si>
    <t>12273</t>
  </si>
  <si>
    <t>ODKOPÁVKY A PROKOPÁVKY OBECNÉ TŘ. I</t>
  </si>
  <si>
    <t>D.5.2 Podrobná situace stavby 
zemina bude znovupoužita na vytvoření šikmých čel propustku</t>
  </si>
  <si>
    <t>25.50=25,500 [A]</t>
  </si>
  <si>
    <t>129946</t>
  </si>
  <si>
    <t>ČIŠTĚNÍ POTRUBÍ DN DO 400MM</t>
  </si>
  <si>
    <t>D.5.2 Podrobná situace stavby</t>
  </si>
  <si>
    <t>34.50=34,500 [A]</t>
  </si>
  <si>
    <t>129957</t>
  </si>
  <si>
    <t>ČIŠTĚNÍ POTRUBÍ DN DO 500MM</t>
  </si>
  <si>
    <t>99.50=99,500 [A]</t>
  </si>
  <si>
    <t>129958</t>
  </si>
  <si>
    <t>ČIŠTĚNÍ POTRUBÍ DN DO 600MM</t>
  </si>
  <si>
    <t>36.00=36,000 [A]</t>
  </si>
  <si>
    <t>12996</t>
  </si>
  <si>
    <t>ČIŠTĚNÍ POTRUBÍ DN DO 800MM</t>
  </si>
  <si>
    <t>32.00=32,000 [A]</t>
  </si>
  <si>
    <t>129971</t>
  </si>
  <si>
    <t>ČIŠTĚNÍ POTRUBÍ DN DO 1000MM</t>
  </si>
  <si>
    <t>10.50=10,500 [A]</t>
  </si>
  <si>
    <t>17110</t>
  </si>
  <si>
    <t>ULOŽENÍ SYPANINY DO NÁSYPŮ SE ZHUTNĚNÍM</t>
  </si>
  <si>
    <t>D.5.2 Podrobná situace stavby 
Uložení zeminy pro vytvoření šikmých čel propustku 
použita zemina z pol. č. 12273 + dokoupení nové</t>
  </si>
  <si>
    <t>42.90=42,900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</si>
  <si>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</si>
  <si>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Vodorovné konstrukce</t>
  </si>
  <si>
    <t>45131</t>
  </si>
  <si>
    <t>PODKL A VÝPLŇ VRSTVY Z PROST BET</t>
  </si>
  <si>
    <t>Obetonování trub</t>
  </si>
  <si>
    <t>68.00*0.21=14,280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</si>
  <si>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</si>
  <si>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45152</t>
  </si>
  <si>
    <t>PODKLADNÍ A VÝPLŇOVÉ VRSTVY Z KAMENIVA DRCENÉHO</t>
  </si>
  <si>
    <t>Podklad pod obetonování trouby</t>
  </si>
  <si>
    <t>68.00*1.00*0.10=6,800 [A]</t>
  </si>
  <si>
    <t>položka zahrnuje dodávku předepsaného kameniva, mimostaveništní a vnitrostaveništní dopravu a jeho uložení  
není-li v zadávací dokumentaci uvedeno jinak, jedná se o nakupovaný materiál</t>
  </si>
  <si>
    <t>465512</t>
  </si>
  <si>
    <t>DLAŽBY Z LOMOVÉHO KAMENE NA MC</t>
  </si>
  <si>
    <t>Dlažba z lomového kamene do bet.lože tl.100 mm C30/37-XF3,XC4 s vyspárováním tl 200 mm 
Odměřeno z výkresu Situace 
šikmá čela</t>
  </si>
  <si>
    <t>113.00=113,000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</si>
  <si>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</si>
  <si>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9183B1</t>
  </si>
  <si>
    <t>PROPUSTY Z TRUB DN 400MM BETONOVÝCH</t>
  </si>
  <si>
    <t>D.5.2 Podrobná situace stavby 
Seřížnutí ve sklonu 1:2</t>
  </si>
  <si>
    <t>Položka zahrnuje:  
- dodání a položení potrubí z trub z dokumentací předepsaného materiálu a předepsaného průměru  
- případné úpravy trub (zkrácení, šikmé seříznutí)  
Nezahrnuje podkladní vrstvy a obetonování.</t>
  </si>
  <si>
    <t>9183C1</t>
  </si>
  <si>
    <t>PROPUSTY Z TRUB DN 500MM BETONOVÝCH</t>
  </si>
  <si>
    <t>9183D1</t>
  </si>
  <si>
    <t>PROPUSTY Z TRUB DN 600MM BETONOVÝCH</t>
  </si>
  <si>
    <t>9183E1</t>
  </si>
  <si>
    <t>PROPUSTY Z TRUB DN 800MM BETONOVÝCH</t>
  </si>
  <si>
    <t>DN 700 
4.00=4,000 [A] 
DN 800 
4.00=4,000 [B] 
Celkem: A+B=8,000 [C]</t>
  </si>
  <si>
    <t>9183F2</t>
  </si>
  <si>
    <t>PROPUSTY Z TRUB DN 1000MM ŽELEZOBETONOVÝCH</t>
  </si>
  <si>
    <t>D.5.2 Podrobná situace stavby 
Seřížnutí ve sklonu 1:2 
DN 900</t>
  </si>
  <si>
    <t>4.00=4,000 [A]</t>
  </si>
  <si>
    <t>96615</t>
  </si>
  <si>
    <t>BOURÁNÍ KONSTRUKCÍ Z PROSTÉHO BETONU</t>
  </si>
  <si>
    <t>D.5.2 Podrobná situace stavby 
odvoz na trvalou skládku</t>
  </si>
  <si>
    <t>61.20=61,200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</si>
  <si>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</si>
  <si>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t>
  </si>
  <si>
    <t>Mostní objekt ev.č. 360-023</t>
  </si>
  <si>
    <t>014101</t>
  </si>
  <si>
    <t>POPLATKY ZA SKLÁDKU</t>
  </si>
  <si>
    <t>poplatky za uložení zemin a přebytků výkopku - skládka dle zadávacích podmínek v režii dodavatele s poplatkem a evidencí  
zahrnuje veškeré poplatky provozovateli skládky související s uložením odpadu na skládce. 
celkem položka 12110 - 36,6=36,600 [A] 
celkem položka 11332 - 112,98=112,980 [B] 
celkem položka 12273 - 48,0=48,000 [C] 
celkem položka 12920 - 28,0=28,000 [D] 
celkem položka 12930 - 66,3=66,300 [E] 
celkem položka 13173 - 439,1=439,100 [F] 
celkem položka 18183 - 63,8=63,800 [G] 
celkem položka 13273 - 64,2=64,200 [H] 
celkem položka 13283 - 24,4=24,400 [I] 
celkem odečet položky 17411 - -(1)*122,3=- 122,300 [J] 
celkem odečet položky 18223 - -(1*0,2)*71,4=-14,280 [K] 
celkem odečet položky 18233 - -(1*0,2)*126,6=-25,320 [L] 
Celkem: A+B+C+D+E+F+G+H+I+J+K+L=721,480 [M]</t>
  </si>
  <si>
    <t>014112</t>
  </si>
  <si>
    <t>T</t>
  </si>
  <si>
    <t>poplatky za uložení stavebních sutí a kamene - skládka dle zadávacích podmínek v režii dodavatele s poplatkem a evidencí  
zahrnuje veškeré poplatky provozovateli skládky související s uložením odpadu na skládce. 
celkem položka 11317 - 18,7*2,2=41,140 [A] 
celkem položka 11313 - 26,9*2,2=59,180 [B] 
celkem položka 11352 - 0,3*0,3*9,7*2,5=2,183 [C] 
celkem položka 113767 - 0,01*52,8*2,5=1,320 [D] 
celkem položka 11354 - 0,25*0,3*(30,0+30,0)=4,500 [E] 
celkem položka 96613 - 159,0*2,2=349,800 [F] 
celkem položka 96615 - 167,9*2,5=419,750 [G] 
celkem položka 96616 - 95,9*2,5=239,750 [H] 
celkem položka 97816 - 14,9*2,2=32,780 [I] 
Celkem: A+B+C+D+E+F+G+H+I=1 150,403 [J]</t>
  </si>
  <si>
    <t>014132</t>
  </si>
  <si>
    <t>poplatky za uložení materiálů na bázi asfaltových - skládka dle zadávacích podmínek v režii dodavatele s poplatkem a evidencí. 
zahrnuje veškeré poplatky provozovateli skládky související s uložením odpadu na skládce. 
celkem položka 97817 - 137,8*0,01*1,0=1,378 [A]</t>
  </si>
  <si>
    <t>11090</t>
  </si>
  <si>
    <t>VŠEOBECNÉ VYKLIZENÍ OSTATNÍCH PLOCH</t>
  </si>
  <si>
    <t>celkem vyklizení zájmového prostoru dočasného záboru 
celkem plocha pod mostem a v plochách před, za mostem - 74,0+56,0=130,000 [A]</t>
  </si>
  <si>
    <t>zahrnuje odstranění všech překážek pro uskutečnění stavby</t>
  </si>
  <si>
    <t>11313</t>
  </si>
  <si>
    <t>ODSTRANĚNÍ KRYTU ZPEVNĚNÝCH PLOCH S ASFALTOVÝM POJIVEM</t>
  </si>
  <si>
    <t>Včetně odvozu na skládku cestmistrovství Polička 
Průměrná vzdálenost 2 km</t>
  </si>
  <si>
    <t>včetně odvozu na skládku dle požadavku objednatele a dle PD akce do dodavatelem určené vzdálenosti 
Uložení je zahrnuto v položce, poplatek za uložení v samostatné položce 0141*** 
celkem vozovka před, za mostem a na mostě - 0,1*(187,0+82,0)=26,900 [A]</t>
  </si>
  <si>
    <t>11317</t>
  </si>
  <si>
    <t>ODSTRAN KRYTU ZPEVNĚNÝCH PLOCH Z DLAŽEB KOSTEK</t>
  </si>
  <si>
    <t>včetně odvozu na skládku dle požadavku objednatele a dle PD akce do dodavatelem určené vzdálenosti 
Uložení je zahrnuto v položce, poplatek za uložení v samostatné položce 0141*** 
celkem vozovka před, za mostem a na mostě - 0,1*(187,0)=18,700 [A]</t>
  </si>
  <si>
    <t>včetně odvozu na skládku dle požadavku objednatele a dle PD akce do dodavatelem určené vzdálenosti 
položka zahrnuje uložení na skládku, poplatek za uložení v položce 0141*** 
celkem vozovka před, za mostem a na mostě - 0,4*1,05*187,0=78,540 [A] 
celkem stezka vedle komunikace - 0,4*1,05*82,0=34,440 [B] 
Celkem: A+B=112,980 [C]</t>
  </si>
  <si>
    <t>11352</t>
  </si>
  <si>
    <t>ODSTRANĚNÍ CHODNÍKOVÝCH A SILNIČNÍCH OBRUBNÍKŮ BETONOVÝCH</t>
  </si>
  <si>
    <t>včetně odvozu na skládku dle požadavku objednatele a dle PD akce do dodavatelem určené vzdálenosti 
položka zahrnuje uložení na skládku, poplatek za uložení v položce 0141*** 
celkem odstranění obrubníků - 0,7+8,3+0,7=9,700 [A]</t>
  </si>
  <si>
    <t>11354</t>
  </si>
  <si>
    <t>ODSTRANĚNÍ OBRUB Z KRAJNÍKŮ</t>
  </si>
  <si>
    <t>včetně odvozu na skládku dle požadavku objednatele a dle PD akce do dodavatelem určené vzdálenosti 
položka zahrnuje uložení na skládku, poplatek za uložení v položce 0141*** 
celkem odstranění vodících proužků - 30,0+30,0=60,000 [A]</t>
  </si>
  <si>
    <t>celkem na komunikaci - 0,1*187,0=18,700 [A] 
celkem stezka vedle komunikace - 0,1*82,0=8,200 [B] 
Celkem: A+B=26,900 [C]</t>
  </si>
  <si>
    <t>113767</t>
  </si>
  <si>
    <t>FRÉZOVÁNÍ DRÁŽKY PRŮŘEZU DO 1000MM2 V ASFALTOVÉ VOZOVCE</t>
  </si>
  <si>
    <t>celkem na začátku a konci úseku a v místě pracovní spáry vozovky - 5,9+7,2+2,5+2,5=18,100 [A] 
celkem podél říms - 13,6+9,1=22,700 [B] 
celkem nad koncem n.k. - 6,0+6,0=12,000 [C] 
Celkem: A+B+C=52,800 [D]</t>
  </si>
  <si>
    <t>11512</t>
  </si>
  <si>
    <t>ČERPÁNÍ VODY DO 1000 L/MIN</t>
  </si>
  <si>
    <t>HOD</t>
  </si>
  <si>
    <t>celkem čerpání po dobu realizace založení - předpoklad na dobu opevnění pod mostem - 7*12*4=336,000 [A] 
celkem čerpání po dobu realizace založení - předpoklad na dobu založení - 7*12*2*2=336,000 [B] 
Celkem: A+B=672,000 [C]</t>
  </si>
  <si>
    <t>Položka čerpání vody na povrchu zahrnuje i potrubí, pohotovost záložní čerpací soupravy a zřízení čerpací jímky. Součástí položky je také následná demontáž a likvidace těchto zařízení</t>
  </si>
  <si>
    <t>Uložení na dočasnou nebo trvalou skládku zahrnuto v položce 17120, případný poplatek za případné uložení v položce 0151** 
celkem před mostem - 0,2*(75,0+1,2*(36,0+16,0+21,0+17,0))=36,600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</si>
  <si>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výkop na okraji komunikace pro sanaci podloží - 0,3*2*(35,0+45,0)=48,000 [A]</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</si>
  <si>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</si>
  <si>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</si>
  <si>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17411 - 122,26=122,260 [A] 
celkem položka 18223 - 0,20*71,4=14,280 [B] 
celkem položka 18233 - 0,20*126,6=25,320 [C] 
Celkem: A+B+C=161,860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</si>
  <si>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</si>
  <si>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a za mostem mostem - (0,2*(20,3+81,6+18,0+10,0+10,0))=27,980 [A]</t>
  </si>
  <si>
    <t>- vodorovná a svislá doprava, přemístění, přeložení, manipulace s výkopkem a uložení na skládku (bez poplatku)</t>
  </si>
  <si>
    <t>12930</t>
  </si>
  <si>
    <t>ČIŠTĚNÍ PŘÍKOPŮ OD NÁNOSU</t>
  </si>
  <si>
    <t>Třída těžitelnosti je uvažována dle ČSN 73 3050. Tato třída těžitelnosti odpovídá třídě I. dle ČSN 73 6133 a TKP 4- 2005. 
Položka zahrnuje poplatek za uložení a nezahrnuje uložení na skládku. Poplatek za uložení v položce 0141*** 
celkem výkop v korytě toku pro dlažbu a opevnění - 0,4*74,5=29,800 [A] 
celkem břehy vodního toku pro dlažbu a opevnění - 0,4*1,2*(21,0+19,0+16,0+20,0)=36,480 [B] 
Celkem: A+B=66,280 [C]</t>
  </si>
  <si>
    <t>13173</t>
  </si>
  <si>
    <t>HLOUBENÍ JAM ZAPAŽ I NEPAŽ TŘ. I</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</si>
  <si>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01 - 14,6*10,5+12,0*1,5+13,0*3,5=216,800 [A] 
celkem výkop za mostem - opěra 02 - 14,5*14,5+12,0*1,0=222,250 [B] 
Celkem: A+B=439,050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</si>
  <si>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</si>
  <si>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13183</t>
  </si>
  <si>
    <t>HLOUBENÍ JAM ZAPAŽ I NEPAŽ TŘ II</t>
  </si>
  <si>
    <t>Třída těžitelnosti je uvažována dle ČSN 73 3050. Tato třída těžitelnosti odpovídá třídě II. dle ČSN 73 6133 a TKP 4- 2005. 
Uložení není zahrnuto v položce. Zahrnuto v položce 17120. Poplatek za uložení v samostatné položce 0141** 
celkem výkop pod opěrou 01 - 0,6*3,8*14,0=31,920 [A] 
celkem výkop pod opěrou 02 - 0,6*3,8*14,0=31,920 [B] 
Celkem: A+B=63,840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</si>
  <si>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</si>
  <si>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</si>
  <si>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</si>
  <si>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pro svodné potrubí kanalizace - 1,2*1,5*(5,0+8,0+2,0)=27,000 [A] 
celkem pro přípojky UV - 0,6*1,0*(2,5+2,5)=3,000 [B] 
celkem pro UV - 2,0*2,0*1,5*2=12,000 [C] 
celkem dno toku - 0,4*(2,0*16,8+2,0*8,5+2,0*2,5)=22,240 [D] 
Celkem: A+B+C+D=64,240 [E]</t>
  </si>
  <si>
    <t>13283</t>
  </si>
  <si>
    <t>HLOUBENÍ RÝH ŠÍŘ DO 2M PAŽ I NEPAŽ TŘ. II</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</si>
  <si>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- 0,6*0,8*(1,2*(2,6+2,6+2,5+2,5)+2,5+2,5)=8,275 [A] 
celkem podélné prahy - 0,6*0,8*(16,8+16,8)=16,128 [B] 
Celkem: A+B=24,403 [C]</t>
  </si>
  <si>
    <t>17120</t>
  </si>
  <si>
    <t>ULOŽENÍ SYPANINY DO NÁSYPŮ A NA SKLÁDKY BEZ ZHUTNĚNÍ</t>
  </si>
  <si>
    <t>celkem položka - 12110 - 36,6=36,600 [A] 
celkem položka - 12273 - 48,0=48,000 [B] 
celkem položka - 12920 - 28,0=28,000 [C] 
celkem položka - 12930 - 66,3=66,300 [D] 
celkem položka - 13173 - 439,1=439,100 [E] 
celkem položka - 13183 - 63,8=63,800 [F] 
celkem položka - 13273 - 64,2=64,200 [G] 
celkem položka - 13283 - 24,4=24,400 [H] 
Celkem: A+B+C+D+E+F+G+H=770,400 [I]</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</si>
  <si>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</si>
  <si>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</si>
  <si>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</si>
  <si>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celkem včetně získání vhodné zeminy do násypu dle ČSN 73 6133 a TKP 4 
celkem výkop na okraji komunikace pro sanaci podloží - 0,3*2*(35,0+45,0)=48,000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</si>
  <si>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</si>
  <si>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násyp krajnic 0,4*(19,5+17,5+19,5+24,2+12,5+12,5)=42,280 [A]</t>
  </si>
  <si>
    <t>získání zeminy  
celkem obsyp prahů - (0,2)*0,8*(1,2*(2,6+2,6+2,5+2,5)+2,5+2,5+16,8+16,8)=8,134 [A] 
celkem zásyp před konstrukcí základu - opěra 01 - 1,35*(12,5+1,5+1,5)+6,8*2,6+2,6*2,6=45,365 [B] 
celkem zásyp před konstrukcí základu - opěra 02 - 1,35*(12,5+1,5+1,5)+10,3*2,6+8,1*2,6=68,765 [C] 
Celkem: A+B+C=122,264 [D]</t>
  </si>
  <si>
    <t>17481</t>
  </si>
  <si>
    <t>ZÁSYP JAM A RÝH Z NAKUPOVANÝCH MATERIÁLŮ</t>
  </si>
  <si>
    <t>pro svodné potrubí kanalizace - 1,2*1,5*(5,0+8,0+2,0)=27,000 [A] 
celkem pro přípojky UV - 0,6*1,0*(2,5+2,5)=3,000 [B] 
celkem zásyp výkopů pro UV - 2*(1,75*1,75*(1,0+1,5))=15,313 [C] 
celkem trativody - 0,4*0,6*(8,5+9,5)=4,320 [D] 
Celkem: A+B+C+D=49,633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</si>
  <si>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</si>
  <si>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v prostoru obnovy komunikace před a za mostem - 35,0+45,0+22,0+13,5=115,500 [A] 
celkem opevnění z kamenné rovnaniny - 19,5+1,2*(15,5+25,5+7,5+6,0)+5,5=90,400 [B] 
celkem pod opevnění pod mostem z dlažby - 43,3+1,2*(41,6+41,6)=143,140 [C] 
Celkem: A+B+C=349,040 [D]</t>
  </si>
  <si>
    <t>18130</t>
  </si>
  <si>
    <t>ÚPRAVA PLÁNĚ BEZ ZHUTNĚNÍ</t>
  </si>
  <si>
    <t>celkem ohumusování násypů komunikace před a za mostem 1,2*(20,5+27,0+12,0)=71,400 [A] 
celkem ohumusování násypů komunikace před a za mostem (20,0+17,0+19,5+6,5+24,1+39,5)=126,600 [B] 
Celkem: A+B=198,000 [C]</t>
  </si>
  <si>
    <t>položka zahrnuje úpravu pláně včetně vyrovnání výškových rozdílů</t>
  </si>
  <si>
    <t>18223</t>
  </si>
  <si>
    <t>ROZPROSTŘENÍ ORNICE VE SVAHU V TL DO 0,20M</t>
  </si>
  <si>
    <t>získání zeminy v položce 12573 
celkem ohumusování násypů komunikace před a za mostem 1,2*(20,5+27,0+12,0)=71,400 [A]</t>
  </si>
  <si>
    <t>18233</t>
  </si>
  <si>
    <t>ROZPROSTŘENÍ ORNICE V ROVINĚ V TL DO 0,20M</t>
  </si>
  <si>
    <t>získání zeminy v položce 12573 
celkem ohumusování násypů komunikace před a za mostem (20,0+17,0+19,5+6,5+24,1+39,5)=126,600 [A]</t>
  </si>
  <si>
    <t>položka zahrnuje:  
nutné přemístění ornice z dočasných skládek vzdálených do 50m  
rozprostření ornice v předepsané tloušťce v rovině a ve svahu do 1:5</t>
  </si>
  <si>
    <t>18247</t>
  </si>
  <si>
    <t>OŠETŘOVÁNÍ TRÁVNÍKU</t>
  </si>
  <si>
    <t>Zahrnuje pokosení se shrabáním, naložení shrabků na dopravní prostředek, s odvozem a se složením, to vše bez ohledu na sklon terénu  
zahrnuje nutné zalití a hnojení</t>
  </si>
  <si>
    <t>21341</t>
  </si>
  <si>
    <t>DRENÁŽNÍ VRSTVY Z PLASTBETONU (PLASTMALTY)</t>
  </si>
  <si>
    <t>celkem drenážní pero napříč vozovky 0,15*0,04*(6,0-0,15-0,15)=0,034 [A] 
celkem odvodňovací proužek podél římsy 0,15*0,04*(8,3+8,3)+0,5*0,05*0,35*(3+3)=0,152 [B] 
Celkem: A+B=0,186 [C]</t>
  </si>
  <si>
    <t>Položka zahrnuje:  
- dodávku předepsaného materiálu pro drenážní vrstvu, včetně mimostaveništní a vnitrostaveništní dopravy  
- provedení drenážní vrstvy předepsaných rozměrů a předepsaného tvaru</t>
  </si>
  <si>
    <t>227821</t>
  </si>
  <si>
    <t>MIKROPILOTY KOMPLET D DO 100MM NA POVRCHU</t>
  </si>
  <si>
    <t>V ceně mikropiloty komplet trubky s vystrojením a hlavicemi. Shodně tak v případě tyčí jako tyče s maticemi a hlavicemi). 
celkem pro založení mostu - 7,0*(15+15+15+15)=420,000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</si>
  <si>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</si>
  <si>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23668</t>
  </si>
  <si>
    <t>TĚSNĚNÍ HRADÍCÍCH STĚN ZE ZEMIN DOČASNÉ VČETNĚ ODSTRANĚNÍ</t>
  </si>
  <si>
    <t>hradící stěny po dobu realizace  - komplet zřízení, a dodávka vhodného materiálu s výstavbou hrázek dle požadavku dodavatele, odstranění 
zřízení zemních hrázek - 0,5*(1,0+3,5)*1,0*(5,0+5,0)=22,500 [A]</t>
  </si>
  <si>
    <t>položka zahrnuje zřízení těsnění ze zemin, jeho údržbu během trvání jeho funkce, odstranění a odvoz dle zadávací dokumentace</t>
  </si>
  <si>
    <t>26155</t>
  </si>
  <si>
    <t>VRTY PRO KOTVENÍ, INJEKTÁŽ A MIKROPILOTY NA POVRCHU TŘ. V D DO 300MM</t>
  </si>
  <si>
    <t>celkem prostup pro svodné potrubí do UV - 0,15*(1+1)=0,300 [A]</t>
  </si>
  <si>
    <t>položka zahrnuje:  
přemístění, montáž a demontáž vrtných souprav  
svislou dopravu zeminy z vrtu  
vodorovnou dopravu zeminy bez uložení na skládku  
případně nutné pažení dočasné (včetně odpažení) i trvalé</t>
  </si>
  <si>
    <t>26183</t>
  </si>
  <si>
    <t>VRT PRO KOTV, INJEK, MIKROPIL NA POVR TŘ III A IV D DO 150MM</t>
  </si>
  <si>
    <t>celkem pro založení mostu - 7,0*(15+15+15+15) =420,000 [A] 
celkem šikmé kotvy opěry 01 - (8,0*(4+4))=64,000 [B] 
celkem šikmé kotvy opěry 02 - (8,0*(4+4))=64,000 [C] 
Celkem: A+B+C=548,000 [D]</t>
  </si>
  <si>
    <t>26185</t>
  </si>
  <si>
    <t>VRT PRO KOTV, INJEK, MIKROPIL NA POVR TŘ III A IV D DO 300MM</t>
  </si>
  <si>
    <t>celkem svislé zápory opěry 01 - (6,0*(9+11)+4*(2+2))=136,000 [A] 
celkem svislé zápory opěry 02 - (6,0*(9+11)+4*(2+2))=136,000 [B] 
Celkem: A+B=272,000 [C]</t>
  </si>
  <si>
    <t>272325</t>
  </si>
  <si>
    <t>ZÁKLADY ZE ŽELEZOBETONU DO C30/37</t>
  </si>
  <si>
    <t>celkem železobetonové základy podezdívky - beton C30/37-XC2,XF3,XA1 dle PDPS 
celkem základy opěry 01 - 2,2*12,2*0,8=21,472 [A] 
celkem základy opěry 02 - 2,2*12,2*0,8=21,472 [B] 
Celkem: A+B=42,944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</si>
  <si>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</si>
  <si>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</si>
  <si>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</si>
  <si>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celkem předpoklad 0,185 kg/m2 
celkem 0,175*(21,47+21,47)=7,515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</si>
  <si>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</si>
  <si>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285378</t>
  </si>
  <si>
    <t>KOTVENÍ NA POVRCHU Z PŘEDPÍNACÍ VÝZTUŽE DL. DO 10M</t>
  </si>
  <si>
    <t>Celkem dle přesného návrhu v RDS dokumentaci dle požadavků zhotovitele, možný návrh je v rámci PDPS proveden ve výkopovém schématu mostu s parametry dle TZ. 
Jedná se o předpokládané maximální kubatury prací. Skutečné množství prací bude upřesněno dle přesného návrhu v RDS dokumentaci a schváleno AD a TDI. Čerpání položky bude dle skutečného množství provedených prací na základě zápisu ve stavebním deníku a schválení TDI. 
Předpokládají se zemní kotvy délky 10,0m z předpípací výztuže nebo z pevnostních tyčí. Vše v této položce jako dodávka, montáž, kotvení, aktivace. Atp 
celkem šikmé kotvy opěry 01 - (4+4)=8,000 [A] 
celkem šikmé kotvy opěry 02 - (4+4)=8,000 [B] 
Celkem: A+B=16,000 [C]</t>
  </si>
  <si>
    <t>položka zahrnuje dodávku předepsané kotvy, případně její protikorozní úpravu, její osazení do vrtu, zainjektování a napnutí, případně opěrné desky  
nezahrnuje vrty</t>
  </si>
  <si>
    <t>28997</t>
  </si>
  <si>
    <t>OPLÁŠTĚNÍ (ZPEVNĚNÍ) Z GEOTEXTILIE A GEOMŘÍŽOVIN</t>
  </si>
  <si>
    <t>v přechodové oblasti dle ČSN 73 6244 
přechodová oblast celkem 2*(4,5*11,0+2,5*0,6+4,5*12,8+2,5*0,6)=220,200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</si>
  <si>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</si>
  <si>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</si>
  <si>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</si>
  <si>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celkem dle ČSN 73 6244 - Těsnící folie 
přechodová oblast celkem 1*(4,5*11,0+2,5*0,6+4,5*12,8+2,5*0,6)=110,100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</si>
  <si>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</si>
  <si>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</si>
  <si>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</si>
  <si>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t>
  </si>
  <si>
    <t>KG</t>
  </si>
  <si>
    <t>celkem dle souboru detailu dokumentace a VL.4-2015 - 5,8*(10+14+10+10)=255,200 [A]</t>
  </si>
  <si>
    <t>Položka zahrnuje dodávku (výrobu) kotevního prvku předepsaného tvaru a jeho osazení do předepsané polohy včetně nezbytných prací (vrty, zálivky apod.)</t>
  </si>
  <si>
    <t>45</t>
  </si>
  <si>
    <t>317325</t>
  </si>
  <si>
    <t>ŘÍMSY ZE ŽELEZOBETONU DO C30/37</t>
  </si>
  <si>
    <t>Beton říms C30/37-XF4,XD3. U konstrukce chodníku včetně vtisku reliefu vodící linie a varovného pásu dle požadavku  vyhlášky 146/2008 Sb. a vyhlášky č. 398/09Sb. 
celkem na levé straně - (0,65*0,25+0,29*0,55)*9,1=2,930 [A] 
celkem na pravé straně  - (0,65*0,25+5,25*0,29)*13,5=22,748 [B] 
celkem římsa na křídlech - (0,65*0,35)*(1,2+1,2)=0,546 [C] 
Celkem: A+B+C=26,224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</si>
  <si>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</si>
  <si>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t>
  </si>
  <si>
    <t>317365</t>
  </si>
  <si>
    <t>VÝZTUŽ ŘÍMS Z OCELI 10505, B500B</t>
  </si>
  <si>
    <t>předpoklad 145 kg/m3 dle VL.4:2015 
celkem 0,145*(2,93+22,75+0,55)=3,803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</si>
  <si>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</si>
  <si>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47</t>
  </si>
  <si>
    <t>327325</t>
  </si>
  <si>
    <t>ZDI OPĚRNÉ, ZÁRUBNÍ, NÁBŘEŽNÍ ZE ŽELEZOVÉHO BETONU DO C30/37</t>
  </si>
  <si>
    <t>beton opěrných zdí C30/37-XC4,XF2,XD1, kompletní konstrukce opěr a křídel 
celkem samostatné křídlo - oprava - 0,8*1,8*2,0*2=5,760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</si>
  <si>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</si>
  <si>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48</t>
  </si>
  <si>
    <t>327365</t>
  </si>
  <si>
    <t>VÝZTUŽ ZDÍ OPĚRNÝCH, ZÁRUBNÍCH, NÁBŘEŽNÍCH Z OCELI 10505, B500B</t>
  </si>
  <si>
    <t>předpoklad dle schema betonářské výztuže - 165 kg/m3 
celkem 0,165*(5,76)=0,950 [A]</t>
  </si>
  <si>
    <t>49</t>
  </si>
  <si>
    <t>333325</t>
  </si>
  <si>
    <t>MOSTNÍ OPĚRY A KŘÍDLA ZE ŽELEZOVÉHO BETONU DO C30/37</t>
  </si>
  <si>
    <t>beton opěr a křídel C30/37-XC4,XF2,XD1, kompletní konstrukce opěr a křídel 
celkem opěra 01 - 0,8*1,58*11,8+2,35*2,2*0,55+0,4*1,45*2,45=19,180 [A] 
celkem opěra 02 - 0,8*1,36*11,8+2,35*2,2*0,55+0,4*1,45*2,2=16,958 [B] 
Celkem: A+B=36,138 [C]</t>
  </si>
  <si>
    <t>50</t>
  </si>
  <si>
    <t>333365</t>
  </si>
  <si>
    <t>VÝZTUŽ MOSTNÍCH OPĚR A KŘÍDEL Z OCELI 10505, B500B</t>
  </si>
  <si>
    <t>předpoklad dle schema betonářské výztuže - 185 kg/m3 
celkem 0,185*(19,18+16,96)=6,686 [A]</t>
  </si>
  <si>
    <t>51</t>
  </si>
  <si>
    <t>420314</t>
  </si>
  <si>
    <t>PŘECHOD DESKY MOSTNÍCH OPĚR Z PROST BETONU DO C25/30</t>
  </si>
  <si>
    <t>betonový práh z betonu C25/30-XC2,XF1 
celkem prahy za opěrami - 0,5*(0,65+0,25)*0,4*(11,25+11,25)=4,050 [A]</t>
  </si>
  <si>
    <t>52</t>
  </si>
  <si>
    <t>421325</t>
  </si>
  <si>
    <t>MOSTNÍ NOSNÉ DESKOVÉ KONSTRUKCE ZE ŽELEZOBETONU C30/37</t>
  </si>
  <si>
    <t>Beton nosné konstrukce C30/37-XD2,XD1 
celkem deska - 0,4*9,1*11,8+0,5*(0+0,2)*(11,8+11,8)+0,3*0,8*11,8+0,3*0,8*11,8=50,976 [A]</t>
  </si>
  <si>
    <t>53</t>
  </si>
  <si>
    <t>421365</t>
  </si>
  <si>
    <t>VÝZTUŽ MOSTNÍ DESKOVÉ KONSTRUKCE Z OCELI 10505, B500B</t>
  </si>
  <si>
    <t>předpoklad 185 kg/m3 
celkem 0,185*50,98=9,431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</si>
  <si>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</si>
  <si>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54</t>
  </si>
  <si>
    <t>451311</t>
  </si>
  <si>
    <t>PODKL A VÝPLŇ VRSTVY Z PROST BET DO C8/10</t>
  </si>
  <si>
    <t>celkem pod chodníky na křídlech (beton dle PD) - 0,2*(2,4*4,8+2,2*4,8)=4,416 [A] 
pod základ opěry 01 - 0,2*2,6*12,6=6,552 [B] 
pod základ opěry 02 - 0,2*2,6*12,6=6,552 [C] 
celkem pod zavěšená křídla - 0,2*0,8*1,3*2=0,416 [D] 
celkem pod rubovou drenáž za opěrami (beton dle PD) - 0,3*1,0*(11,2+0,8+11,2+0,8)=7,200 [E] 
celkem pod rubovou drenáž za křídly (beton dle PD) - 0,6*0,2*(1,3+1,3)=0,312 [F] 
celkem pod UV - 1,5*1,5*0,2*2=0,900 [G] 
Celkem: A+B+C+D+E+F+G=26,348 [H]</t>
  </si>
  <si>
    <t>55</t>
  </si>
  <si>
    <t>451313</t>
  </si>
  <si>
    <t>PODKLADNÍ A VÝPLŇOVÉ VRSTVY Z PROSTÉHO BETONU C16/20</t>
  </si>
  <si>
    <t>beton nebo dle Projektové dokumentace 
celkem pod opevnění z dlažby pod mostem - 0,15*(43,3+1,2*(41,6+41,6))=21,471 [A]</t>
  </si>
  <si>
    <t>56</t>
  </si>
  <si>
    <t>451314</t>
  </si>
  <si>
    <t>PODKLADNÍ A VÝPLŇOVÉ VRSTVY Z PROSTÉHO BETONU C25/30</t>
  </si>
  <si>
    <t>beton dle Projektové dokumentace 
obetonování potrubí v napojení - 1,5*1,25*1,25+1,5*0,8*0,8=3,304 [A] 
obruby opevnění - 1,0+1,2+1,2*(2,6+1,8)=7,480 [B] 
celkem lože pod obruby - 0,3*0,25*(9,7+11,3+7,0+9,5+7,0+9,5)=4,050 [C] 
celkem pod proužek - 0,3*0,25*(9,7+11,3+7,0+9,5)=2,813 [D] 
Celkem: A+B+C+D=17,647 [E]</t>
  </si>
  <si>
    <t>57</t>
  </si>
  <si>
    <t>celkem sanace základové spáry křídel 
celkem výkop pod opěrou 01 - 0,6*3,8*14,0=31,920 [A] 
celkem výkop pod opěrou 02 - 0,6*3,8*14,0=31,920 [B] 
Celkem: A+B=63,840 [C]</t>
  </si>
  <si>
    <t>58</t>
  </si>
  <si>
    <t>45160</t>
  </si>
  <si>
    <t>PODKL A VÝPLŇ VRSTVY Z MEZEROVITÉHO BETONU</t>
  </si>
  <si>
    <t>celkem mezerovitý beton za opěrou 01 - 0,5*(0,15+0,45)*(4,0*11,2)=13,440 [A] 
celkem mezerovitý beton za opěrou 02 - 0,5*(0,15+0,45)*(4,0*11,2)=13,440 [B] 
celkem mezerovitý beton obetonování trubní drenáže za opěrami - 0,3*0,6*(11,2+0,8+11,2+0,8)=4,320 [C] 
celkem mezerovitý beton obetonování trubní drenáže za křídly - 0,3*0,6*(1,3+1,3)=0,468 [D] 
Celkem: A+B+C+D=31,668 [E]</t>
  </si>
  <si>
    <t>Položka zahrnuje dodávku mezerovitého betonu a jeho uložení se zhutněním, včetně mimostaveništní a vnitrostaveništní dopravy (rovněž přesuny)</t>
  </si>
  <si>
    <t>59</t>
  </si>
  <si>
    <t>45734</t>
  </si>
  <si>
    <t>VYROVNÁVACÍ A SPÁD BETON ZVLÁŠTNÍ (PLASTBETON)</t>
  </si>
  <si>
    <t>celkem výčnělek na okraji křídel a n.k. - 0,5*(0,1+0,15)*0,05*(13,5+9,1)=0,141 [A]</t>
  </si>
  <si>
    <t>položka zahrnuje:  
- dodání zvláštního betonu (plastbetonu) předepsané kvality a jeho rozprostření v předepsané tloušťce a v předepsaném tvaru</t>
  </si>
  <si>
    <t>60</t>
  </si>
  <si>
    <t>45852</t>
  </si>
  <si>
    <t>VÝPLŇ ZA OPĚRAMI A ZDMI Z KAMENIVA DRCENÉHO</t>
  </si>
  <si>
    <t>Zásyp za opěrami dle ČSN 73 6244 na dané ID dle materiálu 
celkem zásyp za opěrou 01 - 5,5*10,6+9,5*0,55+9,5*0,55+1,5*4,0*2=80,750 [A] 
celkem zásyp za opěrou 02 - 5,0*10,6+9,0*0,55+9,0*0,55+1,5*4,0*2=74,900 [B] 
celkem za křídly - 4,5*1,5+4,5*1,5=13,500 [C] 
Celkem: A+B+C=169,150 [D]</t>
  </si>
  <si>
    <t>61</t>
  </si>
  <si>
    <t>458523</t>
  </si>
  <si>
    <t>VÝPLŇ ZA OPĚRAMI A ZDMI Z KAMENIVA DRCENÉHO, INDEX ZHUTNĚNÍ ID DO 0,9</t>
  </si>
  <si>
    <t>ochranný obsyp opěr dle ČSN 73 6244 - na ID 0,85 
celkem ochranný obsyp opěry 01 - 0,65*1,8*11,2=13,104 [A] 
celkem ochranný obsyp opěry 02 - 0,65*1,8*11,2=13,104 [B] 
celkem za křídly - 0,6*1,8*2*(0,5+1,3+2,2)=8,640 [C] 
Celkem: A+B+C=34,848 [D]</t>
  </si>
  <si>
    <t>62</t>
  </si>
  <si>
    <t>461314</t>
  </si>
  <si>
    <t>PATKY Z PROSTÉHO BETONU C25/30</t>
  </si>
  <si>
    <t>celkem zajišťující prahy z betonu C25/30nXF3 
celkem zajišťující prahy - 0,4*0,8*(1,2*(2,6+2,6+2,5+2,5)+2,5+2,5)=5,517 [A] 
celkem podélné prahy - 0,4*0,8*(16,8+16,8)=10,752 [B] 
Celkem: A+B=16,269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</si>
  <si>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</si>
  <si>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63</t>
  </si>
  <si>
    <t>46321</t>
  </si>
  <si>
    <t>ROVNANINA Z LOMOVÉHO KAMENE</t>
  </si>
  <si>
    <t>celkem opevnění z kamenné rovnaniny - 0,3*(19,5+1,2*(15,5+25,5+7,5+6,0)+5,5)=27,120 [A]</t>
  </si>
  <si>
    <t>položka zahrnuje:  
- dodávku a vyrovnání lomového kamene předepsané frakce do předepsaného tvaru včetně mimostaveništní a vnitrostaveništní dopravy  
není-li v zadávací dokumentaci uvedeno jinak, jedná se o nakupovaný materiál</t>
  </si>
  <si>
    <t>64</t>
  </si>
  <si>
    <t>celkem dlažby opevnění a úprav pod mostem tl kamene 0,25m s podkladním betonem v samostatné položce s vyspárováním z malty M25 XF4 a nebo M25 XF3 
celkem pod opevnění pod mostem z dlažby - 0,25*(43,3+1,2*(41,6+41,6))=35,785 [A]</t>
  </si>
  <si>
    <t>65</t>
  </si>
  <si>
    <t>56330</t>
  </si>
  <si>
    <t>VOZOVKOVÉ VRSTVY ZE ŠTĚRKODRTI</t>
  </si>
  <si>
    <t>konstrukce vozovky před a za mostem - 0,15*(62,0+80,0)=21,300 [A] 
konstrukce vozovky před a za mostem - 0,17*(60,0+78,0)=23,460 [B] 
celkem komunikace (stezka) - 0,15*(20,0+30,0)+0,17*(19,0+29,0)=15,660 [C] 
Celkem: A+B+C=60,420 [D]</t>
  </si>
  <si>
    <t>66</t>
  </si>
  <si>
    <t>56933</t>
  </si>
  <si>
    <t>ZPEVNĚNÍ KRAJNIC ZE ŠTĚRKODRTI TL. DO 150MM</t>
  </si>
  <si>
    <t>celkem nezpevněná krajnice vozovky - (1,0*(6,8+9,5))=16,300 [A]</t>
  </si>
  <si>
    <t>- dodání kameniva předepsané kvality a zrnitosti  
- rozprostření a zhutnění vrstvy v předepsané tloušťce  
- zřízení vrstvy bez rozlišení šířky, pokládání vrstvy po etapách</t>
  </si>
  <si>
    <t>67</t>
  </si>
  <si>
    <t>572121</t>
  </si>
  <si>
    <t>INFILTRAČNÍ POSTŘIK ASFALTOVÝ DO 1,0KG/M2</t>
  </si>
  <si>
    <t>dle PD - PI-E - 0,8 kg/m2 
vozovka na vrstvě ze štěrkodrti - (60,0+78,0)=138,000 [A] 
vozovka na vrstvě ze štěrkodrti komunikace (stezka) - (19,0+29,0)=48,000 [B] 
Celkem: A+B=186,000 [C]</t>
  </si>
  <si>
    <t>68</t>
  </si>
  <si>
    <t>572212</t>
  </si>
  <si>
    <t>SPOJOVACÍ POSTŘIK Z MODIFIK ASFALTU DO 0,5KG/M2</t>
  </si>
  <si>
    <t>dle PD - PS-E - 0,4 kg/m2 
konstrukce vozovky 
vozovka na podkladní vrstvě - 1,02*185,0=188,700 [A] 
vozovka na ložné vrstvě - 1,01*185,0=186,850 [B] 
celkem komunikace na podkladní vrstvě (stezka) - 1,02*(19,0+29,0)=48,960 [C] 
celkem komunikace na ložné vrstvě (stezka) - 1,01*(19,0+29,0)=48,480 [D] 
Celkem: A+B+C+D=472,990 [E]</t>
  </si>
  <si>
    <t>69</t>
  </si>
  <si>
    <t>572223</t>
  </si>
  <si>
    <t>SPOJOVACÍ POSTŘIK Z EMULZE DO 1,0KG/M2</t>
  </si>
  <si>
    <t>dle PD - PS-EP - 0,6 kg/m2 
vozovka na vrstvě ze štěrkodrti - (60,0+78,0)=138,000 [A] 
vozovka na vrstvě ze štěrkodrti komunikace (stezka) - (19,0+29,0)=48,000 [B] 
Celkem: A+B=186,000 [C]</t>
  </si>
  <si>
    <t>70</t>
  </si>
  <si>
    <t>574B44</t>
  </si>
  <si>
    <t>ASFALTOVÝ BETON PRO OBRUSNÉ VRSTVY MODIFIK ACO 11+, 11S TL. 50MM</t>
  </si>
  <si>
    <t>celkem ACO 11+ tl 50 mm 
konstrukce vozovky - 1,01*185,0=186,850 [A] 
konstrukce vozovky stezka - 1,01*(19,0+29,0)=48,480 [B] 
Celkem: A+B=235,330 [C]</t>
  </si>
  <si>
    <t>71</t>
  </si>
  <si>
    <t>574D56</t>
  </si>
  <si>
    <t>ASFALTOVÝ BETON PRO LOŽNÍ VRSTVY MODIFIK ACL 16+, 16S TL. 60MM</t>
  </si>
  <si>
    <t>celkem ložná vrstva - ACL 16+ tl 60mm 
konstrukce vozovky - 1,01*185,0=186,850 [A] 
konstrukce vozovky stezka - 1,01*(19,0+29,0)=48,480 [B] 
Celkem: A+B=235,330 [C]</t>
  </si>
  <si>
    <t>72</t>
  </si>
  <si>
    <t>574F06</t>
  </si>
  <si>
    <t>ASFALTOVÝ BETON PRO PODKLADNÍ VRSTVY MODIFIK ACP 16+, 16S</t>
  </si>
  <si>
    <t>celkem podkladní vrstva ACP 16+ tl 80 mm 
konstrukce vozovky - 1,02*0,08*185,0=15,096 [A] 
konstrukce vozovky stezka - 1,02*(19,0+29,0)*0,08=3,917 [B] 
Celkem: A+B=19,013 [C]</t>
  </si>
  <si>
    <t>73</t>
  </si>
  <si>
    <t>575A03</t>
  </si>
  <si>
    <t>LITÝ ASFALT MA I (SILNICE, DÁLNICE) 11</t>
  </si>
  <si>
    <t>celkem odvodňovací proužky podél vozovky 
celkem - 0,3*0,04*(13,6+9,6)+0,25*0,06*(13,6+9,6)=0,626 [A]</t>
  </si>
  <si>
    <t>74</t>
  </si>
  <si>
    <t>575C03</t>
  </si>
  <si>
    <t>LITÝ ASFALT MA IV (OCHRANA MOSTNÍ IZOLACE) 11</t>
  </si>
  <si>
    <t>ochrana izolace z MA 11 IV na mostě pod konstrukcí vozovky  včetně pohozu z drti 
celkem s odpočtem kubatury položky 21341 - 0,04*9,1*6,0-0,15*0,04*(8,3+8,3)-0,5*0,05*0,35*(3+3)=2,032 [A]</t>
  </si>
  <si>
    <t>Přidružená stavební výroba</t>
  </si>
  <si>
    <t>75</t>
  </si>
  <si>
    <t>711112</t>
  </si>
  <si>
    <t>IZOLACE BĚŽNÝCH KONSTRUKCÍ PROTI ZEMNÍ VLHKOSTI ASFALTOVÝMI PÁSY</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</si>
  <si>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A+B+C+D+E+F=74,700 [G]</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</si>
  <si>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</si>
  <si>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t>
  </si>
  <si>
    <t>711442</t>
  </si>
  <si>
    <t>IZOLACE MOSTOVEK CELOPLOŠNÁ ASFALTOVÝMI PÁSY S PEČETÍCÍ VRSTVOU</t>
  </si>
  <si>
    <t>celkem nosná konstrukce a na křídlech - 9,1*11,8=107,380 [A] 
celkem přetažení na křídla a čela n.k. - (0,55+0,25)*(2,2+2,2)+0,5*11,25*2=14,770 [B] 
Celkem: A+B=122,150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</si>
  <si>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</si>
  <si>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77</t>
  </si>
  <si>
    <t>711502</t>
  </si>
  <si>
    <t>OCHRANA IZOLACE NA POVRCHU ASFALTOVÝMI PÁSY</t>
  </si>
  <si>
    <t>celkem ochrana celoplošné izolace na mostovce 
celkem nosná konstrukce 0,75*13,5+9,1*6,4=68,365 [A]</t>
  </si>
  <si>
    <t>položka zahrnuje:  
- dodání  předepsaného ochranného materiálu  
- zřízení ochrany izolace</t>
  </si>
  <si>
    <t>78</t>
  </si>
  <si>
    <t>711509</t>
  </si>
  <si>
    <t>OCHRANA IZOLACE NA POVRCHU TEXTILIÍ</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</si>
  <si>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ochrana Np+2xNa - opěra 01 - 1,25*(11,2+2,2+0,55+3,0+0,4)+0,8*11,8=31,128 [G] 
celkem ochrana Np+2xNa - opěra 02 - 1,25*(11,2+2,2+0,55+3,0+0,4)+0,8*11,8=31,128 [H] 
celkem ochrana Np+2xNa - zavěšená křídla - 1,25*(1,3+1,3)+0,7*(1,3+1,3)=5,070 [I] 
celkem základy - 2*((0,7+0,8)*(12,3+12,3)+(0,7+0,5)*2,2*2)=84,360 [J] 
Celkem: A+B+C+D+E+F+G+H+I+J=226,386 [K]</t>
  </si>
  <si>
    <t>79</t>
  </si>
  <si>
    <t>78382</t>
  </si>
  <si>
    <t>NÁTĚRY BETON KONSTR TYP S2 (OS-B)</t>
  </si>
  <si>
    <t>celkem okraje n.k. - (0,45+0,15)*(7,5+7,5)=9,000 [A] 
celkem křídla - 0,45*(3,0+3,0+0,8+0,8)=3,420 [B] 
Celkem: A+B=12,420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</si>
  <si>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</si>
  <si>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80</t>
  </si>
  <si>
    <t>78383</t>
  </si>
  <si>
    <t>NÁTĚRY BETON KONSTR TYP S4 (OS-C)</t>
  </si>
  <si>
    <t>celkem římsa na mostě - (0,25+0,65+0,65)*9,1=14,105 [A] 
celkem chodník na mostě - (0,25+0,65+5,1)*13,5=81,000 [B] 
celkem římsa na křídle - (0,25+0,3+0,65+0,3)*(1,35*2)=4,050 [C] 
Celkem: A+B+C=99,155 [D]</t>
  </si>
  <si>
    <t>81</t>
  </si>
  <si>
    <t>78384</t>
  </si>
  <si>
    <t>NÁTĚRY BETON KONSTR TYP S5 (OS-DI)</t>
  </si>
  <si>
    <t>celkem odrazné části římsy a chodníku (0,15+0,15)*(9,1+13,5)=6,780 [A]</t>
  </si>
  <si>
    <t>82</t>
  </si>
  <si>
    <t>87434</t>
  </si>
  <si>
    <t>POTRUBÍ Z TRUB PLASTOVÝCH ODPADNÍCH DN DO 200MM</t>
  </si>
  <si>
    <t>celkem přípojky pro UV - 2,5+2,5=5,000 [A] 
onova odvodnění - 2,0=2,000 [B] 
Celkem: A+B=7,000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</si>
  <si>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</si>
  <si>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83</t>
  </si>
  <si>
    <t>87457</t>
  </si>
  <si>
    <t>POTRUBÍ Z TRUB PLASTOVÝCH ODPADNÍCH DN DO 500MM</t>
  </si>
  <si>
    <t>celkem obnova potrubí - 8,0=8,000 [A]</t>
  </si>
  <si>
    <t>84</t>
  </si>
  <si>
    <t>87460</t>
  </si>
  <si>
    <t>POTRUBÍ Z TRUB PLAST ODPAD DN DO 800MM</t>
  </si>
  <si>
    <t>85</t>
  </si>
  <si>
    <t>87533</t>
  </si>
  <si>
    <t>POTRUBÍ DREN Z TRUB PLAST DN DO 150MM</t>
  </si>
  <si>
    <t>trativod za opěrou 01 - 2,2+11,2+0,5+1,3+(0,8+0,3+0,2)=16,500 [A] 
trativod za opěrou 02 - 2,2+11,2+0,5+1,3+(0,8+0,3+0,2)=16,500 [B] 
celkem trativod v komunikaci - 8,5+9,5=18,000 [C] 
Celkem: A+B+C=51,000 [D]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</si>
  <si>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</si>
  <si>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86</t>
  </si>
  <si>
    <t>87627</t>
  </si>
  <si>
    <t>CHRÁNIČKY Z TRUB PLASTOVÝCH DN DO 100MM</t>
  </si>
  <si>
    <t>celkem v chodníku - (3,0+13,5+3,0)*3=58,500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</si>
  <si>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</si>
  <si>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t>
  </si>
  <si>
    <t>celkem uliční sputi prefabrikované s rámem a mříží komplet - 2=2,000 [A]</t>
  </si>
  <si>
    <t>88</t>
  </si>
  <si>
    <t>9112A3</t>
  </si>
  <si>
    <t>ZÁBRADLÍ MOSTNÍ S VODOR MADLY - DEMONTÁŽ S PŘESUNEM</t>
  </si>
  <si>
    <t>Včetně odkupu zhotovitelem dle zadávacích podmínek. 
celkem odstranění zábradlí na mostě 1,4+1,4+8,3+8,3=19,400 [A]</t>
  </si>
  <si>
    <t>položka zahrnuje:  
- demontáž a odstranění zařízení  
- jeho odvoz na předepsané místo</t>
  </si>
  <si>
    <t>89</t>
  </si>
  <si>
    <t>9112B1</t>
  </si>
  <si>
    <t>ZÁBRADLÍ MOSTNÍ SE SVISLOU VÝPLNÍ - DODÁVKA A MONTÁŽ</t>
  </si>
  <si>
    <t>celkem dodávka a montáž dle daného TP a návrhu v PD a PKO dle TKP 19.B. včetně kotvení a podlití 
celkem zábradlí na mostě - 13,5+9,1=22,600 [A] 
celkem zábradlí na křídle - 1,4+1,4=2,800 [B] 
Celkem: A+B=25,400 [C]</t>
  </si>
  <si>
    <t>položka zahrnuje:  
dodání zábradlí včetně předepsané povrchové úpravy  
kotvení sloupků, t.j. kotevní desky, šrouby z nerez oceli, vrty a zálivku, pokud zadávací dokumentace nestanoví jinak  
případné nivelační hmoty pod kotevní desky</t>
  </si>
  <si>
    <t>90</t>
  </si>
  <si>
    <t>91345</t>
  </si>
  <si>
    <t>NIVELAČNÍ ZNAČKY KOVOVÉ</t>
  </si>
  <si>
    <t>celkem opěry mostu - 2*2=4,000 [A] 
celkem na římsách - (3*2)=6,000 [B] 
Celkem: A+B=10,000 [C]</t>
  </si>
  <si>
    <t>položka zahrnuje:  
- dodání a osazení nivelační značky včetně nutných zemních prací  
- vnitrostaveništní a mimostaveništní dopravu</t>
  </si>
  <si>
    <t>91</t>
  </si>
  <si>
    <t>91355</t>
  </si>
  <si>
    <t>EVIDENČNÍ ČÍSLO MOSTU</t>
  </si>
  <si>
    <t>celkem dle PD a ČSN 2*1 evidenční číslo mostu dle detailu v souboru detailů 
2=2,000 [A]</t>
  </si>
  <si>
    <t>položka zahrnuje štítek s evidenčním číslem mostu, sloupek dopravní značky včetně osazení a nutných zemních prací a zabetonování</t>
  </si>
  <si>
    <t>92</t>
  </si>
  <si>
    <t>914113</t>
  </si>
  <si>
    <t>DOPRAVNÍ ZNAČKY ZÁKLADNÍ VELIKOSTI OCELOVÉ NEREFLEXNÍ - DEMONTÁŽ</t>
  </si>
  <si>
    <t>Včetně odvozu a uložení na skládku dodavatelem s do dodavatelem určené vzdálenosti.  
Likvidace nepotřebných DZ dle požadavku PD a objednatele. 
celkem evidenční čísla mostu - 2 ks =2,000 [A] 
celkem svislé DZ se zatížitelností - 3+3=6,000 [B] 
Celkem: A+B=8,000 [C]</t>
  </si>
  <si>
    <t>93</t>
  </si>
  <si>
    <t>V2b (š.0,125m) - celkem 0,125*(1/3)*30,0=1,250 [A]</t>
  </si>
  <si>
    <t>94</t>
  </si>
  <si>
    <t>95</t>
  </si>
  <si>
    <t>915401</t>
  </si>
  <si>
    <t>VODOROVNÉ DOPRAVNÍ ZNAČENÍ BETON PREFABRIK - DODÁVKA A POKLÁDKA</t>
  </si>
  <si>
    <t>celkem betonové vodící proužky min. C30/37-XF4,XD3 do betonového lože C16/20nXF1, C20/25nXF3 
celkem podél vozovky - (9,7+11,3+7,0+9,5)=37,500 [A]</t>
  </si>
  <si>
    <t>zahrnuje dodávku betonových prefabrikátů a jejich osazení do předepsaného lože</t>
  </si>
  <si>
    <t>96</t>
  </si>
  <si>
    <t>917223</t>
  </si>
  <si>
    <t>SILNIČNÍ A CHODNÍKOVÉ OBRUBY Z BETONOVÝCH OBRUBNÍKŮ ŠÍŘ 100MM</t>
  </si>
  <si>
    <t>celkem betonové obrubníky z betonu min. C30/37-XF4,XD3 do betonového lože C16/20nXF1, C20/25nXF3 
celkem obrubníky k zajištění svahu - (1,0+1,2+1,2*(2,6+1,8))=7,480 [A] 
celkem obrubníky podél stezky - (7,0+9,5)=16,500 [B] 
Celkem: A+B=23,980 [C]</t>
  </si>
  <si>
    <t>97</t>
  </si>
  <si>
    <t>celkem betonové obrubníky z betonu C30/37-XF4,XD3 do betonového lože C16/20nXF1, C20/25nXF3 
celkem obrubníky podél vozovky - (9,7+11,3+7,0+9,5)=37,500 [A]</t>
  </si>
  <si>
    <t>98</t>
  </si>
  <si>
    <t>919112</t>
  </si>
  <si>
    <t>ŘEZÁNÍ ASFALTOVÉHO KRYTU VOZOVEK TL DO 100MM</t>
  </si>
  <si>
    <t>zaříznutí vozovky - 5,9+7,2+2,5+2,5=18,100 [A]</t>
  </si>
  <si>
    <t>99</t>
  </si>
  <si>
    <t>931327</t>
  </si>
  <si>
    <t>TĚSNĚNÍ DILATAČ SPAR ASF ZÁLIVKOU MODIFIK PRŮŘ DO 1000MM2</t>
  </si>
  <si>
    <t>celkem na začátku a konci úseku a v místě pracovní spáry vozovky - 5,9+7,2+2,5+2,5=18,100 [A] 
celkem podél říms - 13,6+9,1=22,700 [B] 
Celkem: A+B=40,800 [C]</t>
  </si>
  <si>
    <t>100</t>
  </si>
  <si>
    <t>93160</t>
  </si>
  <si>
    <t>MOSTNÍ ZÁVĚRY ELASTICKÉ</t>
  </si>
  <si>
    <t>celkem na začátku a konci mostu - 0,04*0,08*(6,0+6,0) =0,038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</si>
  <si>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</si>
  <si>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101</t>
  </si>
  <si>
    <t>936541</t>
  </si>
  <si>
    <t>MOSTNÍ ODVODŇOVACÍ TRUBKA (POVRCHŮ IZOLACE) Z NEREZ OCELI</t>
  </si>
  <si>
    <t>kompletní řešení odvodňovačů celoplošné izolace dle souboru detailů 
odvodňovač celoplošné izolace komplet včetně přípojky do svodného potrubí pod podhledem n.k.– celkem 3+3=6,000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</si>
  <si>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</si>
  <si>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102</t>
  </si>
  <si>
    <t>96613</t>
  </si>
  <si>
    <t>BOURÁNÍ KONSTRUKCÍ Z KAMENE NA MC</t>
  </si>
  <si>
    <t>Včetně odvozu a uložení na skládku dle požadavku PD a objednatele  do dodavatelem určené vzdálenosti. 
Poplatek za uložení je v položce 0141**. 
celkem demolice opevnění pod mostem - 0,2*(1,2*(45,0+45,0)+35,0)=28,600 [A] 
celkem opednění břehů - 0,25*1,2*(2,5+2,5+2,5+2,5)=3,000 [B] 
celkem základy mostu - předpoklad - 1,0*(13,5*2,0)+1,0*(13,5*2,0)+1,0*2,0*(1,5+1,5+1,5+1,5)=66,000 [C] 
celkem demolice opěr - 0,8*(13,5*2,0+13,5*2,0+1,5*4*2,75)=56,400 [D] 
celkem rezerva (kubatura čerpána s odsouhlasením TDI a AD) - 5,0 m3 =5,000 [E] 
Celkem: A+B+C+D+E=159,000 [F]</t>
  </si>
  <si>
    <t>103</t>
  </si>
  <si>
    <t>Včetně odvozu a uložení na skládku dle požadavku PD a objednatele  do dodavatelem určené vzdálenosti. 
Poplatek za uložení je v položce 0141**. 
celkem demolice opevnění pod mostem - 0,15*(1,2*(45,0+45,0)+35,0)=21,450 [A] 
celkem opednění břehů - 0,15*1,2*(2,5+2,5+2,5+2,5)=1,800 [B] 
celkem základy mostu - předpoklad - 1,0*(13,5*2,0)+1,0*(13,5*2,0)+1,0*2,0*(1,5+1,5+1,5+1,5)=66,000 [C] 
celkem demolice opěr - 0,8*(13,5*2,0+13,5*2,0+1,5*4*2,75)=56,400 [D] 
vybourání uličních vpustí - 2*0,75=1,500 [E] 
celkem odvodnění komunikace - betonové trouby (8,0+8,0+5,0)*0,75=15,750 [F] 
celkem rezerva (kubatura čerpána s odsouhlasením TDI a AD) - 5,0 m3 =5,000 [G] 
Celkem: A+B+C+D+E+F+G=167,900 [H]</t>
  </si>
  <si>
    <t>104</t>
  </si>
  <si>
    <t>96616</t>
  </si>
  <si>
    <t>BOURÁNÍ KONSTRUKCÍ ZE ŽELEZOBETONU</t>
  </si>
  <si>
    <t>Včetně odvozu a uložení na skládku dle požadavku PD a objednatele  do dodavatelem určené vzdálenosti. 
Poplatek za uložení je v položce 0141**. 
celkem nosná konstrukce - 0,45*((3,5+0,75+0,75)*13,2)=29,700 [A] 
celkem římsy - (0,5*0,3+0,3*0,3)*(8,3+8,3)=3,984 [B] 
celkem demolice úložných prahů - 1,5*13,5*2+0,5*0,45*13,5*2=46,575 [C] 
celkem nadbetonávky křídel - 1,2*0,5*(2,0+2,0+2,0+2,0)=4,800 [D] 
celkem sloupky zábradlí - 0,3*0,3*1,1*(4+4)=0,792 [E] 
celkem rezerva (kubatura čerpána s odsouhlasením TDI a AD) - 10,0 m3 =10,000 [F] 
Celkem: A+B+C+D+E+F=95,851 [G]</t>
  </si>
  <si>
    <t>105</t>
  </si>
  <si>
    <t>96718</t>
  </si>
  <si>
    <t>VYBOURÁNÍ ČÁSTÍ KONSTRUKCÍ KOVOVÝCH</t>
  </si>
  <si>
    <t>Včetně odkupu zhotovitelem dle zadávacích podmínek za cenu šrotu. 
celkem skryté části ocelové n.k. předpoklad (kubatura čerpána s odsouhlasením TDI a AD)  0,75 tuny=0,750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</si>
  <si>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</si>
  <si>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106</t>
  </si>
  <si>
    <t>97816</t>
  </si>
  <si>
    <t>ODSEKÁNÍ VRSTVY VYROVNÁVACÍHO BETONU NA MOSTECH</t>
  </si>
  <si>
    <t>Včetně odvozu a uložení na skládku dle požadavku PD a objednatele  do dodavatelem určené vzdálenosti. 
Poplatek za uložení je v položce 0141**. 
celkem dle předpokladu - 0,15*(13,2*(3,5+0,75+0,75))=9,900 [A] 
celkem rezerva (kubatura čerpána s odsouhlasením TDI a AD) - 5,0 m3 =5,000 [B] 
Celkem: A+B=14,900 [C]</t>
  </si>
  <si>
    <t>107</t>
  </si>
  <si>
    <t>97817</t>
  </si>
  <si>
    <t>ODSTRANĚNÍ MOSTNÍ IZOLACE</t>
  </si>
  <si>
    <t>Včetně odvozu a uložení na skládku dle požadavku PD a objednatele  do dodavatelem určené vzdálenosti. 
Poplatek za uložení je v položce 0141**. 
celkem izolace na spodní stavbě - 2*(2,0*2,0+2,0*2,0+1,5*12,0)=52,000 [A] 
celkem odstranění izolace na nosné konstrukci (13,2*(3,5+1,5+1,5))=85,800 [B] 
Celkem: A+B=137,800 [C]</t>
  </si>
  <si>
    <t>SO 202</t>
  </si>
  <si>
    <t>Mostní objekt ev.č. 360-024</t>
  </si>
  <si>
    <t>poplatky za uložení zemin a přebytků výkopku - skládka dle zadávacích podmínek v režii dodavatele s poplatkem a evidencí  
zahrnuje veškeré poplatky provozovateli skládky související s uložením odpadu na skládce. 
celkem položka 12110 - 9,6=9,600 [A] 
celkem položka 11332 - 54,5=54,500 [B] 
celkem položka 12273 - 121,5=121,500 [C] 
celkem položka 12920 - 14,0=14,000 [D] 
celkem položka 12930 - 3,8=3,800 [E] 
celkem položka 13173 - 295,2=295,200 [F] 
celkem položka 18183 - 4,8=4,800 [G] 
celkem položka 13273 - 55,3=55,300 [H] 
celkem položka 13283 - 11,8=11,800 [I] 
celkem odečet položky 17411 - -(1)*133,4=- 133,400 [J] 
celkem odečet položky 18223 - -(1*0,2)*73,8=-14,760 [K] 
Celkem: A+B+C+D+E+F+G+H+I+J+K=422,340 [L]</t>
  </si>
  <si>
    <t>poplatky za uložení stavebních sutí a kamene - skládka dle zadávacích podmínek v režii dodavatele s poplatkem a evidencí  
zahrnuje veškeré poplatky provozovateli skládky související s uložením odpadu na skládce. 
celkem položka 11313 - 24,94*2,0=49,880 [A] 
celkem položka 11318 - 0,6*2,5=1,500 [B] 
celkem položka 11352 - 16,0*0,3*0,25*2,5=3,000 [C] 
celkem položka 113767 - 0,01*87,2*2,5=2,180 [D] 
celkem položka 11373 - 3,3*2,5=8,250 [E] 
celkem položka 96613 - 21,1*2,5=52,750 [F] 
celkem položka 96615 - 5,9*2,5=14,750 [G] 
celkem položka 96616 - 37,8*2,5=94,500 [H] 
Celkem: A+B+C+D+E+F+G+H=226,810 [I]</t>
  </si>
  <si>
    <t>poplatky za uložení materiálů na bázi asfaltových - skládka dle zadávacích podmínek v režii dodavatele s poplatkem a evidencí. 
zahrnuje veškeré poplatky provozovateli skládky související s uložením odpadu na skládce. 
celkem položka 97818 - 295,65*0,01*1=2,957 [A] 
Celkem: A=2,957 [B]</t>
  </si>
  <si>
    <t>celkem vyklizení zájmového prostoru dočasného záboru 
celkem plocha pod mostem a v plochách před, za mostem - 1,2*(50,0+50,0+50,0+60,0+25,0)=282,000 [A]</t>
  </si>
  <si>
    <t>Včetně odvozu na skládku cestmistrovství Polička 
Průměrná vzdálenost 7 km</t>
  </si>
  <si>
    <t>včetně odvozu na skládku dle požadavku objednatele a dle PD akce do dodavatelem určené vzdálenosti 
Uložení je zahrnuto v položce, poplatek za uložení v samostatné položce 0141*** 
celkem vozovka před, za mostem a na mostě - 0,05*7,5*12,5+0,15*7,5*9,0*2=24,938 [A]</t>
  </si>
  <si>
    <t>11318</t>
  </si>
  <si>
    <t>ODSTRANĚNÍ KRYTU ZPEVNĚNÝCH PLOCH Z DLAŽDIC</t>
  </si>
  <si>
    <t>včetně odvozu na skládku dle požadavku objednatele a dle PD akce do dodavatelem určené vzdálenosti 
Uložení je zahrnuto v položce, poplatek za uložení v samostatné položce 0141*** 
celkem rozebrání stávajících chodníků - 1,25*3,5*0,06+1,25*4,5*0,06=0,600 [A]</t>
  </si>
  <si>
    <t>včetně odvozu na skládku 
položka zahrnuje uložení na skládku, poplatek za uložení v položce 0141*** 
celkem vozovka před mostem - 0,3*7,5*9,0=20,250 [A] 
celkem vozovka za mostem - 0,3*7,5*9,0=20,250 [B] 
celkem krajnice a nezpevněná část komunikace - (0,3+0,15+0,1-0,2)*(2,0*5,0+2,0*5,0+2,0*5,0+2,0*5,0)=14,000 [C] 
Celkem: A+B+C=54,500 [D]</t>
  </si>
  <si>
    <t>včetně odvozu na skládku dle požadavku objednatele a dle PD akce do dodavatelem určené vzdálenosti 
položka zahrnuje uložení na skládku, poplatek za uložení v položce 0141*** 
celkem odstranění obrubníků - 4,5*2+3,5*2=16,000 [A]</t>
  </si>
  <si>
    <t>celkem na komunikaci - 0,1*30,0*7,5=22,500 [A]</t>
  </si>
  <si>
    <t>11373</t>
  </si>
  <si>
    <t>FRÉZOVÁNÍ ZPEVNĚNÝCH PLOCH BETONOVÝCH</t>
  </si>
  <si>
    <t>kompletní frézování povrchu chodníků na mostě dle PD  
celkem povrch n.k. - 12,6*10,5*0,02=2,646 [A] 
celkem povrch křídel - 1,8*(5,0+5,0+5,0+3,0)*0,02=0,648 [B] 
vhodné vrézování na povrchu mostovky a křídel s přípravou pod novou celoplošnou izolaci 
Celkem: A+B=3,294 [C]</t>
  </si>
  <si>
    <t>celkemna začátku a konci úseku a v místě pracovní spáry vozovky - 7,5+7,5=15,000 [A] 
celkem podél říms - 20,6+22,6=43,200 [B] 
celkem podél obrubníků - 2,5+2,5+4,5+4,5=14,000 [C] 
celkem nad koncem n.k. - 7,5+7,5=15,000 [D] 
Celkem: A+B+C+D=87,200 [E]</t>
  </si>
  <si>
    <t>Uložení na dočasnou nebo trvalou skládku zahrnuto v položce 17120, případný poplatek za případné uložení v položce 0141** 
celkem před mostem - 0,2*(1,2*40,0)=9,600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</si>
  <si>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za křídly - 5,25*1,5*4=31,500 [A] 
celkem podél křídel - 2,5*1,5*(4,5+4,5+7,5+7,5)=90,000 [B] 
Celkem: A+B=121,500 [C]</t>
  </si>
  <si>
    <t>Třída těžitelnosti je uvažována dle ČSN 73 3050. Tato třída těžitelnosti odpovídá třídě I. dle ČSN 73 6133 a TKP 4- 2005. 
Vykopávky z mezideponie vhodné zeminy k danému účelu obsypu, zásypu a ohumusování. 
celkem položka 17411 - 133,38=133,380 [A] 
celkem položka 18223 - 0,20*73,8=14,760 [B] 
Celkem: A+B=148,140 [C]</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</si>
  <si>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mostem - (0,3+0,15+0,1-0,2)*(2,0*5,0+2,0*5,0)=7,000 [A] 
celkem čištění krajnic za mostem - (0,3+0,15+0,1-0,2)*(2,0*5,0+2,0*5,0)=7,000 [B] 
Celkem: A+B=14,000 [C]</t>
  </si>
  <si>
    <t>Třída těžitelnosti je uvažována dle ČSN 73 3050. Tato třída těžitelnosti odpovídá třídě I. dle ČSN 73 6133 a TKP 4- 2005. 
Položka zahrnuje poplatek za uložení a nezahrnuje uložení na skládku. Poplatek za uložení v položce 0141*** 
celkem pročištění příkopů - 1,0*0,15*(10,0+15,0)=3,750 [A]</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</si>
  <si>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01 - 9,7*6,1+24,5*2*1,5=132,670 [A] 
celkem výkop za mostem - opěra 02 - 5,7*6,1+24,5*2*1,5=108,270 [B] 
celkem výkop před opěrou a podél křídel - 1,25*(7,5+7,8+1,2*(7,2+4,5+4,5+7,2))=54,225 [C] 
Celkem: A+B+C=295,165 [D]</t>
  </si>
  <si>
    <t>Třída těžitelnosti je uvažována dle ČSN 73 3050. Tato třída těžitelnosti odpovídá třídě II. dle ČSN 73 6133 a TKP 4- 2005. 
Uložení není zahrnuto v položce. Zahrnuto v položce 17120. Poplatek za uložení v samostatné položce 0141** 
celkem pro vývařiště - 1,2*2,0*2,0=4,800 [A]</t>
  </si>
  <si>
    <t>Třída těžitelnosti je uvažována dle ČSN 73 3050. Tato třída těžitelnosti odpovídá třídě I. dle ČSN 73 6133 a TKP 4- 2005. 
Uložení není zahrnuto v položce. Zahrnuto v polžce 17120. Poplatek za uložení v samostatné položce 0141** 
celkem pro uliční vpusti - 0,6*1,75*(4,0+4,0+10,0+6,0+2,0)=27,300 [A] 
celkem pro UV - 2,0*2,0*1,75*4=28,000 [B] 
Celkem: A+B=55,300 [C]</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</si>
  <si>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- 0,8*0,8*(14,0+1,5+1,5+1,5)=11,840 [A]</t>
  </si>
  <si>
    <t>celkem položka - 12110 - 9,6=9,600 [A] 
celkem položka - 12273 - 121,5=121,500 [B] 
celkem položka - 12920 - 14,0=14,000 [C] 
celkem položka - 12930 - 3,8=3,800 [D] 
celkem položka - 13173 - 295,2=295,200 [E] 
celkem položka - 13183 - 4,8=4,800 [F] 
celkem položka - 13273 - 55,3=55,300 [G] 
celkem položka - 13283 - 11,8=11,800 [H] 
Celkem: A+B+C+D+E+F+G+H=516,000 [I]</t>
  </si>
  <si>
    <t>celkem včetně získání vhodné zeminy do násypu dle ČSN 73 6133 a TKP 4 
celkem zásyp za křídly - (0,3+0,15+0,1)*(2,0*2,5+2,0*2,5+0,5*2,0+0,5*2,0)=6,600 [A]</t>
  </si>
  <si>
    <t>násyp krajnic 0,2*(5,0*2,0*4)+0,2*(2,0*4*2,0)=11,200 [A]</t>
  </si>
  <si>
    <t>získání zeminy  
celkem zásyp před opěrami a podél křídel - 1,00*(7,5+7,8+1,2*(7,2+4,5+4,5+7,2))=43,380 [A] 
celkem vnější strana křídel - 2,5*1,5*(4,5+4,5+7,5+7,5)=90,000 [B] 
Celkem: A+B=133,380 [C]</t>
  </si>
  <si>
    <t>pro svodné potrubí kanalizace - 0,6*1,75*(4,0+4,0+10,0+6,0+2,0)=27,300 [A] 
celkem zásyp uličních vpustí - 2,0*2,0*1,75*4=28,000 [B] 
celkem obsypy prahů - 0,2*0,8*(14,0+1,5+1,5+1,5)=2,960 [C] 
Celkem: A+B+C=58,260 [D]</t>
  </si>
  <si>
    <t>celkem v prostoru obnovy komunikace před a za mostem - 75,0+75,0=150,000 [A] 
celkem pod dlažby - 1,2*(25,0+1,5*(5,5+6,0+4,5+6,0))=69,600 [B] 
Celkem: A+B=219,600 [C]</t>
  </si>
  <si>
    <t>celkem ohumusování násypů komunikace před a za mostem 1,2*(6,5+15,0+15,0+25,0)=73,800 [A] 
celkem pod kamennou rovnaninu - 1,5*10,5*2=31,500 [B] 
Celkem: A+B=105,300 [C]</t>
  </si>
  <si>
    <t>získání zeminy v položce 12573 
celkem ohumusování násypů komunikace před a za mostem 1,2*(6,5+15,0+15,0+25,0)=73,800 [A]</t>
  </si>
  <si>
    <t>celkem ohumusování násypů komunikace před a za mostem 1,2*(6,5+15,0+15,0+25,0)=73,800 [A]</t>
  </si>
  <si>
    <t>celkem drenážní pero napříč vozovky 0,15*0,045*(5,75+5,75)=0,078 [A] 
celkem odvodňovací proužek podél římsy 0,5*0,045*(12,6+12,6)=0,567 [B] 
Celkem: A+B=0,645 [C]</t>
  </si>
  <si>
    <t>hradící stěny po dobu realizace  - komplet zřízení, a dodávka vhodného materiálu s výstavbou hrázek dle požadavku dodavatele, odstranění 
zřízení zemních hrázek - 0,5*(1,0+3,5)*1,0*(11,5+11,5)=51,750 [A]</t>
  </si>
  <si>
    <t>261513</t>
  </si>
  <si>
    <t>VRTY PRO KOTVENÍ A INJEKTÁŽ TŘ V NA POVRCHU D DO 25MM</t>
  </si>
  <si>
    <t>Položka bude čerpána po souhlasu objednatele. Injektáž bude provedena buď z cementových pojiv, nebo z chemických pojiv dle TeP dodavatele s odsouhlasením objednatelem, TDI a AD. 
celkem pro injektáž v trhlinách nosné konstrukce - 0,10*1*7*2*(10,0+10,0)=28,000 [A]</t>
  </si>
  <si>
    <t>261516</t>
  </si>
  <si>
    <t>VRTY PRO KOTV, INJEKT, MIKROPIL NA POVRCHU TŘ V D DO 80MM</t>
  </si>
  <si>
    <t>celkem vrty pro odvodňovače cel. izolace 3*2*0,6=3,600 [A]</t>
  </si>
  <si>
    <t>celkem prostupy pro odvodnění rubu opěr - 4*1,0=4,000 [A]</t>
  </si>
  <si>
    <t>281661</t>
  </si>
  <si>
    <t>INJEKTOVÁNÍ NÍZKOTLAKÉ Z CHEMICKÝCH POJIV NA POVRCHU</t>
  </si>
  <si>
    <t>celkem oprava dle Technické zprávy - Oprava INT. 
Položka bude čerpána po souhlasu objednatele. Injektáž bude provedena buď z cementových pojiv, nebo z chemických pojiv dle TeP dodavatele s odsouhlasením objednatelem, TDI a AD. 
celkem injektáž v trhlinách nosné konstrukce - 0,065*0,1*2*(10,0+10,0)=0,260 [A] (6,5% podélné spáry mezi nosníky)</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</si>
  <si>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</si>
  <si>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</si>
  <si>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</si>
  <si>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komplet vrtání, dodání bet. výztuže a vlepení do předvrtaného otvoru včetně úpravy otvoru dle RDS 
celkem betonářská výztuž pro vlepení do předvrtaných otvorů průměru pro pruty 16mm délky prutu do 0,5m do o hloubky vrtu 0,25m 
celkem křídla mostu - 2*2*5*(4,5+4,5+4,5+2,5)=320,000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</si>
  <si>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</si>
  <si>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v přechodové oblasti dle ČSN 73 6244 
přechodová oblast celkem 2*(2,5*6,0+2,5*6,0+3,5*10,0+3,5*10,0)=200,000 [A]</t>
  </si>
  <si>
    <t>celkem dle ČSN 73 6244 - Těsnící folie 
přechodová oblast celkem 1*(2,5*6,0+2,5*6,0+3,5*10,0+3,5*10,0)=100,000 [A]</t>
  </si>
  <si>
    <t>celkem dle souboru detailu dokumentace a VL.4-2015 - 6,0*(23+22)=270,000 [A]</t>
  </si>
  <si>
    <t>Beton říms C30/37-XF4,XD3. U konstrukce chodníku včetně vtisku reliefu vodící linie a varovného pásu dle požadavku  vyhlášky 146/2008 Sb. a vyhlášky č. 398/09Sb. 
celkem na levé straně - (0,25*1,1+0,64*0,4)*20,6=10,939 [A] 
celkem na pravé straně  - (0,25*1,1+0,64*0,4)*22,6=12,001 [B] 
Celkem: A+B=22,940 [C]</t>
  </si>
  <si>
    <t>předpoklad 145 kg/m3 dle VL.4:2015 
celkem 0,145*(22,94)=3,326 [A]</t>
  </si>
  <si>
    <t>333125</t>
  </si>
  <si>
    <t>MOSTNÍ OPĚRY A KŘÍDLA Z DÍLCŮ ŽELEZOBETON DO C30/37</t>
  </si>
  <si>
    <t>beton palisádových zdí C30/37-XC4,XF2,XD1, kompletní konstrukce včetně výztuže 
celkem palisádová stěna - 1,5*3,5*0,25=1,313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</si>
  <si>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</si>
  <si>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beton opěr a křídel C30/37-XC4,XF2,XD1, kompletní konstrukce opěr a křídel 
celkem nadbetonávky křídel - 0,15*1,8*(5,0+5,0+5,0+3,0)=4,860 [A]</t>
  </si>
  <si>
    <t>předpoklad dle schema betonářské výztuže - 185 kg/m3 
celkem 0,185*(4,86)=0,899 [A]</t>
  </si>
  <si>
    <t>celkem pod rubovou drenáž za opěrami (beton dle PD) - 0,2*0,6*(6,1+6,1)=1,464 [A] 
celkem pod rubovou drenáž za křídly (beton dle PD) - 0,2*0,6*(4,6+4,6+2,6+4,6)=1,968 [B] 
celkem pod UV - 1,5*1,5*0,2*4=1,800 [C] 
Celkem: A+B+C=5,232 [D]</t>
  </si>
  <si>
    <t>beton nebo dle Projektové dokumentace 
celkem pod opevnění z dlažby pod mostem - 0,15*(1,2*(25,0+1,5*(5,5+6,0+4,5+6,0)))=10,440 [A]</t>
  </si>
  <si>
    <t>beton dle Projektové dokumentace 
celkem palisádové stěny 0,8*3,5*1,0=2,800 [A] 
celkem pod rampová napojení - (0,15*(1,15*3,5+1,5*4,5+1,5*2,5+1,5*2,5))=2,741 [B] 
Celkem: A+B=5,541 [C]</t>
  </si>
  <si>
    <t>celkem mezerovitý beton za opěrou 01 - 0,5*(0,15+1,5)*(6,1)+0,5*(0,15+0,6)*(1,8+1,8)=6,383 [A] 
celkem mezerovitý beton za opěrou 02 - 0,5*(0,15+1,5)*(6,1)+0,5*(0,15+0,6)*(1,8+1,8)=6,383 [B] 
celkem mezerovitý beton obetonování trubní drenáže za opěrami - 0,3*0,6*(6,1+6,1)=2,196 [C] 
celkem mezerovitý beton obetonování trubní drenáže za křídly - 0,3*0,6*(4,6+4,6+4,6+2,6)=2,952 [D] 
Celkem: A+B+C+D=17,914 [E]</t>
  </si>
  <si>
    <t>celkem výčnělek na okraji křídel a n.k. - 0,5*(0,1+0,15)*0,05*(20,6+22,6)=0,270 [A] 
celkem povrch křídel - 0,02*(1,8*(5,0+5,0+5,0+3,0))=0,648 [B] 
celkem vyrovnání povrchu n.k. - 0,02*(12,6*10,5)=2,646 [C] 
Celkem: A+B+C=3,564 [D]</t>
  </si>
  <si>
    <t>Zásyp za opěrami dle ČSN 73 6244 na dané ID dle materiálu 
celkem zásyp za opěrou 01 - 8,25*6,1+22,5*1,5*2=117,825 [A] 
celkem zásyp za opěrou 02 - 4,5*6,1+22,5*2*1,5=94,950 [B] 
Celkem: A+B=212,775 [C]</t>
  </si>
  <si>
    <t>ochranný obsyp opěr dle ČSN 73 6244 - na ID 0,85 
celkem ochranný obsyp opěry 01 - 0,65*3,0*6,1+0,65*3,0*(4,5+4,5)=29,445 [A] 
celkem ochranný obsyp opěry 02 - 0,65*3,0*6,1+0,65*3,0*(4,5+2,5)=25,545 [B] 
Celkem: A+B=54,990 [C]</t>
  </si>
  <si>
    <t>celkem zajišťující prahy z betonu C25/30nXF3 
celkem zajišťující prahy - 0,6*0,8*(14,0+1,5+1,5+1,5)=8,880 [A] 
Celkem: A=8,880 [B]</t>
  </si>
  <si>
    <t>celkem zpětné vyrovnání kamene před opěrami - 1,5*10,5*2*0,25=7,875 [A]</t>
  </si>
  <si>
    <t>celkem dlažby opevnění a úprav pod mostem tl kamene 0,25m s podkladním betonem v samostatné položce s vyspárováním z malty M25 XF4 a nebo M25 XF3 
celkem pod opevnění z dlažby pod mostem - 0,25*1,2*(25,0+1,5*(5,5+6,0+4,5+6,0)) 
=17,400 [A]</t>
  </si>
  <si>
    <t>celkem podkladní vrstva vozovky - 0,15*(85,0+85,0)=25,500 [A] 
konstrukce vozovky před a za mostem - 0,15*(7,5*9,0)=10,125 [B] 
konstrukce vozovky před a za mostem - 0,15*(7,5*9,0)=10,125 [C] 
celkem pod rampová napojení - 0,15*(1,5*4,0+1,75*5,0+1,75*3,0+1,75*3,0)=3,788 [D] 
Celkem: A+B+C+D=49,538 [E]</t>
  </si>
  <si>
    <t>celkem nezpevněná krajnice vozovky - 0,2*(5,0*2,0*4)+0,2*(2,0*4*2,0)=11,200 [A]</t>
  </si>
  <si>
    <t>dle PD - PI-E - 0,8 kg/m2 
na vrstvě ze ŠD - 1,02*(85,0+85,0)=173,400 [A]</t>
  </si>
  <si>
    <t>konstrukce vozovky 
vozovka na podkladní vrstvě - 1,02*(68,5+59,5)=130,560 [A] 
na vrstvě ze ŠD - 1,02*(85,0+85,0)=173,400 [B] 
Celkem: A+B=303,960 [C]</t>
  </si>
  <si>
    <t>574F46</t>
  </si>
  <si>
    <t>ASFALTOVÝ BETON PRO PODKLADNÍ VRSTVY MODIFIK ACP 16+, 16S TL. 50MM</t>
  </si>
  <si>
    <t>celkem podkladní vrstva ACP 16+ tl 50 mm 
celkem obnova vozovky - 1,02*(68,5+59,5)=130,560 [A]</t>
  </si>
  <si>
    <t>ochrana izolace z MA 11 IV na mostě pod konstrukcí vozovky  včetně pohozu z drti 
celkem s odpočtem kubatury položky 21341 - 0,045*12,6*10,5-0,5*2*12,6*0,045=5,387 [A]</t>
  </si>
  <si>
    <t>582611</t>
  </si>
  <si>
    <t>KRYTY Z BETON DLAŽDIC SE ZÁMKEM ŠEDÝCH TL 60MM DO LOŽE Z KAM</t>
  </si>
  <si>
    <t>celkem rampové napojení a obnova chodníků - 1,25*4,5+1,25*3,5+1,25*2,5+2,5*1,25=16,250 [A]</t>
  </si>
  <si>
    <t>58261A</t>
  </si>
  <si>
    <t>KRYTY Z BETON DLAŽDIC SE ZÁMKEM BAREV RELIÉF TL 60MM DO LOŽE Z KAM</t>
  </si>
  <si>
    <t>celkem rampová napojení a chodníky - 0,4*1,25+0,4*1,25=1,000 [A]</t>
  </si>
  <si>
    <t>Úpravy povrchů, podlahy, výplně otvorů</t>
  </si>
  <si>
    <t>626111</t>
  </si>
  <si>
    <t>REPROFILACE PODHLEDŮ, SVISLÝCH PLOCH SANAČNÍ MALTOU JEDNOVRST TL 10MM</t>
  </si>
  <si>
    <t>celkem oprava I., II., IV.,  
celkem včetně opravy VII.,  
celkem pro sanaci opěry 01 - (4,0*7,8+6,4*4,0+6,4*4,0+0,95*2,0*2)*0,8=68,960 [A] 
celkem pro sanaci opěry 04 - (4,0*7,8+4,4*4,0+6,4*4,0+0,95*2,0*2)*0,8=62,560 [B] 
podhled a pohledy na n.k. - (10,6*7,8+(1,0+0,4)*(20,6+22,6))*0,8=114,528 [C] 
Celkem: A+B+C=246,048 [D]</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</si>
  <si>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</si>
  <si>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626112</t>
  </si>
  <si>
    <t>REPROFILACE PODHLEDŮ, SVISLÝCH PLOCH SANAČNÍ MALTOU JEDNOVRST TL 20MM</t>
  </si>
  <si>
    <t>celkem oprava Ia., IIa., III., IVa., 
celkem včetně opravy VII.,  
celkem pro sanaci opěry 01 - (4,0*7,8+6,4*4,0+6,4*4,0+0,95*2,0*2)*0,1=8,620 [A] 
celkem pro sanaci opěry 04 - (4,0*7,8+4,4*4,0+6,4*4,0+0,95*2,0*2)*0,1=7,820 [B] 
podhled a pohledy na n.k. - (10,6*7,8+(1,0+0,4)*(20,6+22,6))*0,1=14,316 [C] 
Celkem: A+B+C=30,756 [D]</t>
  </si>
  <si>
    <t>626113</t>
  </si>
  <si>
    <t>REPROFILACE PODHLEDŮ, SVISLÝCH PLOCH SANAČNÍ MALTOU JEDNOVRST TL 30MM</t>
  </si>
  <si>
    <t>celkem oprava Ia., IIa., III., IVa.,  
celkem včetně opravy VII.,  
celkem pro sanaci opěry 01 - (4,0*7,8+6,4*4,0+6,4*4,0+0,95*2,0*2)*0,1=8,620 [A] 
celkem pro sanaci opěry 04 - (4,0*7,8+4,4*4,0+6,4*4,0+0,95*2,0*2)*0,1=7,820 [B] 
podhled a pohledy na n.k. - (10,6*7,8+(1,0+0,4)*(20,6+22,6))*0,1=14,316 [C] 
Celkem: A+B+C=30,756 [D]</t>
  </si>
  <si>
    <t>62631</t>
  </si>
  <si>
    <t>SPOJOVACÍ MŮSTEK MEZI STARÝM A NOVÝM BETONEM</t>
  </si>
  <si>
    <t>celkem oprava I., II., IV.,  
celkem včetně opravy VII.,  
celkem pro sanaci opěry 01 - (4,0*7,8+6,4*4,0+6,4*4,0+0,95*2,0*2)*1,0=86,200 [A] 
celkem pro sanaci opěry 04 - (4,0*7,8+4,4*4,0+6,4*4,0+0,95*2,0*2)*1,0=78,200 [B] 
podhled a pohledy na n.k. - (10,6*7,8+(1,0+0,4)*(20,6+22,6))*1,0=143,160 [C] 
Celkem: A+B+C=307,560 [D]</t>
  </si>
  <si>
    <t>62641</t>
  </si>
  <si>
    <t>SJEDNOCUJÍCÍ STĚRKA JEMNOU MALTOU TL CCA 2MM</t>
  </si>
  <si>
    <t>celkem sjednocující stěrka nebo ochranný nátěr dvouvrstvý  - Oprava VI. 
celkem pro sanaci opěry 01 - (4,0*7,8+6,4*4,0+6,4*4,0+0,95*2,0*2)*1,0=86,200 [A] 
celkem pro sanaci opěry 04 - (4,0*7,8+4,4*4,0+6,4*4,0+0,95*2,0*2)*1,0=78,200 [B] 
podhled a pohledy na n.k. - (10,6*7,8+(1,0+0,4)*(20,6+22,6))*1,0=143,160 [C] 
Celkem: A+B+C=307,560 [D]</t>
  </si>
  <si>
    <t>62651</t>
  </si>
  <si>
    <t>OCHRANA VÝZTUŽE PŘI DOSTATEČNÉM KRYTÍ</t>
  </si>
  <si>
    <t>úpravou povrchu s inhibitorem koroze v celé ploše 
celkem pro sanaci opěry 01 - (1,0*7,8+6,4*1,5+6,4*1,5+0,95*1,5*2)*1,0=29,850 [A] 
celkem pro sanaci opěry 04 - (1,0*7,8+6,4*1,5+4,4*1,5+0,95*1,5*2)*1,0=26,850 [B] 
podhled a pohledy na n.k. - (10,6*7,8+(1,0+0,4)*(20,6+22,6))*1,0=143,160 [C] 
Celkem: A+B+C=199,860 [D]</t>
  </si>
  <si>
    <t>položka zahrnuje:  
dodávku veškerého materiálu potřebného pro předepsanou úpravu v předepsané kvalitě  
položení vrstvy v předepsané tloušťce  
potřebná lešení a podpěrné konstrukce</t>
  </si>
  <si>
    <t>62652</t>
  </si>
  <si>
    <t>OCHRANA VÝZTUŽE PŘI NEDOSTATEČNÉM KRYTÍ</t>
  </si>
  <si>
    <t>ochrana betonářské výztuže a ocelových částí n.o. PKO  
celkem pro sanaci opěry 01 - (1,0*7,8+6,4*1,5+6,4*1,5+0,95*1,5*2)*1,0=29,850 [A] 
celkem pro sanaci opěry 04 - (1,0*7,8+6,4*1,5+4,4*1,5+0,95*1,5*2)*1,0=26,850 [B] 
podhled a pohledy na n.k. - (10,6*7,8+(1,0+0,4)*(20,6+22,6))*1,0=143,160 [C] 
Celkem: A+B+C=199,860 [D]</t>
  </si>
  <si>
    <t>celkem opěra 01 - (0,75+0,25)*(7,8+6,4+6,4)+(3,5*6,1+3,5*(5,0+5,0))+1,8*3,5*2=89,550 [A] 
celkem opěra 02 - (0,75+0,25)*(7,8+6,4+6,4)+(3,5*6,1+3,5*(5,0+3,0))+1,8*3,5*2=82,550 [B] 
celkem spáry n.k - opěra - 0,5*2*6,1*2+0,75*0,5*2*2*2=15,200 [C] 
Celkem: A+B+C=187,300 [D]</t>
  </si>
  <si>
    <t>celkem nosná konstrukce a na křídlech - 12,6*10,5+0,25*6,1*2=135,350 [A] 
celkem přetažení na křídla a čela n.k. - (1,8+0,25)*(5,0+5,0+5,0+3,0)=36,900 [B] 
Celkem: A+B=172,250 [C]</t>
  </si>
  <si>
    <t>celkem ochrana celoplošné izolace na mostovce 
celkem nosná konstrukce 1,35*(20,6+22,6)=58,320 [A] 
celkem přetažení na křídla a čela n.k. - (0,75+0,3)*(5,0+5,0+5,0+3,0)=18,900 [B] 
Celkem: A+B=77,220 [C]</t>
  </si>
  <si>
    <t>celkem opěra 01 - (0,75+0,25)*(7,8+6,4+6,4)+(3,5*6,1+3,5*(5,0+5,0))+1,8*3,5*2=89,550 [A] 
celkem opěra 02 - (0,75+0,25)*(7,8+6,4+6,4)+(3,5*6,1+3,5*(5,0+3,0))+1,8*3,5*2=82,550 [B] 
celkem spáry n.k - opěra - 0,5*6,1*2+0,75*0,5*2*2=7,600 [C] 
Celkem: A+B+C=179,700 [D]</t>
  </si>
  <si>
    <t>76422</t>
  </si>
  <si>
    <t>OPLECHOVÁNÍ A LEMOVÁNÍ KONSTRUKCÍ Z MĚDĚNÉHO PLECHU</t>
  </si>
  <si>
    <t>celkem dle souboru detailů dodávka a montáž s kotvením 
celkem v místě dil. spáry n.k.-opěra - 1,45*(0,5+0,1+0,1+0,05)*4=4,350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</si>
  <si>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</si>
  <si>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celkem okraje n.k. - (0,45+0,15)*(20,6+22,6)=25,920 [A]</t>
  </si>
  <si>
    <t>celkem římsa a chodník na mostě - (0,4+0,64+1,35)*(20,6+22,6)=103,248 [F] 
celkem římsa na křídle - (0,2+0,25+0,5+0,25)*8,65=10,380 [G] 
celkem pro sanaci opěry 01 - (4,0*7,8+6,4*4,0+6,4*4,0+0,95*2,0*2)*1,0=86,200 [H] 
celkem pro sanaci opěry 04 - (4,0*7,8+4,4*4,0+6,4*4,0+0,95*2,0*2)*1,0=78,200 [I] 
podhled a pohledy na n.k. - (10,6*7,8+(1,0+0,4)*(20,6+22,6))*1,0=143,160 [J] 
Celkem: F+G+H+I+J=421,188 [K]</t>
  </si>
  <si>
    <t>celkem odrazné části římsy a chodníku (0,15+0,15)*(20,6+22,6)=12,960 [A]</t>
  </si>
  <si>
    <t>celkem přípojky pro UV - 4,0+4,0+10,0+6,0+2,0=26,000 [A]</t>
  </si>
  <si>
    <t>trativod za opěrou 01 - 6,0+4,5+4,5+0,5+0,5+2,5+2,5+2,0=23,000 [A] 
trativod za opěrou 02 - 6,0+4,5+2,5+0,5+0,5+2,5+2,5+4,0=23,000 [B] 
Celkem: A+B=46,000 [C]</t>
  </si>
  <si>
    <t>celkem v chodníku a v římse - (3,0+20,6+3,0)*2+(3,0+22,6+3,0)*2=110,400 [A]</t>
  </si>
  <si>
    <t>89536</t>
  </si>
  <si>
    <t>DRENÁŽNÍ VÝUSŤ Z PROST BETONU</t>
  </si>
  <si>
    <t>celkem dle detailu z betonu C30/37-XF4,XD3 
celkem 2+2=4,000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</si>
  <si>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</si>
  <si>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celkem uliční sputi prefabrikované s rámem a mříží komplet - 4=4,000 [A]</t>
  </si>
  <si>
    <t>celkem dodávka a montáž dle daného TP a návrhu v PD a PKO dle TKP 19.B. včetně kotvení a podlití 
celkem zábradlí na mostě - 22,6+20,6=43,200 [A]</t>
  </si>
  <si>
    <t>9112B3</t>
  </si>
  <si>
    <t>ZÁBRADLÍ MOSTNÍ SE SVISLOU VÝPLNÍ - DEMONTÁŽ S PŘESUNEM</t>
  </si>
  <si>
    <t>včetně odvozu a uložení na skládku dle SOD  do dodavatelem určené vzdálenosti 
celkem odstranění zábradlí - 20,6+22,6=43,200 [A]</t>
  </si>
  <si>
    <t>9113A3</t>
  </si>
  <si>
    <t>SVODIDLO OCEL SILNIČ JEDNOSTR, ÚROVEŇ ZADRŽ N1, N2 - DEMONTÁŽ S PŘESUNEM</t>
  </si>
  <si>
    <t>včetně odvozu a uložení na skládku dle SOD  do dodavatelem určené vzdálenosti 
likvidace ocelového svodidla dle SOD 
celkem na předpolích - 28,0+40,0-20,0-24,0=24,000 [A]</t>
  </si>
  <si>
    <t>9115C3</t>
  </si>
  <si>
    <t>SVODIDLO OCEL MOSTNÍ JEDNOSTR, ÚROVEŇ ZADRŽ H2 - DEMONTÁŽ S PŘESUNEM</t>
  </si>
  <si>
    <t>včetně odvozu a uložení na skládku dle SOD  do dodavatelem určené vzdálenosti 
likvidace ocelového svodidla dle SOD 
celkem na mostě - 20,0+24,0=44,000 [A]</t>
  </si>
  <si>
    <t>Včetně odvozu a uložení na skládku dodavatelem s do dodavatelem určené vzdálenosti.  
Likvidace nepotřebných DZ dle požadavku PD a objednatele. 
celkem evidenční čísla mostu - 2=2,000 [A] ks</t>
  </si>
  <si>
    <t>celkem betonové obrubníky z betonu min. C30/37-XF4,XD3 do betonového lože C16/20nXF1, C20/25nXF3 
celkem rampová napojení - 4,5+2,5+2,5+1,25+1,25=12,000 [A] 
celkem orámování dlažeb - 1,2*(3,5+5,4+5,4+5,4+4,0)=28,440 [B] 
Celkem: A+B=40,440 [C]</t>
  </si>
  <si>
    <t>celkem betonové obrubníky z betonu C30/37-XF4,XD3 do betonového lože C16/20nXF1, C20/25nXF3 
celkem rampová napojení - 4,5+3,5+2,5+2,5=13,000 [A]</t>
  </si>
  <si>
    <t>zaříznutí vozovky - 7,5+7,5=15,000 [A]</t>
  </si>
  <si>
    <t>931235</t>
  </si>
  <si>
    <t>VLOŽKA DILAT SPAR Z PRYŽ PÁSŮ ŠÍŘ DO 200MM PROF TL PŘES 12MM</t>
  </si>
  <si>
    <t>celkem dilatační spára křídla x n.k. - 4*(1,8+0,6)=9,600 [A] 
celkem dilatační spára n.k. x opěra - 2*6,1=12,200 [B] 
Celkem: A+B=21,800 [C]</t>
  </si>
  <si>
    <t>položka zahrnuje dodávku a osazení předepsaného materiálu, očištění ploch spáry před úpravou, očištění okolí spáry po úpravě</t>
  </si>
  <si>
    <t>celkemna začátku a konci úseku a v místě pracovní spáry vozovky - 7,5+7,5=15,000 [A] 
celkem podél říms - 20,6+22,6=43,200 [B] 
celkem podél obrubníků - 2,5+2,5+4,5+4,5=14,000 [C] 
Celkem: A+B+C=72,200 [D]</t>
  </si>
  <si>
    <t>celkem na začátku a konci mostu - 0,04*0,05*7,5*2=0,030 [A]</t>
  </si>
  <si>
    <t>93639</t>
  </si>
  <si>
    <t>ZAÚSTĚNÍ SKLUZŮ (VČET DLAŽBY Z LOM KAMENE)</t>
  </si>
  <si>
    <t>celkem z betonu dle TZ a Projektové dokumentace dle VL.4.2015 
celkem v patě svahů - 1 ks=1,000 [A]</t>
  </si>
  <si>
    <t>Položka zahrnuje veškerý materiál, výrobky a polotovary, včetně mimostaveništní a vnitrostaveništní dopravy (rovněž přesuny), včetně naložení a složení,případně s uložením.</t>
  </si>
  <si>
    <t>938443</t>
  </si>
  <si>
    <t>OČIŠTĚNÍ ZDIVA OTRYSKÁNÍM TLAKOVOU VODOU DO 1000 BARŮ</t>
  </si>
  <si>
    <t>Položka čerpána dle skutečné realizace s odsouhlasením TDI a AD 
celkem pro sanaci opěry 01 - (4,0*7,8+6,4*4,0+6,4*4,0+0,95*2,0*2)*0,5=43,100 [A] 
celkem pro sanaci opěry 04 - (4,0*7,8+4,4*4,0+6,4*4,0+0,95*2,0*2)*0,5=39,100 [B] 
podhled a pohledy na n.k. - (10,6*7,8+(1,0+0,4)*(20,6+22,6))*0,5=71,580 [C] 
Celkem: A+B+C=153,780 [D]</t>
  </si>
  <si>
    <t>938444</t>
  </si>
  <si>
    <t>OČIŠTĚNÍ ZDIVA OTRYSKÁNÍM TLAKOVOU VODOU PŘES 1000 BARŮ</t>
  </si>
  <si>
    <t>938451</t>
  </si>
  <si>
    <t>OČIŠTĚNÍ ZDIVA OTRYSKÁNÍM NA SUCHO VZDUCHEM</t>
  </si>
  <si>
    <t>celkem pro sanaci opěry 01 - (4,0*7,8+6,4*4,0+6,4*4,0+0,95*2,0*2)*1,0=86,200 [A] 
celkem pro sanaci opěry 04 - (4,0*7,8+4,4*4,0+6,4*4,0+0,95*2,0*2)*1,0=78,200 [B] 
podhled a pohledy na n.k. - (10,6*7,8+(1,0+0,4)*(20,6+22,6))*1,0=143,160 [C] 
celkem povrch n.k. - 12,6*10,5=132,300 [D] 
celkem povrch křídel - 1,8*(5,0+5,0+5,0+3,0)=32,400 [E] 
Celkem: A+B+C+D+E=472,260 [F]</t>
  </si>
  <si>
    <t>938452</t>
  </si>
  <si>
    <t>OČIŠTĚNÍ ZDIVA OTRYSKÁNÍM NA SUCHO KŘEMIČ PÍSKEM</t>
  </si>
  <si>
    <t>93857</t>
  </si>
  <si>
    <t>BROUŠENÍ BETON KONSTR</t>
  </si>
  <si>
    <t>(kubatura a položka vykázána na stavbě pouze s odsouhlasením TDI, AD a správcem stavby) 
celkem obroušení povrchu nosné konstrukce mostovky pro položení nové izolace n.k. 
celkem povrch mostovky - 12,6*10,5+0,25*6,1*2=135,350 [A] 
celkem křídla a jejich povrch - (1,8+0,25)*(5,0+5,0+5,0+3,0)=36,900 [B] 
Celkem: A+B=172,250 [C]</t>
  </si>
  <si>
    <t>Včetně odvozu a uložení na skládku dle požadavku PD a objednatele  do dodavatelem určené vzdálenosti. 
Poplatek za uložení je v položce 0141**. 
celkem demolice opevnění pod mostem - 0,25*2*10,5*1,5=7,875 [A] 
celkem opevnění svahů - 0,25*1,2*(1,5*(5,5+6,0+4,5+6,0))=9,900 [B] 
celkem vybourání obrubníků - 0,2*0,1*(20,6+22,6)=0,864 [C] 
celkem rezerva (kubatura čerpána s odsouhlasením TDI a AD) - 2,5 m3 =2,500 [D] 
Celkem: A+B+C+D=21,139 [E]</t>
  </si>
  <si>
    <t>Včetně odvozu a uložení na skládku dle požadavku PD a objednatele  do dodavatelem určené vzdálenosti. 
Poplatek za uložení je v položce 0141**. 
celkem skluzy - 0,6*0,25*(1,5+1,2*4,0)=0,945 [A] 
celkem rezerva (kubatura čerpána s odsouhlasením TDI a AD) - 5,0 m3 =5,000 [B] 
Celkem: A+B=5,945 [C]</t>
  </si>
  <si>
    <t>Včetně odvozu a uložení na skládku dle požadavku PD a objednatele  do dodavatelem určené vzdálenosti. 
Poplatek za uložení je v položce 0141**. 
celkem obourání povrchu křídel - 0,15*1,8*(5,0+5,0+5,0+3,0)=4,860 [A] 
celkem vybourání říms a chodníků - (0,25*1,1+0,64*0,4)*(22,6+20,6)=22,939 [B] 
celkem rezerva (kubatura čerpána s odsouhlasením TDI a AD) - 10,0 m3 =10,000 [C] 
Celkem: A+B+C=37,799 [D]</t>
  </si>
  <si>
    <t>Včetně odvozu a uložení na skládku dle požadavku PD a objednatele  do dodavatelem určené vzdálenosti. 
Poplatek za uložení je v položce 0141**. 
celkem izolace na spodní stavbě - (3,5*6,1+3,5*(5,0+5,0))+1,8*3,5*2+(3,5*6,1+3,5*5,0+3,0)+1,8*3,5*2=123,400 [A] 
celkem odstranění izolace na nosné konstrukci 12,6*10,5+0,25*6,1*2+(1,8+0,25)*(5,0+5,0+5,0+3,0)=172,250 [B] 
Celkem: A+B=295,650 [C]</t>
  </si>
  <si>
    <t>SO 301</t>
  </si>
  <si>
    <t>Odvodnění okružní křižovatky</t>
  </si>
  <si>
    <t>Zemina z pol. č. 13273 - 519,6=519,600 [A]</t>
  </si>
  <si>
    <t>Betonové potrubí z pol. č. 969233 - 36.00*3.14*0.17*0.17-36.00*3.14*0.15*0.15=0,723 [A] 
Betonové potrubí z pol. č. 969271 - 65.00*3.14*0.55*0.55-65.00*3.14*0.45*0.45=20,410 [B] 
Betonová šachta z pol. č. 96688 - 1.23=1,230 [C] 
Celkem: A+B+C=22,363 [D]</t>
  </si>
  <si>
    <t>D.8.2 Podrobná situace stavby 
část na trvalou skládku a část použita na zasypání</t>
  </si>
  <si>
    <t>(201.00)*0.80*2.00=321,600 [A] 
(82.50)*1.20*2.00=198,000 [B] 
Celkem: A+B=519,600 [C]</t>
  </si>
  <si>
    <t>D.8.2 Podrobná situace stavby 
Použita zemina z pol. č. 13273</t>
  </si>
  <si>
    <t>(82.50)*1,20*0.70=69,300 [A] 
(201)*0.80*0.70=112,560 [B] 
Celkem: A+B=181,860 [C]</t>
  </si>
  <si>
    <t>(201.00+82.50)*1.80=510,300 [A]</t>
  </si>
  <si>
    <t>Obetonování potrubí</t>
  </si>
  <si>
    <t>201*0.80*1.20-3.14*0.08*0.08*201=188,921 [A] 
82.50*1.20*1.20-3.14*0.43*0.43*82.50=70,902 [B] 
Celkem: A+B=259,823 [C]</t>
  </si>
  <si>
    <t>Podsyp pod obetonování</t>
  </si>
  <si>
    <t>201*0.8*0.10=16,080 [A] 
82.50*1.20*0.10=9,900 [B] 
Celkem: A+B=25,980 [C]</t>
  </si>
  <si>
    <t>87433</t>
  </si>
  <si>
    <t>POTRUBÍ Z TRUB PLASTOVÝCH ODPADNÍCH DN DO 150MM</t>
  </si>
  <si>
    <t>D.8.2 Podrobná situace stavby 
Napojení uličních vpustí a příkopů</t>
  </si>
  <si>
    <t>D.8.2 Podrobná situace stavby</t>
  </si>
  <si>
    <t>17.50+22.75+8.25+34.00=82,500 [A]</t>
  </si>
  <si>
    <t>89416</t>
  </si>
  <si>
    <t>ŠACHTY KANALIZAČ Z BETON DÍLCŮ NA POTRUBÍ DN DO 800MM</t>
  </si>
  <si>
    <t>D.8.2 Podrobná situace stavby 
Kladečské schéma předmětem RDS 
nutno provést passport stávajících šachet a navrhnout skladbu 
Kanalizační šachta z betonových prefabrikovaných dílců, hloubka 1,70 m. Poklop DN 400.</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</si>
  <si>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</si>
  <si>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96688</t>
  </si>
  <si>
    <t>VYBOURÁNÍ KANALIZAČ ŠACHET KOMPLETNÍCH</t>
  </si>
  <si>
    <t>D.8.2 Podrobná situace stavby 
odvoz na trvalou skládku</t>
  </si>
  <si>
    <t>969233</t>
  </si>
  <si>
    <t>VYBOURÁNÍ POTRUBÍ DN DO 150MM KANALIZAČ</t>
  </si>
  <si>
    <t>D.8.2 Podrobná situace stavby 
Odvoz na trvalou skládku</t>
  </si>
  <si>
    <t>969271</t>
  </si>
  <si>
    <t>VYBOURÁNÍ POTRUBÍ DN DO 1000MM KANALIZAČ</t>
  </si>
  <si>
    <t>D.8.2 Podrobná situace stavby 
Odstranění stávajícího potrubí 
Odvoz na trvalou skládku</t>
  </si>
  <si>
    <t>65.00=65,000 [A]</t>
  </si>
  <si>
    <t>SO 401</t>
  </si>
  <si>
    <t>Veřejné osvětlení</t>
  </si>
  <si>
    <t>R0000001</t>
  </si>
  <si>
    <t>SO 401 - Veřejné osvětlení</t>
  </si>
  <si>
    <t>KPL</t>
  </si>
  <si>
    <t>Rozpočet vypracován ve specializovaném programu pro tuto stavební činnost - lépe naplněna dikce vyhlášky č. 230/2012 Sb., kterou se stanoví podrobnosti vymezení předmětu veřejné zakázky na stavební práce a rozsah soupisu prací, dodávek a služeb s výkazem výměr. 
Program pro vypracování rozpočtu/ceno vá soustava je Verox 2019 (software určen ke zpracování rozpočtů a specifikací projektů elektrotechnicky)</t>
  </si>
  <si>
    <t>SO 801</t>
  </si>
  <si>
    <t>Kácení stromů</t>
  </si>
  <si>
    <t>800-1</t>
  </si>
  <si>
    <t>112 10-1102</t>
  </si>
  <si>
    <t>odstranění stromů listnatých, průměr kmene do 500 mm</t>
  </si>
  <si>
    <t>KS</t>
  </si>
  <si>
    <t>112 10-1103</t>
  </si>
  <si>
    <t>odstranění stromů listnatých, průměr kmene do 700 mm</t>
  </si>
  <si>
    <t>112 10-1104</t>
  </si>
  <si>
    <t>odstranění stromů listnatých, průměr kmene do 900 mm</t>
  </si>
  <si>
    <t>112 10-1105</t>
  </si>
  <si>
    <t>odstranění stromů listnatých, průměr kmene do 1100 mm</t>
  </si>
  <si>
    <t>800-1.1</t>
  </si>
  <si>
    <t>Likvidace vytěžené dřevní hmoty</t>
  </si>
  <si>
    <t>111 2511-11</t>
  </si>
  <si>
    <t>drcení ořezaných větví strojně s naložením,  vč. přesunu do 20 km a se složením (odhad průměrně 0,75 m3 štěpky/strom)</t>
  </si>
  <si>
    <t>162 30-1412</t>
  </si>
  <si>
    <t>vodor. přesun kmenů stromů listnatých do 5 km, D kmene do 500 mm</t>
  </si>
  <si>
    <t>162 30-1413</t>
  </si>
  <si>
    <t>vodor. přesun kmenů stromů listnatých do 5 km, D kmene do 700 mm</t>
  </si>
  <si>
    <t>162 30-1414</t>
  </si>
  <si>
    <t>vodor. přesun kmenů stromů listnatých do 5 km, D kmene do 900 mm</t>
  </si>
  <si>
    <t>162 30-1912</t>
  </si>
  <si>
    <t>Příplatek k vodorovnému přemístění kmenů stromů listnatých D kmene do 500 mm ZKD 5 km</t>
  </si>
  <si>
    <t>162 30-1913</t>
  </si>
  <si>
    <t>Příplatek k vodorovnému přemístění kmenů stromů listnatých D kmene do 700 mm ZKD 5 km</t>
  </si>
  <si>
    <t>162 30-1914</t>
  </si>
  <si>
    <t>Příplatek k vodorovnému přemístění kmenů stromů listnatých D kmene do 900 mm ZKD 5 km</t>
  </si>
  <si>
    <t>R-položka</t>
  </si>
  <si>
    <t>Příplatek k vodorovnému přemístění kmenů stromů listnatých D kmene přs 900 mm ZKD 5 km</t>
  </si>
  <si>
    <t>vodor. přesun kmenů stromů listnatých do 5 km, D kmene přes 900 mm</t>
  </si>
  <si>
    <t>SO 801.1</t>
  </si>
  <si>
    <t>Odstranění pařezů vč. odstranění zbytků po pařezch</t>
  </si>
  <si>
    <t>112 20-1102</t>
  </si>
  <si>
    <t>odstranění pařezů průměr do 500 mm</t>
  </si>
  <si>
    <t>112 20-1103</t>
  </si>
  <si>
    <t>odstranění pařezů průměr do 700 mm</t>
  </si>
  <si>
    <t>112 20-1104</t>
  </si>
  <si>
    <t>odstranění pařezů průměr do 900 mm</t>
  </si>
  <si>
    <t>112 20-1105</t>
  </si>
  <si>
    <t>odstranění pařezů průměr přes 900 mm</t>
  </si>
  <si>
    <t>likvidace pařezů vč. naložení, přesunu, složení a skládkovného</t>
  </si>
  <si>
    <t>KOMPLET</t>
  </si>
  <si>
    <t>SO 802</t>
  </si>
  <si>
    <t>Náhradní výsadba</t>
  </si>
  <si>
    <t>Výsadbový materiál</t>
  </si>
  <si>
    <t>Acer platanoides</t>
  </si>
  <si>
    <t>Weigela červeně kvet. cv., např. 'Eva Rathke'</t>
  </si>
  <si>
    <t>Thuja occidentalis 'Smaragd' (125-150)</t>
  </si>
  <si>
    <t>Spiraea cinerea 'Grefsheim'</t>
  </si>
  <si>
    <t>Spiraea japonica 'Dart's Red'</t>
  </si>
  <si>
    <t>kůly ke stromům, příčníky, úvazky (3 ks/ strom)</t>
  </si>
  <si>
    <t>SADA</t>
  </si>
  <si>
    <t>půdní kondicionér - agrisorb, terracottem apod. v dávce doporučené výrobcem (dávka/ks stromu)</t>
  </si>
  <si>
    <t>chránička kmene z plastu nebo pletiva, výška min. 1,2 m</t>
  </si>
  <si>
    <t>borka mulč.  nebo štěpka (0,1 m3/strom)</t>
  </si>
  <si>
    <t>borka mulč.  nebo štěpka (0,1 m3/m2 záhonu pro keře)</t>
  </si>
  <si>
    <t>herbicid na odplevelení záhonů pro keře (0,0006 l/m2)</t>
  </si>
  <si>
    <t>L</t>
  </si>
  <si>
    <t>Acer pseudoplatanus</t>
  </si>
  <si>
    <t>Prunus avium</t>
  </si>
  <si>
    <t>Quercus robur</t>
  </si>
  <si>
    <t>Tilia platyphyllos</t>
  </si>
  <si>
    <t>Tilia platyphyllos 14-16</t>
  </si>
  <si>
    <t>Fosythia intermedia</t>
  </si>
  <si>
    <t>Philadelphus coronarius</t>
  </si>
  <si>
    <t>Spiraea vanhouttei</t>
  </si>
  <si>
    <t>823-1</t>
  </si>
  <si>
    <t>Výsadba stromů</t>
  </si>
  <si>
    <t>183 10-1115</t>
  </si>
  <si>
    <t>hl. jamek bez vým. půdy  objem do 0,4 m3, rov.n.sv.do 1:5</t>
  </si>
  <si>
    <t>184 10-2114</t>
  </si>
  <si>
    <t>výsadba dř.s balem, pr.balu do 50 cm, v rov.</t>
  </si>
  <si>
    <t>184 21-5133</t>
  </si>
  <si>
    <t>ukotvení dřeviny třemi  kůly, délka kůlů do 3m</t>
  </si>
  <si>
    <t>184 48-3121</t>
  </si>
  <si>
    <t>ochrana dřevin před okusem mechanicky do výšky 2 m</t>
  </si>
  <si>
    <t>184 91-1421</t>
  </si>
  <si>
    <t>mulčování,tl.vrstvy 10 cm, v rov. (1 m2/ks)</t>
  </si>
  <si>
    <t>185 80-4311</t>
  </si>
  <si>
    <t>zalití rostlin, plochy jednotlivě do 20 m2 (100 l/ks)</t>
  </si>
  <si>
    <t>185 85-1121</t>
  </si>
  <si>
    <t>dovoz vody pro zálivku do 1000 mm</t>
  </si>
  <si>
    <t>185 85-1129</t>
  </si>
  <si>
    <t>příplatek k dovozu vody za každých započatých 1000 m 5x</t>
  </si>
  <si>
    <t>výchovný řez při výsadbě</t>
  </si>
  <si>
    <t>promísení zeminy s půdním kondicionérem</t>
  </si>
  <si>
    <t>823-1.1</t>
  </si>
  <si>
    <t>Výsadba keřů</t>
  </si>
  <si>
    <t>181 11-1111</t>
  </si>
  <si>
    <t>plošná úprava terénu, vyrovnání nerovností+-100 mm</t>
  </si>
  <si>
    <t>183 10-1113</t>
  </si>
  <si>
    <t>hloubení jamek bez výměny půdy, objem do 0,05 m3</t>
  </si>
  <si>
    <t>183 10-1114</t>
  </si>
  <si>
    <t>hloubení jamek bez výměny půdy, objem do 0,125 m3</t>
  </si>
  <si>
    <t>183 40-3113</t>
  </si>
  <si>
    <t>obdělání půdy rotavátorováním v rovině 2x</t>
  </si>
  <si>
    <t>183 40-3131</t>
  </si>
  <si>
    <t>ruční dorytí okrajů cca 20% plochy</t>
  </si>
  <si>
    <t>183 40-3153</t>
  </si>
  <si>
    <t>obdělání půdy hrabáním v rov. 2x</t>
  </si>
  <si>
    <t>184 10-2111</t>
  </si>
  <si>
    <t>výsadba dřeviny s balem, pr.b. do 20 cm</t>
  </si>
  <si>
    <t>184 10-2112</t>
  </si>
  <si>
    <t>výsadba dřeviny s balem, pr.b. do 30 cm</t>
  </si>
  <si>
    <t>184 80-2111</t>
  </si>
  <si>
    <t>chemické odplevelení před založením kultury</t>
  </si>
  <si>
    <t>mulčování,tl.vrstvy 10 cm</t>
  </si>
  <si>
    <t>zalití rostlin, plochy jednotlivě do 20 m2 (50 l/m2)</t>
  </si>
  <si>
    <t>185 8511-21</t>
  </si>
  <si>
    <t>R položka</t>
  </si>
  <si>
    <t>doprava pracovníka k chem. odplevelení</t>
  </si>
  <si>
    <t>R- položka</t>
  </si>
  <si>
    <t>řez keře po výsadbě (vzr. listn. keře)</t>
  </si>
  <si>
    <t>řez keře po výsadbě (ost.keře)</t>
  </si>
  <si>
    <t>odstranění vyhrabaného odpadu a nekvalitní zeminy vč. odvozu a uložení - odhad množství</t>
  </si>
  <si>
    <t>Vedlejší způsobilé výdaje</t>
  </si>
  <si>
    <t>DIO I.1</t>
  </si>
  <si>
    <t>Dopravně inženýrské opatření etapa I</t>
  </si>
  <si>
    <t>914132</t>
  </si>
  <si>
    <t>DOPRAVNÍ ZNAČKY ZÁKLADNÍ VELIKOSTI OCELOVÉ FÓLIE TŘ 2 - MONTÁŽ S PŘEMÍSTĚNÍM</t>
  </si>
  <si>
    <t>B1 - 4=4,000 [A] 
E3a - 2=2,000 [B] 
E13 - 2=2,000 [C] 
IS11b - 20=20,000 [D] 
IP10a - 4=4,000 [E] 
Celkem: A+B+C+D+E=32,000 [F]</t>
  </si>
  <si>
    <t>32=32,000 [A]</t>
  </si>
  <si>
    <t>914139</t>
  </si>
  <si>
    <t>DOPRAV ZNAČKY ZÁKLAD VEL OCEL FÓLIE TŘ 2 - NÁJEMNÉ</t>
  </si>
  <si>
    <t>KSDEN</t>
  </si>
  <si>
    <t>32*22*7=4 928,000 [A]</t>
  </si>
  <si>
    <t>položka zahrnuje sazbu za pronájem dopravních značek a zařízení, počet jednotek je určen jako součin počtu značek a počtu dní použití</t>
  </si>
  <si>
    <t>914432</t>
  </si>
  <si>
    <t>DOPRAVNÍ ZNAČKY 100X150CM OCELOVÉ FÓLIE TŘ 2 - MONTÁŽ S PŘEMÍSTĚNÍM</t>
  </si>
  <si>
    <t>Na ceduli vyznačené údaje o objížďce</t>
  </si>
  <si>
    <t>IS22 - 10=10,000 [A]</t>
  </si>
  <si>
    <t>914433</t>
  </si>
  <si>
    <t>DOPRAVNÍ ZNAČKY 100X150CM OCELOVÉ FÓLIE TŘ 2 - DEMONTÁŽ</t>
  </si>
  <si>
    <t>10=10,000 [A]</t>
  </si>
  <si>
    <t>914439</t>
  </si>
  <si>
    <t>DOPRAV ZNAČKY 100X150CM OCEL FÓLIE TŘ 2 - NÁJEMNÉ</t>
  </si>
  <si>
    <t>10*22*7=1 540,000 [A]</t>
  </si>
  <si>
    <t>914922</t>
  </si>
  <si>
    <t>SLOUPKY A STOJKY DZ Z OCEL TRUBEK DO PATKY MONTÁŽ S PŘESUNEM</t>
  </si>
  <si>
    <t>Značka základní velikosti - 1 ks sloupku 
Dopravní značka 100 x 150 cm - 2 ks sloupku 
Dopravní zábrana - 2 ks sloupku</t>
  </si>
  <si>
    <t>Značky základní velikosti 
32*1=32,000 [A] 
Dopravní značky 100 x 150 cm 
10*2=20,000 [B] 
Dopravní zábrany 
4*2=8,000 [C] 
Celkem: A+B+C=60,000 [D]</t>
  </si>
  <si>
    <t>položka zahrnuje:  
- dopravu demontovaného zařízení z dočasné skládky  
- osazení a montáž zařízení na místě určeném projektem  
- nutnou opravu poškozených částí  
nezahrnuje dodávku sloupku, stojky a upevňovacího zařízení</t>
  </si>
  <si>
    <t>60=60,000 [A]</t>
  </si>
  <si>
    <t>914929</t>
  </si>
  <si>
    <t>SLOUPKY A STOJKY DZ Z OCEL TRUBEK DO PATKY NÁJEMNÉ</t>
  </si>
  <si>
    <t>počet patek 2 ks na 1 sloupek</t>
  </si>
  <si>
    <t>60*22*7=9 240,000 [A]</t>
  </si>
  <si>
    <t>položka zahrnuje sazbu za pronájem dopravních značek a zařízení. Počet měrných jednotek se určí jako součin počtu sloupků a počtu dní použití</t>
  </si>
  <si>
    <t>916112</t>
  </si>
  <si>
    <t>DOPRAV SVĚTLO VÝSTRAŽ SAMOSTATNÉ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</si>
  <si>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</si>
  <si>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</si>
  <si>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</si>
  <si>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</si>
  <si>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</si>
  <si>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</si>
  <si>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4*22*7=616,000 [B]</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</si>
  <si>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</si>
  <si>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</si>
  <si>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</si>
  <si>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</si>
  <si>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</si>
  <si>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</si>
  <si>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</si>
  <si>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</si>
  <si>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4*22*7=616,000 [A]</t>
  </si>
  <si>
    <t>916712</t>
  </si>
  <si>
    <t>UPEVŇOVACÍ KONSTR - PODKLADNÍ DESKA POD 28KG - MONTÁŽ S PŘESUNEM</t>
  </si>
  <si>
    <t>2 ks podkladní desky na 1 ks sloupku</t>
  </si>
  <si>
    <t>60*2=120,000 [A]</t>
  </si>
  <si>
    <t>916713</t>
  </si>
  <si>
    <t>UPEVŇOVACÍ KONSTR - PODKLADNÍ DESKA POD 28KG - DEMONTÁŽ</t>
  </si>
  <si>
    <t>120=120,000 [A]</t>
  </si>
  <si>
    <t>916719</t>
  </si>
  <si>
    <t>UPEVŇOVACÍ KONSTR - PODKLAD DESKA POD 28KG - NÁJEMNÉ</t>
  </si>
  <si>
    <t>120*22*7=18 480,000 [A]</t>
  </si>
  <si>
    <t>916822</t>
  </si>
  <si>
    <t>ODDĚL OPLOCENÍ S PODSTAVCI PLASTOVÉ - MONTÁŽ S PŘESUNEM</t>
  </si>
  <si>
    <t>260=260,000 [A]</t>
  </si>
  <si>
    <t>916823</t>
  </si>
  <si>
    <t>ODDĚL OPLOCENÍ S PODSTAVCI PLASTOVÉ - DEMONTÁŽ</t>
  </si>
  <si>
    <t>916829</t>
  </si>
  <si>
    <t>ODDĚL OPLOCENÍ S PODSTAVCI PLASTOVÉ - NÁJEMNÉ</t>
  </si>
  <si>
    <t>MDEN</t>
  </si>
  <si>
    <t>260*22*7=40 040,000 [A]</t>
  </si>
  <si>
    <t>položka zahrnuje sazbu za pronájem zařízení. Počet měrných jednotek se určí jako součin délky zařízení a počtu dní použití.</t>
  </si>
  <si>
    <t>DIO II.1</t>
  </si>
  <si>
    <t>Dopravně inženýrské opatření etapa II</t>
  </si>
  <si>
    <t>42=42,000 [A]</t>
  </si>
  <si>
    <t>42*7*10=2 940,000 [A]</t>
  </si>
  <si>
    <t>10*7*10=700,000 [A]</t>
  </si>
  <si>
    <t>Značky základní velikosti 
42*1=42,000 [A] 
Dopravní značky 100 x 150 cm 
10*2=20,000 [B] 
Dopravní zábrany 
2*2=4,000 [C] 
Celkem: A+B+C=66,000 [D]</t>
  </si>
  <si>
    <t>66*7*10=4 620,000 [A]</t>
  </si>
  <si>
    <t>4*7*10=280,000 [B]</t>
  </si>
  <si>
    <t>2*7*10=140,000 [A]</t>
  </si>
  <si>
    <t>66*2=132,000 [A]</t>
  </si>
  <si>
    <t>132=132,000 [A]</t>
  </si>
  <si>
    <t>916152</t>
  </si>
  <si>
    <t>SEMAFOROVÁ PŘENOSNÁ SOUPRAVA - MONTÁŽ S PŘESUNEM</t>
  </si>
  <si>
    <t>Řízení dopravy světelně signalizačním zařízením v nočních hodinách - 12 hod/den - včetně víkendu</t>
  </si>
  <si>
    <t>1*6.00=6,000 [A]</t>
  </si>
  <si>
    <t>132*7*10=9 240,000 [A]</t>
  </si>
  <si>
    <t>916153</t>
  </si>
  <si>
    <t>SEMAFOROVÁ PŘENOSNÁ SOUPRAVA - DEMONTÁŽ</t>
  </si>
  <si>
    <t>80=80,000 [A]</t>
  </si>
  <si>
    <t>916159</t>
  </si>
  <si>
    <t>SEMAFOROVÁ PŘENOSNÁ SOUPRAVA - NÁJEMNÉ</t>
  </si>
  <si>
    <t>Etapa 7 - 35 dní  
Etapa 8 - 35 dní  
Etapa 9 - 28 dní  
Etapa 10 - 35 dní  
Etapa 11 - 42 dní  
Etapa 12 - 42 dní</t>
  </si>
  <si>
    <t>1*7*10=70,000 [A]</t>
  </si>
  <si>
    <t>80*7*10=5 600,000 [A]</t>
  </si>
  <si>
    <t>SO 000.1</t>
  </si>
  <si>
    <t>Vedlejší a ostatní náklady</t>
  </si>
  <si>
    <t>02620</t>
  </si>
  <si>
    <t>ZKOUŠENÍ KONSTRUKCÍ A PRACÍ NEZÁVISLOU ZKUŠEBNOU</t>
  </si>
  <si>
    <t>Zkoušky na zjištění kvality zemin násypů, výkopů. Tyto nezahrnují náklady na povinné průkazní zkoušky. 
Fixní cena 60.000,-, z položky bude čerpáno na základě podnětu zástupce stavebníka. 
Zahrnuje veškeré náklady spojené se stavebníkem požadovanými zkouškami. 
Předpokládané zkoušky: statická zatěžovací zkouška,dynamická zatěžovací zkouška, zkouška rovinnosti povrchu (planograf + lať), jádrové vývrty 6 x, retroreflexe dopravního značení</t>
  </si>
  <si>
    <t>zahrnuje veškeré náklady spojené s objednatelem požadovanými zkouškami</t>
  </si>
  <si>
    <t>02720</t>
  </si>
  <si>
    <t>POMOC PRÁCE ZŘÍZ NEBO ZAJIŠŤ REGULACI A OCHRANU DOPRAVY</t>
  </si>
  <si>
    <t>Kompletní práce se zajištěním provozu přes staveniště (po lávce vedle stávajícího mostu) včetně vyznačení prostor pro pěší a pěší s koly (cyklisty) 
Celkem včetně zajištění stávající lávky (podepření, zajištění konstrukce před poškozením atp) 
Práce v tomto smyslu komplet dle VTD a TeP zhotovitele. 
1=1,000 [A]</t>
  </si>
  <si>
    <t>zahrnuje veškeré náklady spojené s objednatelem požadovanými zařízeními</t>
  </si>
  <si>
    <t>02730</t>
  </si>
  <si>
    <t>POMOC PRÁCE ZŘÍZ NEBO ZAJIŠŤ OCHRANU INŽENÝRSKÝCH SÍTÍ</t>
  </si>
  <si>
    <t>Položka zahrnuje veškeré náklady na vytýčení a ochranu inženýrských sítí nacházejících se v prostoru stavby a staveniště v průběhu realizace stavby.  
včetně kopaných sond v počtu 7 ks o rozměru 1 x 1 x 2 m 
Včetně SO 201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 
zajištění sloupů nadzemního vedení pažením, podzemními stěnami a rozepření s táhly 
SO 202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t>
  </si>
  <si>
    <t>02911</t>
  </si>
  <si>
    <t>OSTATNÍ POŽADAVKY - GEODETICKÉ ZAMĚŘENÍ</t>
  </si>
  <si>
    <t>HM</t>
  </si>
  <si>
    <t>Cena za zaměření skutečného provedení stavby výškopisné i polohopisné ve 4 vyhotoveních + 2 x CD/DVD, včetně ochrany vytyčovacích bodů a geodetických prací v průběhu stavby. 
Vytyčovací práce + cena za vytyčení prostorové polohy stavby před jejím zahájením odborně způsobilými osobami. Kompletní geodetické práce na vytyčení vytyčovaných bodů definovaného objektu v rozsahu PD a TKP. 
Včetně ochrany vytyčovacích a vytyčovaných bodů. 
Celkový rozsah dle SOD. 
Včetně SO 201 + 202 
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TZ  
cena za zaměření skutečného provedení stavby výškopisné i polohopisné je zahrnuto v této položce 
celkem včetně ochrany vytyčovacích a vytyčovaných bodů 
Celkem rozsah dle požadavku dle PD a požadavku objednatele.</t>
  </si>
  <si>
    <t>95=95,000 [A]</t>
  </si>
  <si>
    <t>zahrnuje veškeré náklady spojené s objednatelem požadovanými pracemi</t>
  </si>
  <si>
    <t>02930</t>
  </si>
  <si>
    <t>OSTATNÍ POŽADAVKY - PAMĚTNÍ DESKA</t>
  </si>
  <si>
    <t>Pamětní deska - místo realizace projektu bude nejpozději 3 měsíce od dokončení díla. 
Osazeno 1 ks pamětní desky o rozměrech 0,3 * 0,4 m dle pravidel IROP 
Provedení z odolného materiálu zajišťující životnost desky a písma min.5 let. Zahrnuje dodávku, osazení a montáž - 1 ks 
Zahrnuje veškeré náklady spojené se stavebníkem požadovanými pracemi a díly</t>
  </si>
  <si>
    <t>zahrnuje veškeré náklady spojené s objednatelem požadovanými pracemi a díly</t>
  </si>
  <si>
    <t>OSTATNÍ POŽADAVKY - FOTODOKUMENTACE</t>
  </si>
  <si>
    <t>Položka zahrnuje: 
- fotodokumentaci zadavatelem požadovaného děje a konstrukcí v požadovaných časových intervalech (průběh výstavby) 
- zadavatelem specifikované výstupy (fotografie v papírovém a digitálním formátu) v požadovaném počtu 2 x v papírovém formátu (album) velikost fotografií 9 x 13 cm + 2 x v digitálním formátu</t>
  </si>
  <si>
    <t>029412</t>
  </si>
  <si>
    <t>OSTATNÍ POŽADAVKY - VYPRACOVÁNÍ MOSTNÍHO LISTU</t>
  </si>
  <si>
    <t>Mostní list na objekt mostu ev.č. 360-023 a 024  včetně zadání do systému el. evidence mostů (vše dle ČSN 73 6220, 73 6221 a 73 6222) dle SOD stavebníka</t>
  </si>
  <si>
    <t>02943</t>
  </si>
  <si>
    <t>OSTATNÍ POŽADAVKY - VYPRACOVÁNÍ RDS</t>
  </si>
  <si>
    <t>Dokumentace bude požadovaná  (počet výtisků, paré a CD v el. podobě dle SOD) stavebníkem včetně dokumentace v elektronické podobě  
cena za vypracování - RDS (realizační dokumentace stavby) 
Včetně obnovení vyjádření a dokladů po vypršení platnosti</t>
  </si>
  <si>
    <t>02944</t>
  </si>
  <si>
    <t>OSTAT POŽADAVKY - DOKUMENTACE SKUTEČ PROVEDENÍ V DIGIT FORMĚ</t>
  </si>
  <si>
    <t>Dokumentace skutečného provedení stavby v tištěné podobě 4 x a digitální podobě 1 x 
Zahrnuje veškeré náklady spojené se stavebníkem požadovanými pracemi.</t>
  </si>
  <si>
    <t>02945</t>
  </si>
  <si>
    <t>OSTAT POŽADAVKY - GEOMETRICKÝ PLÁN</t>
  </si>
  <si>
    <t>Zahrnuje vytvoření geometrického plánu pro všechny stavební objekty</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</si>
  <si>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</si>
  <si>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t>
  </si>
  <si>
    <t>OSTATNÍ POŽADAVKY - POSUDKY, KONTROLY, REVIZNÍ ZPRÁVY</t>
  </si>
  <si>
    <t>Práce geotechnika na stavbě při zakládání objektu. Vyhodnocení souladu s DSP, PDPS a RDS. 
Geotechnický průzkum na stavbě při zakládání objektu dle TKP, ČSN a PD - kompletní práce geotechnika dodavatele včetně vyhodnocení, zápisů, zpráv atp. Práce budou prováděny pro přejímky, odsouhlasení a kontroly pažení stavebních jam a pro přejímky a odsouhlasení založení mostního objektu.</t>
  </si>
  <si>
    <t>029511</t>
  </si>
  <si>
    <t>OSTATNÍ POŽADAVKY - POSUDKY A KONTROLY</t>
  </si>
  <si>
    <t>Pasportizace nemovitostí v zájmovém území před zahájením a po dokončení prací, dopravního značení , vybavení komunikace - odvodnění příkopu, vodní tok, přilehlé pozemky, nemovitosti a objekty inženýrských sítí (v zájmovém prostoru). 
Projednání pasportizace provedené před zahájením prací. Následně pasportizace po dokončení akce s projednáním a prokázáním  stavů konstrukcí, objektů a pozemků před a po akci. 
Celkem pasportizace včetně kompletní dokumentace v tištěné podobě a předání na CD.</t>
  </si>
  <si>
    <t>029522</t>
  </si>
  <si>
    <t>OSTATNÍ POŽADAVKY - INFORMAČNÍ CEDULE STAVBY</t>
  </si>
  <si>
    <t>Billboard IROP - místo realizace bude po dobu realizace stavby osazeno velkoplošným billboardem o rozměrech 5,1 * 2,4 m dle pravidel publicity IROP po schválení stavebníkem, formou pronájmu od dodavatele vč. projednání umístění, montáže a demontáže - 1 ks</t>
  </si>
  <si>
    <t>zahrnuje veškeré náklady spojené s objednatelem požadovanými pracemi 
položka zahrnuje: 
- dodání a osazení informačních tabulí v předepsaném provedení a množství s obsahem předepsaným zadavatelem 
- veškeré nosné a upevňovací konstrukce 
- nutné zemní práce 
- demontáž a odvoz po skončení platnosti 
- případně nutné opravy poškozených částí během platnosti</t>
  </si>
  <si>
    <t>02953</t>
  </si>
  <si>
    <t>OSTATNÍ POŽADAVKY - HLAVNÍ MOSTNÍ PROHLÍDKA</t>
  </si>
  <si>
    <t>Dokumentace bude požadovaná  (počet výtisků, paré a CD v el. podobě dle požadavku PD, dodavatele a stavebníka) stavebníkem včetně dokumentace v elektronické podobě na CD. 
1. HMP včetně zadání do systému evidence mostů (vše dle ČSN 73 6220, 73 6221 a 73 6222), projednání a odsouhlasení dle SOD zhotovitele</t>
  </si>
  <si>
    <t>položka zahrnuje : 
- úkony dle ČSN 73 6221 
- provedení hlavní mostní prohlídky oprávněnou fyzickou nebo právnickou osobou 
- vyhotovení záznamu (protokolu), který jednoznačně definuje stav mostu</t>
  </si>
  <si>
    <t>SO 101.1</t>
  </si>
  <si>
    <t>Zemina z pol. č. 12273 - 415.15=415,150 [A] 
Nánosy z pol. č. 129945 - 10.00*0.50=5,000 [B] 
Nánosy z pol. č. 129957 - 40.00*0.50=20,000 [C] 
Celkem: A+B+C=440,150 [D]</t>
  </si>
  <si>
    <t>Beton z pol. č. 966346 - 0.70*0.70*13.00=6,370 [A]</t>
  </si>
  <si>
    <t>D.1.2 Podrobná situace stavby 
Místa napojení na stávající komunikace 
Včetně odvozu na skládku cestmistrovství Polička 
Průměrná vzdálenost 5 km</t>
  </si>
  <si>
    <t>317.00*0.40=126,800 [A]</t>
  </si>
  <si>
    <t>317.00+198.50=515,500 [A]</t>
  </si>
  <si>
    <t>D.1.2 Podrobná situace stavby 
V místech obnovy sjezdů 
Odvoz na trvalou skládku</t>
  </si>
  <si>
    <t>415.15=415,150 [A]</t>
  </si>
  <si>
    <t>129945</t>
  </si>
  <si>
    <t>ČIŠTĚNÍ POTRUBÍ DN DO 300MM</t>
  </si>
  <si>
    <t>Pročištění stávajícího potrubí sjezdu</t>
  </si>
  <si>
    <t>10.00=10,000 [A]</t>
  </si>
  <si>
    <t>D.1.2 Podrobná situace stavby 
Lože a obetonování potrubí</t>
  </si>
  <si>
    <t>0.10*0.80*309.00+0.70*0.70*309.00-3.14*0.25*0.25*309.00=115,489 [A]</t>
  </si>
  <si>
    <t>D.1.2 Podrobná situace stavby 
Podkladní vrstva pod betonové lože</t>
  </si>
  <si>
    <t>0.10*0.80*309.00=24,720 [A]</t>
  </si>
  <si>
    <t>D.1.2 Podrobná situace stavby 
Zásyp obnoveného sjezdu</t>
  </si>
  <si>
    <t>216.00=216,000 [A]</t>
  </si>
  <si>
    <t>Napojení stávajících komunikací 
317.00=317,000 [A] 
Samostatné sjezdy 
397.00=397,000 [B] 
Celkem: A+B=714,000 [C]</t>
  </si>
  <si>
    <t>397.00=397,000 [A]</t>
  </si>
  <si>
    <t>D.1.2 Podrobná situace stavby 
Místa napojení na stávající komunikace</t>
  </si>
  <si>
    <t>D.1.2 Podorbná situace stavby</t>
  </si>
  <si>
    <t>9181B</t>
  </si>
  <si>
    <t>ČELA PROPUSTU Z TRUB DN DO 400MM Z BETONU</t>
  </si>
  <si>
    <t>D.1.2 Podrobná situace stavby 
Šikmé betonové čelo z lomového kamene ve sklonu 1:2 
na 1 ks čela počítat 1,1 m3 betonu C 30/37 (práh, samotné šikmé čelo, obetonování hrotu trubky, ..)</t>
  </si>
  <si>
    <t>68=68,000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</si>
  <si>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</si>
  <si>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D.1.2 Podrobná situace stavby 
Obnova stávajících propustků (sjezdů) 
Krajní trouby oříznuty ve sklonu 1:2</t>
  </si>
  <si>
    <t>309.00=309,000 [A]</t>
  </si>
  <si>
    <t>158.50=158,500 [A]</t>
  </si>
  <si>
    <t>Očištění vozoveky před pokládkou obrusné vrstvy</t>
  </si>
  <si>
    <t>317.00=317,000 [A]</t>
  </si>
  <si>
    <t>966346</t>
  </si>
  <si>
    <t>BOURÁNÍ PROPUSTŮ Z TRUB DN DO 400MM</t>
  </si>
  <si>
    <t>D.1.2 Podrobná situace stavby 
Odvoz na trvalou skládku</t>
  </si>
  <si>
    <t>13.00=13,000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</si>
  <si>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</si>
  <si>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SO 102.1</t>
  </si>
  <si>
    <t>Zemina z pol. č. 12273 - 229.50=229,500 [A]</t>
  </si>
  <si>
    <t>Beton z pol. č. 966345 - 0.55*0.55*8.50=2,571 [A] 
Beton z pol. č. 966346 - 0.70*0.70*3.00=1,470 [B] 
Celkem: A+B=4,041 [C]</t>
  </si>
  <si>
    <t>D.2.2 Podrobná situace stavby 
Místa napojení na stávající komunikace 
Včetně odvozu na skládku cestmistrovství Polička 
Průměrná vzdálenost 5 km</t>
  </si>
  <si>
    <t>26.50*0.40=10,600 [A]</t>
  </si>
  <si>
    <t>26.50=26,500 [A]</t>
  </si>
  <si>
    <t>D.2.2 Podrobná situace stavby 
V místech obnovy sjezdů 
Odvoz na trvalou skládku</t>
  </si>
  <si>
    <t>229.50=229,500 [A]</t>
  </si>
  <si>
    <t>D.2.2 Podrobná situace stavby 
Lože a obetonování potrubí</t>
  </si>
  <si>
    <t>0.10*0.80*160.00+0.70*0.70*160.00-3.14*0.25*0.25*160.00=59,800 [A]</t>
  </si>
  <si>
    <t>D.2.2 Podrobná situace stavby 
Podkladní vrstva pod betonové lože</t>
  </si>
  <si>
    <t>0.10*0.80*160.00=12,800 [A]</t>
  </si>
  <si>
    <t>D.2.2 Podrobná situace stavby 
Zásyp obnoveného sjezdu</t>
  </si>
  <si>
    <t>156.90=156,900 [A]</t>
  </si>
  <si>
    <t>Napojení stávajících komunikací 
26.50=26,500 [A] 
Samostatné sjezdy 
306.00=306,000 [B] 
Celkem: A+B=332,500 [C]</t>
  </si>
  <si>
    <t>306.00=306,000 [A]</t>
  </si>
  <si>
    <t>D.2.2 Podrobná situace stavby 
Místa napojení na stávající komunikace</t>
  </si>
  <si>
    <t>D.2.2 Podorbná situace stavby</t>
  </si>
  <si>
    <t>D.2.2 Podrobná situace stavby 
Šikmé betonové čelo z lomového kamene ve sklonu 1:2</t>
  </si>
  <si>
    <t>38=38,000 [A]</t>
  </si>
  <si>
    <t>D.2.2 Podrobná situace stavby 
Obnova stávajících propustků (sjezdů) 
Krajní trouby oříznuty ve sklonu 1:2</t>
  </si>
  <si>
    <t>160.00=160,000 [A]</t>
  </si>
  <si>
    <t>26.50+153.00=179,500 [A]</t>
  </si>
  <si>
    <t>966345</t>
  </si>
  <si>
    <t>BOURÁNÍ PROPUSTŮ Z TRUB DN DO 300MM</t>
  </si>
  <si>
    <t>D.2.2 Podrobná situace stavby 
Odvoz na trvalou skládku</t>
  </si>
  <si>
    <t>8.50=8,500 [A]</t>
  </si>
  <si>
    <t>3.00=3,000 [A]</t>
  </si>
  <si>
    <t>SO 103.1</t>
  </si>
  <si>
    <t>Zemina z pol. č. 12273 - 31.50=31,500 [A]</t>
  </si>
  <si>
    <t>Beton z pol. č. 966346 - 0.70*0.70*22.50=11,025 [A]</t>
  </si>
  <si>
    <t>D.3.2 Podrobná situace stavby 
Místa napojení na stávající komunikace 
Včetně odvozu na skládku cestmistrovství Polička 
Průměrná vzdálenost 5 km</t>
  </si>
  <si>
    <t>12*2*0.04=0,960 [A]</t>
  </si>
  <si>
    <t>32.00*2=64,000 [A]</t>
  </si>
  <si>
    <t>D.3.2 Podrobná situace stavby 
V místech obnovy sjezdů 
Odvoz na trvalou skládku</t>
  </si>
  <si>
    <t>31.50=31,500 [A]</t>
  </si>
  <si>
    <t>D.3.2 Podrobná situace stavby 
Lože a obetonování potrubí</t>
  </si>
  <si>
    <t>0.10*0.80*21.00+0.70*0.70*21.00-3.14*0.25*0.25*21.00=7,849 [A]</t>
  </si>
  <si>
    <t>D.3.2 Podrobná situace stavby 
Podkladní vrstva pod betonové lože</t>
  </si>
  <si>
    <t>0.10*0.80*21.00=1,680 [A]</t>
  </si>
  <si>
    <t>D.3.2 Podrobná situace stavby 
Zásyp obnoveného sjezdu</t>
  </si>
  <si>
    <t>22.00=22,000 [A]</t>
  </si>
  <si>
    <t>32.00*2.00=64,000 [A]</t>
  </si>
  <si>
    <t>21.00*2.00=42,000 [A]</t>
  </si>
  <si>
    <t>D.3.2 Podrobná situace stavby 
Místa napojení na stávající komunikace</t>
  </si>
  <si>
    <t>D.3.2 Podorbná situace stavby</t>
  </si>
  <si>
    <t>D.1.2 Podrobná situace stavby 
Šikmé betonové čelo z lomového kamene ve sklonu 1:2</t>
  </si>
  <si>
    <t>21.00=21,000 [A]</t>
  </si>
  <si>
    <t>22.50=22,500 [A]</t>
  </si>
  <si>
    <t>SO 104.1</t>
  </si>
  <si>
    <t>Přidružený dopravní prostor obce Korouhev</t>
  </si>
  <si>
    <t>Zemina z pol. č. 12273 - 2.80=2,800 [A]</t>
  </si>
  <si>
    <t>Obrubníky z pol. č. 11353 - 50.50*0.40*0.10=2,020 [A] 
Dlažba z pol. č. 11347 - 7.54=7,540 [B] 
Celkem: A+B=9,560 [C]</t>
  </si>
  <si>
    <t>Asfaltové vrstvy z pol. č. 11343 - 16.24=16,240 [A]</t>
  </si>
  <si>
    <t>11343</t>
  </si>
  <si>
    <t>ODSTRAN KRYTU ZPEVNĚNÝCH PLOCH S ASFALT POJIVEM VČET PODKLADU</t>
  </si>
  <si>
    <t>D.4.2 Podrobná situace stavby 
Odstranění plochy pro chodník 
Odvoz na trvalou skládku</t>
  </si>
  <si>
    <t>56.00*0.29=16,240 [A]</t>
  </si>
  <si>
    <t>11347</t>
  </si>
  <si>
    <t>ODSTRAN KRYTU ZPEVNĚNÝCH PLOCH Z DLAŽEB KOSTEK VČET PODKL</t>
  </si>
  <si>
    <t>D.4.2 Podrobná situace stavby 
Odvoz na trvalou skládku</t>
  </si>
  <si>
    <t>26.00*0.29=7,540 [A]</t>
  </si>
  <si>
    <t>11353</t>
  </si>
  <si>
    <t>ODSTRANĚNÍ CHODNÍKOVÝCH KAMENNÝCH OBRUBNÍKŮ</t>
  </si>
  <si>
    <t>D.4.2 Podrobná situace stavby 
kamenné obrubníky poškozené - odvoz na trvalou skládku</t>
  </si>
  <si>
    <t>50.50=50,500 [A]</t>
  </si>
  <si>
    <t>D.4.2 Podorbná situace stavby 
Odvezeno na trvalou skládku</t>
  </si>
  <si>
    <t>28.00*0.20*0.50=2,800 [A]</t>
  </si>
  <si>
    <t>17421</t>
  </si>
  <si>
    <t>ZÁSYP JAM A RÝH ZEMINOU BEZ ZHUTNĚNÍ</t>
  </si>
  <si>
    <t>Zásyp za obrubníkem</t>
  </si>
  <si>
    <t>28.00*0.20*0.40=2,240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</si>
  <si>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</si>
  <si>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D.4.2 Podorbná situace stavby</t>
  </si>
  <si>
    <t>28.00*0.40=11,200 [A]</t>
  </si>
  <si>
    <t>8.00=8,000 [A]</t>
  </si>
  <si>
    <t>56334</t>
  </si>
  <si>
    <t>VOZOVKOVÉ VRSTVY ZE ŠTĚRKODRTI TL. DO 200MM</t>
  </si>
  <si>
    <t>108.00=108,000 [A]</t>
  </si>
  <si>
    <t>D.4.2 Podrobná situace stavby</t>
  </si>
  <si>
    <t>90.00=90,000 [A]</t>
  </si>
  <si>
    <t>582612</t>
  </si>
  <si>
    <t>KRYTY Z BETON DLAŽDIC SE ZÁMKEM ŠEDÝCH TL 80MM DO LOŽE Z KAM</t>
  </si>
  <si>
    <t>6.00=6,000 [A]</t>
  </si>
  <si>
    <t>582614</t>
  </si>
  <si>
    <t>KRYTY Z BETON DLAŽDIC SE ZÁMKEM BAREV TL 60MM DO LOŽE Z KAM</t>
  </si>
  <si>
    <t>D.4.2 Podorbná situace stavby 
Barva červená</t>
  </si>
  <si>
    <t>D.4.2 Podorbná situace stavby 
barva červená</t>
  </si>
  <si>
    <t>58261B</t>
  </si>
  <si>
    <t>KRYTY Z BETON DLAŽDIC SE ZÁMKEM BAREV RELIÉF TL 80MM DO LOŽE Z KAM</t>
  </si>
  <si>
    <t>2.00=2,000 [A]</t>
  </si>
  <si>
    <t>917211</t>
  </si>
  <si>
    <t>ZÁHONOVÉ OBRUBY Z BETONOVÝCH OBRUBNÍKŮ ŠÍŘ 50MM</t>
  </si>
  <si>
    <t>D.4.2 Podrobná situace stavby 
Beton pro lože obrubníků – C 20/25, XF4.</t>
  </si>
  <si>
    <t>28.00=28,000 [A]</t>
  </si>
  <si>
    <t>96618</t>
  </si>
  <si>
    <t>BOURÁNÍ KONSTRUKCÍ KOVOVÝCH</t>
  </si>
  <si>
    <t>Odstranění stávajícího železného zábradlí 
odvoz do kovošrotu</t>
  </si>
  <si>
    <t>16.00*1.50*0.02*7.87=3,778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</si>
  <si>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</si>
  <si>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201.1</t>
  </si>
  <si>
    <t>11524</t>
  </si>
  <si>
    <t>PŘEVEDENÍ VODY POTRUBÍM DN 400 NEBO ŽLABY R.O. DO 1,4M</t>
  </si>
  <si>
    <t>celkem zřízení, provozování a odstranění dle požadavku zhotovitele vč. podpůrných konstrukcí, přesunů pro více etap atp. 
celkem pro převedení přes výkop - zatrubnění, odvodnění (8,0+8,0+4,0)=20,000 [A]</t>
  </si>
  <si>
    <t>Položka převedení vody na povrchu zahrnuje zřízení, udržování a odstranění příslušného zařízení. Převedení vody se uvádí buď průměrem potrubí (DN) nebo délkou rozvinutého obvodu žlabu (r.o.).</t>
  </si>
  <si>
    <t>11525</t>
  </si>
  <si>
    <t>PŘEVEDENÍ VODY POTRUBÍM DN 600 NEBO ŽLABY R.O. DO 2,0M</t>
  </si>
  <si>
    <t>celkem zřízení, provozování a odstranění dle požadavku zhotovitele vč. podpůrných konstrukcí, přesunů pro více etap atp. 
celkem 2*30,0=60,000 [A]</t>
  </si>
  <si>
    <t>22694</t>
  </si>
  <si>
    <t>ZÁPOROVÉ PAŽENÍ Z KOVU DOČASNÉ</t>
  </si>
  <si>
    <t>celkem dle návrhu v v DSP+PDPS včetně upřesnění v RDS dokumentaci 
celkem svislé zápory opěry 01 - 0,0337*(6,0*(9+11)+4*(2+2))=4,583 [A] 
celkem svislé zápory opěry 02 - 0,0337*(6,0*(9+11)+4*(2+2))=4,583 [B] 
celkem vodorovné převázky pažení opěry 01 - 1,5*0,0832*(4+4)*2*1,1=2,196 [C] 
celkem vodorovné převázky pažení opěry 02 - 1,5*0,0832*(4+4)*2*1,1=2,196 [D] 
Celkem: A+B+C+D=13,558 [E]</t>
  </si>
  <si>
    <t>položka zahrnuje opotřebení ocelových zápor, jejich osazení do připravených vrtů včetně zabetonování konců a obsypu, případně jejich zaberanění a jejich odstranění. Ocelová převázka se započítá do výsledné hmotnosti.</t>
  </si>
  <si>
    <t>22695A</t>
  </si>
  <si>
    <t>VÝDŘEVA ZÁPOROVÉHO PAŽENÍ DOČASNÁ (PLOCHA)</t>
  </si>
  <si>
    <t>celkem předpoklad pažení opěry 01 - 1,0*3,0*(10+12)=66,000 [A] 
celkem předpoklad pažení opěry 02 - 1,0*3,0*(10+12)=66,000 [B] 
Celkem: A+B=132,000 [C]</t>
  </si>
  <si>
    <t>položka zahrnuje osazení pažin bez ohledu na druh, jejich opotřebení a jejich odstranění</t>
  </si>
  <si>
    <t>SO 202.1</t>
  </si>
  <si>
    <t>celkem čerpání po dobu realizace úprav pod mostem, obnově - předpoklad - 7*12*2*2=336,000 [A]</t>
  </si>
  <si>
    <t>celkem zřízení, provozování a odstranění dle požadavku zhotovitele vč. podpůrných konstrukcí, přesunů pro více etap atp. 
celkem 3*15,0=45,000 [A]</t>
  </si>
  <si>
    <t>Nezpůsobilé výdaje</t>
  </si>
  <si>
    <t>SO 000.2</t>
  </si>
  <si>
    <t>01400</t>
  </si>
  <si>
    <t>POPLATKY - BANKOVNÍ ZÁRUKA</t>
  </si>
  <si>
    <t>Poplatky bance</t>
  </si>
  <si>
    <t>zahrnuje jinde neuvedené poplatky související s výstavbou</t>
  </si>
  <si>
    <t>03100</t>
  </si>
  <si>
    <t>ZAŘÍZENÍ STAVENIŠTĚ - ZŘÍZENÍ, PROVOZ, DEMONTÁŽ</t>
  </si>
  <si>
    <t>zahrnuje objednatelem povolené náklady na pořízení (event. pronájem), provozování, udržování a likvidaci zhotovitelova zařízení</t>
  </si>
  <si>
    <t>SO 101.2</t>
  </si>
  <si>
    <t>Zemina z pol. č. 12273 - 36.25=36,250 [A]</t>
  </si>
  <si>
    <t>Materiál z přístřešků z pol. č. 98816 - 32.00*0.10*4.00+(15.00+12.00)*0.10=15,500 [A] 
Materiál z přístřešku z pol. č. 98817 - 5.00*3.50*0.10+9.00*0.10=2,650 [B] 
Celkem: A+B=18,150 [C]</t>
  </si>
  <si>
    <t>Asfaltové vrstvy z pol. č. 11343 - 11.60=11,600 [A]</t>
  </si>
  <si>
    <t>D.1.2 Podrobná situace stavby 
Odstranění plochy pro nástupiště 
Odvoz na trvalou skládku</t>
  </si>
  <si>
    <t>40.00*0.29=11,600 [A]</t>
  </si>
  <si>
    <t>D.1.2 Podorbná situace stavby 
Odvezeno na trvalou skládku</t>
  </si>
  <si>
    <t>55.00*0.29+70.00*0.29=36,250 [A]</t>
  </si>
  <si>
    <t>165.00=165,000 [A]</t>
  </si>
  <si>
    <t>144.00=144,000 [A]</t>
  </si>
  <si>
    <t>D.1.2 Podorbná situace stavby 
Barva červená</t>
  </si>
  <si>
    <t>D.1.2 Podorbná situace stavby 
barva červená</t>
  </si>
  <si>
    <t>9.00=9,000 [A]</t>
  </si>
  <si>
    <t>D.1.2 Podorbná situace stavby 
Beton pro lože obrubníků – C 20/25, XF4.</t>
  </si>
  <si>
    <t>96.00=96,000 [A]</t>
  </si>
  <si>
    <t>919115</t>
  </si>
  <si>
    <t>ŘEZÁNÍ ASFALTOVÉHO KRYTU VOZOVEK TL DO 250MM</t>
  </si>
  <si>
    <t>25.00=25,000 [A]</t>
  </si>
  <si>
    <t>93767</t>
  </si>
  <si>
    <t>R</t>
  </si>
  <si>
    <t>MOBILIÁŘ - PŘÍSTŘEŠKY PRO ZASTÁVKY VEŘEJNÉ DOPRAVY</t>
  </si>
  <si>
    <t>D.1.2 Podrobná situace stavby 
Ocelová, zinkovaná konstrukce opatřená práškovým vypalovacím lakem. Zadní stěny z kaleného skla. Zastřešení bezpečnostním sklem. Odvodnění vedené nohou. Bez vitrín. Lavička se sedákem z masivního dřeva. 1x nosič jízdních řádů. Rozměr 4235 x 1855, výška 2580 mm.</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</si>
  <si>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</si>
  <si>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98816</t>
  </si>
  <si>
    <t>DEMOLICE DROBNÝCH STAVEB S PODÍLEM KONSTR DO 10% DŘEVĚNÝCH</t>
  </si>
  <si>
    <t>M3OP</t>
  </si>
  <si>
    <t>D.1.2 Podorbná situace stavby 
Demolice zastávkového přístřešku odvoz na trvalou skládku</t>
  </si>
  <si>
    <t>15.00*4.00+12.00*4.00=108,000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</si>
  <si>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</si>
  <si>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98817</t>
  </si>
  <si>
    <t>DEMOLICE DROBNÝCH STAVEB S PODÍLEM KONSTR DO 10% KOVOVÝCH</t>
  </si>
  <si>
    <t>9.00*3.50=31,500 [A]</t>
  </si>
  <si>
    <t>SO 104.2</t>
  </si>
  <si>
    <t>Zemina z pol. č. 12273 - 117.50=117,500 [A]</t>
  </si>
  <si>
    <t>Beton z pol. č. 11315 - 4.00=4,000 [A] 
Žlaby z pol. č. 96654 - 36.00*0.25*0.20=1,800 [B] 
Celkem: A+B=5,800 [C]</t>
  </si>
  <si>
    <t>117.50=117,500 [A]</t>
  </si>
  <si>
    <t>119.20=119,200 [A]</t>
  </si>
  <si>
    <t>23.84=23,840 [A]</t>
  </si>
  <si>
    <t>11315</t>
  </si>
  <si>
    <t>ODSTRANĚNÍ KRYTU ZPEVNĚNÝCH PLOCH Z BETONU</t>
  </si>
  <si>
    <t>8*0.50=4,000 [A]</t>
  </si>
  <si>
    <t>244.00=244,000 [A]</t>
  </si>
  <si>
    <t>302.00=302,000 [A]</t>
  </si>
  <si>
    <t>917212</t>
  </si>
  <si>
    <t>ZÁHONOVÉ OBRUBY Z BETONOVÝCH OBRUBNÍKŮ ŠÍŘ 80MM</t>
  </si>
  <si>
    <t>298.00=298,000 [A]</t>
  </si>
  <si>
    <t>16.00*1.50*0.02*7.50=3,600 [A]</t>
  </si>
  <si>
    <t>96654</t>
  </si>
  <si>
    <t>ODSTRANĚNÍ ŽLABŮ Z DÍLCŮ (VČET ŠTĚRBINOVÝCH) ŠÍŘKY 250MM</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</si>
  <si>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</si>
  <si>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vodicí pásek v místech betonové obruby</t>
  </si>
  <si>
    <t>298*0,25=74,500 [A]</t>
  </si>
  <si>
    <t>SO 999.2</t>
  </si>
  <si>
    <t>Oprava objízdných tras</t>
  </si>
  <si>
    <t>Štěrkodrť z pol. č. 11332 - 96.000=96,000 [A]</t>
  </si>
  <si>
    <t>02851</t>
  </si>
  <si>
    <t>PRŮZKUMNÉ PRÁCE DIAGNOSTIKY KONSTRUKCÍ NA POVRCHU</t>
  </si>
  <si>
    <t>Stanovení míst, která je nutné opravit po objízdných trasách - rekognoskace terénu</t>
  </si>
  <si>
    <t>320.00*0.15=48,000 [A] 
320.00*0.15=48,000 [B] 
Celkem: A+B=96,000 [C]</t>
  </si>
  <si>
    <t>11372E</t>
  </si>
  <si>
    <t>FRÉZOVÁNÍ ZPEVNĚNÝCH PLOCH ASFALT DROBNÝCH OPRAV A PLOŠ ROZPADŮ DO 500M2</t>
  </si>
  <si>
    <t>Včetně odvozu na skládku cestmistrovství Polička 
Průměrná vzdálenost 3 km</t>
  </si>
  <si>
    <t>1200.00*0.04=48,000 [A] 
1200.00*0.07=84,000 [B] 
Celkem: A+B=132,000 [C]</t>
  </si>
  <si>
    <t>567303</t>
  </si>
  <si>
    <t>VRSTVY PRO OBNOVU A OPRAVY ZE ŠTĚRKODRTI</t>
  </si>
  <si>
    <t>577212</t>
  </si>
  <si>
    <t>VRSTVY PRO OBNOVU, OPRAVY - SPOJ POSTŘIK DO 0,5KG/M2</t>
  </si>
  <si>
    <t>1200.00+1200.00=2 400,000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</si>
  <si>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</si>
  <si>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5774AE</t>
  </si>
  <si>
    <t>VRSTVY PRO OBNOVU A OPRAVY Z ASF BETONU ACO 11+, 11S</t>
  </si>
  <si>
    <t>včetně utěsnění pracovních a napojovacích spar - prořez a zálivka</t>
  </si>
  <si>
    <t>1200.00*0.04=48,000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</si>
  <si>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</si>
  <si>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5774CG</t>
  </si>
  <si>
    <t>VRSTVY PRO OBNOVU A OPRAVY Z ASF BETONU ACL 16S, 16+</t>
  </si>
  <si>
    <t>1200.00*0.07=84,000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</si>
</sst>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0" fillId="2" borderId="6" xfId="0" applyFill="1"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SUM(C10:C33)</f>
      </c>
      <c r="D6" s="1"/>
      <c r="E6" s="1"/>
    </row>
    <row r="7" spans="1:5" ht="12.75" customHeight="1">
      <c r="A7" s="1"/>
      <c r="B7" s="4" t="s">
        <v>4</v>
      </c>
      <c r="C7" s="7">
        <f>SUM(E10:E33)</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19" t="s">
        <v>27</v>
      </c>
      <c r="B10" s="19" t="s">
        <v>28</v>
      </c>
      <c r="C10" s="20">
        <f>'1_SO 101'!I3</f>
      </c>
      <c r="D10" s="20">
        <f>'1_SO 101'!O2</f>
      </c>
      <c r="E10" s="20">
        <f>C10+D10</f>
      </c>
    </row>
    <row r="11" spans="1:5" ht="12.75" customHeight="1">
      <c r="A11" s="19" t="s">
        <v>293</v>
      </c>
      <c r="B11" s="19" t="s">
        <v>294</v>
      </c>
      <c r="C11" s="20">
        <f>'1_SO 102'!I3</f>
      </c>
      <c r="D11" s="20">
        <f>'1_SO 102'!O2</f>
      </c>
      <c r="E11" s="20">
        <f>C11+D11</f>
      </c>
    </row>
    <row r="12" spans="1:5" ht="12.75" customHeight="1">
      <c r="A12" s="19" t="s">
        <v>345</v>
      </c>
      <c r="B12" s="19" t="s">
        <v>346</v>
      </c>
      <c r="C12" s="20">
        <f>'1_SO 103'!I3</f>
      </c>
      <c r="D12" s="20">
        <f>'1_SO 103'!O2</f>
      </c>
      <c r="E12" s="20">
        <f>C12+D12</f>
      </c>
    </row>
    <row r="13" spans="1:5" ht="12.75" customHeight="1">
      <c r="A13" s="19" t="s">
        <v>438</v>
      </c>
      <c r="B13" s="19" t="s">
        <v>439</v>
      </c>
      <c r="C13" s="20">
        <f>'1_SO 105'!I3</f>
      </c>
      <c r="D13" s="20">
        <f>'1_SO 105'!O2</f>
      </c>
      <c r="E13" s="20">
        <f>C13+D13</f>
      </c>
    </row>
    <row r="14" spans="1:5" ht="12.75" customHeight="1">
      <c r="A14" s="19" t="s">
        <v>503</v>
      </c>
      <c r="B14" s="19" t="s">
        <v>504</v>
      </c>
      <c r="C14" s="20">
        <f>'1_SO 201'!I3</f>
      </c>
      <c r="D14" s="20">
        <f>'1_SO 201'!O2</f>
      </c>
      <c r="E14" s="20">
        <f>C14+D14</f>
      </c>
    </row>
    <row r="15" spans="1:5" ht="12.75" customHeight="1">
      <c r="A15" s="19" t="s">
        <v>903</v>
      </c>
      <c r="B15" s="19" t="s">
        <v>904</v>
      </c>
      <c r="C15" s="20">
        <f>'1_SO 202'!I3</f>
      </c>
      <c r="D15" s="20">
        <f>'1_SO 202'!O2</f>
      </c>
      <c r="E15" s="20">
        <f>C15+D15</f>
      </c>
    </row>
    <row r="16" spans="1:5" ht="12.75" customHeight="1">
      <c r="A16" s="19" t="s">
        <v>1075</v>
      </c>
      <c r="B16" s="19" t="s">
        <v>1076</v>
      </c>
      <c r="C16" s="20">
        <f>'1_SO 301'!I3</f>
      </c>
      <c r="D16" s="20">
        <f>'1_SO 301'!O2</f>
      </c>
      <c r="E16" s="20">
        <f>C16+D16</f>
      </c>
    </row>
    <row r="17" spans="1:5" ht="12.75" customHeight="1">
      <c r="A17" s="19" t="s">
        <v>1107</v>
      </c>
      <c r="B17" s="19" t="s">
        <v>1108</v>
      </c>
      <c r="C17" s="20">
        <f>'1_SO 401'!I3</f>
      </c>
      <c r="D17" s="20">
        <f>'1_SO 401'!O2</f>
      </c>
      <c r="E17" s="20">
        <f>C17+D17</f>
      </c>
    </row>
    <row r="18" spans="1:5" ht="12.75" customHeight="1">
      <c r="A18" s="19" t="s">
        <v>1113</v>
      </c>
      <c r="B18" s="19" t="s">
        <v>1114</v>
      </c>
      <c r="C18" s="20">
        <f>'1_SO 801'!I3</f>
      </c>
      <c r="D18" s="20">
        <f>'1_SO 801'!O2</f>
      </c>
      <c r="E18" s="20">
        <f>C18+D18</f>
      </c>
    </row>
    <row r="19" spans="1:5" ht="12.75" customHeight="1">
      <c r="A19" s="19" t="s">
        <v>1144</v>
      </c>
      <c r="B19" s="19" t="s">
        <v>1114</v>
      </c>
      <c r="C19" s="20">
        <f>'1_SO 801.1'!I3</f>
      </c>
      <c r="D19" s="20">
        <f>'1_SO 801.1'!O2</f>
      </c>
      <c r="E19" s="20">
        <f>C19+D19</f>
      </c>
    </row>
    <row r="20" spans="1:5" ht="12.75" customHeight="1">
      <c r="A20" s="19" t="s">
        <v>1156</v>
      </c>
      <c r="B20" s="19" t="s">
        <v>1157</v>
      </c>
      <c r="C20" s="20">
        <f>'1_SO 802'!I3</f>
      </c>
      <c r="D20" s="20">
        <f>'1_SO 802'!O2</f>
      </c>
      <c r="E20" s="20">
        <f>C20+D20</f>
      </c>
    </row>
    <row r="21" spans="1:5" ht="12.75" customHeight="1">
      <c r="A21" s="19" t="s">
        <v>1230</v>
      </c>
      <c r="B21" s="19" t="s">
        <v>1231</v>
      </c>
      <c r="C21" s="20">
        <f>'2_DIO I.1'!I3</f>
      </c>
      <c r="D21" s="20">
        <f>'2_DIO I.1'!O2</f>
      </c>
      <c r="E21" s="20">
        <f>C21+D21</f>
      </c>
    </row>
    <row r="22" spans="1:5" ht="12.75" customHeight="1">
      <c r="A22" s="19" t="s">
        <v>1300</v>
      </c>
      <c r="B22" s="19" t="s">
        <v>1301</v>
      </c>
      <c r="C22" s="20">
        <f>'2_DIO II.1'!I3</f>
      </c>
      <c r="D22" s="20">
        <f>'2_DIO II.1'!O2</f>
      </c>
      <c r="E22" s="20">
        <f>C22+D22</f>
      </c>
    </row>
    <row r="23" spans="1:5" ht="12.75" customHeight="1">
      <c r="A23" s="19" t="s">
        <v>1324</v>
      </c>
      <c r="B23" s="19" t="s">
        <v>1325</v>
      </c>
      <c r="C23" s="20">
        <f>'2_SO 000.1'!I3</f>
      </c>
      <c r="D23" s="20">
        <f>'2_SO 000.1'!O2</f>
      </c>
      <c r="E23" s="20">
        <f>C23+D23</f>
      </c>
    </row>
    <row r="24" spans="1:5" ht="12.75" customHeight="1">
      <c r="A24" s="19" t="s">
        <v>1376</v>
      </c>
      <c r="B24" s="19" t="s">
        <v>28</v>
      </c>
      <c r="C24" s="20">
        <f>'2_SO 101.1'!I3</f>
      </c>
      <c r="D24" s="20">
        <f>'2_SO 101.1'!O2</f>
      </c>
      <c r="E24" s="20">
        <f>C24+D24</f>
      </c>
    </row>
    <row r="25" spans="1:5" ht="12.75" customHeight="1">
      <c r="A25" s="19" t="s">
        <v>1413</v>
      </c>
      <c r="B25" s="19" t="s">
        <v>294</v>
      </c>
      <c r="C25" s="20">
        <f>'2_SO 102.1'!I3</f>
      </c>
      <c r="D25" s="20">
        <f>'2_SO 102.1'!O2</f>
      </c>
      <c r="E25" s="20">
        <f>C25+D25</f>
      </c>
    </row>
    <row r="26" spans="1:5" ht="12.75" customHeight="1">
      <c r="A26" s="19" t="s">
        <v>1441</v>
      </c>
      <c r="B26" s="19" t="s">
        <v>346</v>
      </c>
      <c r="C26" s="20">
        <f>'2_SO 103.1'!I3</f>
      </c>
      <c r="D26" s="20">
        <f>'2_SO 103.1'!O2</f>
      </c>
      <c r="E26" s="20">
        <f>C26+D26</f>
      </c>
    </row>
    <row r="27" spans="1:5" ht="12.75" customHeight="1">
      <c r="A27" s="19" t="s">
        <v>1462</v>
      </c>
      <c r="B27" s="19" t="s">
        <v>1463</v>
      </c>
      <c r="C27" s="20">
        <f>'2_SO 104.1'!I3</f>
      </c>
      <c r="D27" s="20">
        <f>'2_SO 104.1'!O2</f>
      </c>
      <c r="E27" s="20">
        <f>C27+D27</f>
      </c>
    </row>
    <row r="28" spans="1:5" ht="12.75" customHeight="1">
      <c r="A28" s="19" t="s">
        <v>1513</v>
      </c>
      <c r="B28" s="19" t="s">
        <v>504</v>
      </c>
      <c r="C28" s="20">
        <f>'2_SO 201.1'!I3</f>
      </c>
      <c r="D28" s="20">
        <f>'2_SO 201.1'!O2</f>
      </c>
      <c r="E28" s="20">
        <f>C28+D28</f>
      </c>
    </row>
    <row r="29" spans="1:5" ht="12.75" customHeight="1">
      <c r="A29" s="19" t="s">
        <v>1529</v>
      </c>
      <c r="B29" s="19" t="s">
        <v>904</v>
      </c>
      <c r="C29" s="20">
        <f>'2_SO 202.1'!I3</f>
      </c>
      <c r="D29" s="20">
        <f>'2_SO 202.1'!O2</f>
      </c>
      <c r="E29" s="20">
        <f>C29+D29</f>
      </c>
    </row>
    <row r="30" spans="1:5" ht="12.75" customHeight="1">
      <c r="A30" s="19" t="s">
        <v>1533</v>
      </c>
      <c r="B30" s="19" t="s">
        <v>1325</v>
      </c>
      <c r="C30" s="20">
        <f>'3_SO 000.2'!I3</f>
      </c>
      <c r="D30" s="20">
        <f>'3_SO 000.2'!O2</f>
      </c>
      <c r="E30" s="20">
        <f>C30+D30</f>
      </c>
    </row>
    <row r="31" spans="1:5" ht="12.75" customHeight="1">
      <c r="A31" s="19" t="s">
        <v>1541</v>
      </c>
      <c r="B31" s="19" t="s">
        <v>28</v>
      </c>
      <c r="C31" s="20">
        <f>'3_SO 101.2'!I3</f>
      </c>
      <c r="D31" s="20">
        <f>'3_SO 101.2'!O2</f>
      </c>
      <c r="E31" s="20">
        <f>C31+D31</f>
      </c>
    </row>
    <row r="32" spans="1:5" ht="12.75" customHeight="1">
      <c r="A32" s="19" t="s">
        <v>1573</v>
      </c>
      <c r="B32" s="19" t="s">
        <v>1463</v>
      </c>
      <c r="C32" s="20">
        <f>'3_SO 104.2'!I3</f>
      </c>
      <c r="D32" s="20">
        <f>'3_SO 104.2'!O2</f>
      </c>
      <c r="E32" s="20">
        <f>C32+D32</f>
      </c>
    </row>
    <row r="33" spans="1:5" ht="12.75" customHeight="1">
      <c r="A33" s="19" t="s">
        <v>1593</v>
      </c>
      <c r="B33" s="19" t="s">
        <v>1594</v>
      </c>
      <c r="C33" s="20">
        <f>'3_SO 999.2'!I3</f>
      </c>
      <c r="D33" s="20">
        <f>'3_SO 999.2'!O2</f>
      </c>
      <c r="E33" s="20">
        <f>C33+D33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0+O9+O26</f>
      </c>
      <c r="P2" t="s">
        <v>25</v>
      </c>
    </row>
    <row r="3" spans="1:16" ht="15" customHeight="1">
      <c r="A3" t="s">
        <v>11</v>
      </c>
      <c r="B3" s="12" t="s">
        <v>13</v>
      </c>
      <c r="C3" s="13" t="s">
        <v>14</v>
      </c>
      <c r="D3" s="1"/>
      <c r="E3" s="14" t="s">
        <v>15</v>
      </c>
      <c r="F3" s="1"/>
      <c r="G3" s="9"/>
      <c r="H3" s="8" t="s">
        <v>1113</v>
      </c>
      <c r="I3" s="41">
        <f>0+I9+I26</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1113</v>
      </c>
      <c r="D5" s="6"/>
      <c r="E5" s="18" t="s">
        <v>1114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1115</v>
      </c>
      <c r="D9" s="25"/>
      <c r="E9" s="27" t="s">
        <v>1114</v>
      </c>
      <c r="F9" s="25"/>
      <c r="G9" s="25"/>
      <c r="H9" s="25"/>
      <c r="I9" s="28">
        <f>0+Q9</f>
      </c>
      <c r="O9">
        <f>0+R9</f>
      </c>
      <c r="Q9">
        <f>0+I10+I14+I18+I22</f>
      </c>
      <c r="R9">
        <f>0+O10+O14+O18+O22</f>
      </c>
    </row>
    <row r="10" spans="1:16" ht="12.75">
      <c r="A10" s="24" t="s">
        <v>47</v>
      </c>
      <c r="B10" s="29" t="s">
        <v>18</v>
      </c>
      <c r="C10" s="29" t="s">
        <v>1116</v>
      </c>
      <c r="D10" s="24" t="s">
        <v>49</v>
      </c>
      <c r="E10" s="30" t="s">
        <v>1117</v>
      </c>
      <c r="F10" s="31" t="s">
        <v>1118</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1119</v>
      </c>
      <c r="D14" s="24" t="s">
        <v>49</v>
      </c>
      <c r="E14" s="30" t="s">
        <v>1120</v>
      </c>
      <c r="F14" s="31" t="s">
        <v>1118</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1121</v>
      </c>
      <c r="D18" s="24" t="s">
        <v>49</v>
      </c>
      <c r="E18" s="30" t="s">
        <v>1122</v>
      </c>
      <c r="F18" s="31" t="s">
        <v>1118</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1123</v>
      </c>
      <c r="D22" s="24" t="s">
        <v>49</v>
      </c>
      <c r="E22" s="30" t="s">
        <v>1124</v>
      </c>
      <c r="F22" s="31" t="s">
        <v>1118</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8" ht="12.75" customHeight="1">
      <c r="A26" s="6" t="s">
        <v>45</v>
      </c>
      <c r="B26" s="6"/>
      <c r="C26" s="39" t="s">
        <v>1125</v>
      </c>
      <c r="D26" s="6"/>
      <c r="E26" s="27" t="s">
        <v>1126</v>
      </c>
      <c r="F26" s="6"/>
      <c r="G26" s="6"/>
      <c r="H26" s="6"/>
      <c r="I26" s="40">
        <f>0+Q26</f>
      </c>
      <c r="O26">
        <f>0+R26</f>
      </c>
      <c r="Q26">
        <f>0+I27+I31+I35+I39+I43+I47+I51+I55+I59</f>
      </c>
      <c r="R26">
        <f>0+O27+O31+O35+O39+O43+O47+O51+O55+O59</f>
      </c>
    </row>
    <row r="27" spans="1:16" ht="25.5">
      <c r="A27" s="24" t="s">
        <v>47</v>
      </c>
      <c r="B27" s="29" t="s">
        <v>37</v>
      </c>
      <c r="C27" s="29" t="s">
        <v>1127</v>
      </c>
      <c r="D27" s="24" t="s">
        <v>49</v>
      </c>
      <c r="E27" s="30" t="s">
        <v>1128</v>
      </c>
      <c r="F27" s="31" t="s">
        <v>51</v>
      </c>
      <c r="G27" s="32">
        <v>6</v>
      </c>
      <c r="H27" s="33">
        <v>0</v>
      </c>
      <c r="I27" s="33">
        <f>ROUND(ROUND(H27,2)*ROUND(G27,3),2)</f>
      </c>
      <c r="O27">
        <f>(I27*21)/100</f>
      </c>
      <c r="P27" t="s">
        <v>26</v>
      </c>
    </row>
    <row r="28" spans="1:5" ht="12.75">
      <c r="A28" s="34" t="s">
        <v>52</v>
      </c>
      <c r="E28" s="35" t="s">
        <v>49</v>
      </c>
    </row>
    <row r="29" spans="1:5" ht="12.75">
      <c r="A29" s="36" t="s">
        <v>53</v>
      </c>
      <c r="E29" s="37" t="s">
        <v>49</v>
      </c>
    </row>
    <row r="30" spans="1:5" ht="12.75">
      <c r="A30" t="s">
        <v>55</v>
      </c>
      <c r="E30" s="35" t="s">
        <v>49</v>
      </c>
    </row>
    <row r="31" spans="1:16" ht="12.75">
      <c r="A31" s="24" t="s">
        <v>47</v>
      </c>
      <c r="B31" s="29" t="s">
        <v>39</v>
      </c>
      <c r="C31" s="29" t="s">
        <v>1129</v>
      </c>
      <c r="D31" s="24" t="s">
        <v>49</v>
      </c>
      <c r="E31" s="30" t="s">
        <v>1130</v>
      </c>
      <c r="F31" s="31" t="s">
        <v>1118</v>
      </c>
      <c r="G31" s="32">
        <v>2</v>
      </c>
      <c r="H31" s="33">
        <v>0</v>
      </c>
      <c r="I31" s="33">
        <f>ROUND(ROUND(H31,2)*ROUND(G31,3),2)</f>
      </c>
      <c r="O31">
        <f>(I31*21)/100</f>
      </c>
      <c r="P31" t="s">
        <v>26</v>
      </c>
    </row>
    <row r="32" spans="1:5" ht="12.75">
      <c r="A32" s="34" t="s">
        <v>52</v>
      </c>
      <c r="E32" s="35" t="s">
        <v>49</v>
      </c>
    </row>
    <row r="33" spans="1:5" ht="12.75">
      <c r="A33" s="36" t="s">
        <v>53</v>
      </c>
      <c r="E33" s="37" t="s">
        <v>49</v>
      </c>
    </row>
    <row r="34" spans="1:5" ht="12.75">
      <c r="A34" t="s">
        <v>55</v>
      </c>
      <c r="E34" s="35" t="s">
        <v>49</v>
      </c>
    </row>
    <row r="35" spans="1:16" ht="12.75">
      <c r="A35" s="24" t="s">
        <v>47</v>
      </c>
      <c r="B35" s="29" t="s">
        <v>82</v>
      </c>
      <c r="C35" s="29" t="s">
        <v>1131</v>
      </c>
      <c r="D35" s="24" t="s">
        <v>49</v>
      </c>
      <c r="E35" s="30" t="s">
        <v>1132</v>
      </c>
      <c r="F35" s="31" t="s">
        <v>1118</v>
      </c>
      <c r="G35" s="32">
        <v>2</v>
      </c>
      <c r="H35" s="33">
        <v>0</v>
      </c>
      <c r="I35" s="33">
        <f>ROUND(ROUND(H35,2)*ROUND(G35,3),2)</f>
      </c>
      <c r="O35">
        <f>(I35*21)/100</f>
      </c>
      <c r="P35" t="s">
        <v>26</v>
      </c>
    </row>
    <row r="36" spans="1:5" ht="12.75">
      <c r="A36" s="34" t="s">
        <v>52</v>
      </c>
      <c r="E36" s="35" t="s">
        <v>49</v>
      </c>
    </row>
    <row r="37" spans="1:5" ht="12.75">
      <c r="A37" s="36" t="s">
        <v>53</v>
      </c>
      <c r="E37" s="37" t="s">
        <v>49</v>
      </c>
    </row>
    <row r="38" spans="1:5" ht="12.75">
      <c r="A38" t="s">
        <v>55</v>
      </c>
      <c r="E38" s="35" t="s">
        <v>49</v>
      </c>
    </row>
    <row r="39" spans="1:16" ht="12.75">
      <c r="A39" s="24" t="s">
        <v>47</v>
      </c>
      <c r="B39" s="29" t="s">
        <v>89</v>
      </c>
      <c r="C39" s="29" t="s">
        <v>1133</v>
      </c>
      <c r="D39" s="24" t="s">
        <v>49</v>
      </c>
      <c r="E39" s="30" t="s">
        <v>1134</v>
      </c>
      <c r="F39" s="31" t="s">
        <v>1118</v>
      </c>
      <c r="G39" s="32">
        <v>2</v>
      </c>
      <c r="H39" s="33">
        <v>0</v>
      </c>
      <c r="I39" s="33">
        <f>ROUND(ROUND(H39,2)*ROUND(G39,3),2)</f>
      </c>
      <c r="O39">
        <f>(I39*21)/100</f>
      </c>
      <c r="P39" t="s">
        <v>26</v>
      </c>
    </row>
    <row r="40" spans="1:5" ht="12.75">
      <c r="A40" s="34" t="s">
        <v>52</v>
      </c>
      <c r="E40" s="35" t="s">
        <v>49</v>
      </c>
    </row>
    <row r="41" spans="1:5" ht="12.75">
      <c r="A41" s="36" t="s">
        <v>53</v>
      </c>
      <c r="E41" s="37" t="s">
        <v>49</v>
      </c>
    </row>
    <row r="42" spans="1:5" ht="12.75">
      <c r="A42" t="s">
        <v>55</v>
      </c>
      <c r="E42" s="35" t="s">
        <v>49</v>
      </c>
    </row>
    <row r="43" spans="1:16" ht="25.5">
      <c r="A43" s="24" t="s">
        <v>47</v>
      </c>
      <c r="B43" s="29" t="s">
        <v>42</v>
      </c>
      <c r="C43" s="29" t="s">
        <v>1135</v>
      </c>
      <c r="D43" s="24" t="s">
        <v>49</v>
      </c>
      <c r="E43" s="30" t="s">
        <v>1136</v>
      </c>
      <c r="F43" s="31" t="s">
        <v>1118</v>
      </c>
      <c r="G43" s="32">
        <v>2</v>
      </c>
      <c r="H43" s="33">
        <v>0</v>
      </c>
      <c r="I43" s="33">
        <f>ROUND(ROUND(H43,2)*ROUND(G43,3),2)</f>
      </c>
      <c r="O43">
        <f>(I43*21)/100</f>
      </c>
      <c r="P43" t="s">
        <v>26</v>
      </c>
    </row>
    <row r="44" spans="1:5" ht="12.75">
      <c r="A44" s="34" t="s">
        <v>52</v>
      </c>
      <c r="E44" s="35" t="s">
        <v>49</v>
      </c>
    </row>
    <row r="45" spans="1:5" ht="12.75">
      <c r="A45" s="36" t="s">
        <v>53</v>
      </c>
      <c r="E45" s="37" t="s">
        <v>49</v>
      </c>
    </row>
    <row r="46" spans="1:5" ht="12.75">
      <c r="A46" t="s">
        <v>55</v>
      </c>
      <c r="E46" s="35" t="s">
        <v>49</v>
      </c>
    </row>
    <row r="47" spans="1:16" ht="25.5">
      <c r="A47" s="24" t="s">
        <v>47</v>
      </c>
      <c r="B47" s="29" t="s">
        <v>44</v>
      </c>
      <c r="C47" s="29" t="s">
        <v>1137</v>
      </c>
      <c r="D47" s="24" t="s">
        <v>49</v>
      </c>
      <c r="E47" s="30" t="s">
        <v>1138</v>
      </c>
      <c r="F47" s="31" t="s">
        <v>1118</v>
      </c>
      <c r="G47" s="32">
        <v>2</v>
      </c>
      <c r="H47" s="33">
        <v>0</v>
      </c>
      <c r="I47" s="33">
        <f>ROUND(ROUND(H47,2)*ROUND(G47,3),2)</f>
      </c>
      <c r="O47">
        <f>(I47*21)/100</f>
      </c>
      <c r="P47" t="s">
        <v>26</v>
      </c>
    </row>
    <row r="48" spans="1:5" ht="12.75">
      <c r="A48" s="34" t="s">
        <v>52</v>
      </c>
      <c r="E48" s="35" t="s">
        <v>49</v>
      </c>
    </row>
    <row r="49" spans="1:5" ht="12.75">
      <c r="A49" s="36" t="s">
        <v>53</v>
      </c>
      <c r="E49" s="37" t="s">
        <v>49</v>
      </c>
    </row>
    <row r="50" spans="1:5" ht="12.75">
      <c r="A50" t="s">
        <v>55</v>
      </c>
      <c r="E50" s="35" t="s">
        <v>49</v>
      </c>
    </row>
    <row r="51" spans="1:16" ht="25.5">
      <c r="A51" s="24" t="s">
        <v>47</v>
      </c>
      <c r="B51" s="29" t="s">
        <v>104</v>
      </c>
      <c r="C51" s="29" t="s">
        <v>1139</v>
      </c>
      <c r="D51" s="24" t="s">
        <v>49</v>
      </c>
      <c r="E51" s="30" t="s">
        <v>1140</v>
      </c>
      <c r="F51" s="31" t="s">
        <v>1118</v>
      </c>
      <c r="G51" s="32">
        <v>2</v>
      </c>
      <c r="H51" s="33">
        <v>0</v>
      </c>
      <c r="I51" s="33">
        <f>ROUND(ROUND(H51,2)*ROUND(G51,3),2)</f>
      </c>
      <c r="O51">
        <f>(I51*21)/100</f>
      </c>
      <c r="P51" t="s">
        <v>26</v>
      </c>
    </row>
    <row r="52" spans="1:5" ht="12.75">
      <c r="A52" s="34" t="s">
        <v>52</v>
      </c>
      <c r="E52" s="35" t="s">
        <v>49</v>
      </c>
    </row>
    <row r="53" spans="1:5" ht="12.75">
      <c r="A53" s="36" t="s">
        <v>53</v>
      </c>
      <c r="E53" s="37" t="s">
        <v>49</v>
      </c>
    </row>
    <row r="54" spans="1:5" ht="12.75">
      <c r="A54" t="s">
        <v>55</v>
      </c>
      <c r="E54" s="35" t="s">
        <v>49</v>
      </c>
    </row>
    <row r="55" spans="1:16" ht="25.5">
      <c r="A55" s="24" t="s">
        <v>47</v>
      </c>
      <c r="B55" s="29" t="s">
        <v>110</v>
      </c>
      <c r="C55" s="29" t="s">
        <v>1141</v>
      </c>
      <c r="D55" s="24" t="s">
        <v>49</v>
      </c>
      <c r="E55" s="30" t="s">
        <v>1142</v>
      </c>
      <c r="F55" s="31" t="s">
        <v>1118</v>
      </c>
      <c r="G55" s="32">
        <v>2</v>
      </c>
      <c r="H55" s="33">
        <v>0</v>
      </c>
      <c r="I55" s="33">
        <f>ROUND(ROUND(H55,2)*ROUND(G55,3),2)</f>
      </c>
      <c r="O55">
        <f>(I55*21)/100</f>
      </c>
      <c r="P55" t="s">
        <v>26</v>
      </c>
    </row>
    <row r="56" spans="1:5" ht="12.75">
      <c r="A56" s="34" t="s">
        <v>52</v>
      </c>
      <c r="E56" s="35" t="s">
        <v>49</v>
      </c>
    </row>
    <row r="57" spans="1:5" ht="12.75">
      <c r="A57" s="36" t="s">
        <v>53</v>
      </c>
      <c r="E57" s="37" t="s">
        <v>49</v>
      </c>
    </row>
    <row r="58" spans="1:5" ht="12.75">
      <c r="A58" t="s">
        <v>55</v>
      </c>
      <c r="E58" s="35" t="s">
        <v>49</v>
      </c>
    </row>
    <row r="59" spans="1:16" ht="12.75">
      <c r="A59" s="24" t="s">
        <v>47</v>
      </c>
      <c r="B59" s="29" t="s">
        <v>115</v>
      </c>
      <c r="C59" s="29" t="s">
        <v>1141</v>
      </c>
      <c r="D59" s="24" t="s">
        <v>18</v>
      </c>
      <c r="E59" s="30" t="s">
        <v>1143</v>
      </c>
      <c r="F59" s="31" t="s">
        <v>1118</v>
      </c>
      <c r="G59" s="32">
        <v>2</v>
      </c>
      <c r="H59" s="33">
        <v>0</v>
      </c>
      <c r="I59" s="33">
        <f>ROUND(ROUND(H59,2)*ROUND(G59,3),2)</f>
      </c>
      <c r="O59">
        <f>(I59*21)/100</f>
      </c>
      <c r="P59" t="s">
        <v>26</v>
      </c>
    </row>
    <row r="60" spans="1:5" ht="12.75">
      <c r="A60" s="34" t="s">
        <v>52</v>
      </c>
      <c r="E60" s="35" t="s">
        <v>49</v>
      </c>
    </row>
    <row r="61" spans="1:5" ht="12.75">
      <c r="A61" s="36" t="s">
        <v>53</v>
      </c>
      <c r="E61" s="37" t="s">
        <v>49</v>
      </c>
    </row>
    <row r="62" spans="1:5" ht="12.75">
      <c r="A62" t="s">
        <v>55</v>
      </c>
      <c r="E62"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1144</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1144</v>
      </c>
      <c r="D5" s="6"/>
      <c r="E5" s="18" t="s">
        <v>1114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1115</v>
      </c>
      <c r="D9" s="25"/>
      <c r="E9" s="27" t="s">
        <v>1145</v>
      </c>
      <c r="F9" s="25"/>
      <c r="G9" s="25"/>
      <c r="H9" s="25"/>
      <c r="I9" s="28">
        <f>0+Q9</f>
      </c>
      <c r="O9">
        <f>0+R9</f>
      </c>
      <c r="Q9">
        <f>0+I10+I14+I18+I22+I26</f>
      </c>
      <c r="R9">
        <f>0+O10+O14+O18+O22+O26</f>
      </c>
    </row>
    <row r="10" spans="1:16" ht="12.75">
      <c r="A10" s="24" t="s">
        <v>47</v>
      </c>
      <c r="B10" s="29" t="s">
        <v>18</v>
      </c>
      <c r="C10" s="29" t="s">
        <v>1146</v>
      </c>
      <c r="D10" s="24" t="s">
        <v>49</v>
      </c>
      <c r="E10" s="30" t="s">
        <v>1147</v>
      </c>
      <c r="F10" s="31" t="s">
        <v>1118</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1148</v>
      </c>
      <c r="D14" s="24" t="s">
        <v>49</v>
      </c>
      <c r="E14" s="30" t="s">
        <v>1149</v>
      </c>
      <c r="F14" s="31" t="s">
        <v>1118</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1150</v>
      </c>
      <c r="D18" s="24" t="s">
        <v>49</v>
      </c>
      <c r="E18" s="30" t="s">
        <v>1151</v>
      </c>
      <c r="F18" s="31" t="s">
        <v>1118</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1152</v>
      </c>
      <c r="D22" s="24" t="s">
        <v>49</v>
      </c>
      <c r="E22" s="30" t="s">
        <v>1153</v>
      </c>
      <c r="F22" s="31" t="s">
        <v>1118</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1141</v>
      </c>
      <c r="D26" s="24" t="s">
        <v>49</v>
      </c>
      <c r="E26" s="30" t="s">
        <v>1154</v>
      </c>
      <c r="F26" s="31" t="s">
        <v>1155</v>
      </c>
      <c r="G26" s="32">
        <v>1</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19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0+O9+O86+O127</f>
      </c>
      <c r="P2" t="s">
        <v>25</v>
      </c>
    </row>
    <row r="3" spans="1:16" ht="15" customHeight="1">
      <c r="A3" t="s">
        <v>11</v>
      </c>
      <c r="B3" s="12" t="s">
        <v>13</v>
      </c>
      <c r="C3" s="13" t="s">
        <v>14</v>
      </c>
      <c r="D3" s="1"/>
      <c r="E3" s="14" t="s">
        <v>15</v>
      </c>
      <c r="F3" s="1"/>
      <c r="G3" s="9"/>
      <c r="H3" s="8" t="s">
        <v>1156</v>
      </c>
      <c r="I3" s="41">
        <f>0+I9+I86+I127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1156</v>
      </c>
      <c r="D5" s="6"/>
      <c r="E5" s="18" t="s">
        <v>1157</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1158</v>
      </c>
      <c r="F9" s="25"/>
      <c r="G9" s="25"/>
      <c r="H9" s="25"/>
      <c r="I9" s="28">
        <f>0+Q9</f>
      </c>
      <c r="O9">
        <f>0+R9</f>
      </c>
      <c r="Q9">
        <f>0+I10+I14+I18+I22+I26+I30+I34+I38+I42+I46+I50+I54+I58+I62+I66+I70+I74+I78+I82</f>
      </c>
      <c r="R9">
        <f>0+O10+O14+O18+O22+O26+O30+O34+O38+O42+O46+O50+O54+O58+O62+O66+O70+O74+O78+O82</f>
      </c>
    </row>
    <row r="10" spans="1:16" ht="12.75">
      <c r="A10" s="24" t="s">
        <v>47</v>
      </c>
      <c r="B10" s="29" t="s">
        <v>18</v>
      </c>
      <c r="C10" s="29" t="s">
        <v>18</v>
      </c>
      <c r="D10" s="24" t="s">
        <v>49</v>
      </c>
      <c r="E10" s="30" t="s">
        <v>1159</v>
      </c>
      <c r="F10" s="31" t="s">
        <v>1118</v>
      </c>
      <c r="G10" s="32">
        <v>17</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44</v>
      </c>
      <c r="D14" s="24" t="s">
        <v>49</v>
      </c>
      <c r="E14" s="30" t="s">
        <v>1160</v>
      </c>
      <c r="F14" s="31" t="s">
        <v>1118</v>
      </c>
      <c r="G14" s="32">
        <v>6</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104</v>
      </c>
      <c r="D18" s="24" t="s">
        <v>49</v>
      </c>
      <c r="E18" s="30" t="s">
        <v>1161</v>
      </c>
      <c r="F18" s="31" t="s">
        <v>1118</v>
      </c>
      <c r="G18" s="32">
        <v>65</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110</v>
      </c>
      <c r="D22" s="24" t="s">
        <v>49</v>
      </c>
      <c r="E22" s="30" t="s">
        <v>1162</v>
      </c>
      <c r="F22" s="31" t="s">
        <v>1118</v>
      </c>
      <c r="G22" s="32">
        <v>175</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115</v>
      </c>
      <c r="D26" s="24" t="s">
        <v>49</v>
      </c>
      <c r="E26" s="30" t="s">
        <v>1163</v>
      </c>
      <c r="F26" s="31" t="s">
        <v>1118</v>
      </c>
      <c r="G26" s="32">
        <v>720</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row r="30" spans="1:16" ht="12.75">
      <c r="A30" s="24" t="s">
        <v>47</v>
      </c>
      <c r="B30" s="29" t="s">
        <v>39</v>
      </c>
      <c r="C30" s="29" t="s">
        <v>121</v>
      </c>
      <c r="D30" s="24" t="s">
        <v>49</v>
      </c>
      <c r="E30" s="30" t="s">
        <v>1164</v>
      </c>
      <c r="F30" s="31" t="s">
        <v>1165</v>
      </c>
      <c r="G30" s="32">
        <v>58</v>
      </c>
      <c r="H30" s="33">
        <v>0</v>
      </c>
      <c r="I30" s="33">
        <f>ROUND(ROUND(H30,2)*ROUND(G30,3),2)</f>
      </c>
      <c r="O30">
        <f>(I30*21)/100</f>
      </c>
      <c r="P30" t="s">
        <v>26</v>
      </c>
    </row>
    <row r="31" spans="1:5" ht="12.75">
      <c r="A31" s="34" t="s">
        <v>52</v>
      </c>
      <c r="E31" s="35" t="s">
        <v>49</v>
      </c>
    </row>
    <row r="32" spans="1:5" ht="12.75">
      <c r="A32" s="36" t="s">
        <v>53</v>
      </c>
      <c r="E32" s="37" t="s">
        <v>49</v>
      </c>
    </row>
    <row r="33" spans="1:5" ht="12.75">
      <c r="A33" t="s">
        <v>55</v>
      </c>
      <c r="E33" s="35" t="s">
        <v>49</v>
      </c>
    </row>
    <row r="34" spans="1:16" ht="25.5">
      <c r="A34" s="24" t="s">
        <v>47</v>
      </c>
      <c r="B34" s="29" t="s">
        <v>82</v>
      </c>
      <c r="C34" s="29" t="s">
        <v>126</v>
      </c>
      <c r="D34" s="24" t="s">
        <v>49</v>
      </c>
      <c r="E34" s="30" t="s">
        <v>1166</v>
      </c>
      <c r="F34" s="31" t="s">
        <v>1118</v>
      </c>
      <c r="G34" s="32">
        <v>58</v>
      </c>
      <c r="H34" s="33">
        <v>0</v>
      </c>
      <c r="I34" s="33">
        <f>ROUND(ROUND(H34,2)*ROUND(G34,3),2)</f>
      </c>
      <c r="O34">
        <f>(I34*21)/100</f>
      </c>
      <c r="P34" t="s">
        <v>26</v>
      </c>
    </row>
    <row r="35" spans="1:5" ht="12.75">
      <c r="A35" s="34" t="s">
        <v>52</v>
      </c>
      <c r="E35" s="35" t="s">
        <v>49</v>
      </c>
    </row>
    <row r="36" spans="1:5" ht="12.75">
      <c r="A36" s="36" t="s">
        <v>53</v>
      </c>
      <c r="E36" s="37" t="s">
        <v>49</v>
      </c>
    </row>
    <row r="37" spans="1:5" ht="12.75">
      <c r="A37" t="s">
        <v>55</v>
      </c>
      <c r="E37" s="35" t="s">
        <v>49</v>
      </c>
    </row>
    <row r="38" spans="1:16" ht="12.75">
      <c r="A38" s="24" t="s">
        <v>47</v>
      </c>
      <c r="B38" s="29" t="s">
        <v>89</v>
      </c>
      <c r="C38" s="29" t="s">
        <v>133</v>
      </c>
      <c r="D38" s="24" t="s">
        <v>49</v>
      </c>
      <c r="E38" s="30" t="s">
        <v>1167</v>
      </c>
      <c r="F38" s="31" t="s">
        <v>1118</v>
      </c>
      <c r="G38" s="32">
        <v>58</v>
      </c>
      <c r="H38" s="33">
        <v>0</v>
      </c>
      <c r="I38" s="33">
        <f>ROUND(ROUND(H38,2)*ROUND(G38,3),2)</f>
      </c>
      <c r="O38">
        <f>(I38*21)/100</f>
      </c>
      <c r="P38" t="s">
        <v>26</v>
      </c>
    </row>
    <row r="39" spans="1:5" ht="12.75">
      <c r="A39" s="34" t="s">
        <v>52</v>
      </c>
      <c r="E39" s="35" t="s">
        <v>49</v>
      </c>
    </row>
    <row r="40" spans="1:5" ht="12.75">
      <c r="A40" s="36" t="s">
        <v>53</v>
      </c>
      <c r="E40" s="37" t="s">
        <v>49</v>
      </c>
    </row>
    <row r="41" spans="1:5" ht="12.75">
      <c r="A41" t="s">
        <v>55</v>
      </c>
      <c r="E41" s="35" t="s">
        <v>49</v>
      </c>
    </row>
    <row r="42" spans="1:16" ht="12.75">
      <c r="A42" s="24" t="s">
        <v>47</v>
      </c>
      <c r="B42" s="29" t="s">
        <v>42</v>
      </c>
      <c r="C42" s="29" t="s">
        <v>140</v>
      </c>
      <c r="D42" s="24" t="s">
        <v>49</v>
      </c>
      <c r="E42" s="30" t="s">
        <v>1168</v>
      </c>
      <c r="F42" s="31" t="s">
        <v>51</v>
      </c>
      <c r="G42" s="32">
        <v>5.8</v>
      </c>
      <c r="H42" s="33">
        <v>0</v>
      </c>
      <c r="I42" s="33">
        <f>ROUND(ROUND(H42,2)*ROUND(G42,3),2)</f>
      </c>
      <c r="O42">
        <f>(I42*21)/100</f>
      </c>
      <c r="P42" t="s">
        <v>26</v>
      </c>
    </row>
    <row r="43" spans="1:5" ht="12.75">
      <c r="A43" s="34" t="s">
        <v>52</v>
      </c>
      <c r="E43" s="35" t="s">
        <v>49</v>
      </c>
    </row>
    <row r="44" spans="1:5" ht="12.75">
      <c r="A44" s="36" t="s">
        <v>53</v>
      </c>
      <c r="E44" s="37" t="s">
        <v>49</v>
      </c>
    </row>
    <row r="45" spans="1:5" ht="12.75">
      <c r="A45" t="s">
        <v>55</v>
      </c>
      <c r="E45" s="35" t="s">
        <v>49</v>
      </c>
    </row>
    <row r="46" spans="1:16" ht="12.75">
      <c r="A46" s="24" t="s">
        <v>47</v>
      </c>
      <c r="B46" s="29" t="s">
        <v>44</v>
      </c>
      <c r="C46" s="29" t="s">
        <v>146</v>
      </c>
      <c r="D46" s="24" t="s">
        <v>49</v>
      </c>
      <c r="E46" s="30" t="s">
        <v>1169</v>
      </c>
      <c r="F46" s="31" t="s">
        <v>51</v>
      </c>
      <c r="G46" s="32">
        <v>39.5</v>
      </c>
      <c r="H46" s="33">
        <v>0</v>
      </c>
      <c r="I46" s="33">
        <f>ROUND(ROUND(H46,2)*ROUND(G46,3),2)</f>
      </c>
      <c r="O46">
        <f>(I46*21)/100</f>
      </c>
      <c r="P46" t="s">
        <v>26</v>
      </c>
    </row>
    <row r="47" spans="1:5" ht="12.75">
      <c r="A47" s="34" t="s">
        <v>52</v>
      </c>
      <c r="E47" s="35" t="s">
        <v>49</v>
      </c>
    </row>
    <row r="48" spans="1:5" ht="12.75">
      <c r="A48" s="36" t="s">
        <v>53</v>
      </c>
      <c r="E48" s="37" t="s">
        <v>49</v>
      </c>
    </row>
    <row r="49" spans="1:5" ht="12.75">
      <c r="A49" t="s">
        <v>55</v>
      </c>
      <c r="E49" s="35" t="s">
        <v>49</v>
      </c>
    </row>
    <row r="50" spans="1:16" ht="12.75">
      <c r="A50" s="24" t="s">
        <v>47</v>
      </c>
      <c r="B50" s="29" t="s">
        <v>104</v>
      </c>
      <c r="C50" s="29" t="s">
        <v>152</v>
      </c>
      <c r="D50" s="24" t="s">
        <v>49</v>
      </c>
      <c r="E50" s="30" t="s">
        <v>1170</v>
      </c>
      <c r="F50" s="31" t="s">
        <v>1171</v>
      </c>
      <c r="G50" s="32">
        <v>0.237</v>
      </c>
      <c r="H50" s="33">
        <v>0</v>
      </c>
      <c r="I50" s="33">
        <f>ROUND(ROUND(H50,2)*ROUND(G50,3),2)</f>
      </c>
      <c r="O50">
        <f>(I50*21)/100</f>
      </c>
      <c r="P50" t="s">
        <v>26</v>
      </c>
    </row>
    <row r="51" spans="1:5" ht="12.75">
      <c r="A51" s="34" t="s">
        <v>52</v>
      </c>
      <c r="E51" s="35" t="s">
        <v>49</v>
      </c>
    </row>
    <row r="52" spans="1:5" ht="12.75">
      <c r="A52" s="36" t="s">
        <v>53</v>
      </c>
      <c r="E52" s="37" t="s">
        <v>49</v>
      </c>
    </row>
    <row r="53" spans="1:5" ht="12.75">
      <c r="A53" t="s">
        <v>55</v>
      </c>
      <c r="E53" s="35" t="s">
        <v>49</v>
      </c>
    </row>
    <row r="54" spans="1:16" ht="12.75">
      <c r="A54" s="24" t="s">
        <v>47</v>
      </c>
      <c r="B54" s="29" t="s">
        <v>110</v>
      </c>
      <c r="C54" s="29" t="s">
        <v>26</v>
      </c>
      <c r="D54" s="24" t="s">
        <v>49</v>
      </c>
      <c r="E54" s="30" t="s">
        <v>1172</v>
      </c>
      <c r="F54" s="31" t="s">
        <v>1118</v>
      </c>
      <c r="G54" s="32">
        <v>18</v>
      </c>
      <c r="H54" s="33">
        <v>0</v>
      </c>
      <c r="I54" s="33">
        <f>ROUND(ROUND(H54,2)*ROUND(G54,3),2)</f>
      </c>
      <c r="O54">
        <f>(I54*21)/100</f>
      </c>
      <c r="P54" t="s">
        <v>26</v>
      </c>
    </row>
    <row r="55" spans="1:5" ht="12.75">
      <c r="A55" s="34" t="s">
        <v>52</v>
      </c>
      <c r="E55" s="35" t="s">
        <v>49</v>
      </c>
    </row>
    <row r="56" spans="1:5" ht="12.75">
      <c r="A56" s="36" t="s">
        <v>53</v>
      </c>
      <c r="E56" s="37" t="s">
        <v>49</v>
      </c>
    </row>
    <row r="57" spans="1:5" ht="12.75">
      <c r="A57" t="s">
        <v>55</v>
      </c>
      <c r="E57" s="35" t="s">
        <v>49</v>
      </c>
    </row>
    <row r="58" spans="1:16" ht="12.75">
      <c r="A58" s="24" t="s">
        <v>47</v>
      </c>
      <c r="B58" s="29" t="s">
        <v>115</v>
      </c>
      <c r="C58" s="29" t="s">
        <v>25</v>
      </c>
      <c r="D58" s="24" t="s">
        <v>49</v>
      </c>
      <c r="E58" s="30" t="s">
        <v>1173</v>
      </c>
      <c r="F58" s="31" t="s">
        <v>1118</v>
      </c>
      <c r="G58" s="32">
        <v>7</v>
      </c>
      <c r="H58" s="33">
        <v>0</v>
      </c>
      <c r="I58" s="33">
        <f>ROUND(ROUND(H58,2)*ROUND(G58,3),2)</f>
      </c>
      <c r="O58">
        <f>(I58*21)/100</f>
      </c>
      <c r="P58" t="s">
        <v>26</v>
      </c>
    </row>
    <row r="59" spans="1:5" ht="12.75">
      <c r="A59" s="34" t="s">
        <v>52</v>
      </c>
      <c r="E59" s="35" t="s">
        <v>49</v>
      </c>
    </row>
    <row r="60" spans="1:5" ht="12.75">
      <c r="A60" s="36" t="s">
        <v>53</v>
      </c>
      <c r="E60" s="37" t="s">
        <v>49</v>
      </c>
    </row>
    <row r="61" spans="1:5" ht="12.75">
      <c r="A61" t="s">
        <v>55</v>
      </c>
      <c r="E61" s="35" t="s">
        <v>49</v>
      </c>
    </row>
    <row r="62" spans="1:16" ht="12.75">
      <c r="A62" s="24" t="s">
        <v>47</v>
      </c>
      <c r="B62" s="29" t="s">
        <v>121</v>
      </c>
      <c r="C62" s="29" t="s">
        <v>35</v>
      </c>
      <c r="D62" s="24" t="s">
        <v>49</v>
      </c>
      <c r="E62" s="30" t="s">
        <v>1174</v>
      </c>
      <c r="F62" s="31" t="s">
        <v>1118</v>
      </c>
      <c r="G62" s="32">
        <v>4</v>
      </c>
      <c r="H62" s="33">
        <v>0</v>
      </c>
      <c r="I62" s="33">
        <f>ROUND(ROUND(H62,2)*ROUND(G62,3),2)</f>
      </c>
      <c r="O62">
        <f>(I62*21)/100</f>
      </c>
      <c r="P62" t="s">
        <v>26</v>
      </c>
    </row>
    <row r="63" spans="1:5" ht="12.75">
      <c r="A63" s="34" t="s">
        <v>52</v>
      </c>
      <c r="E63" s="35" t="s">
        <v>49</v>
      </c>
    </row>
    <row r="64" spans="1:5" ht="12.75">
      <c r="A64" s="36" t="s">
        <v>53</v>
      </c>
      <c r="E64" s="37" t="s">
        <v>49</v>
      </c>
    </row>
    <row r="65" spans="1:5" ht="12.75">
      <c r="A65" t="s">
        <v>55</v>
      </c>
      <c r="E65" s="35" t="s">
        <v>49</v>
      </c>
    </row>
    <row r="66" spans="1:16" ht="12.75">
      <c r="A66" s="24" t="s">
        <v>47</v>
      </c>
      <c r="B66" s="29" t="s">
        <v>126</v>
      </c>
      <c r="C66" s="29" t="s">
        <v>37</v>
      </c>
      <c r="D66" s="24" t="s">
        <v>49</v>
      </c>
      <c r="E66" s="30" t="s">
        <v>1175</v>
      </c>
      <c r="F66" s="31" t="s">
        <v>1118</v>
      </c>
      <c r="G66" s="32">
        <v>11</v>
      </c>
      <c r="H66" s="33">
        <v>0</v>
      </c>
      <c r="I66" s="33">
        <f>ROUND(ROUND(H66,2)*ROUND(G66,3),2)</f>
      </c>
      <c r="O66">
        <f>(I66*21)/100</f>
      </c>
      <c r="P66" t="s">
        <v>26</v>
      </c>
    </row>
    <row r="67" spans="1:5" ht="12.75">
      <c r="A67" s="34" t="s">
        <v>52</v>
      </c>
      <c r="E67" s="35" t="s">
        <v>49</v>
      </c>
    </row>
    <row r="68" spans="1:5" ht="12.75">
      <c r="A68" s="36" t="s">
        <v>53</v>
      </c>
      <c r="E68" s="37" t="s">
        <v>49</v>
      </c>
    </row>
    <row r="69" spans="1:5" ht="12.75">
      <c r="A69" t="s">
        <v>55</v>
      </c>
      <c r="E69" s="35" t="s">
        <v>49</v>
      </c>
    </row>
    <row r="70" spans="1:16" ht="12.75">
      <c r="A70" s="24" t="s">
        <v>47</v>
      </c>
      <c r="B70" s="29" t="s">
        <v>133</v>
      </c>
      <c r="C70" s="29" t="s">
        <v>39</v>
      </c>
      <c r="D70" s="24" t="s">
        <v>49</v>
      </c>
      <c r="E70" s="30" t="s">
        <v>1176</v>
      </c>
      <c r="F70" s="31" t="s">
        <v>1118</v>
      </c>
      <c r="G70" s="32">
        <v>1</v>
      </c>
      <c r="H70" s="33">
        <v>0</v>
      </c>
      <c r="I70" s="33">
        <f>ROUND(ROUND(H70,2)*ROUND(G70,3),2)</f>
      </c>
      <c r="O70">
        <f>(I70*21)/100</f>
      </c>
      <c r="P70" t="s">
        <v>26</v>
      </c>
    </row>
    <row r="71" spans="1:5" ht="12.75">
      <c r="A71" s="34" t="s">
        <v>52</v>
      </c>
      <c r="E71" s="35" t="s">
        <v>49</v>
      </c>
    </row>
    <row r="72" spans="1:5" ht="12.75">
      <c r="A72" s="36" t="s">
        <v>53</v>
      </c>
      <c r="E72" s="37" t="s">
        <v>49</v>
      </c>
    </row>
    <row r="73" spans="1:5" ht="12.75">
      <c r="A73" t="s">
        <v>55</v>
      </c>
      <c r="E73" s="35" t="s">
        <v>49</v>
      </c>
    </row>
    <row r="74" spans="1:16" ht="12.75">
      <c r="A74" s="24" t="s">
        <v>47</v>
      </c>
      <c r="B74" s="29" t="s">
        <v>140</v>
      </c>
      <c r="C74" s="29" t="s">
        <v>82</v>
      </c>
      <c r="D74" s="24" t="s">
        <v>49</v>
      </c>
      <c r="E74" s="30" t="s">
        <v>1177</v>
      </c>
      <c r="F74" s="31" t="s">
        <v>1118</v>
      </c>
      <c r="G74" s="32">
        <v>9</v>
      </c>
      <c r="H74" s="33">
        <v>0</v>
      </c>
      <c r="I74" s="33">
        <f>ROUND(ROUND(H74,2)*ROUND(G74,3),2)</f>
      </c>
      <c r="O74">
        <f>(I74*21)/100</f>
      </c>
      <c r="P74" t="s">
        <v>26</v>
      </c>
    </row>
    <row r="75" spans="1:5" ht="12.75">
      <c r="A75" s="34" t="s">
        <v>52</v>
      </c>
      <c r="E75" s="35" t="s">
        <v>49</v>
      </c>
    </row>
    <row r="76" spans="1:5" ht="12.75">
      <c r="A76" s="36" t="s">
        <v>53</v>
      </c>
      <c r="E76" s="37" t="s">
        <v>49</v>
      </c>
    </row>
    <row r="77" spans="1:5" ht="12.75">
      <c r="A77" t="s">
        <v>55</v>
      </c>
      <c r="E77" s="35" t="s">
        <v>49</v>
      </c>
    </row>
    <row r="78" spans="1:16" ht="12.75">
      <c r="A78" s="24" t="s">
        <v>47</v>
      </c>
      <c r="B78" s="29" t="s">
        <v>146</v>
      </c>
      <c r="C78" s="29" t="s">
        <v>89</v>
      </c>
      <c r="D78" s="24" t="s">
        <v>49</v>
      </c>
      <c r="E78" s="30" t="s">
        <v>1178</v>
      </c>
      <c r="F78" s="31" t="s">
        <v>1118</v>
      </c>
      <c r="G78" s="32">
        <v>6</v>
      </c>
      <c r="H78" s="33">
        <v>0</v>
      </c>
      <c r="I78" s="33">
        <f>ROUND(ROUND(H78,2)*ROUND(G78,3),2)</f>
      </c>
      <c r="O78">
        <f>(I78*21)/100</f>
      </c>
      <c r="P78" t="s">
        <v>26</v>
      </c>
    </row>
    <row r="79" spans="1:5" ht="12.75">
      <c r="A79" s="34" t="s">
        <v>52</v>
      </c>
      <c r="E79" s="35" t="s">
        <v>49</v>
      </c>
    </row>
    <row r="80" spans="1:5" ht="12.75">
      <c r="A80" s="36" t="s">
        <v>53</v>
      </c>
      <c r="E80" s="37" t="s">
        <v>49</v>
      </c>
    </row>
    <row r="81" spans="1:5" ht="12.75">
      <c r="A81" t="s">
        <v>55</v>
      </c>
      <c r="E81" s="35" t="s">
        <v>49</v>
      </c>
    </row>
    <row r="82" spans="1:16" ht="12.75">
      <c r="A82" s="24" t="s">
        <v>47</v>
      </c>
      <c r="B82" s="29" t="s">
        <v>152</v>
      </c>
      <c r="C82" s="29" t="s">
        <v>42</v>
      </c>
      <c r="D82" s="24" t="s">
        <v>49</v>
      </c>
      <c r="E82" s="30" t="s">
        <v>1179</v>
      </c>
      <c r="F82" s="31" t="s">
        <v>1118</v>
      </c>
      <c r="G82" s="32">
        <v>10</v>
      </c>
      <c r="H82" s="33">
        <v>0</v>
      </c>
      <c r="I82" s="33">
        <f>ROUND(ROUND(H82,2)*ROUND(G82,3),2)</f>
      </c>
      <c r="O82">
        <f>(I82*21)/100</f>
      </c>
      <c r="P82" t="s">
        <v>26</v>
      </c>
    </row>
    <row r="83" spans="1:5" ht="12.75">
      <c r="A83" s="34" t="s">
        <v>52</v>
      </c>
      <c r="E83" s="35" t="s">
        <v>49</v>
      </c>
    </row>
    <row r="84" spans="1:5" ht="12.75">
      <c r="A84" s="36" t="s">
        <v>53</v>
      </c>
      <c r="E84" s="37" t="s">
        <v>49</v>
      </c>
    </row>
    <row r="85" spans="1:5" ht="12.75">
      <c r="A85" t="s">
        <v>55</v>
      </c>
      <c r="E85" s="35" t="s">
        <v>49</v>
      </c>
    </row>
    <row r="86" spans="1:18" ht="12.75" customHeight="1">
      <c r="A86" s="6" t="s">
        <v>45</v>
      </c>
      <c r="B86" s="6"/>
      <c r="C86" s="39" t="s">
        <v>1180</v>
      </c>
      <c r="D86" s="6"/>
      <c r="E86" s="27" t="s">
        <v>1181</v>
      </c>
      <c r="F86" s="6"/>
      <c r="G86" s="6"/>
      <c r="H86" s="6"/>
      <c r="I86" s="40">
        <f>0+Q86</f>
      </c>
      <c r="O86">
        <f>0+R86</f>
      </c>
      <c r="Q86">
        <f>0+I87+I91+I95+I99+I103+I107+I111+I115+I119+I123</f>
      </c>
      <c r="R86">
        <f>0+O87+O91+O95+O99+O103+O107+O111+O115+O119+O123</f>
      </c>
    </row>
    <row r="87" spans="1:16" ht="12.75">
      <c r="A87" s="24" t="s">
        <v>47</v>
      </c>
      <c r="B87" s="29" t="s">
        <v>158</v>
      </c>
      <c r="C87" s="29" t="s">
        <v>1182</v>
      </c>
      <c r="D87" s="24" t="s">
        <v>49</v>
      </c>
      <c r="E87" s="30" t="s">
        <v>1183</v>
      </c>
      <c r="F87" s="31" t="s">
        <v>1118</v>
      </c>
      <c r="G87" s="32">
        <v>58</v>
      </c>
      <c r="H87" s="33">
        <v>0</v>
      </c>
      <c r="I87" s="33">
        <f>ROUND(ROUND(H87,2)*ROUND(G87,3),2)</f>
      </c>
      <c r="O87">
        <f>(I87*21)/100</f>
      </c>
      <c r="P87" t="s">
        <v>26</v>
      </c>
    </row>
    <row r="88" spans="1:5" ht="12.75">
      <c r="A88" s="34" t="s">
        <v>52</v>
      </c>
      <c r="E88" s="35" t="s">
        <v>49</v>
      </c>
    </row>
    <row r="89" spans="1:5" ht="12.75">
      <c r="A89" s="36" t="s">
        <v>53</v>
      </c>
      <c r="E89" s="37" t="s">
        <v>49</v>
      </c>
    </row>
    <row r="90" spans="1:5" ht="12.75">
      <c r="A90" t="s">
        <v>55</v>
      </c>
      <c r="E90" s="35" t="s">
        <v>49</v>
      </c>
    </row>
    <row r="91" spans="1:16" ht="12.75">
      <c r="A91" s="24" t="s">
        <v>47</v>
      </c>
      <c r="B91" s="29" t="s">
        <v>164</v>
      </c>
      <c r="C91" s="29" t="s">
        <v>1184</v>
      </c>
      <c r="D91" s="24" t="s">
        <v>49</v>
      </c>
      <c r="E91" s="30" t="s">
        <v>1185</v>
      </c>
      <c r="F91" s="31" t="s">
        <v>1118</v>
      </c>
      <c r="G91" s="32">
        <v>58</v>
      </c>
      <c r="H91" s="33">
        <v>0</v>
      </c>
      <c r="I91" s="33">
        <f>ROUND(ROUND(H91,2)*ROUND(G91,3),2)</f>
      </c>
      <c r="O91">
        <f>(I91*21)/100</f>
      </c>
      <c r="P91" t="s">
        <v>26</v>
      </c>
    </row>
    <row r="92" spans="1:5" ht="12.75">
      <c r="A92" s="34" t="s">
        <v>52</v>
      </c>
      <c r="E92" s="35" t="s">
        <v>49</v>
      </c>
    </row>
    <row r="93" spans="1:5" ht="12.75">
      <c r="A93" s="36" t="s">
        <v>53</v>
      </c>
      <c r="E93" s="37" t="s">
        <v>49</v>
      </c>
    </row>
    <row r="94" spans="1:5" ht="12.75">
      <c r="A94" t="s">
        <v>55</v>
      </c>
      <c r="E94" s="35" t="s">
        <v>49</v>
      </c>
    </row>
    <row r="95" spans="1:16" ht="12.75">
      <c r="A95" s="24" t="s">
        <v>47</v>
      </c>
      <c r="B95" s="29" t="s">
        <v>169</v>
      </c>
      <c r="C95" s="29" t="s">
        <v>1186</v>
      </c>
      <c r="D95" s="24" t="s">
        <v>49</v>
      </c>
      <c r="E95" s="30" t="s">
        <v>1187</v>
      </c>
      <c r="F95" s="31" t="s">
        <v>1118</v>
      </c>
      <c r="G95" s="32">
        <v>58</v>
      </c>
      <c r="H95" s="33">
        <v>0</v>
      </c>
      <c r="I95" s="33">
        <f>ROUND(ROUND(H95,2)*ROUND(G95,3),2)</f>
      </c>
      <c r="O95">
        <f>(I95*21)/100</f>
      </c>
      <c r="P95" t="s">
        <v>26</v>
      </c>
    </row>
    <row r="96" spans="1:5" ht="12.75">
      <c r="A96" s="34" t="s">
        <v>52</v>
      </c>
      <c r="E96" s="35" t="s">
        <v>49</v>
      </c>
    </row>
    <row r="97" spans="1:5" ht="12.75">
      <c r="A97" s="36" t="s">
        <v>53</v>
      </c>
      <c r="E97" s="37" t="s">
        <v>49</v>
      </c>
    </row>
    <row r="98" spans="1:5" ht="12.75">
      <c r="A98" t="s">
        <v>55</v>
      </c>
      <c r="E98" s="35" t="s">
        <v>49</v>
      </c>
    </row>
    <row r="99" spans="1:16" ht="12.75">
      <c r="A99" s="24" t="s">
        <v>47</v>
      </c>
      <c r="B99" s="29" t="s">
        <v>175</v>
      </c>
      <c r="C99" s="29" t="s">
        <v>1188</v>
      </c>
      <c r="D99" s="24" t="s">
        <v>49</v>
      </c>
      <c r="E99" s="30" t="s">
        <v>1189</v>
      </c>
      <c r="F99" s="31" t="s">
        <v>1118</v>
      </c>
      <c r="G99" s="32">
        <v>58</v>
      </c>
      <c r="H99" s="33">
        <v>0</v>
      </c>
      <c r="I99" s="33">
        <f>ROUND(ROUND(H99,2)*ROUND(G99,3),2)</f>
      </c>
      <c r="O99">
        <f>(I99*21)/100</f>
      </c>
      <c r="P99" t="s">
        <v>26</v>
      </c>
    </row>
    <row r="100" spans="1:5" ht="12.75">
      <c r="A100" s="34" t="s">
        <v>52</v>
      </c>
      <c r="E100" s="35" t="s">
        <v>49</v>
      </c>
    </row>
    <row r="101" spans="1:5" ht="12.75">
      <c r="A101" s="36" t="s">
        <v>53</v>
      </c>
      <c r="E101" s="37" t="s">
        <v>49</v>
      </c>
    </row>
    <row r="102" spans="1:5" ht="12.75">
      <c r="A102" t="s">
        <v>55</v>
      </c>
      <c r="E102" s="35" t="s">
        <v>49</v>
      </c>
    </row>
    <row r="103" spans="1:16" ht="12.75">
      <c r="A103" s="24" t="s">
        <v>47</v>
      </c>
      <c r="B103" s="29" t="s">
        <v>180</v>
      </c>
      <c r="C103" s="29" t="s">
        <v>1190</v>
      </c>
      <c r="D103" s="24" t="s">
        <v>49</v>
      </c>
      <c r="E103" s="30" t="s">
        <v>1191</v>
      </c>
      <c r="F103" s="31" t="s">
        <v>65</v>
      </c>
      <c r="G103" s="32">
        <v>58</v>
      </c>
      <c r="H103" s="33">
        <v>0</v>
      </c>
      <c r="I103" s="33">
        <f>ROUND(ROUND(H103,2)*ROUND(G103,3),2)</f>
      </c>
      <c r="O103">
        <f>(I103*21)/100</f>
      </c>
      <c r="P103" t="s">
        <v>26</v>
      </c>
    </row>
    <row r="104" spans="1:5" ht="12.75">
      <c r="A104" s="34" t="s">
        <v>52</v>
      </c>
      <c r="E104" s="35" t="s">
        <v>49</v>
      </c>
    </row>
    <row r="105" spans="1:5" ht="12.75">
      <c r="A105" s="36" t="s">
        <v>53</v>
      </c>
      <c r="E105" s="37" t="s">
        <v>49</v>
      </c>
    </row>
    <row r="106" spans="1:5" ht="12.75">
      <c r="A106" t="s">
        <v>55</v>
      </c>
      <c r="E106" s="35" t="s">
        <v>49</v>
      </c>
    </row>
    <row r="107" spans="1:16" ht="12.75">
      <c r="A107" s="24" t="s">
        <v>47</v>
      </c>
      <c r="B107" s="29" t="s">
        <v>184</v>
      </c>
      <c r="C107" s="29" t="s">
        <v>1192</v>
      </c>
      <c r="D107" s="24" t="s">
        <v>49</v>
      </c>
      <c r="E107" s="30" t="s">
        <v>1193</v>
      </c>
      <c r="F107" s="31" t="s">
        <v>51</v>
      </c>
      <c r="G107" s="32">
        <v>5.8</v>
      </c>
      <c r="H107" s="33">
        <v>0</v>
      </c>
      <c r="I107" s="33">
        <f>ROUND(ROUND(H107,2)*ROUND(G107,3),2)</f>
      </c>
      <c r="O107">
        <f>(I107*21)/100</f>
      </c>
      <c r="P107" t="s">
        <v>26</v>
      </c>
    </row>
    <row r="108" spans="1:5" ht="12.75">
      <c r="A108" s="34" t="s">
        <v>52</v>
      </c>
      <c r="E108" s="35" t="s">
        <v>49</v>
      </c>
    </row>
    <row r="109" spans="1:5" ht="12.75">
      <c r="A109" s="36" t="s">
        <v>53</v>
      </c>
      <c r="E109" s="37" t="s">
        <v>49</v>
      </c>
    </row>
    <row r="110" spans="1:5" ht="12.75">
      <c r="A110" t="s">
        <v>55</v>
      </c>
      <c r="E110" s="35" t="s">
        <v>49</v>
      </c>
    </row>
    <row r="111" spans="1:16" ht="12.75">
      <c r="A111" s="24" t="s">
        <v>47</v>
      </c>
      <c r="B111" s="29" t="s">
        <v>189</v>
      </c>
      <c r="C111" s="29" t="s">
        <v>1194</v>
      </c>
      <c r="D111" s="24" t="s">
        <v>49</v>
      </c>
      <c r="E111" s="30" t="s">
        <v>1195</v>
      </c>
      <c r="F111" s="31" t="s">
        <v>51</v>
      </c>
      <c r="G111" s="32">
        <v>5.8</v>
      </c>
      <c r="H111" s="33">
        <v>0</v>
      </c>
      <c r="I111" s="33">
        <f>ROUND(ROUND(H111,2)*ROUND(G111,3),2)</f>
      </c>
      <c r="O111">
        <f>(I111*21)/100</f>
      </c>
      <c r="P111" t="s">
        <v>26</v>
      </c>
    </row>
    <row r="112" spans="1:5" ht="12.75">
      <c r="A112" s="34" t="s">
        <v>52</v>
      </c>
      <c r="E112" s="35" t="s">
        <v>49</v>
      </c>
    </row>
    <row r="113" spans="1:5" ht="12.75">
      <c r="A113" s="36" t="s">
        <v>53</v>
      </c>
      <c r="E113" s="37" t="s">
        <v>49</v>
      </c>
    </row>
    <row r="114" spans="1:5" ht="12.75">
      <c r="A114" t="s">
        <v>55</v>
      </c>
      <c r="E114" s="35" t="s">
        <v>49</v>
      </c>
    </row>
    <row r="115" spans="1:16" ht="12.75">
      <c r="A115" s="24" t="s">
        <v>47</v>
      </c>
      <c r="B115" s="29" t="s">
        <v>196</v>
      </c>
      <c r="C115" s="29" t="s">
        <v>1196</v>
      </c>
      <c r="D115" s="24" t="s">
        <v>49</v>
      </c>
      <c r="E115" s="30" t="s">
        <v>1197</v>
      </c>
      <c r="F115" s="31" t="s">
        <v>51</v>
      </c>
      <c r="G115" s="32">
        <v>29</v>
      </c>
      <c r="H115" s="33">
        <v>0</v>
      </c>
      <c r="I115" s="33">
        <f>ROUND(ROUND(H115,2)*ROUND(G115,3),2)</f>
      </c>
      <c r="O115">
        <f>(I115*21)/100</f>
      </c>
      <c r="P115" t="s">
        <v>26</v>
      </c>
    </row>
    <row r="116" spans="1:5" ht="12.75">
      <c r="A116" s="34" t="s">
        <v>52</v>
      </c>
      <c r="E116" s="35" t="s">
        <v>49</v>
      </c>
    </row>
    <row r="117" spans="1:5" ht="12.75">
      <c r="A117" s="36" t="s">
        <v>53</v>
      </c>
      <c r="E117" s="37" t="s">
        <v>49</v>
      </c>
    </row>
    <row r="118" spans="1:5" ht="12.75">
      <c r="A118" t="s">
        <v>55</v>
      </c>
      <c r="E118" s="35" t="s">
        <v>49</v>
      </c>
    </row>
    <row r="119" spans="1:16" ht="12.75">
      <c r="A119" s="24" t="s">
        <v>47</v>
      </c>
      <c r="B119" s="29" t="s">
        <v>201</v>
      </c>
      <c r="C119" s="29" t="s">
        <v>1141</v>
      </c>
      <c r="D119" s="24" t="s">
        <v>49</v>
      </c>
      <c r="E119" s="30" t="s">
        <v>1198</v>
      </c>
      <c r="F119" s="31" t="s">
        <v>1118</v>
      </c>
      <c r="G119" s="32">
        <v>58</v>
      </c>
      <c r="H119" s="33">
        <v>0</v>
      </c>
      <c r="I119" s="33">
        <f>ROUND(ROUND(H119,2)*ROUND(G119,3),2)</f>
      </c>
      <c r="O119">
        <f>(I119*21)/100</f>
      </c>
      <c r="P119" t="s">
        <v>26</v>
      </c>
    </row>
    <row r="120" spans="1:5" ht="12.75">
      <c r="A120" s="34" t="s">
        <v>52</v>
      </c>
      <c r="E120" s="35" t="s">
        <v>49</v>
      </c>
    </row>
    <row r="121" spans="1:5" ht="12.75">
      <c r="A121" s="36" t="s">
        <v>53</v>
      </c>
      <c r="E121" s="37" t="s">
        <v>49</v>
      </c>
    </row>
    <row r="122" spans="1:5" ht="12.75">
      <c r="A122" t="s">
        <v>55</v>
      </c>
      <c r="E122" s="35" t="s">
        <v>49</v>
      </c>
    </row>
    <row r="123" spans="1:16" ht="12.75">
      <c r="A123" s="24" t="s">
        <v>47</v>
      </c>
      <c r="B123" s="29" t="s">
        <v>208</v>
      </c>
      <c r="C123" s="29" t="s">
        <v>1141</v>
      </c>
      <c r="D123" s="24" t="s">
        <v>18</v>
      </c>
      <c r="E123" s="30" t="s">
        <v>1199</v>
      </c>
      <c r="F123" s="31" t="s">
        <v>1118</v>
      </c>
      <c r="G123" s="32">
        <v>58</v>
      </c>
      <c r="H123" s="33">
        <v>0</v>
      </c>
      <c r="I123" s="33">
        <f>ROUND(ROUND(H123,2)*ROUND(G123,3),2)</f>
      </c>
      <c r="O123">
        <f>(I123*21)/100</f>
      </c>
      <c r="P123" t="s">
        <v>26</v>
      </c>
    </row>
    <row r="124" spans="1:5" ht="12.75">
      <c r="A124" s="34" t="s">
        <v>52</v>
      </c>
      <c r="E124" s="35" t="s">
        <v>49</v>
      </c>
    </row>
    <row r="125" spans="1:5" ht="12.75">
      <c r="A125" s="36" t="s">
        <v>53</v>
      </c>
      <c r="E125" s="37" t="s">
        <v>49</v>
      </c>
    </row>
    <row r="126" spans="1:5" ht="12.75">
      <c r="A126" t="s">
        <v>55</v>
      </c>
      <c r="E126" s="35" t="s">
        <v>49</v>
      </c>
    </row>
    <row r="127" spans="1:18" ht="12.75" customHeight="1">
      <c r="A127" s="6" t="s">
        <v>45</v>
      </c>
      <c r="B127" s="6"/>
      <c r="C127" s="39" t="s">
        <v>1200</v>
      </c>
      <c r="D127" s="6"/>
      <c r="E127" s="27" t="s">
        <v>1201</v>
      </c>
      <c r="F127" s="6"/>
      <c r="G127" s="6"/>
      <c r="H127" s="6"/>
      <c r="I127" s="40">
        <f>0+Q127</f>
      </c>
      <c r="O127">
        <f>0+R127</f>
      </c>
      <c r="Q127">
        <f>0+I128+I132+I136+I140+I144+I148+I152+I156+I160+I164+I168+I172+I176+I180+I184+I188+I192</f>
      </c>
      <c r="R127">
        <f>0+O128+O132+O136+O140+O144+O148+O152+O156+O160+O164+O168+O172+O176+O180+O184+O188+O192</f>
      </c>
    </row>
    <row r="128" spans="1:16" ht="12.75">
      <c r="A128" s="24" t="s">
        <v>47</v>
      </c>
      <c r="B128" s="29" t="s">
        <v>214</v>
      </c>
      <c r="C128" s="29" t="s">
        <v>1202</v>
      </c>
      <c r="D128" s="24" t="s">
        <v>49</v>
      </c>
      <c r="E128" s="30" t="s">
        <v>1203</v>
      </c>
      <c r="F128" s="31" t="s">
        <v>65</v>
      </c>
      <c r="G128" s="32">
        <v>395</v>
      </c>
      <c r="H128" s="33">
        <v>0</v>
      </c>
      <c r="I128" s="33">
        <f>ROUND(ROUND(H128,2)*ROUND(G128,3),2)</f>
      </c>
      <c r="O128">
        <f>(I128*21)/100</f>
      </c>
      <c r="P128" t="s">
        <v>26</v>
      </c>
    </row>
    <row r="129" spans="1:5" ht="12.75">
      <c r="A129" s="34" t="s">
        <v>52</v>
      </c>
      <c r="E129" s="35" t="s">
        <v>49</v>
      </c>
    </row>
    <row r="130" spans="1:5" ht="12.75">
      <c r="A130" s="36" t="s">
        <v>53</v>
      </c>
      <c r="E130" s="37" t="s">
        <v>49</v>
      </c>
    </row>
    <row r="131" spans="1:5" ht="12.75">
      <c r="A131" t="s">
        <v>55</v>
      </c>
      <c r="E131" s="35" t="s">
        <v>49</v>
      </c>
    </row>
    <row r="132" spans="1:16" ht="12.75">
      <c r="A132" s="24" t="s">
        <v>47</v>
      </c>
      <c r="B132" s="29" t="s">
        <v>219</v>
      </c>
      <c r="C132" s="29" t="s">
        <v>1204</v>
      </c>
      <c r="D132" s="24" t="s">
        <v>49</v>
      </c>
      <c r="E132" s="30" t="s">
        <v>1205</v>
      </c>
      <c r="F132" s="31" t="s">
        <v>1118</v>
      </c>
      <c r="G132" s="32">
        <v>895</v>
      </c>
      <c r="H132" s="33">
        <v>0</v>
      </c>
      <c r="I132" s="33">
        <f>ROUND(ROUND(H132,2)*ROUND(G132,3),2)</f>
      </c>
      <c r="O132">
        <f>(I132*21)/100</f>
      </c>
      <c r="P132" t="s">
        <v>26</v>
      </c>
    </row>
    <row r="133" spans="1:5" ht="12.75">
      <c r="A133" s="34" t="s">
        <v>52</v>
      </c>
      <c r="E133" s="35" t="s">
        <v>49</v>
      </c>
    </row>
    <row r="134" spans="1:5" ht="12.75">
      <c r="A134" s="36" t="s">
        <v>53</v>
      </c>
      <c r="E134" s="37" t="s">
        <v>49</v>
      </c>
    </row>
    <row r="135" spans="1:5" ht="12.75">
      <c r="A135" t="s">
        <v>55</v>
      </c>
      <c r="E135" s="35" t="s">
        <v>49</v>
      </c>
    </row>
    <row r="136" spans="1:16" ht="12.75">
      <c r="A136" s="24" t="s">
        <v>47</v>
      </c>
      <c r="B136" s="29" t="s">
        <v>225</v>
      </c>
      <c r="C136" s="29" t="s">
        <v>1206</v>
      </c>
      <c r="D136" s="24" t="s">
        <v>49</v>
      </c>
      <c r="E136" s="30" t="s">
        <v>1207</v>
      </c>
      <c r="F136" s="31" t="s">
        <v>1118</v>
      </c>
      <c r="G136" s="32">
        <v>96</v>
      </c>
      <c r="H136" s="33">
        <v>0</v>
      </c>
      <c r="I136" s="33">
        <f>ROUND(ROUND(H136,2)*ROUND(G136,3),2)</f>
      </c>
      <c r="O136">
        <f>(I136*21)/100</f>
      </c>
      <c r="P136" t="s">
        <v>26</v>
      </c>
    </row>
    <row r="137" spans="1:5" ht="12.75">
      <c r="A137" s="34" t="s">
        <v>52</v>
      </c>
      <c r="E137" s="35" t="s">
        <v>49</v>
      </c>
    </row>
    <row r="138" spans="1:5" ht="12.75">
      <c r="A138" s="36" t="s">
        <v>53</v>
      </c>
      <c r="E138" s="37" t="s">
        <v>49</v>
      </c>
    </row>
    <row r="139" spans="1:5" ht="12.75">
      <c r="A139" t="s">
        <v>55</v>
      </c>
      <c r="E139" s="35" t="s">
        <v>49</v>
      </c>
    </row>
    <row r="140" spans="1:16" ht="12.75">
      <c r="A140" s="24" t="s">
        <v>47</v>
      </c>
      <c r="B140" s="29" t="s">
        <v>229</v>
      </c>
      <c r="C140" s="29" t="s">
        <v>1208</v>
      </c>
      <c r="D140" s="24" t="s">
        <v>49</v>
      </c>
      <c r="E140" s="30" t="s">
        <v>1209</v>
      </c>
      <c r="F140" s="31" t="s">
        <v>65</v>
      </c>
      <c r="G140" s="32">
        <v>790</v>
      </c>
      <c r="H140" s="33">
        <v>0</v>
      </c>
      <c r="I140" s="33">
        <f>ROUND(ROUND(H140,2)*ROUND(G140,3),2)</f>
      </c>
      <c r="O140">
        <f>(I140*21)/100</f>
      </c>
      <c r="P140" t="s">
        <v>26</v>
      </c>
    </row>
    <row r="141" spans="1:5" ht="12.75">
      <c r="A141" s="34" t="s">
        <v>52</v>
      </c>
      <c r="E141" s="35" t="s">
        <v>49</v>
      </c>
    </row>
    <row r="142" spans="1:5" ht="12.75">
      <c r="A142" s="36" t="s">
        <v>53</v>
      </c>
      <c r="E142" s="37" t="s">
        <v>49</v>
      </c>
    </row>
    <row r="143" spans="1:5" ht="12.75">
      <c r="A143" t="s">
        <v>55</v>
      </c>
      <c r="E143" s="35" t="s">
        <v>49</v>
      </c>
    </row>
    <row r="144" spans="1:16" ht="12.75">
      <c r="A144" s="24" t="s">
        <v>47</v>
      </c>
      <c r="B144" s="29" t="s">
        <v>235</v>
      </c>
      <c r="C144" s="29" t="s">
        <v>1210</v>
      </c>
      <c r="D144" s="24" t="s">
        <v>49</v>
      </c>
      <c r="E144" s="30" t="s">
        <v>1211</v>
      </c>
      <c r="F144" s="31" t="s">
        <v>65</v>
      </c>
      <c r="G144" s="32">
        <v>79</v>
      </c>
      <c r="H144" s="33">
        <v>0</v>
      </c>
      <c r="I144" s="33">
        <f>ROUND(ROUND(H144,2)*ROUND(G144,3),2)</f>
      </c>
      <c r="O144">
        <f>(I144*21)/100</f>
      </c>
      <c r="P144" t="s">
        <v>26</v>
      </c>
    </row>
    <row r="145" spans="1:5" ht="12.75">
      <c r="A145" s="34" t="s">
        <v>52</v>
      </c>
      <c r="E145" s="35" t="s">
        <v>49</v>
      </c>
    </row>
    <row r="146" spans="1:5" ht="12.75">
      <c r="A146" s="36" t="s">
        <v>53</v>
      </c>
      <c r="E146" s="37" t="s">
        <v>49</v>
      </c>
    </row>
    <row r="147" spans="1:5" ht="12.75">
      <c r="A147" t="s">
        <v>55</v>
      </c>
      <c r="E147" s="35" t="s">
        <v>49</v>
      </c>
    </row>
    <row r="148" spans="1:16" ht="12.75">
      <c r="A148" s="24" t="s">
        <v>47</v>
      </c>
      <c r="B148" s="29" t="s">
        <v>241</v>
      </c>
      <c r="C148" s="29" t="s">
        <v>1212</v>
      </c>
      <c r="D148" s="24" t="s">
        <v>49</v>
      </c>
      <c r="E148" s="30" t="s">
        <v>1213</v>
      </c>
      <c r="F148" s="31" t="s">
        <v>65</v>
      </c>
      <c r="G148" s="32">
        <v>790</v>
      </c>
      <c r="H148" s="33">
        <v>0</v>
      </c>
      <c r="I148" s="33">
        <f>ROUND(ROUND(H148,2)*ROUND(G148,3),2)</f>
      </c>
      <c r="O148">
        <f>(I148*21)/100</f>
      </c>
      <c r="P148" t="s">
        <v>26</v>
      </c>
    </row>
    <row r="149" spans="1:5" ht="12.75">
      <c r="A149" s="34" t="s">
        <v>52</v>
      </c>
      <c r="E149" s="35" t="s">
        <v>49</v>
      </c>
    </row>
    <row r="150" spans="1:5" ht="12.75">
      <c r="A150" s="36" t="s">
        <v>53</v>
      </c>
      <c r="E150" s="37" t="s">
        <v>49</v>
      </c>
    </row>
    <row r="151" spans="1:5" ht="12.75">
      <c r="A151" t="s">
        <v>55</v>
      </c>
      <c r="E151" s="35" t="s">
        <v>49</v>
      </c>
    </row>
    <row r="152" spans="1:16" ht="12.75">
      <c r="A152" s="24" t="s">
        <v>47</v>
      </c>
      <c r="B152" s="29" t="s">
        <v>247</v>
      </c>
      <c r="C152" s="29" t="s">
        <v>1214</v>
      </c>
      <c r="D152" s="24" t="s">
        <v>49</v>
      </c>
      <c r="E152" s="30" t="s">
        <v>1215</v>
      </c>
      <c r="F152" s="31" t="s">
        <v>1118</v>
      </c>
      <c r="G152" s="32">
        <v>895</v>
      </c>
      <c r="H152" s="33">
        <v>0</v>
      </c>
      <c r="I152" s="33">
        <f>ROUND(ROUND(H152,2)*ROUND(G152,3),2)</f>
      </c>
      <c r="O152">
        <f>(I152*21)/100</f>
      </c>
      <c r="P152" t="s">
        <v>26</v>
      </c>
    </row>
    <row r="153" spans="1:5" ht="12.75">
      <c r="A153" s="34" t="s">
        <v>52</v>
      </c>
      <c r="E153" s="35" t="s">
        <v>49</v>
      </c>
    </row>
    <row r="154" spans="1:5" ht="12.75">
      <c r="A154" s="36" t="s">
        <v>53</v>
      </c>
      <c r="E154" s="37" t="s">
        <v>49</v>
      </c>
    </row>
    <row r="155" spans="1:5" ht="12.75">
      <c r="A155" t="s">
        <v>55</v>
      </c>
      <c r="E155" s="35" t="s">
        <v>49</v>
      </c>
    </row>
    <row r="156" spans="1:16" ht="12.75">
      <c r="A156" s="24" t="s">
        <v>47</v>
      </c>
      <c r="B156" s="29" t="s">
        <v>253</v>
      </c>
      <c r="C156" s="29" t="s">
        <v>1216</v>
      </c>
      <c r="D156" s="24" t="s">
        <v>49</v>
      </c>
      <c r="E156" s="30" t="s">
        <v>1217</v>
      </c>
      <c r="F156" s="31" t="s">
        <v>1118</v>
      </c>
      <c r="G156" s="32">
        <v>96</v>
      </c>
      <c r="H156" s="33">
        <v>0</v>
      </c>
      <c r="I156" s="33">
        <f>ROUND(ROUND(H156,2)*ROUND(G156,3),2)</f>
      </c>
      <c r="O156">
        <f>(I156*21)/100</f>
      </c>
      <c r="P156" t="s">
        <v>26</v>
      </c>
    </row>
    <row r="157" spans="1:5" ht="12.75">
      <c r="A157" s="34" t="s">
        <v>52</v>
      </c>
      <c r="E157" s="35" t="s">
        <v>49</v>
      </c>
    </row>
    <row r="158" spans="1:5" ht="12.75">
      <c r="A158" s="36" t="s">
        <v>53</v>
      </c>
      <c r="E158" s="37" t="s">
        <v>49</v>
      </c>
    </row>
    <row r="159" spans="1:5" ht="12.75">
      <c r="A159" t="s">
        <v>55</v>
      </c>
      <c r="E159" s="35" t="s">
        <v>49</v>
      </c>
    </row>
    <row r="160" spans="1:16" ht="12.75">
      <c r="A160" s="24" t="s">
        <v>47</v>
      </c>
      <c r="B160" s="29" t="s">
        <v>257</v>
      </c>
      <c r="C160" s="29" t="s">
        <v>1218</v>
      </c>
      <c r="D160" s="24" t="s">
        <v>49</v>
      </c>
      <c r="E160" s="30" t="s">
        <v>1219</v>
      </c>
      <c r="F160" s="31" t="s">
        <v>65</v>
      </c>
      <c r="G160" s="32">
        <v>395</v>
      </c>
      <c r="H160" s="33">
        <v>0</v>
      </c>
      <c r="I160" s="33">
        <f>ROUND(ROUND(H160,2)*ROUND(G160,3),2)</f>
      </c>
      <c r="O160">
        <f>(I160*21)/100</f>
      </c>
      <c r="P160" t="s">
        <v>26</v>
      </c>
    </row>
    <row r="161" spans="1:5" ht="12.75">
      <c r="A161" s="34" t="s">
        <v>52</v>
      </c>
      <c r="E161" s="35" t="s">
        <v>49</v>
      </c>
    </row>
    <row r="162" spans="1:5" ht="12.75">
      <c r="A162" s="36" t="s">
        <v>53</v>
      </c>
      <c r="E162" s="37" t="s">
        <v>49</v>
      </c>
    </row>
    <row r="163" spans="1:5" ht="12.75">
      <c r="A163" t="s">
        <v>55</v>
      </c>
      <c r="E163" s="35" t="s">
        <v>49</v>
      </c>
    </row>
    <row r="164" spans="1:16" ht="12.75">
      <c r="A164" s="24" t="s">
        <v>47</v>
      </c>
      <c r="B164" s="29" t="s">
        <v>262</v>
      </c>
      <c r="C164" s="29" t="s">
        <v>1190</v>
      </c>
      <c r="D164" s="24" t="s">
        <v>49</v>
      </c>
      <c r="E164" s="30" t="s">
        <v>1220</v>
      </c>
      <c r="F164" s="31" t="s">
        <v>65</v>
      </c>
      <c r="G164" s="32">
        <v>395</v>
      </c>
      <c r="H164" s="33">
        <v>0</v>
      </c>
      <c r="I164" s="33">
        <f>ROUND(ROUND(H164,2)*ROUND(G164,3),2)</f>
      </c>
      <c r="O164">
        <f>(I164*21)/100</f>
      </c>
      <c r="P164" t="s">
        <v>26</v>
      </c>
    </row>
    <row r="165" spans="1:5" ht="12.75">
      <c r="A165" s="34" t="s">
        <v>52</v>
      </c>
      <c r="E165" s="35" t="s">
        <v>49</v>
      </c>
    </row>
    <row r="166" spans="1:5" ht="12.75">
      <c r="A166" s="36" t="s">
        <v>53</v>
      </c>
      <c r="E166" s="37" t="s">
        <v>49</v>
      </c>
    </row>
    <row r="167" spans="1:5" ht="12.75">
      <c r="A167" t="s">
        <v>55</v>
      </c>
      <c r="E167" s="35" t="s">
        <v>49</v>
      </c>
    </row>
    <row r="168" spans="1:16" ht="12.75">
      <c r="A168" s="24" t="s">
        <v>47</v>
      </c>
      <c r="B168" s="29" t="s">
        <v>266</v>
      </c>
      <c r="C168" s="29" t="s">
        <v>1192</v>
      </c>
      <c r="D168" s="24" t="s">
        <v>49</v>
      </c>
      <c r="E168" s="30" t="s">
        <v>1221</v>
      </c>
      <c r="F168" s="31" t="s">
        <v>51</v>
      </c>
      <c r="G168" s="32">
        <v>19.75</v>
      </c>
      <c r="H168" s="33">
        <v>0</v>
      </c>
      <c r="I168" s="33">
        <f>ROUND(ROUND(H168,2)*ROUND(G168,3),2)</f>
      </c>
      <c r="O168">
        <f>(I168*21)/100</f>
      </c>
      <c r="P168" t="s">
        <v>26</v>
      </c>
    </row>
    <row r="169" spans="1:5" ht="12.75">
      <c r="A169" s="34" t="s">
        <v>52</v>
      </c>
      <c r="E169" s="35" t="s">
        <v>49</v>
      </c>
    </row>
    <row r="170" spans="1:5" ht="12.75">
      <c r="A170" s="36" t="s">
        <v>53</v>
      </c>
      <c r="E170" s="37" t="s">
        <v>49</v>
      </c>
    </row>
    <row r="171" spans="1:5" ht="12.75">
      <c r="A171" t="s">
        <v>55</v>
      </c>
      <c r="E171" s="35" t="s">
        <v>49</v>
      </c>
    </row>
    <row r="172" spans="1:16" ht="12.75">
      <c r="A172" s="24" t="s">
        <v>47</v>
      </c>
      <c r="B172" s="29" t="s">
        <v>272</v>
      </c>
      <c r="C172" s="29" t="s">
        <v>1222</v>
      </c>
      <c r="D172" s="24" t="s">
        <v>49</v>
      </c>
      <c r="E172" s="30" t="s">
        <v>1195</v>
      </c>
      <c r="F172" s="31" t="s">
        <v>51</v>
      </c>
      <c r="G172" s="32">
        <v>19.75</v>
      </c>
      <c r="H172" s="33">
        <v>0</v>
      </c>
      <c r="I172" s="33">
        <f>ROUND(ROUND(H172,2)*ROUND(G172,3),2)</f>
      </c>
      <c r="O172">
        <f>(I172*21)/100</f>
      </c>
      <c r="P172" t="s">
        <v>26</v>
      </c>
    </row>
    <row r="173" spans="1:5" ht="12.75">
      <c r="A173" s="34" t="s">
        <v>52</v>
      </c>
      <c r="E173" s="35" t="s">
        <v>49</v>
      </c>
    </row>
    <row r="174" spans="1:5" ht="12.75">
      <c r="A174" s="36" t="s">
        <v>53</v>
      </c>
      <c r="E174" s="37" t="s">
        <v>49</v>
      </c>
    </row>
    <row r="175" spans="1:5" ht="12.75">
      <c r="A175" t="s">
        <v>55</v>
      </c>
      <c r="E175" s="35" t="s">
        <v>49</v>
      </c>
    </row>
    <row r="176" spans="1:16" ht="12.75">
      <c r="A176" s="24" t="s">
        <v>47</v>
      </c>
      <c r="B176" s="29" t="s">
        <v>276</v>
      </c>
      <c r="C176" s="29" t="s">
        <v>1196</v>
      </c>
      <c r="D176" s="24" t="s">
        <v>49</v>
      </c>
      <c r="E176" s="30" t="s">
        <v>1197</v>
      </c>
      <c r="F176" s="31" t="s">
        <v>51</v>
      </c>
      <c r="G176" s="32">
        <v>98.75</v>
      </c>
      <c r="H176" s="33">
        <v>0</v>
      </c>
      <c r="I176" s="33">
        <f>ROUND(ROUND(H176,2)*ROUND(G176,3),2)</f>
      </c>
      <c r="O176">
        <f>(I176*21)/100</f>
      </c>
      <c r="P176" t="s">
        <v>26</v>
      </c>
    </row>
    <row r="177" spans="1:5" ht="12.75">
      <c r="A177" s="34" t="s">
        <v>52</v>
      </c>
      <c r="E177" s="35" t="s">
        <v>49</v>
      </c>
    </row>
    <row r="178" spans="1:5" ht="12.75">
      <c r="A178" s="36" t="s">
        <v>53</v>
      </c>
      <c r="E178" s="37" t="s">
        <v>49</v>
      </c>
    </row>
    <row r="179" spans="1:5" ht="12.75">
      <c r="A179" t="s">
        <v>55</v>
      </c>
      <c r="E179" s="35" t="s">
        <v>49</v>
      </c>
    </row>
    <row r="180" spans="1:16" ht="12.75">
      <c r="A180" s="24" t="s">
        <v>47</v>
      </c>
      <c r="B180" s="29" t="s">
        <v>282</v>
      </c>
      <c r="C180" s="29" t="s">
        <v>1223</v>
      </c>
      <c r="D180" s="24" t="s">
        <v>49</v>
      </c>
      <c r="E180" s="30" t="s">
        <v>1224</v>
      </c>
      <c r="F180" s="31" t="s">
        <v>1155</v>
      </c>
      <c r="G180" s="32">
        <v>1</v>
      </c>
      <c r="H180" s="33">
        <v>0</v>
      </c>
      <c r="I180" s="33">
        <f>ROUND(ROUND(H180,2)*ROUND(G180,3),2)</f>
      </c>
      <c r="O180">
        <f>(I180*21)/100</f>
      </c>
      <c r="P180" t="s">
        <v>26</v>
      </c>
    </row>
    <row r="181" spans="1:5" ht="12.75">
      <c r="A181" s="34" t="s">
        <v>52</v>
      </c>
      <c r="E181" s="35" t="s">
        <v>49</v>
      </c>
    </row>
    <row r="182" spans="1:5" ht="12.75">
      <c r="A182" s="36" t="s">
        <v>53</v>
      </c>
      <c r="E182" s="37" t="s">
        <v>49</v>
      </c>
    </row>
    <row r="183" spans="1:5" ht="12.75">
      <c r="A183" t="s">
        <v>55</v>
      </c>
      <c r="E183" s="35" t="s">
        <v>49</v>
      </c>
    </row>
    <row r="184" spans="1:16" ht="12.75">
      <c r="A184" s="24" t="s">
        <v>47</v>
      </c>
      <c r="B184" s="29" t="s">
        <v>287</v>
      </c>
      <c r="C184" s="29" t="s">
        <v>1225</v>
      </c>
      <c r="D184" s="24" t="s">
        <v>49</v>
      </c>
      <c r="E184" s="30" t="s">
        <v>1226</v>
      </c>
      <c r="F184" s="31" t="s">
        <v>1118</v>
      </c>
      <c r="G184" s="32">
        <v>14</v>
      </c>
      <c r="H184" s="33">
        <v>0</v>
      </c>
      <c r="I184" s="33">
        <f>ROUND(ROUND(H184,2)*ROUND(G184,3),2)</f>
      </c>
      <c r="O184">
        <f>(I184*21)/100</f>
      </c>
      <c r="P184" t="s">
        <v>26</v>
      </c>
    </row>
    <row r="185" spans="1:5" ht="12.75">
      <c r="A185" s="34" t="s">
        <v>52</v>
      </c>
      <c r="E185" s="35" t="s">
        <v>49</v>
      </c>
    </row>
    <row r="186" spans="1:5" ht="12.75">
      <c r="A186" s="36" t="s">
        <v>53</v>
      </c>
      <c r="E186" s="37" t="s">
        <v>49</v>
      </c>
    </row>
    <row r="187" spans="1:5" ht="12.75">
      <c r="A187" t="s">
        <v>55</v>
      </c>
      <c r="E187" s="35" t="s">
        <v>49</v>
      </c>
    </row>
    <row r="188" spans="1:16" ht="12.75">
      <c r="A188" s="24" t="s">
        <v>47</v>
      </c>
      <c r="B188" s="29" t="s">
        <v>642</v>
      </c>
      <c r="C188" s="29" t="s">
        <v>1225</v>
      </c>
      <c r="D188" s="24" t="s">
        <v>18</v>
      </c>
      <c r="E188" s="30" t="s">
        <v>1227</v>
      </c>
      <c r="F188" s="31" t="s">
        <v>1118</v>
      </c>
      <c r="G188" s="32">
        <v>895</v>
      </c>
      <c r="H188" s="33">
        <v>0</v>
      </c>
      <c r="I188" s="33">
        <f>ROUND(ROUND(H188,2)*ROUND(G188,3),2)</f>
      </c>
      <c r="O188">
        <f>(I188*21)/100</f>
      </c>
      <c r="P188" t="s">
        <v>26</v>
      </c>
    </row>
    <row r="189" spans="1:5" ht="12.75">
      <c r="A189" s="34" t="s">
        <v>52</v>
      </c>
      <c r="E189" s="35" t="s">
        <v>49</v>
      </c>
    </row>
    <row r="190" spans="1:5" ht="12.75">
      <c r="A190" s="36" t="s">
        <v>53</v>
      </c>
      <c r="E190" s="37" t="s">
        <v>49</v>
      </c>
    </row>
    <row r="191" spans="1:5" ht="12.75">
      <c r="A191" t="s">
        <v>55</v>
      </c>
      <c r="E191" s="35" t="s">
        <v>49</v>
      </c>
    </row>
    <row r="192" spans="1:16" ht="25.5">
      <c r="A192" s="24" t="s">
        <v>47</v>
      </c>
      <c r="B192" s="29" t="s">
        <v>647</v>
      </c>
      <c r="C192" s="29" t="s">
        <v>1225</v>
      </c>
      <c r="D192" s="24" t="s">
        <v>26</v>
      </c>
      <c r="E192" s="30" t="s">
        <v>1228</v>
      </c>
      <c r="F192" s="31" t="s">
        <v>51</v>
      </c>
      <c r="G192" s="32">
        <v>2.5</v>
      </c>
      <c r="H192" s="33">
        <v>0</v>
      </c>
      <c r="I192" s="33">
        <f>ROUND(ROUND(H192,2)*ROUND(G192,3),2)</f>
      </c>
      <c r="O192">
        <f>(I192*21)/100</f>
      </c>
      <c r="P192" t="s">
        <v>26</v>
      </c>
    </row>
    <row r="193" spans="1:5" ht="12.75">
      <c r="A193" s="34" t="s">
        <v>52</v>
      </c>
      <c r="E193" s="35" t="s">
        <v>49</v>
      </c>
    </row>
    <row r="194" spans="1:5" ht="12.75">
      <c r="A194" s="36" t="s">
        <v>53</v>
      </c>
      <c r="E194" s="37" t="s">
        <v>49</v>
      </c>
    </row>
    <row r="195" spans="1:5" ht="12.75">
      <c r="A195" t="s">
        <v>55</v>
      </c>
      <c r="E195"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1230</v>
      </c>
      <c r="I3" s="41">
        <f>0+I9</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1230</v>
      </c>
      <c r="D5" s="6"/>
      <c r="E5" s="18" t="s">
        <v>1231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195</v>
      </c>
      <c r="F9" s="25"/>
      <c r="G9" s="25"/>
      <c r="H9" s="25"/>
      <c r="I9" s="28">
        <f>0+Q9</f>
      </c>
      <c r="O9">
        <f>0+R9</f>
      </c>
      <c r="Q9">
        <f>0+I10+I14+I18+I22+I26+I30+I34+I38+I42+I46+I50+I54+I58+I62+I66+I70+I74+I78+I82+I86+I90</f>
      </c>
      <c r="R9">
        <f>0+O10+O14+O18+O22+O26+O30+O34+O38+O42+O46+O50+O54+O58+O62+O66+O70+O74+O78+O82+O86+O90</f>
      </c>
    </row>
    <row r="10" spans="1:16" ht="25.5">
      <c r="A10" s="24" t="s">
        <v>47</v>
      </c>
      <c r="B10" s="29" t="s">
        <v>18</v>
      </c>
      <c r="C10" s="29" t="s">
        <v>1232</v>
      </c>
      <c r="D10" s="24" t="s">
        <v>49</v>
      </c>
      <c r="E10" s="30" t="s">
        <v>1233</v>
      </c>
      <c r="F10" s="31" t="s">
        <v>204</v>
      </c>
      <c r="G10" s="32">
        <v>32</v>
      </c>
      <c r="H10" s="33">
        <v>0</v>
      </c>
      <c r="I10" s="33">
        <f>ROUND(ROUND(H10,2)*ROUND(G10,3),2)</f>
      </c>
      <c r="O10">
        <f>(I10*21)/100</f>
      </c>
      <c r="P10" t="s">
        <v>26</v>
      </c>
    </row>
    <row r="11" spans="1:5" ht="12.75">
      <c r="A11" s="34" t="s">
        <v>52</v>
      </c>
      <c r="E11" s="35" t="s">
        <v>49</v>
      </c>
    </row>
    <row r="12" spans="1:5" ht="89.25">
      <c r="A12" s="36" t="s">
        <v>53</v>
      </c>
      <c r="E12" s="37" t="s">
        <v>1234</v>
      </c>
    </row>
    <row r="13" spans="1:5" ht="63.75">
      <c r="A13" t="s">
        <v>55</v>
      </c>
      <c r="E13" s="35" t="s">
        <v>234</v>
      </c>
    </row>
    <row r="14" spans="1:16" ht="12.75">
      <c r="A14" s="24" t="s">
        <v>47</v>
      </c>
      <c r="B14" s="29" t="s">
        <v>26</v>
      </c>
      <c r="C14" s="29" t="s">
        <v>242</v>
      </c>
      <c r="D14" s="24" t="s">
        <v>49</v>
      </c>
      <c r="E14" s="30" t="s">
        <v>243</v>
      </c>
      <c r="F14" s="31" t="s">
        <v>204</v>
      </c>
      <c r="G14" s="32">
        <v>32</v>
      </c>
      <c r="H14" s="33">
        <v>0</v>
      </c>
      <c r="I14" s="33">
        <f>ROUND(ROUND(H14,2)*ROUND(G14,3),2)</f>
      </c>
      <c r="O14">
        <f>(I14*21)/100</f>
      </c>
      <c r="P14" t="s">
        <v>26</v>
      </c>
    </row>
    <row r="15" spans="1:5" ht="12.75">
      <c r="A15" s="34" t="s">
        <v>52</v>
      </c>
      <c r="E15" s="35" t="s">
        <v>49</v>
      </c>
    </row>
    <row r="16" spans="1:5" ht="12.75">
      <c r="A16" s="36" t="s">
        <v>53</v>
      </c>
      <c r="E16" s="37" t="s">
        <v>1235</v>
      </c>
    </row>
    <row r="17" spans="1:5" ht="25.5">
      <c r="A17" t="s">
        <v>55</v>
      </c>
      <c r="E17" s="35" t="s">
        <v>246</v>
      </c>
    </row>
    <row r="18" spans="1:16" ht="12.75">
      <c r="A18" s="24" t="s">
        <v>47</v>
      </c>
      <c r="B18" s="29" t="s">
        <v>25</v>
      </c>
      <c r="C18" s="29" t="s">
        <v>1236</v>
      </c>
      <c r="D18" s="24" t="s">
        <v>49</v>
      </c>
      <c r="E18" s="30" t="s">
        <v>1237</v>
      </c>
      <c r="F18" s="31" t="s">
        <v>1238</v>
      </c>
      <c r="G18" s="32">
        <v>4928</v>
      </c>
      <c r="H18" s="33">
        <v>0</v>
      </c>
      <c r="I18" s="33">
        <f>ROUND(ROUND(H18,2)*ROUND(G18,3),2)</f>
      </c>
      <c r="O18">
        <f>(I18*21)/100</f>
      </c>
      <c r="P18" t="s">
        <v>26</v>
      </c>
    </row>
    <row r="19" spans="1:5" ht="12.75">
      <c r="A19" s="34" t="s">
        <v>52</v>
      </c>
      <c r="E19" s="35" t="s">
        <v>49</v>
      </c>
    </row>
    <row r="20" spans="1:5" ht="12.75">
      <c r="A20" s="36" t="s">
        <v>53</v>
      </c>
      <c r="E20" s="37" t="s">
        <v>1239</v>
      </c>
    </row>
    <row r="21" spans="1:5" ht="25.5">
      <c r="A21" t="s">
        <v>55</v>
      </c>
      <c r="E21" s="35" t="s">
        <v>1240</v>
      </c>
    </row>
    <row r="22" spans="1:16" ht="25.5">
      <c r="A22" s="24" t="s">
        <v>47</v>
      </c>
      <c r="B22" s="29" t="s">
        <v>35</v>
      </c>
      <c r="C22" s="29" t="s">
        <v>1241</v>
      </c>
      <c r="D22" s="24" t="s">
        <v>49</v>
      </c>
      <c r="E22" s="30" t="s">
        <v>1242</v>
      </c>
      <c r="F22" s="31" t="s">
        <v>204</v>
      </c>
      <c r="G22" s="32">
        <v>10</v>
      </c>
      <c r="H22" s="33">
        <v>0</v>
      </c>
      <c r="I22" s="33">
        <f>ROUND(ROUND(H22,2)*ROUND(G22,3),2)</f>
      </c>
      <c r="O22">
        <f>(I22*21)/100</f>
      </c>
      <c r="P22" t="s">
        <v>26</v>
      </c>
    </row>
    <row r="23" spans="1:5" ht="12.75">
      <c r="A23" s="34" t="s">
        <v>52</v>
      </c>
      <c r="E23" s="35" t="s">
        <v>1243</v>
      </c>
    </row>
    <row r="24" spans="1:5" ht="12.75">
      <c r="A24" s="36" t="s">
        <v>53</v>
      </c>
      <c r="E24" s="37" t="s">
        <v>1244</v>
      </c>
    </row>
    <row r="25" spans="1:5" ht="63.75">
      <c r="A25" t="s">
        <v>55</v>
      </c>
      <c r="E25" s="35" t="s">
        <v>234</v>
      </c>
    </row>
    <row r="26" spans="1:16" ht="12.75">
      <c r="A26" s="24" t="s">
        <v>47</v>
      </c>
      <c r="B26" s="29" t="s">
        <v>37</v>
      </c>
      <c r="C26" s="29" t="s">
        <v>1245</v>
      </c>
      <c r="D26" s="24" t="s">
        <v>49</v>
      </c>
      <c r="E26" s="30" t="s">
        <v>1246</v>
      </c>
      <c r="F26" s="31" t="s">
        <v>204</v>
      </c>
      <c r="G26" s="32">
        <v>10</v>
      </c>
      <c r="H26" s="33">
        <v>0</v>
      </c>
      <c r="I26" s="33">
        <f>ROUND(ROUND(H26,2)*ROUND(G26,3),2)</f>
      </c>
      <c r="O26">
        <f>(I26*21)/100</f>
      </c>
      <c r="P26" t="s">
        <v>26</v>
      </c>
    </row>
    <row r="27" spans="1:5" ht="12.75">
      <c r="A27" s="34" t="s">
        <v>52</v>
      </c>
      <c r="E27" s="35" t="s">
        <v>49</v>
      </c>
    </row>
    <row r="28" spans="1:5" ht="12.75">
      <c r="A28" s="36" t="s">
        <v>53</v>
      </c>
      <c r="E28" s="37" t="s">
        <v>1247</v>
      </c>
    </row>
    <row r="29" spans="1:5" ht="25.5">
      <c r="A29" t="s">
        <v>55</v>
      </c>
      <c r="E29" s="35" t="s">
        <v>246</v>
      </c>
    </row>
    <row r="30" spans="1:16" ht="12.75">
      <c r="A30" s="24" t="s">
        <v>47</v>
      </c>
      <c r="B30" s="29" t="s">
        <v>39</v>
      </c>
      <c r="C30" s="29" t="s">
        <v>1248</v>
      </c>
      <c r="D30" s="24" t="s">
        <v>49</v>
      </c>
      <c r="E30" s="30" t="s">
        <v>1249</v>
      </c>
      <c r="F30" s="31" t="s">
        <v>1238</v>
      </c>
      <c r="G30" s="32">
        <v>1540</v>
      </c>
      <c r="H30" s="33">
        <v>0</v>
      </c>
      <c r="I30" s="33">
        <f>ROUND(ROUND(H30,2)*ROUND(G30,3),2)</f>
      </c>
      <c r="O30">
        <f>(I30*21)/100</f>
      </c>
      <c r="P30" t="s">
        <v>26</v>
      </c>
    </row>
    <row r="31" spans="1:5" ht="12.75">
      <c r="A31" s="34" t="s">
        <v>52</v>
      </c>
      <c r="E31" s="35" t="s">
        <v>49</v>
      </c>
    </row>
    <row r="32" spans="1:5" ht="12.75">
      <c r="A32" s="36" t="s">
        <v>53</v>
      </c>
      <c r="E32" s="37" t="s">
        <v>1250</v>
      </c>
    </row>
    <row r="33" spans="1:5" ht="25.5">
      <c r="A33" t="s">
        <v>55</v>
      </c>
      <c r="E33" s="35" t="s">
        <v>1240</v>
      </c>
    </row>
    <row r="34" spans="1:16" ht="12.75">
      <c r="A34" s="24" t="s">
        <v>47</v>
      </c>
      <c r="B34" s="29" t="s">
        <v>82</v>
      </c>
      <c r="C34" s="29" t="s">
        <v>1251</v>
      </c>
      <c r="D34" s="24" t="s">
        <v>49</v>
      </c>
      <c r="E34" s="30" t="s">
        <v>1252</v>
      </c>
      <c r="F34" s="31" t="s">
        <v>204</v>
      </c>
      <c r="G34" s="32">
        <v>60</v>
      </c>
      <c r="H34" s="33">
        <v>0</v>
      </c>
      <c r="I34" s="33">
        <f>ROUND(ROUND(H34,2)*ROUND(G34,3),2)</f>
      </c>
      <c r="O34">
        <f>(I34*21)/100</f>
      </c>
      <c r="P34" t="s">
        <v>26</v>
      </c>
    </row>
    <row r="35" spans="1:5" ht="38.25">
      <c r="A35" s="34" t="s">
        <v>52</v>
      </c>
      <c r="E35" s="35" t="s">
        <v>1253</v>
      </c>
    </row>
    <row r="36" spans="1:5" ht="102">
      <c r="A36" s="36" t="s">
        <v>53</v>
      </c>
      <c r="E36" s="37" t="s">
        <v>1254</v>
      </c>
    </row>
    <row r="37" spans="1:5" ht="63.75">
      <c r="A37" t="s">
        <v>55</v>
      </c>
      <c r="E37" s="35" t="s">
        <v>1255</v>
      </c>
    </row>
    <row r="38" spans="1:16" ht="12.75">
      <c r="A38" s="24" t="s">
        <v>47</v>
      </c>
      <c r="B38" s="29" t="s">
        <v>89</v>
      </c>
      <c r="C38" s="29" t="s">
        <v>254</v>
      </c>
      <c r="D38" s="24" t="s">
        <v>49</v>
      </c>
      <c r="E38" s="30" t="s">
        <v>255</v>
      </c>
      <c r="F38" s="31" t="s">
        <v>204</v>
      </c>
      <c r="G38" s="32">
        <v>60</v>
      </c>
      <c r="H38" s="33">
        <v>0</v>
      </c>
      <c r="I38" s="33">
        <f>ROUND(ROUND(H38,2)*ROUND(G38,3),2)</f>
      </c>
      <c r="O38">
        <f>(I38*21)/100</f>
      </c>
      <c r="P38" t="s">
        <v>26</v>
      </c>
    </row>
    <row r="39" spans="1:5" ht="12.75">
      <c r="A39" s="34" t="s">
        <v>52</v>
      </c>
      <c r="E39" s="35" t="s">
        <v>49</v>
      </c>
    </row>
    <row r="40" spans="1:5" ht="12.75">
      <c r="A40" s="36" t="s">
        <v>53</v>
      </c>
      <c r="E40" s="37" t="s">
        <v>1256</v>
      </c>
    </row>
    <row r="41" spans="1:5" ht="25.5">
      <c r="A41" t="s">
        <v>55</v>
      </c>
      <c r="E41" s="35" t="s">
        <v>246</v>
      </c>
    </row>
    <row r="42" spans="1:16" ht="12.75">
      <c r="A42" s="24" t="s">
        <v>47</v>
      </c>
      <c r="B42" s="29" t="s">
        <v>42</v>
      </c>
      <c r="C42" s="29" t="s">
        <v>1257</v>
      </c>
      <c r="D42" s="24" t="s">
        <v>49</v>
      </c>
      <c r="E42" s="30" t="s">
        <v>1258</v>
      </c>
      <c r="F42" s="31" t="s">
        <v>1238</v>
      </c>
      <c r="G42" s="32">
        <v>9240</v>
      </c>
      <c r="H42" s="33">
        <v>0</v>
      </c>
      <c r="I42" s="33">
        <f>ROUND(ROUND(H42,2)*ROUND(G42,3),2)</f>
      </c>
      <c r="O42">
        <f>(I42*21)/100</f>
      </c>
      <c r="P42" t="s">
        <v>26</v>
      </c>
    </row>
    <row r="43" spans="1:5" ht="12.75">
      <c r="A43" s="34" t="s">
        <v>52</v>
      </c>
      <c r="E43" s="35" t="s">
        <v>1259</v>
      </c>
    </row>
    <row r="44" spans="1:5" ht="12.75">
      <c r="A44" s="36" t="s">
        <v>53</v>
      </c>
      <c r="E44" s="37" t="s">
        <v>1260</v>
      </c>
    </row>
    <row r="45" spans="1:5" ht="25.5">
      <c r="A45" t="s">
        <v>55</v>
      </c>
      <c r="E45" s="35" t="s">
        <v>1261</v>
      </c>
    </row>
    <row r="46" spans="1:16" ht="12.75">
      <c r="A46" s="24" t="s">
        <v>47</v>
      </c>
      <c r="B46" s="29" t="s">
        <v>44</v>
      </c>
      <c r="C46" s="29" t="s">
        <v>1262</v>
      </c>
      <c r="D46" s="24" t="s">
        <v>49</v>
      </c>
      <c r="E46" s="30" t="s">
        <v>1263</v>
      </c>
      <c r="F46" s="31" t="s">
        <v>204</v>
      </c>
      <c r="G46" s="32">
        <v>4</v>
      </c>
      <c r="H46" s="33">
        <v>0</v>
      </c>
      <c r="I46" s="33">
        <f>ROUND(ROUND(H46,2)*ROUND(G46,3),2)</f>
      </c>
      <c r="O46">
        <f>(I46*21)/100</f>
      </c>
      <c r="P46" t="s">
        <v>26</v>
      </c>
    </row>
    <row r="47" spans="1:5" ht="12.75">
      <c r="A47" s="34" t="s">
        <v>52</v>
      </c>
      <c r="E47" s="35" t="s">
        <v>49</v>
      </c>
    </row>
    <row r="48" spans="1:5" ht="12.75">
      <c r="A48" s="36" t="s">
        <v>53</v>
      </c>
      <c r="E48" s="37" t="s">
        <v>436</v>
      </c>
    </row>
    <row r="49" spans="1:5" ht="76.5">
      <c r="A49" t="s">
        <v>55</v>
      </c>
      <c r="E49" s="35" t="s">
        <v>1264</v>
      </c>
    </row>
    <row r="50" spans="1:16" ht="12.75">
      <c r="A50" s="24" t="s">
        <v>47</v>
      </c>
      <c r="B50" s="29" t="s">
        <v>104</v>
      </c>
      <c r="C50" s="29" t="s">
        <v>1265</v>
      </c>
      <c r="D50" s="24" t="s">
        <v>49</v>
      </c>
      <c r="E50" s="30" t="s">
        <v>1266</v>
      </c>
      <c r="F50" s="31" t="s">
        <v>204</v>
      </c>
      <c r="G50" s="32">
        <v>4</v>
      </c>
      <c r="H50" s="33">
        <v>0</v>
      </c>
      <c r="I50" s="33">
        <f>ROUND(ROUND(H50,2)*ROUND(G50,3),2)</f>
      </c>
      <c r="O50">
        <f>(I50*21)/100</f>
      </c>
      <c r="P50" t="s">
        <v>26</v>
      </c>
    </row>
    <row r="51" spans="1:5" ht="12.75">
      <c r="A51" s="34" t="s">
        <v>52</v>
      </c>
      <c r="E51" s="35" t="s">
        <v>49</v>
      </c>
    </row>
    <row r="52" spans="1:5" ht="12.75">
      <c r="A52" s="36" t="s">
        <v>53</v>
      </c>
      <c r="E52" s="37" t="s">
        <v>436</v>
      </c>
    </row>
    <row r="53" spans="1:5" ht="25.5">
      <c r="A53" t="s">
        <v>55</v>
      </c>
      <c r="E53" s="35" t="s">
        <v>1267</v>
      </c>
    </row>
    <row r="54" spans="1:16" ht="12.75">
      <c r="A54" s="24" t="s">
        <v>47</v>
      </c>
      <c r="B54" s="29" t="s">
        <v>110</v>
      </c>
      <c r="C54" s="29" t="s">
        <v>1268</v>
      </c>
      <c r="D54" s="24" t="s">
        <v>49</v>
      </c>
      <c r="E54" s="30" t="s">
        <v>1269</v>
      </c>
      <c r="F54" s="31" t="s">
        <v>1238</v>
      </c>
      <c r="G54" s="32">
        <v>616</v>
      </c>
      <c r="H54" s="33">
        <v>0</v>
      </c>
      <c r="I54" s="33">
        <f>ROUND(ROUND(H54,2)*ROUND(G54,3),2)</f>
      </c>
      <c r="O54">
        <f>(I54*21)/100</f>
      </c>
      <c r="P54" t="s">
        <v>26</v>
      </c>
    </row>
    <row r="55" spans="1:5" ht="12.75">
      <c r="A55" s="34" t="s">
        <v>52</v>
      </c>
      <c r="E55" s="35" t="s">
        <v>49</v>
      </c>
    </row>
    <row r="56" spans="1:5" ht="12.75">
      <c r="A56" s="36" t="s">
        <v>53</v>
      </c>
      <c r="E56" s="37" t="s">
        <v>1270</v>
      </c>
    </row>
    <row r="57" spans="1:5" ht="25.5">
      <c r="A57" t="s">
        <v>55</v>
      </c>
      <c r="E57" s="35" t="s">
        <v>1271</v>
      </c>
    </row>
    <row r="58" spans="1:16" ht="12.75">
      <c r="A58" s="24" t="s">
        <v>47</v>
      </c>
      <c r="B58" s="29" t="s">
        <v>115</v>
      </c>
      <c r="C58" s="29" t="s">
        <v>1272</v>
      </c>
      <c r="D58" s="24" t="s">
        <v>49</v>
      </c>
      <c r="E58" s="30" t="s">
        <v>1273</v>
      </c>
      <c r="F58" s="31" t="s">
        <v>204</v>
      </c>
      <c r="G58" s="32">
        <v>4</v>
      </c>
      <c r="H58" s="33">
        <v>0</v>
      </c>
      <c r="I58" s="33">
        <f>ROUND(ROUND(H58,2)*ROUND(G58,3),2)</f>
      </c>
      <c r="O58">
        <f>(I58*21)/100</f>
      </c>
      <c r="P58" t="s">
        <v>26</v>
      </c>
    </row>
    <row r="59" spans="1:5" ht="12.75">
      <c r="A59" s="34" t="s">
        <v>52</v>
      </c>
      <c r="E59" s="35" t="s">
        <v>49</v>
      </c>
    </row>
    <row r="60" spans="1:5" ht="12.75">
      <c r="A60" s="36" t="s">
        <v>53</v>
      </c>
      <c r="E60" s="37" t="s">
        <v>436</v>
      </c>
    </row>
    <row r="61" spans="1:5" ht="63.75">
      <c r="A61" t="s">
        <v>55</v>
      </c>
      <c r="E61" s="35" t="s">
        <v>1274</v>
      </c>
    </row>
    <row r="62" spans="1:16" ht="12.75">
      <c r="A62" s="24" t="s">
        <v>47</v>
      </c>
      <c r="B62" s="29" t="s">
        <v>121</v>
      </c>
      <c r="C62" s="29" t="s">
        <v>1275</v>
      </c>
      <c r="D62" s="24" t="s">
        <v>49</v>
      </c>
      <c r="E62" s="30" t="s">
        <v>1276</v>
      </c>
      <c r="F62" s="31" t="s">
        <v>204</v>
      </c>
      <c r="G62" s="32">
        <v>4</v>
      </c>
      <c r="H62" s="33">
        <v>0</v>
      </c>
      <c r="I62" s="33">
        <f>ROUND(ROUND(H62,2)*ROUND(G62,3),2)</f>
      </c>
      <c r="O62">
        <f>(I62*21)/100</f>
      </c>
      <c r="P62" t="s">
        <v>26</v>
      </c>
    </row>
    <row r="63" spans="1:5" ht="12.75">
      <c r="A63" s="34" t="s">
        <v>52</v>
      </c>
      <c r="E63" s="35" t="s">
        <v>49</v>
      </c>
    </row>
    <row r="64" spans="1:5" ht="12.75">
      <c r="A64" s="36" t="s">
        <v>53</v>
      </c>
      <c r="E64" s="37" t="s">
        <v>436</v>
      </c>
    </row>
    <row r="65" spans="1:5" ht="25.5">
      <c r="A65" t="s">
        <v>55</v>
      </c>
      <c r="E65" s="35" t="s">
        <v>1267</v>
      </c>
    </row>
    <row r="66" spans="1:16" ht="12.75">
      <c r="A66" s="24" t="s">
        <v>47</v>
      </c>
      <c r="B66" s="29" t="s">
        <v>126</v>
      </c>
      <c r="C66" s="29" t="s">
        <v>1277</v>
      </c>
      <c r="D66" s="24" t="s">
        <v>49</v>
      </c>
      <c r="E66" s="30" t="s">
        <v>1278</v>
      </c>
      <c r="F66" s="31" t="s">
        <v>1238</v>
      </c>
      <c r="G66" s="32">
        <v>616</v>
      </c>
      <c r="H66" s="33">
        <v>0</v>
      </c>
      <c r="I66" s="33">
        <f>ROUND(ROUND(H66,2)*ROUND(G66,3),2)</f>
      </c>
      <c r="O66">
        <f>(I66*21)/100</f>
      </c>
      <c r="P66" t="s">
        <v>26</v>
      </c>
    </row>
    <row r="67" spans="1:5" ht="12.75">
      <c r="A67" s="34" t="s">
        <v>52</v>
      </c>
      <c r="E67" s="35" t="s">
        <v>49</v>
      </c>
    </row>
    <row r="68" spans="1:5" ht="12.75">
      <c r="A68" s="36" t="s">
        <v>53</v>
      </c>
      <c r="E68" s="37" t="s">
        <v>1279</v>
      </c>
    </row>
    <row r="69" spans="1:5" ht="25.5">
      <c r="A69" t="s">
        <v>55</v>
      </c>
      <c r="E69" s="35" t="s">
        <v>1271</v>
      </c>
    </row>
    <row r="70" spans="1:16" ht="25.5">
      <c r="A70" s="24" t="s">
        <v>47</v>
      </c>
      <c r="B70" s="29" t="s">
        <v>133</v>
      </c>
      <c r="C70" s="29" t="s">
        <v>1280</v>
      </c>
      <c r="D70" s="24" t="s">
        <v>49</v>
      </c>
      <c r="E70" s="30" t="s">
        <v>1281</v>
      </c>
      <c r="F70" s="31" t="s">
        <v>204</v>
      </c>
      <c r="G70" s="32">
        <v>120</v>
      </c>
      <c r="H70" s="33">
        <v>0</v>
      </c>
      <c r="I70" s="33">
        <f>ROUND(ROUND(H70,2)*ROUND(G70,3),2)</f>
      </c>
      <c r="O70">
        <f>(I70*21)/100</f>
      </c>
      <c r="P70" t="s">
        <v>26</v>
      </c>
    </row>
    <row r="71" spans="1:5" ht="12.75">
      <c r="A71" s="34" t="s">
        <v>52</v>
      </c>
      <c r="E71" s="35" t="s">
        <v>1282</v>
      </c>
    </row>
    <row r="72" spans="1:5" ht="12.75">
      <c r="A72" s="36" t="s">
        <v>53</v>
      </c>
      <c r="E72" s="37" t="s">
        <v>1283</v>
      </c>
    </row>
    <row r="73" spans="1:5" ht="63.75">
      <c r="A73" t="s">
        <v>55</v>
      </c>
      <c r="E73" s="35" t="s">
        <v>1274</v>
      </c>
    </row>
    <row r="74" spans="1:16" ht="12.75">
      <c r="A74" s="24" t="s">
        <v>47</v>
      </c>
      <c r="B74" s="29" t="s">
        <v>140</v>
      </c>
      <c r="C74" s="29" t="s">
        <v>1284</v>
      </c>
      <c r="D74" s="24" t="s">
        <v>49</v>
      </c>
      <c r="E74" s="30" t="s">
        <v>1285</v>
      </c>
      <c r="F74" s="31" t="s">
        <v>204</v>
      </c>
      <c r="G74" s="32">
        <v>120</v>
      </c>
      <c r="H74" s="33">
        <v>0</v>
      </c>
      <c r="I74" s="33">
        <f>ROUND(ROUND(H74,2)*ROUND(G74,3),2)</f>
      </c>
      <c r="O74">
        <f>(I74*21)/100</f>
      </c>
      <c r="P74" t="s">
        <v>26</v>
      </c>
    </row>
    <row r="75" spans="1:5" ht="12.75">
      <c r="A75" s="34" t="s">
        <v>52</v>
      </c>
      <c r="E75" s="35" t="s">
        <v>49</v>
      </c>
    </row>
    <row r="76" spans="1:5" ht="12.75">
      <c r="A76" s="36" t="s">
        <v>53</v>
      </c>
      <c r="E76" s="37" t="s">
        <v>1286</v>
      </c>
    </row>
    <row r="77" spans="1:5" ht="25.5">
      <c r="A77" t="s">
        <v>55</v>
      </c>
      <c r="E77" s="35" t="s">
        <v>1267</v>
      </c>
    </row>
    <row r="78" spans="1:16" ht="12.75">
      <c r="A78" s="24" t="s">
        <v>47</v>
      </c>
      <c r="B78" s="29" t="s">
        <v>146</v>
      </c>
      <c r="C78" s="29" t="s">
        <v>1287</v>
      </c>
      <c r="D78" s="24" t="s">
        <v>49</v>
      </c>
      <c r="E78" s="30" t="s">
        <v>1288</v>
      </c>
      <c r="F78" s="31" t="s">
        <v>1238</v>
      </c>
      <c r="G78" s="32">
        <v>18480</v>
      </c>
      <c r="H78" s="33">
        <v>0</v>
      </c>
      <c r="I78" s="33">
        <f>ROUND(ROUND(H78,2)*ROUND(G78,3),2)</f>
      </c>
      <c r="O78">
        <f>(I78*21)/100</f>
      </c>
      <c r="P78" t="s">
        <v>26</v>
      </c>
    </row>
    <row r="79" spans="1:5" ht="12.75">
      <c r="A79" s="34" t="s">
        <v>52</v>
      </c>
      <c r="E79" s="35" t="s">
        <v>49</v>
      </c>
    </row>
    <row r="80" spans="1:5" ht="12.75">
      <c r="A80" s="36" t="s">
        <v>53</v>
      </c>
      <c r="E80" s="37" t="s">
        <v>1289</v>
      </c>
    </row>
    <row r="81" spans="1:5" ht="25.5">
      <c r="A81" t="s">
        <v>55</v>
      </c>
      <c r="E81" s="35" t="s">
        <v>1271</v>
      </c>
    </row>
    <row r="82" spans="1:16" ht="12.75">
      <c r="A82" s="24" t="s">
        <v>47</v>
      </c>
      <c r="B82" s="29" t="s">
        <v>152</v>
      </c>
      <c r="C82" s="29" t="s">
        <v>1290</v>
      </c>
      <c r="D82" s="24" t="s">
        <v>49</v>
      </c>
      <c r="E82" s="30" t="s">
        <v>1291</v>
      </c>
      <c r="F82" s="31" t="s">
        <v>85</v>
      </c>
      <c r="G82" s="32">
        <v>260</v>
      </c>
      <c r="H82" s="33">
        <v>0</v>
      </c>
      <c r="I82" s="33">
        <f>ROUND(ROUND(H82,2)*ROUND(G82,3),2)</f>
      </c>
      <c r="O82">
        <f>(I82*21)/100</f>
      </c>
      <c r="P82" t="s">
        <v>26</v>
      </c>
    </row>
    <row r="83" spans="1:5" ht="12.75">
      <c r="A83" s="34" t="s">
        <v>52</v>
      </c>
      <c r="E83" s="35" t="s">
        <v>49</v>
      </c>
    </row>
    <row r="84" spans="1:5" ht="12.75">
      <c r="A84" s="36" t="s">
        <v>53</v>
      </c>
      <c r="E84" s="37" t="s">
        <v>1292</v>
      </c>
    </row>
    <row r="85" spans="1:5" ht="63.75">
      <c r="A85" t="s">
        <v>55</v>
      </c>
      <c r="E85" s="35" t="s">
        <v>1274</v>
      </c>
    </row>
    <row r="86" spans="1:16" ht="12.75">
      <c r="A86" s="24" t="s">
        <v>47</v>
      </c>
      <c r="B86" s="29" t="s">
        <v>158</v>
      </c>
      <c r="C86" s="29" t="s">
        <v>1293</v>
      </c>
      <c r="D86" s="24" t="s">
        <v>49</v>
      </c>
      <c r="E86" s="30" t="s">
        <v>1294</v>
      </c>
      <c r="F86" s="31" t="s">
        <v>85</v>
      </c>
      <c r="G86" s="32">
        <v>260</v>
      </c>
      <c r="H86" s="33">
        <v>0</v>
      </c>
      <c r="I86" s="33">
        <f>ROUND(ROUND(H86,2)*ROUND(G86,3),2)</f>
      </c>
      <c r="O86">
        <f>(I86*21)/100</f>
      </c>
      <c r="P86" t="s">
        <v>26</v>
      </c>
    </row>
    <row r="87" spans="1:5" ht="12.75">
      <c r="A87" s="34" t="s">
        <v>52</v>
      </c>
      <c r="E87" s="35" t="s">
        <v>49</v>
      </c>
    </row>
    <row r="88" spans="1:5" ht="12.75">
      <c r="A88" s="36" t="s">
        <v>53</v>
      </c>
      <c r="E88" s="37" t="s">
        <v>1292</v>
      </c>
    </row>
    <row r="89" spans="1:5" ht="25.5">
      <c r="A89" t="s">
        <v>55</v>
      </c>
      <c r="E89" s="35" t="s">
        <v>246</v>
      </c>
    </row>
    <row r="90" spans="1:16" ht="12.75">
      <c r="A90" s="24" t="s">
        <v>47</v>
      </c>
      <c r="B90" s="29" t="s">
        <v>164</v>
      </c>
      <c r="C90" s="29" t="s">
        <v>1295</v>
      </c>
      <c r="D90" s="24" t="s">
        <v>49</v>
      </c>
      <c r="E90" s="30" t="s">
        <v>1296</v>
      </c>
      <c r="F90" s="31" t="s">
        <v>1297</v>
      </c>
      <c r="G90" s="32">
        <v>40040</v>
      </c>
      <c r="H90" s="33">
        <v>0</v>
      </c>
      <c r="I90" s="33">
        <f>ROUND(ROUND(H90,2)*ROUND(G90,3),2)</f>
      </c>
      <c r="O90">
        <f>(I90*21)/100</f>
      </c>
      <c r="P90" t="s">
        <v>26</v>
      </c>
    </row>
    <row r="91" spans="1:5" ht="12.75">
      <c r="A91" s="34" t="s">
        <v>52</v>
      </c>
      <c r="E91" s="35" t="s">
        <v>49</v>
      </c>
    </row>
    <row r="92" spans="1:5" ht="12.75">
      <c r="A92" s="36" t="s">
        <v>53</v>
      </c>
      <c r="E92" s="37" t="s">
        <v>1298</v>
      </c>
    </row>
    <row r="93" spans="1:5" ht="25.5">
      <c r="A93" t="s">
        <v>55</v>
      </c>
      <c r="E93" s="35" t="s">
        <v>1299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0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1300</v>
      </c>
      <c r="I3" s="41">
        <f>0+I9</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1300</v>
      </c>
      <c r="D5" s="6"/>
      <c r="E5" s="18" t="s">
        <v>1301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195</v>
      </c>
      <c r="F9" s="25"/>
      <c r="G9" s="25"/>
      <c r="H9" s="25"/>
      <c r="I9" s="28">
        <f>0+Q9</f>
      </c>
      <c r="O9">
        <f>0+R9</f>
      </c>
      <c r="Q9">
        <f>0+I10+I14+I18+I22+I26+I30+I34+I38+I42+I46+I50+I54+I58+I62+I66+I70+I74+I78+I82+I86+I90+I94+I98+I102</f>
      </c>
      <c r="R9">
        <f>0+O10+O14+O18+O22+O26+O30+O34+O38+O42+O46+O50+O54+O58+O62+O66+O70+O74+O78+O82+O86+O90+O94+O98+O102</f>
      </c>
    </row>
    <row r="10" spans="1:16" ht="25.5">
      <c r="A10" s="24" t="s">
        <v>47</v>
      </c>
      <c r="B10" s="29" t="s">
        <v>18</v>
      </c>
      <c r="C10" s="29" t="s">
        <v>1232</v>
      </c>
      <c r="D10" s="24" t="s">
        <v>49</v>
      </c>
      <c r="E10" s="30" t="s">
        <v>1233</v>
      </c>
      <c r="F10" s="31" t="s">
        <v>204</v>
      </c>
      <c r="G10" s="32">
        <v>42</v>
      </c>
      <c r="H10" s="33">
        <v>0</v>
      </c>
      <c r="I10" s="33">
        <f>ROUND(ROUND(H10,2)*ROUND(G10,3),2)</f>
      </c>
      <c r="O10">
        <f>(I10*21)/100</f>
      </c>
      <c r="P10" t="s">
        <v>26</v>
      </c>
    </row>
    <row r="11" spans="1:5" ht="12.75">
      <c r="A11" s="34" t="s">
        <v>52</v>
      </c>
      <c r="E11" s="35" t="s">
        <v>49</v>
      </c>
    </row>
    <row r="12" spans="1:5" ht="12.75">
      <c r="A12" s="36" t="s">
        <v>53</v>
      </c>
      <c r="E12" s="37" t="s">
        <v>1302</v>
      </c>
    </row>
    <row r="13" spans="1:5" ht="63.75">
      <c r="A13" t="s">
        <v>55</v>
      </c>
      <c r="E13" s="35" t="s">
        <v>234</v>
      </c>
    </row>
    <row r="14" spans="1:16" ht="12.75">
      <c r="A14" s="24" t="s">
        <v>47</v>
      </c>
      <c r="B14" s="29" t="s">
        <v>26</v>
      </c>
      <c r="C14" s="29" t="s">
        <v>242</v>
      </c>
      <c r="D14" s="24" t="s">
        <v>49</v>
      </c>
      <c r="E14" s="30" t="s">
        <v>243</v>
      </c>
      <c r="F14" s="31" t="s">
        <v>204</v>
      </c>
      <c r="G14" s="32">
        <v>42</v>
      </c>
      <c r="H14" s="33">
        <v>0</v>
      </c>
      <c r="I14" s="33">
        <f>ROUND(ROUND(H14,2)*ROUND(G14,3),2)</f>
      </c>
      <c r="O14">
        <f>(I14*21)/100</f>
      </c>
      <c r="P14" t="s">
        <v>26</v>
      </c>
    </row>
    <row r="15" spans="1:5" ht="12.75">
      <c r="A15" s="34" t="s">
        <v>52</v>
      </c>
      <c r="E15" s="35" t="s">
        <v>49</v>
      </c>
    </row>
    <row r="16" spans="1:5" ht="12.75">
      <c r="A16" s="36" t="s">
        <v>53</v>
      </c>
      <c r="E16" s="37" t="s">
        <v>1302</v>
      </c>
    </row>
    <row r="17" spans="1:5" ht="25.5">
      <c r="A17" t="s">
        <v>55</v>
      </c>
      <c r="E17" s="35" t="s">
        <v>246</v>
      </c>
    </row>
    <row r="18" spans="1:16" ht="12.75">
      <c r="A18" s="24" t="s">
        <v>47</v>
      </c>
      <c r="B18" s="29" t="s">
        <v>25</v>
      </c>
      <c r="C18" s="29" t="s">
        <v>1236</v>
      </c>
      <c r="D18" s="24" t="s">
        <v>49</v>
      </c>
      <c r="E18" s="30" t="s">
        <v>1237</v>
      </c>
      <c r="F18" s="31" t="s">
        <v>1238</v>
      </c>
      <c r="G18" s="32">
        <v>2940</v>
      </c>
      <c r="H18" s="33">
        <v>0</v>
      </c>
      <c r="I18" s="33">
        <f>ROUND(ROUND(H18,2)*ROUND(G18,3),2)</f>
      </c>
      <c r="O18">
        <f>(I18*21)/100</f>
      </c>
      <c r="P18" t="s">
        <v>26</v>
      </c>
    </row>
    <row r="19" spans="1:5" ht="12.75">
      <c r="A19" s="34" t="s">
        <v>52</v>
      </c>
      <c r="E19" s="35" t="s">
        <v>49</v>
      </c>
    </row>
    <row r="20" spans="1:5" ht="12.75">
      <c r="A20" s="36" t="s">
        <v>53</v>
      </c>
      <c r="E20" s="37" t="s">
        <v>1303</v>
      </c>
    </row>
    <row r="21" spans="1:5" ht="25.5">
      <c r="A21" t="s">
        <v>55</v>
      </c>
      <c r="E21" s="35" t="s">
        <v>1240</v>
      </c>
    </row>
    <row r="22" spans="1:16" ht="25.5">
      <c r="A22" s="24" t="s">
        <v>47</v>
      </c>
      <c r="B22" s="29" t="s">
        <v>35</v>
      </c>
      <c r="C22" s="29" t="s">
        <v>1241</v>
      </c>
      <c r="D22" s="24" t="s">
        <v>49</v>
      </c>
      <c r="E22" s="30" t="s">
        <v>1242</v>
      </c>
      <c r="F22" s="31" t="s">
        <v>204</v>
      </c>
      <c r="G22" s="32">
        <v>10</v>
      </c>
      <c r="H22" s="33">
        <v>0</v>
      </c>
      <c r="I22" s="33">
        <f>ROUND(ROUND(H22,2)*ROUND(G22,3),2)</f>
      </c>
      <c r="O22">
        <f>(I22*21)/100</f>
      </c>
      <c r="P22" t="s">
        <v>26</v>
      </c>
    </row>
    <row r="23" spans="1:5" ht="12.75">
      <c r="A23" s="34" t="s">
        <v>52</v>
      </c>
      <c r="E23" s="35" t="s">
        <v>1243</v>
      </c>
    </row>
    <row r="24" spans="1:5" ht="12.75">
      <c r="A24" s="36" t="s">
        <v>53</v>
      </c>
      <c r="E24" s="37" t="s">
        <v>1244</v>
      </c>
    </row>
    <row r="25" spans="1:5" ht="63.75">
      <c r="A25" t="s">
        <v>55</v>
      </c>
      <c r="E25" s="35" t="s">
        <v>234</v>
      </c>
    </row>
    <row r="26" spans="1:16" ht="12.75">
      <c r="A26" s="24" t="s">
        <v>47</v>
      </c>
      <c r="B26" s="29" t="s">
        <v>37</v>
      </c>
      <c r="C26" s="29" t="s">
        <v>1245</v>
      </c>
      <c r="D26" s="24" t="s">
        <v>49</v>
      </c>
      <c r="E26" s="30" t="s">
        <v>1246</v>
      </c>
      <c r="F26" s="31" t="s">
        <v>204</v>
      </c>
      <c r="G26" s="32">
        <v>10</v>
      </c>
      <c r="H26" s="33">
        <v>0</v>
      </c>
      <c r="I26" s="33">
        <f>ROUND(ROUND(H26,2)*ROUND(G26,3),2)</f>
      </c>
      <c r="O26">
        <f>(I26*21)/100</f>
      </c>
      <c r="P26" t="s">
        <v>26</v>
      </c>
    </row>
    <row r="27" spans="1:5" ht="12.75">
      <c r="A27" s="34" t="s">
        <v>52</v>
      </c>
      <c r="E27" s="35" t="s">
        <v>49</v>
      </c>
    </row>
    <row r="28" spans="1:5" ht="12.75">
      <c r="A28" s="36" t="s">
        <v>53</v>
      </c>
      <c r="E28" s="37" t="s">
        <v>1247</v>
      </c>
    </row>
    <row r="29" spans="1:5" ht="25.5">
      <c r="A29" t="s">
        <v>55</v>
      </c>
      <c r="E29" s="35" t="s">
        <v>246</v>
      </c>
    </row>
    <row r="30" spans="1:16" ht="12.75">
      <c r="A30" s="24" t="s">
        <v>47</v>
      </c>
      <c r="B30" s="29" t="s">
        <v>39</v>
      </c>
      <c r="C30" s="29" t="s">
        <v>1248</v>
      </c>
      <c r="D30" s="24" t="s">
        <v>49</v>
      </c>
      <c r="E30" s="30" t="s">
        <v>1249</v>
      </c>
      <c r="F30" s="31" t="s">
        <v>1238</v>
      </c>
      <c r="G30" s="32">
        <v>700</v>
      </c>
      <c r="H30" s="33">
        <v>0</v>
      </c>
      <c r="I30" s="33">
        <f>ROUND(ROUND(H30,2)*ROUND(G30,3),2)</f>
      </c>
      <c r="O30">
        <f>(I30*21)/100</f>
      </c>
      <c r="P30" t="s">
        <v>26</v>
      </c>
    </row>
    <row r="31" spans="1:5" ht="12.75">
      <c r="A31" s="34" t="s">
        <v>52</v>
      </c>
      <c r="E31" s="35" t="s">
        <v>49</v>
      </c>
    </row>
    <row r="32" spans="1:5" ht="12.75">
      <c r="A32" s="36" t="s">
        <v>53</v>
      </c>
      <c r="E32" s="37" t="s">
        <v>1304</v>
      </c>
    </row>
    <row r="33" spans="1:5" ht="25.5">
      <c r="A33" t="s">
        <v>55</v>
      </c>
      <c r="E33" s="35" t="s">
        <v>1240</v>
      </c>
    </row>
    <row r="34" spans="1:16" ht="12.75">
      <c r="A34" s="24" t="s">
        <v>47</v>
      </c>
      <c r="B34" s="29" t="s">
        <v>82</v>
      </c>
      <c r="C34" s="29" t="s">
        <v>1251</v>
      </c>
      <c r="D34" s="24" t="s">
        <v>49</v>
      </c>
      <c r="E34" s="30" t="s">
        <v>1252</v>
      </c>
      <c r="F34" s="31" t="s">
        <v>204</v>
      </c>
      <c r="G34" s="32">
        <v>66</v>
      </c>
      <c r="H34" s="33">
        <v>0</v>
      </c>
      <c r="I34" s="33">
        <f>ROUND(ROUND(H34,2)*ROUND(G34,3),2)</f>
      </c>
      <c r="O34">
        <f>(I34*21)/100</f>
      </c>
      <c r="P34" t="s">
        <v>26</v>
      </c>
    </row>
    <row r="35" spans="1:5" ht="38.25">
      <c r="A35" s="34" t="s">
        <v>52</v>
      </c>
      <c r="E35" s="35" t="s">
        <v>1253</v>
      </c>
    </row>
    <row r="36" spans="1:5" ht="102">
      <c r="A36" s="36" t="s">
        <v>53</v>
      </c>
      <c r="E36" s="37" t="s">
        <v>1305</v>
      </c>
    </row>
    <row r="37" spans="1:5" ht="63.75">
      <c r="A37" t="s">
        <v>55</v>
      </c>
      <c r="E37" s="35" t="s">
        <v>1255</v>
      </c>
    </row>
    <row r="38" spans="1:16" ht="12.75">
      <c r="A38" s="24" t="s">
        <v>47</v>
      </c>
      <c r="B38" s="29" t="s">
        <v>89</v>
      </c>
      <c r="C38" s="29" t="s">
        <v>254</v>
      </c>
      <c r="D38" s="24" t="s">
        <v>49</v>
      </c>
      <c r="E38" s="30" t="s">
        <v>255</v>
      </c>
      <c r="F38" s="31" t="s">
        <v>204</v>
      </c>
      <c r="G38" s="32">
        <v>66</v>
      </c>
      <c r="H38" s="33">
        <v>0</v>
      </c>
      <c r="I38" s="33">
        <f>ROUND(ROUND(H38,2)*ROUND(G38,3),2)</f>
      </c>
      <c r="O38">
        <f>(I38*21)/100</f>
      </c>
      <c r="P38" t="s">
        <v>26</v>
      </c>
    </row>
    <row r="39" spans="1:5" ht="12.75">
      <c r="A39" s="34" t="s">
        <v>52</v>
      </c>
      <c r="E39" s="35" t="s">
        <v>1259</v>
      </c>
    </row>
    <row r="40" spans="1:5" ht="12.75">
      <c r="A40" s="36" t="s">
        <v>53</v>
      </c>
      <c r="E40" s="37" t="s">
        <v>223</v>
      </c>
    </row>
    <row r="41" spans="1:5" ht="25.5">
      <c r="A41" t="s">
        <v>55</v>
      </c>
      <c r="E41" s="35" t="s">
        <v>246</v>
      </c>
    </row>
    <row r="42" spans="1:16" ht="12.75">
      <c r="A42" s="24" t="s">
        <v>47</v>
      </c>
      <c r="B42" s="29" t="s">
        <v>42</v>
      </c>
      <c r="C42" s="29" t="s">
        <v>1257</v>
      </c>
      <c r="D42" s="24" t="s">
        <v>49</v>
      </c>
      <c r="E42" s="30" t="s">
        <v>1258</v>
      </c>
      <c r="F42" s="31" t="s">
        <v>1238</v>
      </c>
      <c r="G42" s="32">
        <v>4620</v>
      </c>
      <c r="H42" s="33">
        <v>0</v>
      </c>
      <c r="I42" s="33">
        <f>ROUND(ROUND(H42,2)*ROUND(G42,3),2)</f>
      </c>
      <c r="O42">
        <f>(I42*21)/100</f>
      </c>
      <c r="P42" t="s">
        <v>26</v>
      </c>
    </row>
    <row r="43" spans="1:5" ht="12.75">
      <c r="A43" s="34" t="s">
        <v>52</v>
      </c>
      <c r="E43" s="35" t="s">
        <v>1259</v>
      </c>
    </row>
    <row r="44" spans="1:5" ht="12.75">
      <c r="A44" s="36" t="s">
        <v>53</v>
      </c>
      <c r="E44" s="37" t="s">
        <v>1306</v>
      </c>
    </row>
    <row r="45" spans="1:5" ht="25.5">
      <c r="A45" t="s">
        <v>55</v>
      </c>
      <c r="E45" s="35" t="s">
        <v>1261</v>
      </c>
    </row>
    <row r="46" spans="1:16" ht="12.75">
      <c r="A46" s="24" t="s">
        <v>47</v>
      </c>
      <c r="B46" s="29" t="s">
        <v>44</v>
      </c>
      <c r="C46" s="29" t="s">
        <v>1262</v>
      </c>
      <c r="D46" s="24" t="s">
        <v>49</v>
      </c>
      <c r="E46" s="30" t="s">
        <v>1263</v>
      </c>
      <c r="F46" s="31" t="s">
        <v>204</v>
      </c>
      <c r="G46" s="32">
        <v>4</v>
      </c>
      <c r="H46" s="33">
        <v>0</v>
      </c>
      <c r="I46" s="33">
        <f>ROUND(ROUND(H46,2)*ROUND(G46,3),2)</f>
      </c>
      <c r="O46">
        <f>(I46*21)/100</f>
      </c>
      <c r="P46" t="s">
        <v>26</v>
      </c>
    </row>
    <row r="47" spans="1:5" ht="12.75">
      <c r="A47" s="34" t="s">
        <v>52</v>
      </c>
      <c r="E47" s="35" t="s">
        <v>49</v>
      </c>
    </row>
    <row r="48" spans="1:5" ht="12.75">
      <c r="A48" s="36" t="s">
        <v>53</v>
      </c>
      <c r="E48" s="37" t="s">
        <v>436</v>
      </c>
    </row>
    <row r="49" spans="1:5" ht="76.5">
      <c r="A49" t="s">
        <v>55</v>
      </c>
      <c r="E49" s="35" t="s">
        <v>1264</v>
      </c>
    </row>
    <row r="50" spans="1:16" ht="12.75">
      <c r="A50" s="24" t="s">
        <v>47</v>
      </c>
      <c r="B50" s="29" t="s">
        <v>104</v>
      </c>
      <c r="C50" s="29" t="s">
        <v>1265</v>
      </c>
      <c r="D50" s="24" t="s">
        <v>49</v>
      </c>
      <c r="E50" s="30" t="s">
        <v>1266</v>
      </c>
      <c r="F50" s="31" t="s">
        <v>204</v>
      </c>
      <c r="G50" s="32">
        <v>4</v>
      </c>
      <c r="H50" s="33">
        <v>0</v>
      </c>
      <c r="I50" s="33">
        <f>ROUND(ROUND(H50,2)*ROUND(G50,3),2)</f>
      </c>
      <c r="O50">
        <f>(I50*21)/100</f>
      </c>
      <c r="P50" t="s">
        <v>26</v>
      </c>
    </row>
    <row r="51" spans="1:5" ht="12.75">
      <c r="A51" s="34" t="s">
        <v>52</v>
      </c>
      <c r="E51" s="35" t="s">
        <v>49</v>
      </c>
    </row>
    <row r="52" spans="1:5" ht="12.75">
      <c r="A52" s="36" t="s">
        <v>53</v>
      </c>
      <c r="E52" s="37" t="s">
        <v>436</v>
      </c>
    </row>
    <row r="53" spans="1:5" ht="25.5">
      <c r="A53" t="s">
        <v>55</v>
      </c>
      <c r="E53" s="35" t="s">
        <v>1267</v>
      </c>
    </row>
    <row r="54" spans="1:16" ht="12.75">
      <c r="A54" s="24" t="s">
        <v>47</v>
      </c>
      <c r="B54" s="29" t="s">
        <v>110</v>
      </c>
      <c r="C54" s="29" t="s">
        <v>1268</v>
      </c>
      <c r="D54" s="24" t="s">
        <v>49</v>
      </c>
      <c r="E54" s="30" t="s">
        <v>1269</v>
      </c>
      <c r="F54" s="31" t="s">
        <v>1238</v>
      </c>
      <c r="G54" s="32">
        <v>280</v>
      </c>
      <c r="H54" s="33">
        <v>0</v>
      </c>
      <c r="I54" s="33">
        <f>ROUND(ROUND(H54,2)*ROUND(G54,3),2)</f>
      </c>
      <c r="O54">
        <f>(I54*21)/100</f>
      </c>
      <c r="P54" t="s">
        <v>26</v>
      </c>
    </row>
    <row r="55" spans="1:5" ht="12.75">
      <c r="A55" s="34" t="s">
        <v>52</v>
      </c>
      <c r="E55" s="35" t="s">
        <v>49</v>
      </c>
    </row>
    <row r="56" spans="1:5" ht="12.75">
      <c r="A56" s="36" t="s">
        <v>53</v>
      </c>
      <c r="E56" s="37" t="s">
        <v>1307</v>
      </c>
    </row>
    <row r="57" spans="1:5" ht="25.5">
      <c r="A57" t="s">
        <v>55</v>
      </c>
      <c r="E57" s="35" t="s">
        <v>1271</v>
      </c>
    </row>
    <row r="58" spans="1:16" ht="12.75">
      <c r="A58" s="24" t="s">
        <v>47</v>
      </c>
      <c r="B58" s="29" t="s">
        <v>115</v>
      </c>
      <c r="C58" s="29" t="s">
        <v>1272</v>
      </c>
      <c r="D58" s="24" t="s">
        <v>49</v>
      </c>
      <c r="E58" s="30" t="s">
        <v>1273</v>
      </c>
      <c r="F58" s="31" t="s">
        <v>204</v>
      </c>
      <c r="G58" s="32">
        <v>2</v>
      </c>
      <c r="H58" s="33">
        <v>0</v>
      </c>
      <c r="I58" s="33">
        <f>ROUND(ROUND(H58,2)*ROUND(G58,3),2)</f>
      </c>
      <c r="O58">
        <f>(I58*21)/100</f>
      </c>
      <c r="P58" t="s">
        <v>26</v>
      </c>
    </row>
    <row r="59" spans="1:5" ht="12.75">
      <c r="A59" s="34" t="s">
        <v>52</v>
      </c>
      <c r="E59" s="35" t="s">
        <v>49</v>
      </c>
    </row>
    <row r="60" spans="1:5" ht="12.75">
      <c r="A60" s="36" t="s">
        <v>53</v>
      </c>
      <c r="E60" s="37" t="s">
        <v>233</v>
      </c>
    </row>
    <row r="61" spans="1:5" ht="63.75">
      <c r="A61" t="s">
        <v>55</v>
      </c>
      <c r="E61" s="35" t="s">
        <v>1274</v>
      </c>
    </row>
    <row r="62" spans="1:16" ht="12.75">
      <c r="A62" s="24" t="s">
        <v>47</v>
      </c>
      <c r="B62" s="29" t="s">
        <v>121</v>
      </c>
      <c r="C62" s="29" t="s">
        <v>1275</v>
      </c>
      <c r="D62" s="24" t="s">
        <v>49</v>
      </c>
      <c r="E62" s="30" t="s">
        <v>1276</v>
      </c>
      <c r="F62" s="31" t="s">
        <v>204</v>
      </c>
      <c r="G62" s="32">
        <v>2</v>
      </c>
      <c r="H62" s="33">
        <v>0</v>
      </c>
      <c r="I62" s="33">
        <f>ROUND(ROUND(H62,2)*ROUND(G62,3),2)</f>
      </c>
      <c r="O62">
        <f>(I62*21)/100</f>
      </c>
      <c r="P62" t="s">
        <v>26</v>
      </c>
    </row>
    <row r="63" spans="1:5" ht="12.75">
      <c r="A63" s="34" t="s">
        <v>52</v>
      </c>
      <c r="E63" s="35" t="s">
        <v>49</v>
      </c>
    </row>
    <row r="64" spans="1:5" ht="12.75">
      <c r="A64" s="36" t="s">
        <v>53</v>
      </c>
      <c r="E64" s="37" t="s">
        <v>233</v>
      </c>
    </row>
    <row r="65" spans="1:5" ht="25.5">
      <c r="A65" t="s">
        <v>55</v>
      </c>
      <c r="E65" s="35" t="s">
        <v>1267</v>
      </c>
    </row>
    <row r="66" spans="1:16" ht="12.75">
      <c r="A66" s="24" t="s">
        <v>47</v>
      </c>
      <c r="B66" s="29" t="s">
        <v>126</v>
      </c>
      <c r="C66" s="29" t="s">
        <v>1277</v>
      </c>
      <c r="D66" s="24" t="s">
        <v>49</v>
      </c>
      <c r="E66" s="30" t="s">
        <v>1278</v>
      </c>
      <c r="F66" s="31" t="s">
        <v>1238</v>
      </c>
      <c r="G66" s="32">
        <v>140</v>
      </c>
      <c r="H66" s="33">
        <v>0</v>
      </c>
      <c r="I66" s="33">
        <f>ROUND(ROUND(H66,2)*ROUND(G66,3),2)</f>
      </c>
      <c r="O66">
        <f>(I66*21)/100</f>
      </c>
      <c r="P66" t="s">
        <v>26</v>
      </c>
    </row>
    <row r="67" spans="1:5" ht="12.75">
      <c r="A67" s="34" t="s">
        <v>52</v>
      </c>
      <c r="E67" s="35" t="s">
        <v>49</v>
      </c>
    </row>
    <row r="68" spans="1:5" ht="12.75">
      <c r="A68" s="36" t="s">
        <v>53</v>
      </c>
      <c r="E68" s="37" t="s">
        <v>1308</v>
      </c>
    </row>
    <row r="69" spans="1:5" ht="25.5">
      <c r="A69" t="s">
        <v>55</v>
      </c>
      <c r="E69" s="35" t="s">
        <v>1271</v>
      </c>
    </row>
    <row r="70" spans="1:16" ht="25.5">
      <c r="A70" s="24" t="s">
        <v>47</v>
      </c>
      <c r="B70" s="29" t="s">
        <v>133</v>
      </c>
      <c r="C70" s="29" t="s">
        <v>1280</v>
      </c>
      <c r="D70" s="24" t="s">
        <v>49</v>
      </c>
      <c r="E70" s="30" t="s">
        <v>1281</v>
      </c>
      <c r="F70" s="31" t="s">
        <v>204</v>
      </c>
      <c r="G70" s="32">
        <v>132</v>
      </c>
      <c r="H70" s="33">
        <v>0</v>
      </c>
      <c r="I70" s="33">
        <f>ROUND(ROUND(H70,2)*ROUND(G70,3),2)</f>
      </c>
      <c r="O70">
        <f>(I70*21)/100</f>
      </c>
      <c r="P70" t="s">
        <v>26</v>
      </c>
    </row>
    <row r="71" spans="1:5" ht="12.75">
      <c r="A71" s="34" t="s">
        <v>52</v>
      </c>
      <c r="E71" s="35" t="s">
        <v>1282</v>
      </c>
    </row>
    <row r="72" spans="1:5" ht="12.75">
      <c r="A72" s="36" t="s">
        <v>53</v>
      </c>
      <c r="E72" s="37" t="s">
        <v>1309</v>
      </c>
    </row>
    <row r="73" spans="1:5" ht="63.75">
      <c r="A73" t="s">
        <v>55</v>
      </c>
      <c r="E73" s="35" t="s">
        <v>1274</v>
      </c>
    </row>
    <row r="74" spans="1:16" ht="12.75">
      <c r="A74" s="24" t="s">
        <v>47</v>
      </c>
      <c r="B74" s="29" t="s">
        <v>140</v>
      </c>
      <c r="C74" s="29" t="s">
        <v>1284</v>
      </c>
      <c r="D74" s="24" t="s">
        <v>49</v>
      </c>
      <c r="E74" s="30" t="s">
        <v>1285</v>
      </c>
      <c r="F74" s="31" t="s">
        <v>204</v>
      </c>
      <c r="G74" s="32">
        <v>132</v>
      </c>
      <c r="H74" s="33">
        <v>0</v>
      </c>
      <c r="I74" s="33">
        <f>ROUND(ROUND(H74,2)*ROUND(G74,3),2)</f>
      </c>
      <c r="O74">
        <f>(I74*21)/100</f>
      </c>
      <c r="P74" t="s">
        <v>26</v>
      </c>
    </row>
    <row r="75" spans="1:5" ht="12.75">
      <c r="A75" s="34" t="s">
        <v>52</v>
      </c>
      <c r="E75" s="35" t="s">
        <v>49</v>
      </c>
    </row>
    <row r="76" spans="1:5" ht="12.75">
      <c r="A76" s="36" t="s">
        <v>53</v>
      </c>
      <c r="E76" s="37" t="s">
        <v>1310</v>
      </c>
    </row>
    <row r="77" spans="1:5" ht="25.5">
      <c r="A77" t="s">
        <v>55</v>
      </c>
      <c r="E77" s="35" t="s">
        <v>1267</v>
      </c>
    </row>
    <row r="78" spans="1:16" ht="12.75">
      <c r="A78" s="24" t="s">
        <v>47</v>
      </c>
      <c r="B78" s="29" t="s">
        <v>146</v>
      </c>
      <c r="C78" s="29" t="s">
        <v>1311</v>
      </c>
      <c r="D78" s="24" t="s">
        <v>49</v>
      </c>
      <c r="E78" s="30" t="s">
        <v>1312</v>
      </c>
      <c r="F78" s="31" t="s">
        <v>204</v>
      </c>
      <c r="G78" s="32">
        <v>6</v>
      </c>
      <c r="H78" s="33">
        <v>0</v>
      </c>
      <c r="I78" s="33">
        <f>ROUND(ROUND(H78,2)*ROUND(G78,3),2)</f>
      </c>
      <c r="O78">
        <f>(I78*21)/100</f>
      </c>
      <c r="P78" t="s">
        <v>26</v>
      </c>
    </row>
    <row r="79" spans="1:5" ht="25.5">
      <c r="A79" s="34" t="s">
        <v>52</v>
      </c>
      <c r="E79" s="35" t="s">
        <v>1313</v>
      </c>
    </row>
    <row r="80" spans="1:5" ht="12.75">
      <c r="A80" s="36" t="s">
        <v>53</v>
      </c>
      <c r="E80" s="37" t="s">
        <v>1314</v>
      </c>
    </row>
    <row r="81" spans="1:5" ht="76.5">
      <c r="A81" t="s">
        <v>55</v>
      </c>
      <c r="E81" s="35" t="s">
        <v>1264</v>
      </c>
    </row>
    <row r="82" spans="1:16" ht="12.75">
      <c r="A82" s="24" t="s">
        <v>47</v>
      </c>
      <c r="B82" s="29" t="s">
        <v>146</v>
      </c>
      <c r="C82" s="29" t="s">
        <v>1287</v>
      </c>
      <c r="D82" s="24" t="s">
        <v>49</v>
      </c>
      <c r="E82" s="30" t="s">
        <v>1288</v>
      </c>
      <c r="F82" s="31" t="s">
        <v>1238</v>
      </c>
      <c r="G82" s="32">
        <v>9240</v>
      </c>
      <c r="H82" s="33">
        <v>0</v>
      </c>
      <c r="I82" s="33">
        <f>ROUND(ROUND(H82,2)*ROUND(G82,3),2)</f>
      </c>
      <c r="O82">
        <f>(I82*21)/100</f>
      </c>
      <c r="P82" t="s">
        <v>26</v>
      </c>
    </row>
    <row r="83" spans="1:5" ht="12.75">
      <c r="A83" s="34" t="s">
        <v>52</v>
      </c>
      <c r="E83" s="35" t="s">
        <v>49</v>
      </c>
    </row>
    <row r="84" spans="1:5" ht="12.75">
      <c r="A84" s="36" t="s">
        <v>53</v>
      </c>
      <c r="E84" s="37" t="s">
        <v>1315</v>
      </c>
    </row>
    <row r="85" spans="1:5" ht="25.5">
      <c r="A85" t="s">
        <v>55</v>
      </c>
      <c r="E85" s="35" t="s">
        <v>1271</v>
      </c>
    </row>
    <row r="86" spans="1:16" ht="12.75">
      <c r="A86" s="24" t="s">
        <v>47</v>
      </c>
      <c r="B86" s="29" t="s">
        <v>152</v>
      </c>
      <c r="C86" s="29" t="s">
        <v>1316</v>
      </c>
      <c r="D86" s="24" t="s">
        <v>49</v>
      </c>
      <c r="E86" s="30" t="s">
        <v>1317</v>
      </c>
      <c r="F86" s="31" t="s">
        <v>204</v>
      </c>
      <c r="G86" s="32">
        <v>6</v>
      </c>
      <c r="H86" s="33">
        <v>0</v>
      </c>
      <c r="I86" s="33">
        <f>ROUND(ROUND(H86,2)*ROUND(G86,3),2)</f>
      </c>
      <c r="O86">
        <f>(I86*21)/100</f>
      </c>
      <c r="P86" t="s">
        <v>26</v>
      </c>
    </row>
    <row r="87" spans="1:5" ht="12.75">
      <c r="A87" s="34" t="s">
        <v>52</v>
      </c>
      <c r="E87" s="35" t="s">
        <v>49</v>
      </c>
    </row>
    <row r="88" spans="1:5" ht="12.75">
      <c r="A88" s="36" t="s">
        <v>53</v>
      </c>
      <c r="E88" s="37" t="s">
        <v>340</v>
      </c>
    </row>
    <row r="89" spans="1:5" ht="25.5">
      <c r="A89" t="s">
        <v>55</v>
      </c>
      <c r="E89" s="35" t="s">
        <v>1267</v>
      </c>
    </row>
    <row r="90" spans="1:16" ht="12.75">
      <c r="A90" s="24" t="s">
        <v>47</v>
      </c>
      <c r="B90" s="29" t="s">
        <v>152</v>
      </c>
      <c r="C90" s="29" t="s">
        <v>1290</v>
      </c>
      <c r="D90" s="24" t="s">
        <v>49</v>
      </c>
      <c r="E90" s="30" t="s">
        <v>1291</v>
      </c>
      <c r="F90" s="31" t="s">
        <v>85</v>
      </c>
      <c r="G90" s="32">
        <v>80</v>
      </c>
      <c r="H90" s="33">
        <v>0</v>
      </c>
      <c r="I90" s="33">
        <f>ROUND(ROUND(H90,2)*ROUND(G90,3),2)</f>
      </c>
      <c r="O90">
        <f>(I90*21)/100</f>
      </c>
      <c r="P90" t="s">
        <v>26</v>
      </c>
    </row>
    <row r="91" spans="1:5" ht="12.75">
      <c r="A91" s="34" t="s">
        <v>52</v>
      </c>
      <c r="E91" s="35" t="s">
        <v>49</v>
      </c>
    </row>
    <row r="92" spans="1:5" ht="12.75">
      <c r="A92" s="36" t="s">
        <v>53</v>
      </c>
      <c r="E92" s="37" t="s">
        <v>1318</v>
      </c>
    </row>
    <row r="93" spans="1:5" ht="63.75">
      <c r="A93" t="s">
        <v>55</v>
      </c>
      <c r="E93" s="35" t="s">
        <v>1274</v>
      </c>
    </row>
    <row r="94" spans="1:16" ht="12.75">
      <c r="A94" s="24" t="s">
        <v>47</v>
      </c>
      <c r="B94" s="29" t="s">
        <v>158</v>
      </c>
      <c r="C94" s="29" t="s">
        <v>1319</v>
      </c>
      <c r="D94" s="24" t="s">
        <v>49</v>
      </c>
      <c r="E94" s="30" t="s">
        <v>1320</v>
      </c>
      <c r="F94" s="31" t="s">
        <v>1238</v>
      </c>
      <c r="G94" s="32">
        <v>70</v>
      </c>
      <c r="H94" s="33">
        <v>0</v>
      </c>
      <c r="I94" s="33">
        <f>ROUND(ROUND(H94,2)*ROUND(G94,3),2)</f>
      </c>
      <c r="O94">
        <f>(I94*21)/100</f>
      </c>
      <c r="P94" t="s">
        <v>26</v>
      </c>
    </row>
    <row r="95" spans="1:5" ht="76.5">
      <c r="A95" s="34" t="s">
        <v>52</v>
      </c>
      <c r="E95" s="35" t="s">
        <v>1321</v>
      </c>
    </row>
    <row r="96" spans="1:5" ht="12.75">
      <c r="A96" s="36" t="s">
        <v>53</v>
      </c>
      <c r="E96" s="37" t="s">
        <v>1322</v>
      </c>
    </row>
    <row r="97" spans="1:5" ht="25.5">
      <c r="A97" t="s">
        <v>55</v>
      </c>
      <c r="E97" s="35" t="s">
        <v>1271</v>
      </c>
    </row>
    <row r="98" spans="1:16" ht="12.75">
      <c r="A98" s="24" t="s">
        <v>47</v>
      </c>
      <c r="B98" s="29" t="s">
        <v>158</v>
      </c>
      <c r="C98" s="29" t="s">
        <v>1293</v>
      </c>
      <c r="D98" s="24" t="s">
        <v>49</v>
      </c>
      <c r="E98" s="30" t="s">
        <v>1294</v>
      </c>
      <c r="F98" s="31" t="s">
        <v>85</v>
      </c>
      <c r="G98" s="32">
        <v>80</v>
      </c>
      <c r="H98" s="33">
        <v>0</v>
      </c>
      <c r="I98" s="33">
        <f>ROUND(ROUND(H98,2)*ROUND(G98,3),2)</f>
      </c>
      <c r="O98">
        <f>(I98*21)/100</f>
      </c>
      <c r="P98" t="s">
        <v>26</v>
      </c>
    </row>
    <row r="99" spans="1:5" ht="12.75">
      <c r="A99" s="34" t="s">
        <v>52</v>
      </c>
      <c r="E99" s="35" t="s">
        <v>49</v>
      </c>
    </row>
    <row r="100" spans="1:5" ht="12.75">
      <c r="A100" s="36" t="s">
        <v>53</v>
      </c>
      <c r="E100" s="37" t="s">
        <v>1318</v>
      </c>
    </row>
    <row r="101" spans="1:5" ht="25.5">
      <c r="A101" t="s">
        <v>55</v>
      </c>
      <c r="E101" s="35" t="s">
        <v>246</v>
      </c>
    </row>
    <row r="102" spans="1:16" ht="12.75">
      <c r="A102" s="24" t="s">
        <v>47</v>
      </c>
      <c r="B102" s="29" t="s">
        <v>164</v>
      </c>
      <c r="C102" s="29" t="s">
        <v>1295</v>
      </c>
      <c r="D102" s="24" t="s">
        <v>49</v>
      </c>
      <c r="E102" s="30" t="s">
        <v>1296</v>
      </c>
      <c r="F102" s="31" t="s">
        <v>1297</v>
      </c>
      <c r="G102" s="32">
        <v>5600</v>
      </c>
      <c r="H102" s="33">
        <v>0</v>
      </c>
      <c r="I102" s="33">
        <f>ROUND(ROUND(H102,2)*ROUND(G102,3),2)</f>
      </c>
      <c r="O102">
        <f>(I102*21)/100</f>
      </c>
      <c r="P102" t="s">
        <v>26</v>
      </c>
    </row>
    <row r="103" spans="1:5" ht="12.75">
      <c r="A103" s="34" t="s">
        <v>52</v>
      </c>
      <c r="E103" s="35" t="s">
        <v>49</v>
      </c>
    </row>
    <row r="104" spans="1:5" ht="12.75">
      <c r="A104" s="36" t="s">
        <v>53</v>
      </c>
      <c r="E104" s="37" t="s">
        <v>1323</v>
      </c>
    </row>
    <row r="105" spans="1:5" ht="25.5">
      <c r="A105" t="s">
        <v>55</v>
      </c>
      <c r="E105" s="35" t="s">
        <v>1299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1324</v>
      </c>
      <c r="I3" s="41">
        <f>0+I9</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1324</v>
      </c>
      <c r="D5" s="6"/>
      <c r="E5" s="18" t="s">
        <v>1325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0+I10+I14+I18+I22+I26+I30+I34+I38+I42+I46+I50+I54+I58+I62</f>
      </c>
      <c r="R9">
        <f>0+O10+O14+O18+O22+O26+O30+O34+O38+O42+O46+O50+O54+O58+O62</f>
      </c>
    </row>
    <row r="10" spans="1:16" ht="12.75">
      <c r="A10" s="24" t="s">
        <v>47</v>
      </c>
      <c r="B10" s="29" t="s">
        <v>18</v>
      </c>
      <c r="C10" s="29" t="s">
        <v>1326</v>
      </c>
      <c r="D10" s="24" t="s">
        <v>49</v>
      </c>
      <c r="E10" s="30" t="s">
        <v>1327</v>
      </c>
      <c r="F10" s="31" t="s">
        <v>1111</v>
      </c>
      <c r="G10" s="32">
        <v>1</v>
      </c>
      <c r="H10" s="33">
        <v>0</v>
      </c>
      <c r="I10" s="33">
        <f>ROUND(ROUND(H10,2)*ROUND(G10,3),2)</f>
      </c>
      <c r="O10">
        <f>(I10*21)/100</f>
      </c>
      <c r="P10" t="s">
        <v>26</v>
      </c>
    </row>
    <row r="11" spans="1:5" ht="102">
      <c r="A11" s="34" t="s">
        <v>52</v>
      </c>
      <c r="E11" s="35" t="s">
        <v>1328</v>
      </c>
    </row>
    <row r="12" spans="1:5" ht="12.75">
      <c r="A12" s="36" t="s">
        <v>53</v>
      </c>
      <c r="E12" s="37" t="s">
        <v>419</v>
      </c>
    </row>
    <row r="13" spans="1:5" ht="12.75">
      <c r="A13" t="s">
        <v>55</v>
      </c>
      <c r="E13" s="35" t="s">
        <v>1329</v>
      </c>
    </row>
    <row r="14" spans="1:16" ht="12.75">
      <c r="A14" s="24" t="s">
        <v>47</v>
      </c>
      <c r="B14" s="29" t="s">
        <v>26</v>
      </c>
      <c r="C14" s="29" t="s">
        <v>1330</v>
      </c>
      <c r="D14" s="24" t="s">
        <v>49</v>
      </c>
      <c r="E14" s="30" t="s">
        <v>1331</v>
      </c>
      <c r="F14" s="31" t="s">
        <v>1111</v>
      </c>
      <c r="G14" s="32">
        <v>1</v>
      </c>
      <c r="H14" s="33">
        <v>0</v>
      </c>
      <c r="I14" s="33">
        <f>ROUND(ROUND(H14,2)*ROUND(G14,3),2)</f>
      </c>
      <c r="O14">
        <f>(I14*21)/100</f>
      </c>
      <c r="P14" t="s">
        <v>26</v>
      </c>
    </row>
    <row r="15" spans="1:5" ht="12.75">
      <c r="A15" s="34" t="s">
        <v>52</v>
      </c>
      <c r="E15" s="35" t="s">
        <v>49</v>
      </c>
    </row>
    <row r="16" spans="1:5" ht="76.5">
      <c r="A16" s="36" t="s">
        <v>53</v>
      </c>
      <c r="E16" s="37" t="s">
        <v>1332</v>
      </c>
    </row>
    <row r="17" spans="1:5" ht="12.75">
      <c r="A17" t="s">
        <v>55</v>
      </c>
      <c r="E17" s="35" t="s">
        <v>1333</v>
      </c>
    </row>
    <row r="18" spans="1:16" ht="12.75">
      <c r="A18" s="24" t="s">
        <v>47</v>
      </c>
      <c r="B18" s="29" t="s">
        <v>25</v>
      </c>
      <c r="C18" s="29" t="s">
        <v>1334</v>
      </c>
      <c r="D18" s="24" t="s">
        <v>49</v>
      </c>
      <c r="E18" s="30" t="s">
        <v>1335</v>
      </c>
      <c r="F18" s="31" t="s">
        <v>1111</v>
      </c>
      <c r="G18" s="32">
        <v>1</v>
      </c>
      <c r="H18" s="33">
        <v>0</v>
      </c>
      <c r="I18" s="33">
        <f>ROUND(ROUND(H18,2)*ROUND(G18,3),2)</f>
      </c>
      <c r="O18">
        <f>(I18*21)/100</f>
      </c>
      <c r="P18" t="s">
        <v>26</v>
      </c>
    </row>
    <row r="19" spans="1:5" ht="216.75">
      <c r="A19" s="34" t="s">
        <v>52</v>
      </c>
      <c r="E19" s="35" t="s">
        <v>1336</v>
      </c>
    </row>
    <row r="20" spans="1:5" ht="12.75">
      <c r="A20" s="36" t="s">
        <v>53</v>
      </c>
      <c r="E20" s="37" t="s">
        <v>419</v>
      </c>
    </row>
    <row r="21" spans="1:5" ht="12.75">
      <c r="A21" t="s">
        <v>55</v>
      </c>
      <c r="E21" s="35" t="s">
        <v>1333</v>
      </c>
    </row>
    <row r="22" spans="1:16" ht="12.75">
      <c r="A22" s="24" t="s">
        <v>47</v>
      </c>
      <c r="B22" s="29" t="s">
        <v>35</v>
      </c>
      <c r="C22" s="29" t="s">
        <v>1337</v>
      </c>
      <c r="D22" s="24" t="s">
        <v>49</v>
      </c>
      <c r="E22" s="30" t="s">
        <v>1338</v>
      </c>
      <c r="F22" s="31" t="s">
        <v>1339</v>
      </c>
      <c r="G22" s="32">
        <v>95</v>
      </c>
      <c r="H22" s="33">
        <v>0</v>
      </c>
      <c r="I22" s="33">
        <f>ROUND(ROUND(H22,2)*ROUND(G22,3),2)</f>
      </c>
      <c r="O22">
        <f>(I22*21)/100</f>
      </c>
      <c r="P22" t="s">
        <v>26</v>
      </c>
    </row>
    <row r="23" spans="1:5" ht="255">
      <c r="A23" s="34" t="s">
        <v>52</v>
      </c>
      <c r="E23" s="35" t="s">
        <v>1340</v>
      </c>
    </row>
    <row r="24" spans="1:5" ht="12.75">
      <c r="A24" s="36" t="s">
        <v>53</v>
      </c>
      <c r="E24" s="37" t="s">
        <v>1341</v>
      </c>
    </row>
    <row r="25" spans="1:5" ht="12.75">
      <c r="A25" t="s">
        <v>55</v>
      </c>
      <c r="E25" s="35" t="s">
        <v>1342</v>
      </c>
    </row>
    <row r="26" spans="1:16" ht="12.75">
      <c r="A26" s="24" t="s">
        <v>47</v>
      </c>
      <c r="B26" s="29" t="s">
        <v>37</v>
      </c>
      <c r="C26" s="29" t="s">
        <v>1343</v>
      </c>
      <c r="D26" s="24" t="s">
        <v>49</v>
      </c>
      <c r="E26" s="30" t="s">
        <v>1344</v>
      </c>
      <c r="F26" s="31" t="s">
        <v>1111</v>
      </c>
      <c r="G26" s="32">
        <v>1</v>
      </c>
      <c r="H26" s="33">
        <v>0</v>
      </c>
      <c r="I26" s="33">
        <f>ROUND(ROUND(H26,2)*ROUND(G26,3),2)</f>
      </c>
      <c r="O26">
        <f>(I26*21)/100</f>
      </c>
      <c r="P26" t="s">
        <v>26</v>
      </c>
    </row>
    <row r="27" spans="1:5" ht="76.5">
      <c r="A27" s="34" t="s">
        <v>52</v>
      </c>
      <c r="E27" s="35" t="s">
        <v>1345</v>
      </c>
    </row>
    <row r="28" spans="1:5" ht="12.75">
      <c r="A28" s="36" t="s">
        <v>53</v>
      </c>
      <c r="E28" s="37" t="s">
        <v>419</v>
      </c>
    </row>
    <row r="29" spans="1:5" ht="12.75">
      <c r="A29" t="s">
        <v>55</v>
      </c>
      <c r="E29" s="35" t="s">
        <v>1346</v>
      </c>
    </row>
    <row r="30" spans="1:16" ht="12.75">
      <c r="A30" s="24" t="s">
        <v>47</v>
      </c>
      <c r="B30" s="29" t="s">
        <v>39</v>
      </c>
      <c r="C30" s="29" t="s">
        <v>1343</v>
      </c>
      <c r="D30" s="24" t="s">
        <v>18</v>
      </c>
      <c r="E30" s="30" t="s">
        <v>1347</v>
      </c>
      <c r="F30" s="31" t="s">
        <v>204</v>
      </c>
      <c r="G30" s="32">
        <v>1</v>
      </c>
      <c r="H30" s="33">
        <v>0</v>
      </c>
      <c r="I30" s="33">
        <f>ROUND(ROUND(H30,2)*ROUND(G30,3),2)</f>
      </c>
      <c r="O30">
        <f>(I30*21)/100</f>
      </c>
      <c r="P30" t="s">
        <v>26</v>
      </c>
    </row>
    <row r="31" spans="1:5" ht="76.5">
      <c r="A31" s="34" t="s">
        <v>52</v>
      </c>
      <c r="E31" s="35" t="s">
        <v>1348</v>
      </c>
    </row>
    <row r="32" spans="1:5" ht="12.75">
      <c r="A32" s="36" t="s">
        <v>53</v>
      </c>
      <c r="E32" s="37" t="s">
        <v>419</v>
      </c>
    </row>
    <row r="33" spans="1:5" ht="12.75">
      <c r="A33" t="s">
        <v>55</v>
      </c>
      <c r="E33" s="35" t="s">
        <v>1346</v>
      </c>
    </row>
    <row r="34" spans="1:16" ht="12.75">
      <c r="A34" s="24" t="s">
        <v>47</v>
      </c>
      <c r="B34" s="29" t="s">
        <v>82</v>
      </c>
      <c r="C34" s="29" t="s">
        <v>1349</v>
      </c>
      <c r="D34" s="24" t="s">
        <v>49</v>
      </c>
      <c r="E34" s="30" t="s">
        <v>1350</v>
      </c>
      <c r="F34" s="31" t="s">
        <v>204</v>
      </c>
      <c r="G34" s="32">
        <v>2</v>
      </c>
      <c r="H34" s="33">
        <v>0</v>
      </c>
      <c r="I34" s="33">
        <f>ROUND(ROUND(H34,2)*ROUND(G34,3),2)</f>
      </c>
      <c r="O34">
        <f>(I34*21)/100</f>
      </c>
      <c r="P34" t="s">
        <v>26</v>
      </c>
    </row>
    <row r="35" spans="1:5" ht="25.5">
      <c r="A35" s="34" t="s">
        <v>52</v>
      </c>
      <c r="E35" s="35" t="s">
        <v>1351</v>
      </c>
    </row>
    <row r="36" spans="1:5" ht="12.75">
      <c r="A36" s="36" t="s">
        <v>53</v>
      </c>
      <c r="E36" s="37" t="s">
        <v>233</v>
      </c>
    </row>
    <row r="37" spans="1:5" ht="12.75">
      <c r="A37" t="s">
        <v>55</v>
      </c>
      <c r="E37" s="35" t="s">
        <v>1342</v>
      </c>
    </row>
    <row r="38" spans="1:16" ht="12.75">
      <c r="A38" s="24" t="s">
        <v>47</v>
      </c>
      <c r="B38" s="29" t="s">
        <v>89</v>
      </c>
      <c r="C38" s="29" t="s">
        <v>1352</v>
      </c>
      <c r="D38" s="24" t="s">
        <v>49</v>
      </c>
      <c r="E38" s="30" t="s">
        <v>1353</v>
      </c>
      <c r="F38" s="31" t="s">
        <v>1111</v>
      </c>
      <c r="G38" s="32">
        <v>1</v>
      </c>
      <c r="H38" s="33">
        <v>0</v>
      </c>
      <c r="I38" s="33">
        <f>ROUND(ROUND(H38,2)*ROUND(G38,3),2)</f>
      </c>
      <c r="O38">
        <f>(I38*21)/100</f>
      </c>
      <c r="P38" t="s">
        <v>26</v>
      </c>
    </row>
    <row r="39" spans="1:5" ht="51">
      <c r="A39" s="34" t="s">
        <v>52</v>
      </c>
      <c r="E39" s="35" t="s">
        <v>1354</v>
      </c>
    </row>
    <row r="40" spans="1:5" ht="12.75">
      <c r="A40" s="36" t="s">
        <v>53</v>
      </c>
      <c r="E40" s="37" t="s">
        <v>419</v>
      </c>
    </row>
    <row r="41" spans="1:5" ht="12.75">
      <c r="A41" t="s">
        <v>55</v>
      </c>
      <c r="E41" s="35" t="s">
        <v>1342</v>
      </c>
    </row>
    <row r="42" spans="1:16" ht="12.75">
      <c r="A42" s="24" t="s">
        <v>47</v>
      </c>
      <c r="B42" s="29" t="s">
        <v>42</v>
      </c>
      <c r="C42" s="29" t="s">
        <v>1355</v>
      </c>
      <c r="D42" s="24" t="s">
        <v>49</v>
      </c>
      <c r="E42" s="30" t="s">
        <v>1356</v>
      </c>
      <c r="F42" s="31" t="s">
        <v>1111</v>
      </c>
      <c r="G42" s="32">
        <v>1</v>
      </c>
      <c r="H42" s="33">
        <v>0</v>
      </c>
      <c r="I42" s="33">
        <f>ROUND(ROUND(H42,2)*ROUND(G42,3),2)</f>
      </c>
      <c r="O42">
        <f>(I42*21)/100</f>
      </c>
      <c r="P42" t="s">
        <v>26</v>
      </c>
    </row>
    <row r="43" spans="1:5" ht="38.25">
      <c r="A43" s="34" t="s">
        <v>52</v>
      </c>
      <c r="E43" s="35" t="s">
        <v>1357</v>
      </c>
    </row>
    <row r="44" spans="1:5" ht="12.75">
      <c r="A44" s="36" t="s">
        <v>53</v>
      </c>
      <c r="E44" s="37" t="s">
        <v>419</v>
      </c>
    </row>
    <row r="45" spans="1:5" ht="12.75">
      <c r="A45" t="s">
        <v>55</v>
      </c>
      <c r="E45" s="35" t="s">
        <v>1342</v>
      </c>
    </row>
    <row r="46" spans="1:16" ht="12.75">
      <c r="A46" s="24" t="s">
        <v>47</v>
      </c>
      <c r="B46" s="29" t="s">
        <v>44</v>
      </c>
      <c r="C46" s="29" t="s">
        <v>1358</v>
      </c>
      <c r="D46" s="24" t="s">
        <v>49</v>
      </c>
      <c r="E46" s="30" t="s">
        <v>1359</v>
      </c>
      <c r="F46" s="31" t="s">
        <v>1339</v>
      </c>
      <c r="G46" s="32">
        <v>95</v>
      </c>
      <c r="H46" s="33">
        <v>0</v>
      </c>
      <c r="I46" s="33">
        <f>ROUND(ROUND(H46,2)*ROUND(G46,3),2)</f>
      </c>
      <c r="O46">
        <f>(I46*21)/100</f>
      </c>
      <c r="P46" t="s">
        <v>26</v>
      </c>
    </row>
    <row r="47" spans="1:5" ht="12.75">
      <c r="A47" s="34" t="s">
        <v>52</v>
      </c>
      <c r="E47" s="35" t="s">
        <v>1360</v>
      </c>
    </row>
    <row r="48" spans="1:5" ht="12.75">
      <c r="A48" s="36" t="s">
        <v>53</v>
      </c>
      <c r="E48" s="37" t="s">
        <v>1341</v>
      </c>
    </row>
    <row r="49" spans="1:5" ht="76.5">
      <c r="A49" t="s">
        <v>55</v>
      </c>
      <c r="E49" s="35" t="s">
        <v>1361</v>
      </c>
    </row>
    <row r="50" spans="1:16" ht="12.75">
      <c r="A50" s="24" t="s">
        <v>47</v>
      </c>
      <c r="B50" s="29" t="s">
        <v>104</v>
      </c>
      <c r="C50" s="29" t="s">
        <v>1362</v>
      </c>
      <c r="D50" s="24" t="s">
        <v>49</v>
      </c>
      <c r="E50" s="30" t="s">
        <v>1363</v>
      </c>
      <c r="F50" s="31" t="s">
        <v>1111</v>
      </c>
      <c r="G50" s="32">
        <v>1</v>
      </c>
      <c r="H50" s="33">
        <v>0</v>
      </c>
      <c r="I50" s="33">
        <f>ROUND(ROUND(H50,2)*ROUND(G50,3),2)</f>
      </c>
      <c r="O50">
        <f>(I50*21)/100</f>
      </c>
      <c r="P50" t="s">
        <v>26</v>
      </c>
    </row>
    <row r="51" spans="1:5" ht="76.5">
      <c r="A51" s="34" t="s">
        <v>52</v>
      </c>
      <c r="E51" s="35" t="s">
        <v>1364</v>
      </c>
    </row>
    <row r="52" spans="1:5" ht="12.75">
      <c r="A52" s="36" t="s">
        <v>53</v>
      </c>
      <c r="E52" s="37" t="s">
        <v>419</v>
      </c>
    </row>
    <row r="53" spans="1:5" ht="12.75">
      <c r="A53" t="s">
        <v>55</v>
      </c>
      <c r="E53" s="35" t="s">
        <v>1342</v>
      </c>
    </row>
    <row r="54" spans="1:16" ht="12.75">
      <c r="A54" s="24" t="s">
        <v>47</v>
      </c>
      <c r="B54" s="29" t="s">
        <v>110</v>
      </c>
      <c r="C54" s="29" t="s">
        <v>1365</v>
      </c>
      <c r="D54" s="24" t="s">
        <v>49</v>
      </c>
      <c r="E54" s="30" t="s">
        <v>1366</v>
      </c>
      <c r="F54" s="31" t="s">
        <v>1118</v>
      </c>
      <c r="G54" s="32">
        <v>2</v>
      </c>
      <c r="H54" s="33">
        <v>0</v>
      </c>
      <c r="I54" s="33">
        <f>ROUND(ROUND(H54,2)*ROUND(G54,3),2)</f>
      </c>
      <c r="O54">
        <f>(I54*21)/100</f>
      </c>
      <c r="P54" t="s">
        <v>26</v>
      </c>
    </row>
    <row r="55" spans="1:5" ht="102">
      <c r="A55" s="34" t="s">
        <v>52</v>
      </c>
      <c r="E55" s="35" t="s">
        <v>1367</v>
      </c>
    </row>
    <row r="56" spans="1:5" ht="12.75">
      <c r="A56" s="36" t="s">
        <v>53</v>
      </c>
      <c r="E56" s="37" t="s">
        <v>233</v>
      </c>
    </row>
    <row r="57" spans="1:5" ht="12.75">
      <c r="A57" t="s">
        <v>55</v>
      </c>
      <c r="E57" s="35" t="s">
        <v>1342</v>
      </c>
    </row>
    <row r="58" spans="1:16" ht="12.75">
      <c r="A58" s="24" t="s">
        <v>47</v>
      </c>
      <c r="B58" s="29" t="s">
        <v>115</v>
      </c>
      <c r="C58" s="29" t="s">
        <v>1368</v>
      </c>
      <c r="D58" s="24" t="s">
        <v>49</v>
      </c>
      <c r="E58" s="30" t="s">
        <v>1369</v>
      </c>
      <c r="F58" s="31" t="s">
        <v>204</v>
      </c>
      <c r="G58" s="32">
        <v>2</v>
      </c>
      <c r="H58" s="33">
        <v>0</v>
      </c>
      <c r="I58" s="33">
        <f>ROUND(ROUND(H58,2)*ROUND(G58,3),2)</f>
      </c>
      <c r="O58">
        <f>(I58*21)/100</f>
      </c>
      <c r="P58" t="s">
        <v>26</v>
      </c>
    </row>
    <row r="59" spans="1:5" ht="51">
      <c r="A59" s="34" t="s">
        <v>52</v>
      </c>
      <c r="E59" s="35" t="s">
        <v>1370</v>
      </c>
    </row>
    <row r="60" spans="1:5" ht="12.75">
      <c r="A60" s="36" t="s">
        <v>53</v>
      </c>
      <c r="E60" s="37" t="s">
        <v>49</v>
      </c>
    </row>
    <row r="61" spans="1:5" ht="102">
      <c r="A61" t="s">
        <v>55</v>
      </c>
      <c r="E61" s="35" t="s">
        <v>1371</v>
      </c>
    </row>
    <row r="62" spans="1:16" ht="12.75">
      <c r="A62" s="24" t="s">
        <v>47</v>
      </c>
      <c r="B62" s="29" t="s">
        <v>121</v>
      </c>
      <c r="C62" s="29" t="s">
        <v>1372</v>
      </c>
      <c r="D62" s="24" t="s">
        <v>49</v>
      </c>
      <c r="E62" s="30" t="s">
        <v>1373</v>
      </c>
      <c r="F62" s="31" t="s">
        <v>204</v>
      </c>
      <c r="G62" s="32">
        <v>2</v>
      </c>
      <c r="H62" s="33">
        <v>0</v>
      </c>
      <c r="I62" s="33">
        <f>ROUND(ROUND(H62,2)*ROUND(G62,3),2)</f>
      </c>
      <c r="O62">
        <f>(I62*21)/100</f>
      </c>
      <c r="P62" t="s">
        <v>26</v>
      </c>
    </row>
    <row r="63" spans="1:5" ht="63.75">
      <c r="A63" s="34" t="s">
        <v>52</v>
      </c>
      <c r="E63" s="35" t="s">
        <v>1374</v>
      </c>
    </row>
    <row r="64" spans="1:5" ht="12.75">
      <c r="A64" s="36" t="s">
        <v>53</v>
      </c>
      <c r="E64" s="37" t="s">
        <v>233</v>
      </c>
    </row>
    <row r="65" spans="1:5" ht="51">
      <c r="A65" t="s">
        <v>55</v>
      </c>
      <c r="E65" s="35" t="s">
        <v>1375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0+O9+O18+O39+O48+O69</f>
      </c>
      <c r="P2" t="s">
        <v>25</v>
      </c>
    </row>
    <row r="3" spans="1:16" ht="15" customHeight="1">
      <c r="A3" t="s">
        <v>11</v>
      </c>
      <c r="B3" s="12" t="s">
        <v>13</v>
      </c>
      <c r="C3" s="13" t="s">
        <v>14</v>
      </c>
      <c r="D3" s="1"/>
      <c r="E3" s="14" t="s">
        <v>15</v>
      </c>
      <c r="F3" s="1"/>
      <c r="G3" s="9"/>
      <c r="H3" s="8" t="s">
        <v>1376</v>
      </c>
      <c r="I3" s="41">
        <f>0+I9+I18+I39+I48+I69</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1376</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440.15</v>
      </c>
      <c r="H10" s="33">
        <v>0</v>
      </c>
      <c r="I10" s="33">
        <f>ROUND(ROUND(H10,2)*ROUND(G10,3),2)</f>
      </c>
      <c r="O10">
        <f>(I10*21)/100</f>
      </c>
      <c r="P10" t="s">
        <v>26</v>
      </c>
    </row>
    <row r="11" spans="1:5" ht="12.75">
      <c r="A11" s="34" t="s">
        <v>52</v>
      </c>
      <c r="E11" s="35" t="s">
        <v>49</v>
      </c>
    </row>
    <row r="12" spans="1:5" ht="63.75">
      <c r="A12" s="36" t="s">
        <v>53</v>
      </c>
      <c r="E12" s="37" t="s">
        <v>1377</v>
      </c>
    </row>
    <row r="13" spans="1:5" ht="25.5">
      <c r="A13" t="s">
        <v>55</v>
      </c>
      <c r="E13" s="35" t="s">
        <v>56</v>
      </c>
    </row>
    <row r="14" spans="1:16" ht="12.75">
      <c r="A14" s="24" t="s">
        <v>47</v>
      </c>
      <c r="B14" s="29" t="s">
        <v>26</v>
      </c>
      <c r="C14" s="29" t="s">
        <v>348</v>
      </c>
      <c r="D14" s="24" t="s">
        <v>49</v>
      </c>
      <c r="E14" s="30" t="s">
        <v>349</v>
      </c>
      <c r="F14" s="31" t="s">
        <v>51</v>
      </c>
      <c r="G14" s="32">
        <v>6.37</v>
      </c>
      <c r="H14" s="33">
        <v>0</v>
      </c>
      <c r="I14" s="33">
        <f>ROUND(ROUND(H14,2)*ROUND(G14,3),2)</f>
      </c>
      <c r="O14">
        <f>(I14*21)/100</f>
      </c>
      <c r="P14" t="s">
        <v>26</v>
      </c>
    </row>
    <row r="15" spans="1:5" ht="12.75">
      <c r="A15" s="34" t="s">
        <v>52</v>
      </c>
      <c r="E15" s="35" t="s">
        <v>49</v>
      </c>
    </row>
    <row r="16" spans="1:5" ht="12.75">
      <c r="A16" s="36" t="s">
        <v>53</v>
      </c>
      <c r="E16" s="37" t="s">
        <v>1378</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f>
      </c>
      <c r="R18">
        <f>0+O19+O23+O27+O31+O35</f>
      </c>
    </row>
    <row r="19" spans="1:16" ht="12.75">
      <c r="A19" s="24" t="s">
        <v>47</v>
      </c>
      <c r="B19" s="29" t="s">
        <v>25</v>
      </c>
      <c r="C19" s="29" t="s">
        <v>74</v>
      </c>
      <c r="D19" s="24" t="s">
        <v>49</v>
      </c>
      <c r="E19" s="30" t="s">
        <v>75</v>
      </c>
      <c r="F19" s="31" t="s">
        <v>51</v>
      </c>
      <c r="G19" s="32">
        <v>126.8</v>
      </c>
      <c r="H19" s="33">
        <v>0</v>
      </c>
      <c r="I19" s="33">
        <f>ROUND(ROUND(H19,2)*ROUND(G19,3),2)</f>
      </c>
      <c r="O19">
        <f>(I19*21)/100</f>
      </c>
      <c r="P19" t="s">
        <v>26</v>
      </c>
    </row>
    <row r="20" spans="1:5" ht="51">
      <c r="A20" s="34" t="s">
        <v>52</v>
      </c>
      <c r="E20" s="35" t="s">
        <v>1379</v>
      </c>
    </row>
    <row r="21" spans="1:5" ht="12.75">
      <c r="A21" s="36" t="s">
        <v>53</v>
      </c>
      <c r="E21" s="37" t="s">
        <v>1380</v>
      </c>
    </row>
    <row r="22" spans="1:5" ht="63.75">
      <c r="A22" t="s">
        <v>55</v>
      </c>
      <c r="E22" s="35" t="s">
        <v>73</v>
      </c>
    </row>
    <row r="23" spans="1:16" ht="12.75">
      <c r="A23" s="24" t="s">
        <v>47</v>
      </c>
      <c r="B23" s="29" t="s">
        <v>35</v>
      </c>
      <c r="C23" s="29" t="s">
        <v>83</v>
      </c>
      <c r="D23" s="24" t="s">
        <v>49</v>
      </c>
      <c r="E23" s="30" t="s">
        <v>84</v>
      </c>
      <c r="F23" s="31" t="s">
        <v>85</v>
      </c>
      <c r="G23" s="32">
        <v>515.5</v>
      </c>
      <c r="H23" s="33">
        <v>0</v>
      </c>
      <c r="I23" s="33">
        <f>ROUND(ROUND(H23,2)*ROUND(G23,3),2)</f>
      </c>
      <c r="O23">
        <f>(I23*21)/100</f>
      </c>
      <c r="P23" t="s">
        <v>26</v>
      </c>
    </row>
    <row r="24" spans="1:5" ht="12.75">
      <c r="A24" s="34" t="s">
        <v>52</v>
      </c>
      <c r="E24" s="35" t="s">
        <v>86</v>
      </c>
    </row>
    <row r="25" spans="1:5" ht="12.75">
      <c r="A25" s="36" t="s">
        <v>53</v>
      </c>
      <c r="E25" s="37" t="s">
        <v>1381</v>
      </c>
    </row>
    <row r="26" spans="1:5" ht="25.5">
      <c r="A26" t="s">
        <v>55</v>
      </c>
      <c r="E26" s="35" t="s">
        <v>88</v>
      </c>
    </row>
    <row r="27" spans="1:16" ht="12.75">
      <c r="A27" s="24" t="s">
        <v>47</v>
      </c>
      <c r="B27" s="29" t="s">
        <v>37</v>
      </c>
      <c r="C27" s="29" t="s">
        <v>442</v>
      </c>
      <c r="D27" s="24" t="s">
        <v>49</v>
      </c>
      <c r="E27" s="30" t="s">
        <v>443</v>
      </c>
      <c r="F27" s="31" t="s">
        <v>51</v>
      </c>
      <c r="G27" s="32">
        <v>415.15</v>
      </c>
      <c r="H27" s="33">
        <v>0</v>
      </c>
      <c r="I27" s="33">
        <f>ROUND(ROUND(H27,2)*ROUND(G27,3),2)</f>
      </c>
      <c r="O27">
        <f>(I27*21)/100</f>
      </c>
      <c r="P27" t="s">
        <v>26</v>
      </c>
    </row>
    <row r="28" spans="1:5" ht="38.25">
      <c r="A28" s="34" t="s">
        <v>52</v>
      </c>
      <c r="E28" s="35" t="s">
        <v>1382</v>
      </c>
    </row>
    <row r="29" spans="1:5" ht="12.75">
      <c r="A29" s="36" t="s">
        <v>53</v>
      </c>
      <c r="E29" s="37" t="s">
        <v>1383</v>
      </c>
    </row>
    <row r="30" spans="1:5" ht="369.75">
      <c r="A30" t="s">
        <v>55</v>
      </c>
      <c r="E30" s="35" t="s">
        <v>94</v>
      </c>
    </row>
    <row r="31" spans="1:16" ht="12.75">
      <c r="A31" s="24" t="s">
        <v>47</v>
      </c>
      <c r="B31" s="29" t="s">
        <v>39</v>
      </c>
      <c r="C31" s="29" t="s">
        <v>1384</v>
      </c>
      <c r="D31" s="24" t="s">
        <v>49</v>
      </c>
      <c r="E31" s="30" t="s">
        <v>1385</v>
      </c>
      <c r="F31" s="31" t="s">
        <v>85</v>
      </c>
      <c r="G31" s="32">
        <v>10</v>
      </c>
      <c r="H31" s="33">
        <v>0</v>
      </c>
      <c r="I31" s="33">
        <f>ROUND(ROUND(H31,2)*ROUND(G31,3),2)</f>
      </c>
      <c r="O31">
        <f>(I31*21)/100</f>
      </c>
      <c r="P31" t="s">
        <v>26</v>
      </c>
    </row>
    <row r="32" spans="1:5" ht="12.75">
      <c r="A32" s="34" t="s">
        <v>52</v>
      </c>
      <c r="E32" s="35" t="s">
        <v>1386</v>
      </c>
    </row>
    <row r="33" spans="1:5" ht="12.75">
      <c r="A33" s="36" t="s">
        <v>53</v>
      </c>
      <c r="E33" s="37" t="s">
        <v>1387</v>
      </c>
    </row>
    <row r="34" spans="1:5" ht="63.75">
      <c r="A34" t="s">
        <v>55</v>
      </c>
      <c r="E34" s="35" t="s">
        <v>99</v>
      </c>
    </row>
    <row r="35" spans="1:16" ht="12.75">
      <c r="A35" s="24" t="s">
        <v>47</v>
      </c>
      <c r="B35" s="29" t="s">
        <v>82</v>
      </c>
      <c r="C35" s="29" t="s">
        <v>450</v>
      </c>
      <c r="D35" s="24" t="s">
        <v>49</v>
      </c>
      <c r="E35" s="30" t="s">
        <v>451</v>
      </c>
      <c r="F35" s="31" t="s">
        <v>85</v>
      </c>
      <c r="G35" s="32">
        <v>40</v>
      </c>
      <c r="H35" s="33">
        <v>0</v>
      </c>
      <c r="I35" s="33">
        <f>ROUND(ROUND(H35,2)*ROUND(G35,3),2)</f>
      </c>
      <c r="O35">
        <f>(I35*21)/100</f>
      </c>
      <c r="P35" t="s">
        <v>26</v>
      </c>
    </row>
    <row r="36" spans="1:5" ht="12.75">
      <c r="A36" s="34" t="s">
        <v>52</v>
      </c>
      <c r="E36" s="35" t="s">
        <v>1386</v>
      </c>
    </row>
    <row r="37" spans="1:5" ht="12.75">
      <c r="A37" s="36" t="s">
        <v>53</v>
      </c>
      <c r="E37" s="37" t="s">
        <v>67</v>
      </c>
    </row>
    <row r="38" spans="1:5" ht="63.75">
      <c r="A38" t="s">
        <v>55</v>
      </c>
      <c r="E38" s="35" t="s">
        <v>99</v>
      </c>
    </row>
    <row r="39" spans="1:18" ht="12.75" customHeight="1">
      <c r="A39" s="6" t="s">
        <v>45</v>
      </c>
      <c r="B39" s="6"/>
      <c r="C39" s="39" t="s">
        <v>35</v>
      </c>
      <c r="D39" s="6"/>
      <c r="E39" s="27" t="s">
        <v>467</v>
      </c>
      <c r="F39" s="6"/>
      <c r="G39" s="6"/>
      <c r="H39" s="6"/>
      <c r="I39" s="40">
        <f>0+Q39</f>
      </c>
      <c r="O39">
        <f>0+R39</f>
      </c>
      <c r="Q39">
        <f>0+I40+I44</f>
      </c>
      <c r="R39">
        <f>0+O40+O44</f>
      </c>
    </row>
    <row r="40" spans="1:16" ht="12.75">
      <c r="A40" s="24" t="s">
        <v>47</v>
      </c>
      <c r="B40" s="29" t="s">
        <v>89</v>
      </c>
      <c r="C40" s="29" t="s">
        <v>468</v>
      </c>
      <c r="D40" s="24" t="s">
        <v>49</v>
      </c>
      <c r="E40" s="30" t="s">
        <v>469</v>
      </c>
      <c r="F40" s="31" t="s">
        <v>51</v>
      </c>
      <c r="G40" s="32">
        <v>115.489</v>
      </c>
      <c r="H40" s="33">
        <v>0</v>
      </c>
      <c r="I40" s="33">
        <f>ROUND(ROUND(H40,2)*ROUND(G40,3),2)</f>
      </c>
      <c r="O40">
        <f>(I40*21)/100</f>
      </c>
      <c r="P40" t="s">
        <v>26</v>
      </c>
    </row>
    <row r="41" spans="1:5" ht="25.5">
      <c r="A41" s="34" t="s">
        <v>52</v>
      </c>
      <c r="E41" s="35" t="s">
        <v>1388</v>
      </c>
    </row>
    <row r="42" spans="1:5" ht="12.75">
      <c r="A42" s="36" t="s">
        <v>53</v>
      </c>
      <c r="E42" s="37" t="s">
        <v>1389</v>
      </c>
    </row>
    <row r="43" spans="1:5" ht="369.75">
      <c r="A43" t="s">
        <v>55</v>
      </c>
      <c r="E43" s="35" t="s">
        <v>472</v>
      </c>
    </row>
    <row r="44" spans="1:16" ht="12.75">
      <c r="A44" s="24" t="s">
        <v>47</v>
      </c>
      <c r="B44" s="29" t="s">
        <v>42</v>
      </c>
      <c r="C44" s="29" t="s">
        <v>473</v>
      </c>
      <c r="D44" s="24" t="s">
        <v>49</v>
      </c>
      <c r="E44" s="30" t="s">
        <v>474</v>
      </c>
      <c r="F44" s="31" t="s">
        <v>51</v>
      </c>
      <c r="G44" s="32">
        <v>24.72</v>
      </c>
      <c r="H44" s="33">
        <v>0</v>
      </c>
      <c r="I44" s="33">
        <f>ROUND(ROUND(H44,2)*ROUND(G44,3),2)</f>
      </c>
      <c r="O44">
        <f>(I44*21)/100</f>
      </c>
      <c r="P44" t="s">
        <v>26</v>
      </c>
    </row>
    <row r="45" spans="1:5" ht="25.5">
      <c r="A45" s="34" t="s">
        <v>52</v>
      </c>
      <c r="E45" s="35" t="s">
        <v>1390</v>
      </c>
    </row>
    <row r="46" spans="1:5" ht="12.75">
      <c r="A46" s="36" t="s">
        <v>53</v>
      </c>
      <c r="E46" s="37" t="s">
        <v>1391</v>
      </c>
    </row>
    <row r="47" spans="1:5" ht="38.25">
      <c r="A47" t="s">
        <v>55</v>
      </c>
      <c r="E47" s="35" t="s">
        <v>477</v>
      </c>
    </row>
    <row r="48" spans="1:18" ht="12.75" customHeight="1">
      <c r="A48" s="6" t="s">
        <v>45</v>
      </c>
      <c r="B48" s="6"/>
      <c r="C48" s="39" t="s">
        <v>37</v>
      </c>
      <c r="D48" s="6"/>
      <c r="E48" s="27" t="s">
        <v>139</v>
      </c>
      <c r="F48" s="6"/>
      <c r="G48" s="6"/>
      <c r="H48" s="6"/>
      <c r="I48" s="40">
        <f>0+Q48</f>
      </c>
      <c r="O48">
        <f>0+R48</f>
      </c>
      <c r="Q48">
        <f>0+I49+I53+I57+I61+I65</f>
      </c>
      <c r="R48">
        <f>0+O49+O53+O57+O61+O65</f>
      </c>
    </row>
    <row r="49" spans="1:16" ht="12.75">
      <c r="A49" s="24" t="s">
        <v>47</v>
      </c>
      <c r="B49" s="29" t="s">
        <v>44</v>
      </c>
      <c r="C49" s="29" t="s">
        <v>727</v>
      </c>
      <c r="D49" s="24" t="s">
        <v>49</v>
      </c>
      <c r="E49" s="30" t="s">
        <v>728</v>
      </c>
      <c r="F49" s="31" t="s">
        <v>51</v>
      </c>
      <c r="G49" s="32">
        <v>216</v>
      </c>
      <c r="H49" s="33">
        <v>0</v>
      </c>
      <c r="I49" s="33">
        <f>ROUND(ROUND(H49,2)*ROUND(G49,3),2)</f>
      </c>
      <c r="O49">
        <f>(I49*21)/100</f>
      </c>
      <c r="P49" t="s">
        <v>26</v>
      </c>
    </row>
    <row r="50" spans="1:5" ht="25.5">
      <c r="A50" s="34" t="s">
        <v>52</v>
      </c>
      <c r="E50" s="35" t="s">
        <v>1392</v>
      </c>
    </row>
    <row r="51" spans="1:5" ht="12.75">
      <c r="A51" s="36" t="s">
        <v>53</v>
      </c>
      <c r="E51" s="37" t="s">
        <v>1393</v>
      </c>
    </row>
    <row r="52" spans="1:5" ht="51">
      <c r="A52" t="s">
        <v>55</v>
      </c>
      <c r="E52" s="35" t="s">
        <v>151</v>
      </c>
    </row>
    <row r="53" spans="1:16" ht="12.75">
      <c r="A53" s="24" t="s">
        <v>47</v>
      </c>
      <c r="B53" s="29" t="s">
        <v>104</v>
      </c>
      <c r="C53" s="29" t="s">
        <v>159</v>
      </c>
      <c r="D53" s="24" t="s">
        <v>49</v>
      </c>
      <c r="E53" s="30" t="s">
        <v>160</v>
      </c>
      <c r="F53" s="31" t="s">
        <v>65</v>
      </c>
      <c r="G53" s="32">
        <v>714</v>
      </c>
      <c r="H53" s="33">
        <v>0</v>
      </c>
      <c r="I53" s="33">
        <f>ROUND(ROUND(H53,2)*ROUND(G53,3),2)</f>
      </c>
      <c r="O53">
        <f>(I53*21)/100</f>
      </c>
      <c r="P53" t="s">
        <v>26</v>
      </c>
    </row>
    <row r="54" spans="1:5" ht="12.75">
      <c r="A54" s="34" t="s">
        <v>52</v>
      </c>
      <c r="E54" s="35" t="s">
        <v>161</v>
      </c>
    </row>
    <row r="55" spans="1:5" ht="76.5">
      <c r="A55" s="36" t="s">
        <v>53</v>
      </c>
      <c r="E55" s="37" t="s">
        <v>1394</v>
      </c>
    </row>
    <row r="56" spans="1:5" ht="51">
      <c r="A56" t="s">
        <v>55</v>
      </c>
      <c r="E56" s="35" t="s">
        <v>163</v>
      </c>
    </row>
    <row r="57" spans="1:16" ht="12.75">
      <c r="A57" s="24" t="s">
        <v>47</v>
      </c>
      <c r="B57" s="29" t="s">
        <v>110</v>
      </c>
      <c r="C57" s="29" t="s">
        <v>165</v>
      </c>
      <c r="D57" s="24" t="s">
        <v>49</v>
      </c>
      <c r="E57" s="30" t="s">
        <v>166</v>
      </c>
      <c r="F57" s="31" t="s">
        <v>65</v>
      </c>
      <c r="G57" s="32">
        <v>397</v>
      </c>
      <c r="H57" s="33">
        <v>0</v>
      </c>
      <c r="I57" s="33">
        <f>ROUND(ROUND(H57,2)*ROUND(G57,3),2)</f>
      </c>
      <c r="O57">
        <f>(I57*21)/100</f>
      </c>
      <c r="P57" t="s">
        <v>26</v>
      </c>
    </row>
    <row r="58" spans="1:5" ht="12.75">
      <c r="A58" s="34" t="s">
        <v>52</v>
      </c>
      <c r="E58" s="35" t="s">
        <v>167</v>
      </c>
    </row>
    <row r="59" spans="1:5" ht="12.75">
      <c r="A59" s="36" t="s">
        <v>53</v>
      </c>
      <c r="E59" s="37" t="s">
        <v>1395</v>
      </c>
    </row>
    <row r="60" spans="1:5" ht="51">
      <c r="A60" t="s">
        <v>55</v>
      </c>
      <c r="E60" s="35" t="s">
        <v>163</v>
      </c>
    </row>
    <row r="61" spans="1:16" ht="12.75">
      <c r="A61" s="24" t="s">
        <v>47</v>
      </c>
      <c r="B61" s="29" t="s">
        <v>115</v>
      </c>
      <c r="C61" s="29" t="s">
        <v>176</v>
      </c>
      <c r="D61" s="24" t="s">
        <v>49</v>
      </c>
      <c r="E61" s="30" t="s">
        <v>177</v>
      </c>
      <c r="F61" s="31" t="s">
        <v>65</v>
      </c>
      <c r="G61" s="32">
        <v>714</v>
      </c>
      <c r="H61" s="33">
        <v>0</v>
      </c>
      <c r="I61" s="33">
        <f>ROUND(ROUND(H61,2)*ROUND(G61,3),2)</f>
      </c>
      <c r="O61">
        <f>(I61*21)/100</f>
      </c>
      <c r="P61" t="s">
        <v>26</v>
      </c>
    </row>
    <row r="62" spans="1:5" ht="25.5">
      <c r="A62" s="34" t="s">
        <v>52</v>
      </c>
      <c r="E62" s="35" t="s">
        <v>1396</v>
      </c>
    </row>
    <row r="63" spans="1:5" ht="76.5">
      <c r="A63" s="36" t="s">
        <v>53</v>
      </c>
      <c r="E63" s="37" t="s">
        <v>1394</v>
      </c>
    </row>
    <row r="64" spans="1:5" ht="140.25">
      <c r="A64" t="s">
        <v>55</v>
      </c>
      <c r="E64" s="35" t="s">
        <v>174</v>
      </c>
    </row>
    <row r="65" spans="1:16" ht="12.75">
      <c r="A65" s="24" t="s">
        <v>47</v>
      </c>
      <c r="B65" s="29" t="s">
        <v>121</v>
      </c>
      <c r="C65" s="29" t="s">
        <v>181</v>
      </c>
      <c r="D65" s="24" t="s">
        <v>49</v>
      </c>
      <c r="E65" s="30" t="s">
        <v>182</v>
      </c>
      <c r="F65" s="31" t="s">
        <v>65</v>
      </c>
      <c r="G65" s="32">
        <v>397</v>
      </c>
      <c r="H65" s="33">
        <v>0</v>
      </c>
      <c r="I65" s="33">
        <f>ROUND(ROUND(H65,2)*ROUND(G65,3),2)</f>
      </c>
      <c r="O65">
        <f>(I65*21)/100</f>
      </c>
      <c r="P65" t="s">
        <v>26</v>
      </c>
    </row>
    <row r="66" spans="1:5" ht="12.75">
      <c r="A66" s="34" t="s">
        <v>52</v>
      </c>
      <c r="E66" s="35" t="s">
        <v>1397</v>
      </c>
    </row>
    <row r="67" spans="1:5" ht="12.75">
      <c r="A67" s="36" t="s">
        <v>53</v>
      </c>
      <c r="E67" s="37" t="s">
        <v>1395</v>
      </c>
    </row>
    <row r="68" spans="1:5" ht="140.25">
      <c r="A68" t="s">
        <v>55</v>
      </c>
      <c r="E68" s="35" t="s">
        <v>174</v>
      </c>
    </row>
    <row r="69" spans="1:18" ht="12.75" customHeight="1">
      <c r="A69" s="6" t="s">
        <v>45</v>
      </c>
      <c r="B69" s="6"/>
      <c r="C69" s="39" t="s">
        <v>42</v>
      </c>
      <c r="D69" s="6"/>
      <c r="E69" s="27" t="s">
        <v>195</v>
      </c>
      <c r="F69" s="6"/>
      <c r="G69" s="6"/>
      <c r="H69" s="6"/>
      <c r="I69" s="40">
        <f>0+Q69</f>
      </c>
      <c r="O69">
        <f>0+R69</f>
      </c>
      <c r="Q69">
        <f>0+I70+I74+I78+I82+I86+I90</f>
      </c>
      <c r="R69">
        <f>0+O70+O74+O78+O82+O86+O90</f>
      </c>
    </row>
    <row r="70" spans="1:16" ht="12.75">
      <c r="A70" s="24" t="s">
        <v>47</v>
      </c>
      <c r="B70" s="29" t="s">
        <v>126</v>
      </c>
      <c r="C70" s="29" t="s">
        <v>1398</v>
      </c>
      <c r="D70" s="24" t="s">
        <v>49</v>
      </c>
      <c r="E70" s="30" t="s">
        <v>1399</v>
      </c>
      <c r="F70" s="31" t="s">
        <v>204</v>
      </c>
      <c r="G70" s="32">
        <v>68</v>
      </c>
      <c r="H70" s="33">
        <v>0</v>
      </c>
      <c r="I70" s="33">
        <f>ROUND(ROUND(H70,2)*ROUND(G70,3),2)</f>
      </c>
      <c r="O70">
        <f>(I70*21)/100</f>
      </c>
      <c r="P70" t="s">
        <v>26</v>
      </c>
    </row>
    <row r="71" spans="1:5" ht="51">
      <c r="A71" s="34" t="s">
        <v>52</v>
      </c>
      <c r="E71" s="35" t="s">
        <v>1400</v>
      </c>
    </row>
    <row r="72" spans="1:5" ht="12.75">
      <c r="A72" s="36" t="s">
        <v>53</v>
      </c>
      <c r="E72" s="37" t="s">
        <v>1401</v>
      </c>
    </row>
    <row r="73" spans="1:5" ht="409.5">
      <c r="A73" t="s">
        <v>55</v>
      </c>
      <c r="E73" s="35" t="s">
        <v>1402</v>
      </c>
    </row>
    <row r="74" spans="1:16" ht="12.75">
      <c r="A74" s="24" t="s">
        <v>47</v>
      </c>
      <c r="B74" s="29" t="s">
        <v>133</v>
      </c>
      <c r="C74" s="29" t="s">
        <v>483</v>
      </c>
      <c r="D74" s="24" t="s">
        <v>49</v>
      </c>
      <c r="E74" s="30" t="s">
        <v>484</v>
      </c>
      <c r="F74" s="31" t="s">
        <v>85</v>
      </c>
      <c r="G74" s="32">
        <v>309</v>
      </c>
      <c r="H74" s="33">
        <v>0</v>
      </c>
      <c r="I74" s="33">
        <f>ROUND(ROUND(H74,2)*ROUND(G74,3),2)</f>
      </c>
      <c r="O74">
        <f>(I74*21)/100</f>
      </c>
      <c r="P74" t="s">
        <v>26</v>
      </c>
    </row>
    <row r="75" spans="1:5" ht="38.25">
      <c r="A75" s="34" t="s">
        <v>52</v>
      </c>
      <c r="E75" s="35" t="s">
        <v>1403</v>
      </c>
    </row>
    <row r="76" spans="1:5" ht="12.75">
      <c r="A76" s="36" t="s">
        <v>53</v>
      </c>
      <c r="E76" s="37" t="s">
        <v>1404</v>
      </c>
    </row>
    <row r="77" spans="1:5" ht="63.75">
      <c r="A77" t="s">
        <v>55</v>
      </c>
      <c r="E77" s="35" t="s">
        <v>486</v>
      </c>
    </row>
    <row r="78" spans="1:16" ht="12.75">
      <c r="A78" s="24" t="s">
        <v>47</v>
      </c>
      <c r="B78" s="29" t="s">
        <v>140</v>
      </c>
      <c r="C78" s="29" t="s">
        <v>277</v>
      </c>
      <c r="D78" s="24" t="s">
        <v>49</v>
      </c>
      <c r="E78" s="30" t="s">
        <v>278</v>
      </c>
      <c r="F78" s="31" t="s">
        <v>85</v>
      </c>
      <c r="G78" s="32">
        <v>158.5</v>
      </c>
      <c r="H78" s="33">
        <v>0</v>
      </c>
      <c r="I78" s="33">
        <f>ROUND(ROUND(H78,2)*ROUND(G78,3),2)</f>
      </c>
      <c r="O78">
        <f>(I78*21)/100</f>
      </c>
      <c r="P78" t="s">
        <v>26</v>
      </c>
    </row>
    <row r="79" spans="1:5" ht="12.75">
      <c r="A79" s="34" t="s">
        <v>52</v>
      </c>
      <c r="E79" s="35" t="s">
        <v>279</v>
      </c>
    </row>
    <row r="80" spans="1:5" ht="12.75">
      <c r="A80" s="36" t="s">
        <v>53</v>
      </c>
      <c r="E80" s="37" t="s">
        <v>1405</v>
      </c>
    </row>
    <row r="81" spans="1:5" ht="25.5">
      <c r="A81" t="s">
        <v>55</v>
      </c>
      <c r="E81" s="35" t="s">
        <v>281</v>
      </c>
    </row>
    <row r="82" spans="1:16" ht="12.75">
      <c r="A82" s="24" t="s">
        <v>47</v>
      </c>
      <c r="B82" s="29" t="s">
        <v>146</v>
      </c>
      <c r="C82" s="29" t="s">
        <v>283</v>
      </c>
      <c r="D82" s="24" t="s">
        <v>49</v>
      </c>
      <c r="E82" s="30" t="s">
        <v>284</v>
      </c>
      <c r="F82" s="31" t="s">
        <v>85</v>
      </c>
      <c r="G82" s="32">
        <v>515.5</v>
      </c>
      <c r="H82" s="33">
        <v>0</v>
      </c>
      <c r="I82" s="33">
        <f>ROUND(ROUND(H82,2)*ROUND(G82,3),2)</f>
      </c>
      <c r="O82">
        <f>(I82*21)/100</f>
      </c>
      <c r="P82" t="s">
        <v>26</v>
      </c>
    </row>
    <row r="83" spans="1:5" ht="12.75">
      <c r="A83" s="34" t="s">
        <v>52</v>
      </c>
      <c r="E83" s="35" t="s">
        <v>285</v>
      </c>
    </row>
    <row r="84" spans="1:5" ht="12.75">
      <c r="A84" s="36" t="s">
        <v>53</v>
      </c>
      <c r="E84" s="37" t="s">
        <v>1381</v>
      </c>
    </row>
    <row r="85" spans="1:5" ht="38.25">
      <c r="A85" t="s">
        <v>55</v>
      </c>
      <c r="E85" s="35" t="s">
        <v>286</v>
      </c>
    </row>
    <row r="86" spans="1:16" ht="12.75">
      <c r="A86" s="24" t="s">
        <v>47</v>
      </c>
      <c r="B86" s="29" t="s">
        <v>152</v>
      </c>
      <c r="C86" s="29" t="s">
        <v>288</v>
      </c>
      <c r="D86" s="24" t="s">
        <v>49</v>
      </c>
      <c r="E86" s="30" t="s">
        <v>289</v>
      </c>
      <c r="F86" s="31" t="s">
        <v>65</v>
      </c>
      <c r="G86" s="32">
        <v>317</v>
      </c>
      <c r="H86" s="33">
        <v>0</v>
      </c>
      <c r="I86" s="33">
        <f>ROUND(ROUND(H86,2)*ROUND(G86,3),2)</f>
      </c>
      <c r="O86">
        <f>(I86*21)/100</f>
      </c>
      <c r="P86" t="s">
        <v>26</v>
      </c>
    </row>
    <row r="87" spans="1:5" ht="12.75">
      <c r="A87" s="34" t="s">
        <v>52</v>
      </c>
      <c r="E87" s="35" t="s">
        <v>1406</v>
      </c>
    </row>
    <row r="88" spans="1:5" ht="12.75">
      <c r="A88" s="36" t="s">
        <v>53</v>
      </c>
      <c r="E88" s="37" t="s">
        <v>1407</v>
      </c>
    </row>
    <row r="89" spans="1:5" ht="25.5">
      <c r="A89" t="s">
        <v>55</v>
      </c>
      <c r="E89" s="35" t="s">
        <v>292</v>
      </c>
    </row>
    <row r="90" spans="1:16" ht="12.75">
      <c r="A90" s="24" t="s">
        <v>47</v>
      </c>
      <c r="B90" s="29" t="s">
        <v>158</v>
      </c>
      <c r="C90" s="29" t="s">
        <v>1408</v>
      </c>
      <c r="D90" s="24" t="s">
        <v>49</v>
      </c>
      <c r="E90" s="30" t="s">
        <v>1409</v>
      </c>
      <c r="F90" s="31" t="s">
        <v>85</v>
      </c>
      <c r="G90" s="32">
        <v>13</v>
      </c>
      <c r="H90" s="33">
        <v>0</v>
      </c>
      <c r="I90" s="33">
        <f>ROUND(ROUND(H90,2)*ROUND(G90,3),2)</f>
      </c>
      <c r="O90">
        <f>(I90*21)/100</f>
      </c>
      <c r="P90" t="s">
        <v>26</v>
      </c>
    </row>
    <row r="91" spans="1:5" ht="25.5">
      <c r="A91" s="34" t="s">
        <v>52</v>
      </c>
      <c r="E91" s="35" t="s">
        <v>1410</v>
      </c>
    </row>
    <row r="92" spans="1:5" ht="12.75">
      <c r="A92" s="36" t="s">
        <v>53</v>
      </c>
      <c r="E92" s="37" t="s">
        <v>1411</v>
      </c>
    </row>
    <row r="93" spans="1:5" ht="114.75">
      <c r="A93" t="s">
        <v>55</v>
      </c>
      <c r="E93" s="35" t="s">
        <v>1412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1413</v>
      </c>
      <c r="I3" s="41">
        <f>0+I9+I18+I31+I40+I61</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1413</v>
      </c>
      <c r="D5" s="6"/>
      <c r="E5" s="18" t="s">
        <v>294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229.5</v>
      </c>
      <c r="H10" s="33">
        <v>0</v>
      </c>
      <c r="I10" s="33">
        <f>ROUND(ROUND(H10,2)*ROUND(G10,3),2)</f>
      </c>
      <c r="O10">
        <f>(I10*21)/100</f>
      </c>
      <c r="P10" t="s">
        <v>26</v>
      </c>
    </row>
    <row r="11" spans="1:5" ht="12.75">
      <c r="A11" s="34" t="s">
        <v>52</v>
      </c>
      <c r="E11" s="35" t="s">
        <v>49</v>
      </c>
    </row>
    <row r="12" spans="1:5" ht="12.75">
      <c r="A12" s="36" t="s">
        <v>53</v>
      </c>
      <c r="E12" s="37" t="s">
        <v>1414</v>
      </c>
    </row>
    <row r="13" spans="1:5" ht="25.5">
      <c r="A13" t="s">
        <v>55</v>
      </c>
      <c r="E13" s="35" t="s">
        <v>56</v>
      </c>
    </row>
    <row r="14" spans="1:16" ht="12.75">
      <c r="A14" s="24" t="s">
        <v>47</v>
      </c>
      <c r="B14" s="29" t="s">
        <v>26</v>
      </c>
      <c r="C14" s="29" t="s">
        <v>348</v>
      </c>
      <c r="D14" s="24" t="s">
        <v>49</v>
      </c>
      <c r="E14" s="30" t="s">
        <v>349</v>
      </c>
      <c r="F14" s="31" t="s">
        <v>51</v>
      </c>
      <c r="G14" s="32">
        <v>4.041</v>
      </c>
      <c r="H14" s="33">
        <v>0</v>
      </c>
      <c r="I14" s="33">
        <f>ROUND(ROUND(H14,2)*ROUND(G14,3),2)</f>
      </c>
      <c r="O14">
        <f>(I14*21)/100</f>
      </c>
      <c r="P14" t="s">
        <v>26</v>
      </c>
    </row>
    <row r="15" spans="1:5" ht="12.75">
      <c r="A15" s="34" t="s">
        <v>52</v>
      </c>
      <c r="E15" s="35" t="s">
        <v>49</v>
      </c>
    </row>
    <row r="16" spans="1:5" ht="51">
      <c r="A16" s="36" t="s">
        <v>53</v>
      </c>
      <c r="E16" s="37" t="s">
        <v>1415</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10.6</v>
      </c>
      <c r="H19" s="33">
        <v>0</v>
      </c>
      <c r="I19" s="33">
        <f>ROUND(ROUND(H19,2)*ROUND(G19,3),2)</f>
      </c>
      <c r="O19">
        <f>(I19*21)/100</f>
      </c>
      <c r="P19" t="s">
        <v>26</v>
      </c>
    </row>
    <row r="20" spans="1:5" ht="51">
      <c r="A20" s="34" t="s">
        <v>52</v>
      </c>
      <c r="E20" s="35" t="s">
        <v>1416</v>
      </c>
    </row>
    <row r="21" spans="1:5" ht="12.75">
      <c r="A21" s="36" t="s">
        <v>53</v>
      </c>
      <c r="E21" s="37" t="s">
        <v>1417</v>
      </c>
    </row>
    <row r="22" spans="1:5" ht="63.75">
      <c r="A22" t="s">
        <v>55</v>
      </c>
      <c r="E22" s="35" t="s">
        <v>73</v>
      </c>
    </row>
    <row r="23" spans="1:16" ht="12.75">
      <c r="A23" s="24" t="s">
        <v>47</v>
      </c>
      <c r="B23" s="29" t="s">
        <v>35</v>
      </c>
      <c r="C23" s="29" t="s">
        <v>83</v>
      </c>
      <c r="D23" s="24" t="s">
        <v>49</v>
      </c>
      <c r="E23" s="30" t="s">
        <v>84</v>
      </c>
      <c r="F23" s="31" t="s">
        <v>85</v>
      </c>
      <c r="G23" s="32">
        <v>26.5</v>
      </c>
      <c r="H23" s="33">
        <v>0</v>
      </c>
      <c r="I23" s="33">
        <f>ROUND(ROUND(H23,2)*ROUND(G23,3),2)</f>
      </c>
      <c r="O23">
        <f>(I23*21)/100</f>
      </c>
      <c r="P23" t="s">
        <v>26</v>
      </c>
    </row>
    <row r="24" spans="1:5" ht="12.75">
      <c r="A24" s="34" t="s">
        <v>52</v>
      </c>
      <c r="E24" s="35" t="s">
        <v>86</v>
      </c>
    </row>
    <row r="25" spans="1:5" ht="12.75">
      <c r="A25" s="36" t="s">
        <v>53</v>
      </c>
      <c r="E25" s="37" t="s">
        <v>1418</v>
      </c>
    </row>
    <row r="26" spans="1:5" ht="25.5">
      <c r="A26" t="s">
        <v>55</v>
      </c>
      <c r="E26" s="35" t="s">
        <v>88</v>
      </c>
    </row>
    <row r="27" spans="1:16" ht="12.75">
      <c r="A27" s="24" t="s">
        <v>47</v>
      </c>
      <c r="B27" s="29" t="s">
        <v>37</v>
      </c>
      <c r="C27" s="29" t="s">
        <v>442</v>
      </c>
      <c r="D27" s="24" t="s">
        <v>49</v>
      </c>
      <c r="E27" s="30" t="s">
        <v>443</v>
      </c>
      <c r="F27" s="31" t="s">
        <v>51</v>
      </c>
      <c r="G27" s="32">
        <v>229.5</v>
      </c>
      <c r="H27" s="33">
        <v>0</v>
      </c>
      <c r="I27" s="33">
        <f>ROUND(ROUND(H27,2)*ROUND(G27,3),2)</f>
      </c>
      <c r="O27">
        <f>(I27*21)/100</f>
      </c>
      <c r="P27" t="s">
        <v>26</v>
      </c>
    </row>
    <row r="28" spans="1:5" ht="38.25">
      <c r="A28" s="34" t="s">
        <v>52</v>
      </c>
      <c r="E28" s="35" t="s">
        <v>1419</v>
      </c>
    </row>
    <row r="29" spans="1:5" ht="12.75">
      <c r="A29" s="36" t="s">
        <v>53</v>
      </c>
      <c r="E29" s="37" t="s">
        <v>1420</v>
      </c>
    </row>
    <row r="30" spans="1:5" ht="369.75">
      <c r="A30" t="s">
        <v>55</v>
      </c>
      <c r="E30" s="35" t="s">
        <v>94</v>
      </c>
    </row>
    <row r="31" spans="1:18" ht="12.75" customHeight="1">
      <c r="A31" s="6" t="s">
        <v>45</v>
      </c>
      <c r="B31" s="6"/>
      <c r="C31" s="39" t="s">
        <v>35</v>
      </c>
      <c r="D31" s="6"/>
      <c r="E31" s="27" t="s">
        <v>467</v>
      </c>
      <c r="F31" s="6"/>
      <c r="G31" s="6"/>
      <c r="H31" s="6"/>
      <c r="I31" s="40">
        <f>0+Q31</f>
      </c>
      <c r="O31">
        <f>0+R31</f>
      </c>
      <c r="Q31">
        <f>0+I32+I36</f>
      </c>
      <c r="R31">
        <f>0+O32+O36</f>
      </c>
    </row>
    <row r="32" spans="1:16" ht="12.75">
      <c r="A32" s="24" t="s">
        <v>47</v>
      </c>
      <c r="B32" s="29" t="s">
        <v>39</v>
      </c>
      <c r="C32" s="29" t="s">
        <v>468</v>
      </c>
      <c r="D32" s="24" t="s">
        <v>49</v>
      </c>
      <c r="E32" s="30" t="s">
        <v>469</v>
      </c>
      <c r="F32" s="31" t="s">
        <v>51</v>
      </c>
      <c r="G32" s="32">
        <v>59.8</v>
      </c>
      <c r="H32" s="33">
        <v>0</v>
      </c>
      <c r="I32" s="33">
        <f>ROUND(ROUND(H32,2)*ROUND(G32,3),2)</f>
      </c>
      <c r="O32">
        <f>(I32*21)/100</f>
      </c>
      <c r="P32" t="s">
        <v>26</v>
      </c>
    </row>
    <row r="33" spans="1:5" ht="25.5">
      <c r="A33" s="34" t="s">
        <v>52</v>
      </c>
      <c r="E33" s="35" t="s">
        <v>1421</v>
      </c>
    </row>
    <row r="34" spans="1:5" ht="12.75">
      <c r="A34" s="36" t="s">
        <v>53</v>
      </c>
      <c r="E34" s="37" t="s">
        <v>1422</v>
      </c>
    </row>
    <row r="35" spans="1:5" ht="369.75">
      <c r="A35" t="s">
        <v>55</v>
      </c>
      <c r="E35" s="35" t="s">
        <v>472</v>
      </c>
    </row>
    <row r="36" spans="1:16" ht="12.75">
      <c r="A36" s="24" t="s">
        <v>47</v>
      </c>
      <c r="B36" s="29" t="s">
        <v>82</v>
      </c>
      <c r="C36" s="29" t="s">
        <v>473</v>
      </c>
      <c r="D36" s="24" t="s">
        <v>49</v>
      </c>
      <c r="E36" s="30" t="s">
        <v>474</v>
      </c>
      <c r="F36" s="31" t="s">
        <v>51</v>
      </c>
      <c r="G36" s="32">
        <v>12.8</v>
      </c>
      <c r="H36" s="33">
        <v>0</v>
      </c>
      <c r="I36" s="33">
        <f>ROUND(ROUND(H36,2)*ROUND(G36,3),2)</f>
      </c>
      <c r="O36">
        <f>(I36*21)/100</f>
      </c>
      <c r="P36" t="s">
        <v>26</v>
      </c>
    </row>
    <row r="37" spans="1:5" ht="25.5">
      <c r="A37" s="34" t="s">
        <v>52</v>
      </c>
      <c r="E37" s="35" t="s">
        <v>1423</v>
      </c>
    </row>
    <row r="38" spans="1:5" ht="12.75">
      <c r="A38" s="36" t="s">
        <v>53</v>
      </c>
      <c r="E38" s="37" t="s">
        <v>1424</v>
      </c>
    </row>
    <row r="39" spans="1:5" ht="38.25">
      <c r="A39" t="s">
        <v>55</v>
      </c>
      <c r="E39" s="35" t="s">
        <v>477</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727</v>
      </c>
      <c r="D41" s="24" t="s">
        <v>49</v>
      </c>
      <c r="E41" s="30" t="s">
        <v>728</v>
      </c>
      <c r="F41" s="31" t="s">
        <v>51</v>
      </c>
      <c r="G41" s="32">
        <v>156.9</v>
      </c>
      <c r="H41" s="33">
        <v>0</v>
      </c>
      <c r="I41" s="33">
        <f>ROUND(ROUND(H41,2)*ROUND(G41,3),2)</f>
      </c>
      <c r="O41">
        <f>(I41*21)/100</f>
      </c>
      <c r="P41" t="s">
        <v>26</v>
      </c>
    </row>
    <row r="42" spans="1:5" ht="25.5">
      <c r="A42" s="34" t="s">
        <v>52</v>
      </c>
      <c r="E42" s="35" t="s">
        <v>1425</v>
      </c>
    </row>
    <row r="43" spans="1:5" ht="12.75">
      <c r="A43" s="36" t="s">
        <v>53</v>
      </c>
      <c r="E43" s="37" t="s">
        <v>1426</v>
      </c>
    </row>
    <row r="44" spans="1:5" ht="51">
      <c r="A44" t="s">
        <v>55</v>
      </c>
      <c r="E44" s="35" t="s">
        <v>151</v>
      </c>
    </row>
    <row r="45" spans="1:16" ht="12.75">
      <c r="A45" s="24" t="s">
        <v>47</v>
      </c>
      <c r="B45" s="29" t="s">
        <v>42</v>
      </c>
      <c r="C45" s="29" t="s">
        <v>159</v>
      </c>
      <c r="D45" s="24" t="s">
        <v>49</v>
      </c>
      <c r="E45" s="30" t="s">
        <v>160</v>
      </c>
      <c r="F45" s="31" t="s">
        <v>65</v>
      </c>
      <c r="G45" s="32">
        <v>332.5</v>
      </c>
      <c r="H45" s="33">
        <v>0</v>
      </c>
      <c r="I45" s="33">
        <f>ROUND(ROUND(H45,2)*ROUND(G45,3),2)</f>
      </c>
      <c r="O45">
        <f>(I45*21)/100</f>
      </c>
      <c r="P45" t="s">
        <v>26</v>
      </c>
    </row>
    <row r="46" spans="1:5" ht="12.75">
      <c r="A46" s="34" t="s">
        <v>52</v>
      </c>
      <c r="E46" s="35" t="s">
        <v>161</v>
      </c>
    </row>
    <row r="47" spans="1:5" ht="76.5">
      <c r="A47" s="36" t="s">
        <v>53</v>
      </c>
      <c r="E47" s="37" t="s">
        <v>1427</v>
      </c>
    </row>
    <row r="48" spans="1:5" ht="51">
      <c r="A48" t="s">
        <v>55</v>
      </c>
      <c r="E48" s="35" t="s">
        <v>163</v>
      </c>
    </row>
    <row r="49" spans="1:16" ht="12.75">
      <c r="A49" s="24" t="s">
        <v>47</v>
      </c>
      <c r="B49" s="29" t="s">
        <v>44</v>
      </c>
      <c r="C49" s="29" t="s">
        <v>165</v>
      </c>
      <c r="D49" s="24" t="s">
        <v>49</v>
      </c>
      <c r="E49" s="30" t="s">
        <v>166</v>
      </c>
      <c r="F49" s="31" t="s">
        <v>65</v>
      </c>
      <c r="G49" s="32">
        <v>306</v>
      </c>
      <c r="H49" s="33">
        <v>0</v>
      </c>
      <c r="I49" s="33">
        <f>ROUND(ROUND(H49,2)*ROUND(G49,3),2)</f>
      </c>
      <c r="O49">
        <f>(I49*21)/100</f>
      </c>
      <c r="P49" t="s">
        <v>26</v>
      </c>
    </row>
    <row r="50" spans="1:5" ht="12.75">
      <c r="A50" s="34" t="s">
        <v>52</v>
      </c>
      <c r="E50" s="35" t="s">
        <v>167</v>
      </c>
    </row>
    <row r="51" spans="1:5" ht="12.75">
      <c r="A51" s="36" t="s">
        <v>53</v>
      </c>
      <c r="E51" s="37" t="s">
        <v>1428</v>
      </c>
    </row>
    <row r="52" spans="1:5" ht="51">
      <c r="A52" t="s">
        <v>55</v>
      </c>
      <c r="E52" s="35" t="s">
        <v>163</v>
      </c>
    </row>
    <row r="53" spans="1:16" ht="12.75">
      <c r="A53" s="24" t="s">
        <v>47</v>
      </c>
      <c r="B53" s="29" t="s">
        <v>104</v>
      </c>
      <c r="C53" s="29" t="s">
        <v>176</v>
      </c>
      <c r="D53" s="24" t="s">
        <v>49</v>
      </c>
      <c r="E53" s="30" t="s">
        <v>177</v>
      </c>
      <c r="F53" s="31" t="s">
        <v>65</v>
      </c>
      <c r="G53" s="32">
        <v>332.5</v>
      </c>
      <c r="H53" s="33">
        <v>0</v>
      </c>
      <c r="I53" s="33">
        <f>ROUND(ROUND(H53,2)*ROUND(G53,3),2)</f>
      </c>
      <c r="O53">
        <f>(I53*21)/100</f>
      </c>
      <c r="P53" t="s">
        <v>26</v>
      </c>
    </row>
    <row r="54" spans="1:5" ht="25.5">
      <c r="A54" s="34" t="s">
        <v>52</v>
      </c>
      <c r="E54" s="35" t="s">
        <v>1429</v>
      </c>
    </row>
    <row r="55" spans="1:5" ht="76.5">
      <c r="A55" s="36" t="s">
        <v>53</v>
      </c>
      <c r="E55" s="37" t="s">
        <v>1427</v>
      </c>
    </row>
    <row r="56" spans="1:5" ht="140.25">
      <c r="A56" t="s">
        <v>55</v>
      </c>
      <c r="E56" s="35" t="s">
        <v>174</v>
      </c>
    </row>
    <row r="57" spans="1:16" ht="12.75">
      <c r="A57" s="24" t="s">
        <v>47</v>
      </c>
      <c r="B57" s="29" t="s">
        <v>110</v>
      </c>
      <c r="C57" s="29" t="s">
        <v>181</v>
      </c>
      <c r="D57" s="24" t="s">
        <v>49</v>
      </c>
      <c r="E57" s="30" t="s">
        <v>182</v>
      </c>
      <c r="F57" s="31" t="s">
        <v>65</v>
      </c>
      <c r="G57" s="32">
        <v>306</v>
      </c>
      <c r="H57" s="33">
        <v>0</v>
      </c>
      <c r="I57" s="33">
        <f>ROUND(ROUND(H57,2)*ROUND(G57,3),2)</f>
      </c>
      <c r="O57">
        <f>(I57*21)/100</f>
      </c>
      <c r="P57" t="s">
        <v>26</v>
      </c>
    </row>
    <row r="58" spans="1:5" ht="12.75">
      <c r="A58" s="34" t="s">
        <v>52</v>
      </c>
      <c r="E58" s="35" t="s">
        <v>1430</v>
      </c>
    </row>
    <row r="59" spans="1:5" ht="12.75">
      <c r="A59" s="36" t="s">
        <v>53</v>
      </c>
      <c r="E59" s="37" t="s">
        <v>1428</v>
      </c>
    </row>
    <row r="60" spans="1:5" ht="140.25">
      <c r="A60" t="s">
        <v>55</v>
      </c>
      <c r="E60" s="35" t="s">
        <v>174</v>
      </c>
    </row>
    <row r="61" spans="1:18" ht="12.75" customHeight="1">
      <c r="A61" s="6" t="s">
        <v>45</v>
      </c>
      <c r="B61" s="6"/>
      <c r="C61" s="39" t="s">
        <v>42</v>
      </c>
      <c r="D61" s="6"/>
      <c r="E61" s="27" t="s">
        <v>195</v>
      </c>
      <c r="F61" s="6"/>
      <c r="G61" s="6"/>
      <c r="H61" s="6"/>
      <c r="I61" s="40">
        <f>0+Q61</f>
      </c>
      <c r="O61">
        <f>0+R61</f>
      </c>
      <c r="Q61">
        <f>0+I62+I66+I70+I74+I78+I82+I86</f>
      </c>
      <c r="R61">
        <f>0+O62+O66+O70+O74+O78+O82+O86</f>
      </c>
    </row>
    <row r="62" spans="1:16" ht="12.75">
      <c r="A62" s="24" t="s">
        <v>47</v>
      </c>
      <c r="B62" s="29" t="s">
        <v>115</v>
      </c>
      <c r="C62" s="29" t="s">
        <v>1398</v>
      </c>
      <c r="D62" s="24" t="s">
        <v>49</v>
      </c>
      <c r="E62" s="30" t="s">
        <v>1399</v>
      </c>
      <c r="F62" s="31" t="s">
        <v>204</v>
      </c>
      <c r="G62" s="32">
        <v>38</v>
      </c>
      <c r="H62" s="33">
        <v>0</v>
      </c>
      <c r="I62" s="33">
        <f>ROUND(ROUND(H62,2)*ROUND(G62,3),2)</f>
      </c>
      <c r="O62">
        <f>(I62*21)/100</f>
      </c>
      <c r="P62" t="s">
        <v>26</v>
      </c>
    </row>
    <row r="63" spans="1:5" ht="25.5">
      <c r="A63" s="34" t="s">
        <v>52</v>
      </c>
      <c r="E63" s="35" t="s">
        <v>1431</v>
      </c>
    </row>
    <row r="64" spans="1:5" ht="12.75">
      <c r="A64" s="36" t="s">
        <v>53</v>
      </c>
      <c r="E64" s="37" t="s">
        <v>1432</v>
      </c>
    </row>
    <row r="65" spans="1:5" ht="409.5">
      <c r="A65" t="s">
        <v>55</v>
      </c>
      <c r="E65" s="35" t="s">
        <v>1402</v>
      </c>
    </row>
    <row r="66" spans="1:16" ht="12.75">
      <c r="A66" s="24" t="s">
        <v>47</v>
      </c>
      <c r="B66" s="29" t="s">
        <v>121</v>
      </c>
      <c r="C66" s="29" t="s">
        <v>483</v>
      </c>
      <c r="D66" s="24" t="s">
        <v>49</v>
      </c>
      <c r="E66" s="30" t="s">
        <v>484</v>
      </c>
      <c r="F66" s="31" t="s">
        <v>85</v>
      </c>
      <c r="G66" s="32">
        <v>160</v>
      </c>
      <c r="H66" s="33">
        <v>0</v>
      </c>
      <c r="I66" s="33">
        <f>ROUND(ROUND(H66,2)*ROUND(G66,3),2)</f>
      </c>
      <c r="O66">
        <f>(I66*21)/100</f>
      </c>
      <c r="P66" t="s">
        <v>26</v>
      </c>
    </row>
    <row r="67" spans="1:5" ht="38.25">
      <c r="A67" s="34" t="s">
        <v>52</v>
      </c>
      <c r="E67" s="35" t="s">
        <v>1433</v>
      </c>
    </row>
    <row r="68" spans="1:5" ht="12.75">
      <c r="A68" s="36" t="s">
        <v>53</v>
      </c>
      <c r="E68" s="37" t="s">
        <v>1434</v>
      </c>
    </row>
    <row r="69" spans="1:5" ht="63.75">
      <c r="A69" t="s">
        <v>55</v>
      </c>
      <c r="E69" s="35" t="s">
        <v>486</v>
      </c>
    </row>
    <row r="70" spans="1:16" ht="12.75">
      <c r="A70" s="24" t="s">
        <v>47</v>
      </c>
      <c r="B70" s="29" t="s">
        <v>126</v>
      </c>
      <c r="C70" s="29" t="s">
        <v>277</v>
      </c>
      <c r="D70" s="24" t="s">
        <v>49</v>
      </c>
      <c r="E70" s="30" t="s">
        <v>278</v>
      </c>
      <c r="F70" s="31" t="s">
        <v>85</v>
      </c>
      <c r="G70" s="32">
        <v>26.5</v>
      </c>
      <c r="H70" s="33">
        <v>0</v>
      </c>
      <c r="I70" s="33">
        <f>ROUND(ROUND(H70,2)*ROUND(G70,3),2)</f>
      </c>
      <c r="O70">
        <f>(I70*21)/100</f>
      </c>
      <c r="P70" t="s">
        <v>26</v>
      </c>
    </row>
    <row r="71" spans="1:5" ht="12.75">
      <c r="A71" s="34" t="s">
        <v>52</v>
      </c>
      <c r="E71" s="35" t="s">
        <v>279</v>
      </c>
    </row>
    <row r="72" spans="1:5" ht="12.75">
      <c r="A72" s="36" t="s">
        <v>53</v>
      </c>
      <c r="E72" s="37" t="s">
        <v>1418</v>
      </c>
    </row>
    <row r="73" spans="1:5" ht="25.5">
      <c r="A73" t="s">
        <v>55</v>
      </c>
      <c r="E73" s="35" t="s">
        <v>281</v>
      </c>
    </row>
    <row r="74" spans="1:16" ht="12.75">
      <c r="A74" s="24" t="s">
        <v>47</v>
      </c>
      <c r="B74" s="29" t="s">
        <v>133</v>
      </c>
      <c r="C74" s="29" t="s">
        <v>283</v>
      </c>
      <c r="D74" s="24" t="s">
        <v>49</v>
      </c>
      <c r="E74" s="30" t="s">
        <v>284</v>
      </c>
      <c r="F74" s="31" t="s">
        <v>85</v>
      </c>
      <c r="G74" s="32">
        <v>179.5</v>
      </c>
      <c r="H74" s="33">
        <v>0</v>
      </c>
      <c r="I74" s="33">
        <f>ROUND(ROUND(H74,2)*ROUND(G74,3),2)</f>
      </c>
      <c r="O74">
        <f>(I74*21)/100</f>
      </c>
      <c r="P74" t="s">
        <v>26</v>
      </c>
    </row>
    <row r="75" spans="1:5" ht="12.75">
      <c r="A75" s="34" t="s">
        <v>52</v>
      </c>
      <c r="E75" s="35" t="s">
        <v>285</v>
      </c>
    </row>
    <row r="76" spans="1:5" ht="12.75">
      <c r="A76" s="36" t="s">
        <v>53</v>
      </c>
      <c r="E76" s="37" t="s">
        <v>1435</v>
      </c>
    </row>
    <row r="77" spans="1:5" ht="38.25">
      <c r="A77" t="s">
        <v>55</v>
      </c>
      <c r="E77" s="35" t="s">
        <v>286</v>
      </c>
    </row>
    <row r="78" spans="1:16" ht="12.75">
      <c r="A78" s="24" t="s">
        <v>47</v>
      </c>
      <c r="B78" s="29" t="s">
        <v>140</v>
      </c>
      <c r="C78" s="29" t="s">
        <v>288</v>
      </c>
      <c r="D78" s="24" t="s">
        <v>49</v>
      </c>
      <c r="E78" s="30" t="s">
        <v>289</v>
      </c>
      <c r="F78" s="31" t="s">
        <v>65</v>
      </c>
      <c r="G78" s="32">
        <v>26.5</v>
      </c>
      <c r="H78" s="33">
        <v>0</v>
      </c>
      <c r="I78" s="33">
        <f>ROUND(ROUND(H78,2)*ROUND(G78,3),2)</f>
      </c>
      <c r="O78">
        <f>(I78*21)/100</f>
      </c>
      <c r="P78" t="s">
        <v>26</v>
      </c>
    </row>
    <row r="79" spans="1:5" ht="12.75">
      <c r="A79" s="34" t="s">
        <v>52</v>
      </c>
      <c r="E79" s="35" t="s">
        <v>1406</v>
      </c>
    </row>
    <row r="80" spans="1:5" ht="12.75">
      <c r="A80" s="36" t="s">
        <v>53</v>
      </c>
      <c r="E80" s="37" t="s">
        <v>1418</v>
      </c>
    </row>
    <row r="81" spans="1:5" ht="25.5">
      <c r="A81" t="s">
        <v>55</v>
      </c>
      <c r="E81" s="35" t="s">
        <v>292</v>
      </c>
    </row>
    <row r="82" spans="1:16" ht="12.75">
      <c r="A82" s="24" t="s">
        <v>47</v>
      </c>
      <c r="B82" s="29" t="s">
        <v>146</v>
      </c>
      <c r="C82" s="29" t="s">
        <v>1436</v>
      </c>
      <c r="D82" s="24" t="s">
        <v>49</v>
      </c>
      <c r="E82" s="30" t="s">
        <v>1437</v>
      </c>
      <c r="F82" s="31" t="s">
        <v>85</v>
      </c>
      <c r="G82" s="32">
        <v>8.5</v>
      </c>
      <c r="H82" s="33">
        <v>0</v>
      </c>
      <c r="I82" s="33">
        <f>ROUND(ROUND(H82,2)*ROUND(G82,3),2)</f>
      </c>
      <c r="O82">
        <f>(I82*21)/100</f>
      </c>
      <c r="P82" t="s">
        <v>26</v>
      </c>
    </row>
    <row r="83" spans="1:5" ht="25.5">
      <c r="A83" s="34" t="s">
        <v>52</v>
      </c>
      <c r="E83" s="35" t="s">
        <v>1438</v>
      </c>
    </row>
    <row r="84" spans="1:5" ht="12.75">
      <c r="A84" s="36" t="s">
        <v>53</v>
      </c>
      <c r="E84" s="37" t="s">
        <v>1439</v>
      </c>
    </row>
    <row r="85" spans="1:5" ht="114.75">
      <c r="A85" t="s">
        <v>55</v>
      </c>
      <c r="E85" s="35" t="s">
        <v>1412</v>
      </c>
    </row>
    <row r="86" spans="1:16" ht="12.75">
      <c r="A86" s="24" t="s">
        <v>47</v>
      </c>
      <c r="B86" s="29" t="s">
        <v>152</v>
      </c>
      <c r="C86" s="29" t="s">
        <v>1408</v>
      </c>
      <c r="D86" s="24" t="s">
        <v>49</v>
      </c>
      <c r="E86" s="30" t="s">
        <v>1409</v>
      </c>
      <c r="F86" s="31" t="s">
        <v>85</v>
      </c>
      <c r="G86" s="32">
        <v>3</v>
      </c>
      <c r="H86" s="33">
        <v>0</v>
      </c>
      <c r="I86" s="33">
        <f>ROUND(ROUND(H86,2)*ROUND(G86,3),2)</f>
      </c>
      <c r="O86">
        <f>(I86*21)/100</f>
      </c>
      <c r="P86" t="s">
        <v>26</v>
      </c>
    </row>
    <row r="87" spans="1:5" ht="25.5">
      <c r="A87" s="34" t="s">
        <v>52</v>
      </c>
      <c r="E87" s="35" t="s">
        <v>1438</v>
      </c>
    </row>
    <row r="88" spans="1:5" ht="12.75">
      <c r="A88" s="36" t="s">
        <v>53</v>
      </c>
      <c r="E88" s="37" t="s">
        <v>1440</v>
      </c>
    </row>
    <row r="89" spans="1:5" ht="114.75">
      <c r="A89" t="s">
        <v>55</v>
      </c>
      <c r="E89" s="35" t="s">
        <v>1412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1441</v>
      </c>
      <c r="I3" s="41">
        <f>0+I9+I18+I31+I40+I61</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1441</v>
      </c>
      <c r="D5" s="6"/>
      <c r="E5" s="18" t="s">
        <v>346</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31.5</v>
      </c>
      <c r="H10" s="33">
        <v>0</v>
      </c>
      <c r="I10" s="33">
        <f>ROUND(ROUND(H10,2)*ROUND(G10,3),2)</f>
      </c>
      <c r="O10">
        <f>(I10*21)/100</f>
      </c>
      <c r="P10" t="s">
        <v>26</v>
      </c>
    </row>
    <row r="11" spans="1:5" ht="12.75">
      <c r="A11" s="34" t="s">
        <v>52</v>
      </c>
      <c r="E11" s="35" t="s">
        <v>49</v>
      </c>
    </row>
    <row r="12" spans="1:5" ht="12.75">
      <c r="A12" s="36" t="s">
        <v>53</v>
      </c>
      <c r="E12" s="37" t="s">
        <v>1442</v>
      </c>
    </row>
    <row r="13" spans="1:5" ht="25.5">
      <c r="A13" t="s">
        <v>55</v>
      </c>
      <c r="E13" s="35" t="s">
        <v>56</v>
      </c>
    </row>
    <row r="14" spans="1:16" ht="12.75">
      <c r="A14" s="24" t="s">
        <v>47</v>
      </c>
      <c r="B14" s="29" t="s">
        <v>26</v>
      </c>
      <c r="C14" s="29" t="s">
        <v>348</v>
      </c>
      <c r="D14" s="24" t="s">
        <v>49</v>
      </c>
      <c r="E14" s="30" t="s">
        <v>349</v>
      </c>
      <c r="F14" s="31" t="s">
        <v>51</v>
      </c>
      <c r="G14" s="32">
        <v>11.025</v>
      </c>
      <c r="H14" s="33">
        <v>0</v>
      </c>
      <c r="I14" s="33">
        <f>ROUND(ROUND(H14,2)*ROUND(G14,3),2)</f>
      </c>
      <c r="O14">
        <f>(I14*21)/100</f>
      </c>
      <c r="P14" t="s">
        <v>26</v>
      </c>
    </row>
    <row r="15" spans="1:5" ht="12.75">
      <c r="A15" s="34" t="s">
        <v>52</v>
      </c>
      <c r="E15" s="35" t="s">
        <v>49</v>
      </c>
    </row>
    <row r="16" spans="1:5" ht="12.75">
      <c r="A16" s="36" t="s">
        <v>53</v>
      </c>
      <c r="E16" s="37" t="s">
        <v>1443</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0.96</v>
      </c>
      <c r="H19" s="33">
        <v>0</v>
      </c>
      <c r="I19" s="33">
        <f>ROUND(ROUND(H19,2)*ROUND(G19,3),2)</f>
      </c>
      <c r="O19">
        <f>(I19*21)/100</f>
      </c>
      <c r="P19" t="s">
        <v>26</v>
      </c>
    </row>
    <row r="20" spans="1:5" ht="51">
      <c r="A20" s="34" t="s">
        <v>52</v>
      </c>
      <c r="E20" s="35" t="s">
        <v>1444</v>
      </c>
    </row>
    <row r="21" spans="1:5" ht="12.75">
      <c r="A21" s="36" t="s">
        <v>53</v>
      </c>
      <c r="E21" s="37" t="s">
        <v>1445</v>
      </c>
    </row>
    <row r="22" spans="1:5" ht="63.75">
      <c r="A22" t="s">
        <v>55</v>
      </c>
      <c r="E22" s="35" t="s">
        <v>73</v>
      </c>
    </row>
    <row r="23" spans="1:16" ht="12.75">
      <c r="A23" s="24" t="s">
        <v>47</v>
      </c>
      <c r="B23" s="29" t="s">
        <v>35</v>
      </c>
      <c r="C23" s="29" t="s">
        <v>83</v>
      </c>
      <c r="D23" s="24" t="s">
        <v>49</v>
      </c>
      <c r="E23" s="30" t="s">
        <v>84</v>
      </c>
      <c r="F23" s="31" t="s">
        <v>85</v>
      </c>
      <c r="G23" s="32">
        <v>64</v>
      </c>
      <c r="H23" s="33">
        <v>0</v>
      </c>
      <c r="I23" s="33">
        <f>ROUND(ROUND(H23,2)*ROUND(G23,3),2)</f>
      </c>
      <c r="O23">
        <f>(I23*21)/100</f>
      </c>
      <c r="P23" t="s">
        <v>26</v>
      </c>
    </row>
    <row r="24" spans="1:5" ht="12.75">
      <c r="A24" s="34" t="s">
        <v>52</v>
      </c>
      <c r="E24" s="35" t="s">
        <v>86</v>
      </c>
    </row>
    <row r="25" spans="1:5" ht="12.75">
      <c r="A25" s="36" t="s">
        <v>53</v>
      </c>
      <c r="E25" s="37" t="s">
        <v>1446</v>
      </c>
    </row>
    <row r="26" spans="1:5" ht="25.5">
      <c r="A26" t="s">
        <v>55</v>
      </c>
      <c r="E26" s="35" t="s">
        <v>88</v>
      </c>
    </row>
    <row r="27" spans="1:16" ht="12.75">
      <c r="A27" s="24" t="s">
        <v>47</v>
      </c>
      <c r="B27" s="29" t="s">
        <v>37</v>
      </c>
      <c r="C27" s="29" t="s">
        <v>442</v>
      </c>
      <c r="D27" s="24" t="s">
        <v>49</v>
      </c>
      <c r="E27" s="30" t="s">
        <v>443</v>
      </c>
      <c r="F27" s="31" t="s">
        <v>51</v>
      </c>
      <c r="G27" s="32">
        <v>31.5</v>
      </c>
      <c r="H27" s="33">
        <v>0</v>
      </c>
      <c r="I27" s="33">
        <f>ROUND(ROUND(H27,2)*ROUND(G27,3),2)</f>
      </c>
      <c r="O27">
        <f>(I27*21)/100</f>
      </c>
      <c r="P27" t="s">
        <v>26</v>
      </c>
    </row>
    <row r="28" spans="1:5" ht="38.25">
      <c r="A28" s="34" t="s">
        <v>52</v>
      </c>
      <c r="E28" s="35" t="s">
        <v>1447</v>
      </c>
    </row>
    <row r="29" spans="1:5" ht="12.75">
      <c r="A29" s="36" t="s">
        <v>53</v>
      </c>
      <c r="E29" s="37" t="s">
        <v>1448</v>
      </c>
    </row>
    <row r="30" spans="1:5" ht="369.75">
      <c r="A30" t="s">
        <v>55</v>
      </c>
      <c r="E30" s="35" t="s">
        <v>94</v>
      </c>
    </row>
    <row r="31" spans="1:18" ht="12.75" customHeight="1">
      <c r="A31" s="6" t="s">
        <v>45</v>
      </c>
      <c r="B31" s="6"/>
      <c r="C31" s="39" t="s">
        <v>35</v>
      </c>
      <c r="D31" s="6"/>
      <c r="E31" s="27" t="s">
        <v>467</v>
      </c>
      <c r="F31" s="6"/>
      <c r="G31" s="6"/>
      <c r="H31" s="6"/>
      <c r="I31" s="40">
        <f>0+Q31</f>
      </c>
      <c r="O31">
        <f>0+R31</f>
      </c>
      <c r="Q31">
        <f>0+I32+I36</f>
      </c>
      <c r="R31">
        <f>0+O32+O36</f>
      </c>
    </row>
    <row r="32" spans="1:16" ht="12.75">
      <c r="A32" s="24" t="s">
        <v>47</v>
      </c>
      <c r="B32" s="29" t="s">
        <v>39</v>
      </c>
      <c r="C32" s="29" t="s">
        <v>468</v>
      </c>
      <c r="D32" s="24" t="s">
        <v>49</v>
      </c>
      <c r="E32" s="30" t="s">
        <v>469</v>
      </c>
      <c r="F32" s="31" t="s">
        <v>51</v>
      </c>
      <c r="G32" s="32">
        <v>7.849</v>
      </c>
      <c r="H32" s="33">
        <v>0</v>
      </c>
      <c r="I32" s="33">
        <f>ROUND(ROUND(H32,2)*ROUND(G32,3),2)</f>
      </c>
      <c r="O32">
        <f>(I32*21)/100</f>
      </c>
      <c r="P32" t="s">
        <v>26</v>
      </c>
    </row>
    <row r="33" spans="1:5" ht="25.5">
      <c r="A33" s="34" t="s">
        <v>52</v>
      </c>
      <c r="E33" s="35" t="s">
        <v>1449</v>
      </c>
    </row>
    <row r="34" spans="1:5" ht="12.75">
      <c r="A34" s="36" t="s">
        <v>53</v>
      </c>
      <c r="E34" s="37" t="s">
        <v>1450</v>
      </c>
    </row>
    <row r="35" spans="1:5" ht="369.75">
      <c r="A35" t="s">
        <v>55</v>
      </c>
      <c r="E35" s="35" t="s">
        <v>472</v>
      </c>
    </row>
    <row r="36" spans="1:16" ht="12.75">
      <c r="A36" s="24" t="s">
        <v>47</v>
      </c>
      <c r="B36" s="29" t="s">
        <v>82</v>
      </c>
      <c r="C36" s="29" t="s">
        <v>473</v>
      </c>
      <c r="D36" s="24" t="s">
        <v>49</v>
      </c>
      <c r="E36" s="30" t="s">
        <v>474</v>
      </c>
      <c r="F36" s="31" t="s">
        <v>51</v>
      </c>
      <c r="G36" s="32">
        <v>1.68</v>
      </c>
      <c r="H36" s="33">
        <v>0</v>
      </c>
      <c r="I36" s="33">
        <f>ROUND(ROUND(H36,2)*ROUND(G36,3),2)</f>
      </c>
      <c r="O36">
        <f>(I36*21)/100</f>
      </c>
      <c r="P36" t="s">
        <v>26</v>
      </c>
    </row>
    <row r="37" spans="1:5" ht="25.5">
      <c r="A37" s="34" t="s">
        <v>52</v>
      </c>
      <c r="E37" s="35" t="s">
        <v>1451</v>
      </c>
    </row>
    <row r="38" spans="1:5" ht="12.75">
      <c r="A38" s="36" t="s">
        <v>53</v>
      </c>
      <c r="E38" s="37" t="s">
        <v>1452</v>
      </c>
    </row>
    <row r="39" spans="1:5" ht="38.25">
      <c r="A39" t="s">
        <v>55</v>
      </c>
      <c r="E39" s="35" t="s">
        <v>477</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727</v>
      </c>
      <c r="D41" s="24" t="s">
        <v>49</v>
      </c>
      <c r="E41" s="30" t="s">
        <v>728</v>
      </c>
      <c r="F41" s="31" t="s">
        <v>51</v>
      </c>
      <c r="G41" s="32">
        <v>22</v>
      </c>
      <c r="H41" s="33">
        <v>0</v>
      </c>
      <c r="I41" s="33">
        <f>ROUND(ROUND(H41,2)*ROUND(G41,3),2)</f>
      </c>
      <c r="O41">
        <f>(I41*21)/100</f>
      </c>
      <c r="P41" t="s">
        <v>26</v>
      </c>
    </row>
    <row r="42" spans="1:5" ht="25.5">
      <c r="A42" s="34" t="s">
        <v>52</v>
      </c>
      <c r="E42" s="35" t="s">
        <v>1453</v>
      </c>
    </row>
    <row r="43" spans="1:5" ht="12.75">
      <c r="A43" s="36" t="s">
        <v>53</v>
      </c>
      <c r="E43" s="37" t="s">
        <v>1454</v>
      </c>
    </row>
    <row r="44" spans="1:5" ht="51">
      <c r="A44" t="s">
        <v>55</v>
      </c>
      <c r="E44" s="35" t="s">
        <v>151</v>
      </c>
    </row>
    <row r="45" spans="1:16" ht="12.75">
      <c r="A45" s="24" t="s">
        <v>47</v>
      </c>
      <c r="B45" s="29" t="s">
        <v>42</v>
      </c>
      <c r="C45" s="29" t="s">
        <v>159</v>
      </c>
      <c r="D45" s="24" t="s">
        <v>49</v>
      </c>
      <c r="E45" s="30" t="s">
        <v>160</v>
      </c>
      <c r="F45" s="31" t="s">
        <v>65</v>
      </c>
      <c r="G45" s="32">
        <v>64</v>
      </c>
      <c r="H45" s="33">
        <v>0</v>
      </c>
      <c r="I45" s="33">
        <f>ROUND(ROUND(H45,2)*ROUND(G45,3),2)</f>
      </c>
      <c r="O45">
        <f>(I45*21)/100</f>
      </c>
      <c r="P45" t="s">
        <v>26</v>
      </c>
    </row>
    <row r="46" spans="1:5" ht="12.75">
      <c r="A46" s="34" t="s">
        <v>52</v>
      </c>
      <c r="E46" s="35" t="s">
        <v>161</v>
      </c>
    </row>
    <row r="47" spans="1:5" ht="12.75">
      <c r="A47" s="36" t="s">
        <v>53</v>
      </c>
      <c r="E47" s="37" t="s">
        <v>1455</v>
      </c>
    </row>
    <row r="48" spans="1:5" ht="51">
      <c r="A48" t="s">
        <v>55</v>
      </c>
      <c r="E48" s="35" t="s">
        <v>163</v>
      </c>
    </row>
    <row r="49" spans="1:16" ht="12.75">
      <c r="A49" s="24" t="s">
        <v>47</v>
      </c>
      <c r="B49" s="29" t="s">
        <v>44</v>
      </c>
      <c r="C49" s="29" t="s">
        <v>165</v>
      </c>
      <c r="D49" s="24" t="s">
        <v>49</v>
      </c>
      <c r="E49" s="30" t="s">
        <v>166</v>
      </c>
      <c r="F49" s="31" t="s">
        <v>65</v>
      </c>
      <c r="G49" s="32">
        <v>42</v>
      </c>
      <c r="H49" s="33">
        <v>0</v>
      </c>
      <c r="I49" s="33">
        <f>ROUND(ROUND(H49,2)*ROUND(G49,3),2)</f>
      </c>
      <c r="O49">
        <f>(I49*21)/100</f>
      </c>
      <c r="P49" t="s">
        <v>26</v>
      </c>
    </row>
    <row r="50" spans="1:5" ht="12.75">
      <c r="A50" s="34" t="s">
        <v>52</v>
      </c>
      <c r="E50" s="35" t="s">
        <v>167</v>
      </c>
    </row>
    <row r="51" spans="1:5" ht="12.75">
      <c r="A51" s="36" t="s">
        <v>53</v>
      </c>
      <c r="E51" s="37" t="s">
        <v>1456</v>
      </c>
    </row>
    <row r="52" spans="1:5" ht="51">
      <c r="A52" t="s">
        <v>55</v>
      </c>
      <c r="E52" s="35" t="s">
        <v>163</v>
      </c>
    </row>
    <row r="53" spans="1:16" ht="12.75">
      <c r="A53" s="24" t="s">
        <v>47</v>
      </c>
      <c r="B53" s="29" t="s">
        <v>104</v>
      </c>
      <c r="C53" s="29" t="s">
        <v>176</v>
      </c>
      <c r="D53" s="24" t="s">
        <v>49</v>
      </c>
      <c r="E53" s="30" t="s">
        <v>177</v>
      </c>
      <c r="F53" s="31" t="s">
        <v>65</v>
      </c>
      <c r="G53" s="32">
        <v>64</v>
      </c>
      <c r="H53" s="33">
        <v>0</v>
      </c>
      <c r="I53" s="33">
        <f>ROUND(ROUND(H53,2)*ROUND(G53,3),2)</f>
      </c>
      <c r="O53">
        <f>(I53*21)/100</f>
      </c>
      <c r="P53" t="s">
        <v>26</v>
      </c>
    </row>
    <row r="54" spans="1:5" ht="25.5">
      <c r="A54" s="34" t="s">
        <v>52</v>
      </c>
      <c r="E54" s="35" t="s">
        <v>1457</v>
      </c>
    </row>
    <row r="55" spans="1:5" ht="12.75">
      <c r="A55" s="36" t="s">
        <v>53</v>
      </c>
      <c r="E55" s="37" t="s">
        <v>1455</v>
      </c>
    </row>
    <row r="56" spans="1:5" ht="140.25">
      <c r="A56" t="s">
        <v>55</v>
      </c>
      <c r="E56" s="35" t="s">
        <v>174</v>
      </c>
    </row>
    <row r="57" spans="1:16" ht="12.75">
      <c r="A57" s="24" t="s">
        <v>47</v>
      </c>
      <c r="B57" s="29" t="s">
        <v>110</v>
      </c>
      <c r="C57" s="29" t="s">
        <v>181</v>
      </c>
      <c r="D57" s="24" t="s">
        <v>49</v>
      </c>
      <c r="E57" s="30" t="s">
        <v>182</v>
      </c>
      <c r="F57" s="31" t="s">
        <v>65</v>
      </c>
      <c r="G57" s="32">
        <v>42</v>
      </c>
      <c r="H57" s="33">
        <v>0</v>
      </c>
      <c r="I57" s="33">
        <f>ROUND(ROUND(H57,2)*ROUND(G57,3),2)</f>
      </c>
      <c r="O57">
        <f>(I57*21)/100</f>
      </c>
      <c r="P57" t="s">
        <v>26</v>
      </c>
    </row>
    <row r="58" spans="1:5" ht="12.75">
      <c r="A58" s="34" t="s">
        <v>52</v>
      </c>
      <c r="E58" s="35" t="s">
        <v>1458</v>
      </c>
    </row>
    <row r="59" spans="1:5" ht="12.75">
      <c r="A59" s="36" t="s">
        <v>53</v>
      </c>
      <c r="E59" s="37" t="s">
        <v>1456</v>
      </c>
    </row>
    <row r="60" spans="1:5" ht="140.25">
      <c r="A60" t="s">
        <v>55</v>
      </c>
      <c r="E60" s="35" t="s">
        <v>174</v>
      </c>
    </row>
    <row r="61" spans="1:18" ht="12.75" customHeight="1">
      <c r="A61" s="6" t="s">
        <v>45</v>
      </c>
      <c r="B61" s="6"/>
      <c r="C61" s="39" t="s">
        <v>42</v>
      </c>
      <c r="D61" s="6"/>
      <c r="E61" s="27" t="s">
        <v>195</v>
      </c>
      <c r="F61" s="6"/>
      <c r="G61" s="6"/>
      <c r="H61" s="6"/>
      <c r="I61" s="40">
        <f>0+Q61</f>
      </c>
      <c r="O61">
        <f>0+R61</f>
      </c>
      <c r="Q61">
        <f>0+I62+I66+I70+I74+I78+I82</f>
      </c>
      <c r="R61">
        <f>0+O62+O66+O70+O74+O78+O82</f>
      </c>
    </row>
    <row r="62" spans="1:16" ht="12.75">
      <c r="A62" s="24" t="s">
        <v>47</v>
      </c>
      <c r="B62" s="29" t="s">
        <v>115</v>
      </c>
      <c r="C62" s="29" t="s">
        <v>1398</v>
      </c>
      <c r="D62" s="24" t="s">
        <v>49</v>
      </c>
      <c r="E62" s="30" t="s">
        <v>1399</v>
      </c>
      <c r="F62" s="31" t="s">
        <v>204</v>
      </c>
      <c r="G62" s="32">
        <v>6</v>
      </c>
      <c r="H62" s="33">
        <v>0</v>
      </c>
      <c r="I62" s="33">
        <f>ROUND(ROUND(H62,2)*ROUND(G62,3),2)</f>
      </c>
      <c r="O62">
        <f>(I62*21)/100</f>
      </c>
      <c r="P62" t="s">
        <v>26</v>
      </c>
    </row>
    <row r="63" spans="1:5" ht="25.5">
      <c r="A63" s="34" t="s">
        <v>52</v>
      </c>
      <c r="E63" s="35" t="s">
        <v>1459</v>
      </c>
    </row>
    <row r="64" spans="1:5" ht="12.75">
      <c r="A64" s="36" t="s">
        <v>53</v>
      </c>
      <c r="E64" s="37" t="s">
        <v>340</v>
      </c>
    </row>
    <row r="65" spans="1:5" ht="409.5">
      <c r="A65" t="s">
        <v>55</v>
      </c>
      <c r="E65" s="35" t="s">
        <v>1402</v>
      </c>
    </row>
    <row r="66" spans="1:16" ht="12.75">
      <c r="A66" s="24" t="s">
        <v>47</v>
      </c>
      <c r="B66" s="29" t="s">
        <v>121</v>
      </c>
      <c r="C66" s="29" t="s">
        <v>483</v>
      </c>
      <c r="D66" s="24" t="s">
        <v>49</v>
      </c>
      <c r="E66" s="30" t="s">
        <v>484</v>
      </c>
      <c r="F66" s="31" t="s">
        <v>85</v>
      </c>
      <c r="G66" s="32">
        <v>21</v>
      </c>
      <c r="H66" s="33">
        <v>0</v>
      </c>
      <c r="I66" s="33">
        <f>ROUND(ROUND(H66,2)*ROUND(G66,3),2)</f>
      </c>
      <c r="O66">
        <f>(I66*21)/100</f>
      </c>
      <c r="P66" t="s">
        <v>26</v>
      </c>
    </row>
    <row r="67" spans="1:5" ht="38.25">
      <c r="A67" s="34" t="s">
        <v>52</v>
      </c>
      <c r="E67" s="35" t="s">
        <v>1403</v>
      </c>
    </row>
    <row r="68" spans="1:5" ht="12.75">
      <c r="A68" s="36" t="s">
        <v>53</v>
      </c>
      <c r="E68" s="37" t="s">
        <v>1460</v>
      </c>
    </row>
    <row r="69" spans="1:5" ht="63.75">
      <c r="A69" t="s">
        <v>55</v>
      </c>
      <c r="E69" s="35" t="s">
        <v>486</v>
      </c>
    </row>
    <row r="70" spans="1:16" ht="12.75">
      <c r="A70" s="24" t="s">
        <v>47</v>
      </c>
      <c r="B70" s="29" t="s">
        <v>126</v>
      </c>
      <c r="C70" s="29" t="s">
        <v>277</v>
      </c>
      <c r="D70" s="24" t="s">
        <v>49</v>
      </c>
      <c r="E70" s="30" t="s">
        <v>278</v>
      </c>
      <c r="F70" s="31" t="s">
        <v>85</v>
      </c>
      <c r="G70" s="32">
        <v>64</v>
      </c>
      <c r="H70" s="33">
        <v>0</v>
      </c>
      <c r="I70" s="33">
        <f>ROUND(ROUND(H70,2)*ROUND(G70,3),2)</f>
      </c>
      <c r="O70">
        <f>(I70*21)/100</f>
      </c>
      <c r="P70" t="s">
        <v>26</v>
      </c>
    </row>
    <row r="71" spans="1:5" ht="12.75">
      <c r="A71" s="34" t="s">
        <v>52</v>
      </c>
      <c r="E71" s="35" t="s">
        <v>279</v>
      </c>
    </row>
    <row r="72" spans="1:5" ht="12.75">
      <c r="A72" s="36" t="s">
        <v>53</v>
      </c>
      <c r="E72" s="37" t="s">
        <v>1446</v>
      </c>
    </row>
    <row r="73" spans="1:5" ht="25.5">
      <c r="A73" t="s">
        <v>55</v>
      </c>
      <c r="E73" s="35" t="s">
        <v>281</v>
      </c>
    </row>
    <row r="74" spans="1:16" ht="12.75">
      <c r="A74" s="24" t="s">
        <v>47</v>
      </c>
      <c r="B74" s="29" t="s">
        <v>133</v>
      </c>
      <c r="C74" s="29" t="s">
        <v>283</v>
      </c>
      <c r="D74" s="24" t="s">
        <v>49</v>
      </c>
      <c r="E74" s="30" t="s">
        <v>284</v>
      </c>
      <c r="F74" s="31" t="s">
        <v>85</v>
      </c>
      <c r="G74" s="32">
        <v>64</v>
      </c>
      <c r="H74" s="33">
        <v>0</v>
      </c>
      <c r="I74" s="33">
        <f>ROUND(ROUND(H74,2)*ROUND(G74,3),2)</f>
      </c>
      <c r="O74">
        <f>(I74*21)/100</f>
      </c>
      <c r="P74" t="s">
        <v>26</v>
      </c>
    </row>
    <row r="75" spans="1:5" ht="12.75">
      <c r="A75" s="34" t="s">
        <v>52</v>
      </c>
      <c r="E75" s="35" t="s">
        <v>285</v>
      </c>
    </row>
    <row r="76" spans="1:5" ht="12.75">
      <c r="A76" s="36" t="s">
        <v>53</v>
      </c>
      <c r="E76" s="37" t="s">
        <v>1446</v>
      </c>
    </row>
    <row r="77" spans="1:5" ht="38.25">
      <c r="A77" t="s">
        <v>55</v>
      </c>
      <c r="E77" s="35" t="s">
        <v>286</v>
      </c>
    </row>
    <row r="78" spans="1:16" ht="12.75">
      <c r="A78" s="24" t="s">
        <v>47</v>
      </c>
      <c r="B78" s="29" t="s">
        <v>140</v>
      </c>
      <c r="C78" s="29" t="s">
        <v>288</v>
      </c>
      <c r="D78" s="24" t="s">
        <v>49</v>
      </c>
      <c r="E78" s="30" t="s">
        <v>289</v>
      </c>
      <c r="F78" s="31" t="s">
        <v>65</v>
      </c>
      <c r="G78" s="32">
        <v>64</v>
      </c>
      <c r="H78" s="33">
        <v>0</v>
      </c>
      <c r="I78" s="33">
        <f>ROUND(ROUND(H78,2)*ROUND(G78,3),2)</f>
      </c>
      <c r="O78">
        <f>(I78*21)/100</f>
      </c>
      <c r="P78" t="s">
        <v>26</v>
      </c>
    </row>
    <row r="79" spans="1:5" ht="12.75">
      <c r="A79" s="34" t="s">
        <v>52</v>
      </c>
      <c r="E79" s="35" t="s">
        <v>1406</v>
      </c>
    </row>
    <row r="80" spans="1:5" ht="12.75">
      <c r="A80" s="36" t="s">
        <v>53</v>
      </c>
      <c r="E80" s="37" t="s">
        <v>1455</v>
      </c>
    </row>
    <row r="81" spans="1:5" ht="25.5">
      <c r="A81" t="s">
        <v>55</v>
      </c>
      <c r="E81" s="35" t="s">
        <v>292</v>
      </c>
    </row>
    <row r="82" spans="1:16" ht="12.75">
      <c r="A82" s="24" t="s">
        <v>47</v>
      </c>
      <c r="B82" s="29" t="s">
        <v>146</v>
      </c>
      <c r="C82" s="29" t="s">
        <v>1408</v>
      </c>
      <c r="D82" s="24" t="s">
        <v>49</v>
      </c>
      <c r="E82" s="30" t="s">
        <v>1409</v>
      </c>
      <c r="F82" s="31" t="s">
        <v>85</v>
      </c>
      <c r="G82" s="32">
        <v>22.5</v>
      </c>
      <c r="H82" s="33">
        <v>0</v>
      </c>
      <c r="I82" s="33">
        <f>ROUND(ROUND(H82,2)*ROUND(G82,3),2)</f>
      </c>
      <c r="O82">
        <f>(I82*21)/100</f>
      </c>
      <c r="P82" t="s">
        <v>26</v>
      </c>
    </row>
    <row r="83" spans="1:5" ht="25.5">
      <c r="A83" s="34" t="s">
        <v>52</v>
      </c>
      <c r="E83" s="35" t="s">
        <v>435</v>
      </c>
    </row>
    <row r="84" spans="1:5" ht="12.75">
      <c r="A84" s="36" t="s">
        <v>53</v>
      </c>
      <c r="E84" s="37" t="s">
        <v>1461</v>
      </c>
    </row>
    <row r="85" spans="1:5" ht="114.75">
      <c r="A85" t="s">
        <v>55</v>
      </c>
      <c r="E85" s="35" t="s">
        <v>1412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0+O9+O22+O47+O76</f>
      </c>
      <c r="P2" t="s">
        <v>25</v>
      </c>
    </row>
    <row r="3" spans="1:16" ht="15" customHeight="1">
      <c r="A3" t="s">
        <v>11</v>
      </c>
      <c r="B3" s="12" t="s">
        <v>13</v>
      </c>
      <c r="C3" s="13" t="s">
        <v>14</v>
      </c>
      <c r="D3" s="1"/>
      <c r="E3" s="14" t="s">
        <v>15</v>
      </c>
      <c r="F3" s="1"/>
      <c r="G3" s="9"/>
      <c r="H3" s="8" t="s">
        <v>1462</v>
      </c>
      <c r="I3" s="41">
        <f>0+I9+I22+I47+I76</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1462</v>
      </c>
      <c r="D5" s="6"/>
      <c r="E5" s="18" t="s">
        <v>1463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2.8</v>
      </c>
      <c r="H10" s="33">
        <v>0</v>
      </c>
      <c r="I10" s="33">
        <f>ROUND(ROUND(H10,2)*ROUND(G10,3),2)</f>
      </c>
      <c r="O10">
        <f>(I10*21)/100</f>
      </c>
      <c r="P10" t="s">
        <v>26</v>
      </c>
    </row>
    <row r="11" spans="1:5" ht="12.75">
      <c r="A11" s="34" t="s">
        <v>52</v>
      </c>
      <c r="E11" s="35" t="s">
        <v>49</v>
      </c>
    </row>
    <row r="12" spans="1:5" ht="12.75">
      <c r="A12" s="36" t="s">
        <v>53</v>
      </c>
      <c r="E12" s="37" t="s">
        <v>1464</v>
      </c>
    </row>
    <row r="13" spans="1:5" ht="25.5">
      <c r="A13" t="s">
        <v>55</v>
      </c>
      <c r="E13" s="35" t="s">
        <v>56</v>
      </c>
    </row>
    <row r="14" spans="1:16" ht="12.75">
      <c r="A14" s="24" t="s">
        <v>47</v>
      </c>
      <c r="B14" s="29" t="s">
        <v>26</v>
      </c>
      <c r="C14" s="29" t="s">
        <v>348</v>
      </c>
      <c r="D14" s="24" t="s">
        <v>49</v>
      </c>
      <c r="E14" s="30" t="s">
        <v>349</v>
      </c>
      <c r="F14" s="31" t="s">
        <v>51</v>
      </c>
      <c r="G14" s="32">
        <v>9.56</v>
      </c>
      <c r="H14" s="33">
        <v>0</v>
      </c>
      <c r="I14" s="33">
        <f>ROUND(ROUND(H14,2)*ROUND(G14,3),2)</f>
      </c>
      <c r="O14">
        <f>(I14*21)/100</f>
      </c>
      <c r="P14" t="s">
        <v>26</v>
      </c>
    </row>
    <row r="15" spans="1:5" ht="12.75">
      <c r="A15" s="34" t="s">
        <v>52</v>
      </c>
      <c r="E15" s="35" t="s">
        <v>49</v>
      </c>
    </row>
    <row r="16" spans="1:5" ht="51">
      <c r="A16" s="36" t="s">
        <v>53</v>
      </c>
      <c r="E16" s="37" t="s">
        <v>1465</v>
      </c>
    </row>
    <row r="17" spans="1:5" ht="25.5">
      <c r="A17" t="s">
        <v>55</v>
      </c>
      <c r="E17" s="35" t="s">
        <v>56</v>
      </c>
    </row>
    <row r="18" spans="1:16" ht="12.75">
      <c r="A18" s="24" t="s">
        <v>47</v>
      </c>
      <c r="B18" s="29" t="s">
        <v>25</v>
      </c>
      <c r="C18" s="29" t="s">
        <v>297</v>
      </c>
      <c r="D18" s="24" t="s">
        <v>49</v>
      </c>
      <c r="E18" s="30" t="s">
        <v>298</v>
      </c>
      <c r="F18" s="31" t="s">
        <v>51</v>
      </c>
      <c r="G18" s="32">
        <v>16.24</v>
      </c>
      <c r="H18" s="33">
        <v>0</v>
      </c>
      <c r="I18" s="33">
        <f>ROUND(ROUND(H18,2)*ROUND(G18,3),2)</f>
      </c>
      <c r="O18">
        <f>(I18*21)/100</f>
      </c>
      <c r="P18" t="s">
        <v>26</v>
      </c>
    </row>
    <row r="19" spans="1:5" ht="12.75">
      <c r="A19" s="34" t="s">
        <v>52</v>
      </c>
      <c r="E19" s="35" t="s">
        <v>49</v>
      </c>
    </row>
    <row r="20" spans="1:5" ht="12.75">
      <c r="A20" s="36" t="s">
        <v>53</v>
      </c>
      <c r="E20" s="37" t="s">
        <v>1466</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f>
      </c>
      <c r="R22">
        <f>0+O23+O27+O31+O35+O39+O43</f>
      </c>
    </row>
    <row r="23" spans="1:16" ht="12.75">
      <c r="A23" s="24" t="s">
        <v>47</v>
      </c>
      <c r="B23" s="29" t="s">
        <v>35</v>
      </c>
      <c r="C23" s="29" t="s">
        <v>1467</v>
      </c>
      <c r="D23" s="24" t="s">
        <v>49</v>
      </c>
      <c r="E23" s="30" t="s">
        <v>1468</v>
      </c>
      <c r="F23" s="31" t="s">
        <v>51</v>
      </c>
      <c r="G23" s="32">
        <v>16.24</v>
      </c>
      <c r="H23" s="33">
        <v>0</v>
      </c>
      <c r="I23" s="33">
        <f>ROUND(ROUND(H23,2)*ROUND(G23,3),2)</f>
      </c>
      <c r="O23">
        <f>(I23*21)/100</f>
      </c>
      <c r="P23" t="s">
        <v>26</v>
      </c>
    </row>
    <row r="24" spans="1:5" ht="38.25">
      <c r="A24" s="34" t="s">
        <v>52</v>
      </c>
      <c r="E24" s="35" t="s">
        <v>1469</v>
      </c>
    </row>
    <row r="25" spans="1:5" ht="12.75">
      <c r="A25" s="36" t="s">
        <v>53</v>
      </c>
      <c r="E25" s="37" t="s">
        <v>1470</v>
      </c>
    </row>
    <row r="26" spans="1:5" ht="63.75">
      <c r="A26" t="s">
        <v>55</v>
      </c>
      <c r="E26" s="35" t="s">
        <v>73</v>
      </c>
    </row>
    <row r="27" spans="1:16" ht="12.75">
      <c r="A27" s="24" t="s">
        <v>47</v>
      </c>
      <c r="B27" s="29" t="s">
        <v>37</v>
      </c>
      <c r="C27" s="29" t="s">
        <v>1471</v>
      </c>
      <c r="D27" s="24" t="s">
        <v>49</v>
      </c>
      <c r="E27" s="30" t="s">
        <v>1472</v>
      </c>
      <c r="F27" s="31" t="s">
        <v>51</v>
      </c>
      <c r="G27" s="32">
        <v>7.54</v>
      </c>
      <c r="H27" s="33">
        <v>0</v>
      </c>
      <c r="I27" s="33">
        <f>ROUND(ROUND(H27,2)*ROUND(G27,3),2)</f>
      </c>
      <c r="O27">
        <f>(I27*21)/100</f>
      </c>
      <c r="P27" t="s">
        <v>26</v>
      </c>
    </row>
    <row r="28" spans="1:5" ht="25.5">
      <c r="A28" s="34" t="s">
        <v>52</v>
      </c>
      <c r="E28" s="35" t="s">
        <v>1473</v>
      </c>
    </row>
    <row r="29" spans="1:5" ht="12.75">
      <c r="A29" s="36" t="s">
        <v>53</v>
      </c>
      <c r="E29" s="37" t="s">
        <v>1474</v>
      </c>
    </row>
    <row r="30" spans="1:5" ht="63.75">
      <c r="A30" t="s">
        <v>55</v>
      </c>
      <c r="E30" s="35" t="s">
        <v>73</v>
      </c>
    </row>
    <row r="31" spans="1:16" ht="12.75">
      <c r="A31" s="24" t="s">
        <v>47</v>
      </c>
      <c r="B31" s="29" t="s">
        <v>39</v>
      </c>
      <c r="C31" s="29" t="s">
        <v>1475</v>
      </c>
      <c r="D31" s="24" t="s">
        <v>49</v>
      </c>
      <c r="E31" s="30" t="s">
        <v>1476</v>
      </c>
      <c r="F31" s="31" t="s">
        <v>85</v>
      </c>
      <c r="G31" s="32">
        <v>50.5</v>
      </c>
      <c r="H31" s="33">
        <v>0</v>
      </c>
      <c r="I31" s="33">
        <f>ROUND(ROUND(H31,2)*ROUND(G31,3),2)</f>
      </c>
      <c r="O31">
        <f>(I31*21)/100</f>
      </c>
      <c r="P31" t="s">
        <v>26</v>
      </c>
    </row>
    <row r="32" spans="1:5" ht="25.5">
      <c r="A32" s="34" t="s">
        <v>52</v>
      </c>
      <c r="E32" s="35" t="s">
        <v>1477</v>
      </c>
    </row>
    <row r="33" spans="1:5" ht="12.75">
      <c r="A33" s="36" t="s">
        <v>53</v>
      </c>
      <c r="E33" s="37" t="s">
        <v>1478</v>
      </c>
    </row>
    <row r="34" spans="1:5" ht="63.75">
      <c r="A34" t="s">
        <v>55</v>
      </c>
      <c r="E34" s="35" t="s">
        <v>73</v>
      </c>
    </row>
    <row r="35" spans="1:16" ht="12.75">
      <c r="A35" s="24" t="s">
        <v>47</v>
      </c>
      <c r="B35" s="29" t="s">
        <v>82</v>
      </c>
      <c r="C35" s="29" t="s">
        <v>442</v>
      </c>
      <c r="D35" s="24" t="s">
        <v>49</v>
      </c>
      <c r="E35" s="30" t="s">
        <v>443</v>
      </c>
      <c r="F35" s="31" t="s">
        <v>51</v>
      </c>
      <c r="G35" s="32">
        <v>2.8</v>
      </c>
      <c r="H35" s="33">
        <v>0</v>
      </c>
      <c r="I35" s="33">
        <f>ROUND(ROUND(H35,2)*ROUND(G35,3),2)</f>
      </c>
      <c r="O35">
        <f>(I35*21)/100</f>
      </c>
      <c r="P35" t="s">
        <v>26</v>
      </c>
    </row>
    <row r="36" spans="1:5" ht="25.5">
      <c r="A36" s="34" t="s">
        <v>52</v>
      </c>
      <c r="E36" s="35" t="s">
        <v>1479</v>
      </c>
    </row>
    <row r="37" spans="1:5" ht="12.75">
      <c r="A37" s="36" t="s">
        <v>53</v>
      </c>
      <c r="E37" s="37" t="s">
        <v>1480</v>
      </c>
    </row>
    <row r="38" spans="1:5" ht="369.75">
      <c r="A38" t="s">
        <v>55</v>
      </c>
      <c r="E38" s="35" t="s">
        <v>94</v>
      </c>
    </row>
    <row r="39" spans="1:16" ht="12.75">
      <c r="A39" s="24" t="s">
        <v>47</v>
      </c>
      <c r="B39" s="29" t="s">
        <v>89</v>
      </c>
      <c r="C39" s="29" t="s">
        <v>1481</v>
      </c>
      <c r="D39" s="24" t="s">
        <v>49</v>
      </c>
      <c r="E39" s="30" t="s">
        <v>1482</v>
      </c>
      <c r="F39" s="31" t="s">
        <v>51</v>
      </c>
      <c r="G39" s="32">
        <v>2.24</v>
      </c>
      <c r="H39" s="33">
        <v>0</v>
      </c>
      <c r="I39" s="33">
        <f>ROUND(ROUND(H39,2)*ROUND(G39,3),2)</f>
      </c>
      <c r="O39">
        <f>(I39*21)/100</f>
      </c>
      <c r="P39" t="s">
        <v>26</v>
      </c>
    </row>
    <row r="40" spans="1:5" ht="12.75">
      <c r="A40" s="34" t="s">
        <v>52</v>
      </c>
      <c r="E40" s="35" t="s">
        <v>1483</v>
      </c>
    </row>
    <row r="41" spans="1:5" ht="12.75">
      <c r="A41" s="36" t="s">
        <v>53</v>
      </c>
      <c r="E41" s="37" t="s">
        <v>1484</v>
      </c>
    </row>
    <row r="42" spans="1:5" ht="204">
      <c r="A42" t="s">
        <v>55</v>
      </c>
      <c r="E42" s="35" t="s">
        <v>1485</v>
      </c>
    </row>
    <row r="43" spans="1:16" ht="12.75">
      <c r="A43" s="24" t="s">
        <v>47</v>
      </c>
      <c r="B43" s="29" t="s">
        <v>42</v>
      </c>
      <c r="C43" s="29" t="s">
        <v>122</v>
      </c>
      <c r="D43" s="24" t="s">
        <v>49</v>
      </c>
      <c r="E43" s="30" t="s">
        <v>123</v>
      </c>
      <c r="F43" s="31" t="s">
        <v>65</v>
      </c>
      <c r="G43" s="32">
        <v>11.2</v>
      </c>
      <c r="H43" s="33">
        <v>0</v>
      </c>
      <c r="I43" s="33">
        <f>ROUND(ROUND(H43,2)*ROUND(G43,3),2)</f>
      </c>
      <c r="O43">
        <f>(I43*21)/100</f>
      </c>
      <c r="P43" t="s">
        <v>26</v>
      </c>
    </row>
    <row r="44" spans="1:5" ht="12.75">
      <c r="A44" s="34" t="s">
        <v>52</v>
      </c>
      <c r="E44" s="35" t="s">
        <v>1486</v>
      </c>
    </row>
    <row r="45" spans="1:5" ht="12.75">
      <c r="A45" s="36" t="s">
        <v>53</v>
      </c>
      <c r="E45" s="37" t="s">
        <v>1487</v>
      </c>
    </row>
    <row r="46" spans="1:5" ht="25.5">
      <c r="A46" t="s">
        <v>55</v>
      </c>
      <c r="E46" s="35" t="s">
        <v>125</v>
      </c>
    </row>
    <row r="47" spans="1:18" ht="12.75" customHeight="1">
      <c r="A47" s="6" t="s">
        <v>45</v>
      </c>
      <c r="B47" s="6"/>
      <c r="C47" s="39" t="s">
        <v>37</v>
      </c>
      <c r="D47" s="6"/>
      <c r="E47" s="27" t="s">
        <v>139</v>
      </c>
      <c r="F47" s="6"/>
      <c r="G47" s="6"/>
      <c r="H47" s="6"/>
      <c r="I47" s="40">
        <f>0+Q47</f>
      </c>
      <c r="O47">
        <f>0+R47</f>
      </c>
      <c r="Q47">
        <f>0+I48+I52+I56+I60+I64+I68+I72</f>
      </c>
      <c r="R47">
        <f>0+O48+O52+O56+O60+O64+O68+O72</f>
      </c>
    </row>
    <row r="48" spans="1:16" ht="12.75">
      <c r="A48" s="24" t="s">
        <v>47</v>
      </c>
      <c r="B48" s="29" t="s">
        <v>44</v>
      </c>
      <c r="C48" s="29" t="s">
        <v>141</v>
      </c>
      <c r="D48" s="24" t="s">
        <v>49</v>
      </c>
      <c r="E48" s="30" t="s">
        <v>142</v>
      </c>
      <c r="F48" s="31" t="s">
        <v>65</v>
      </c>
      <c r="G48" s="32">
        <v>8</v>
      </c>
      <c r="H48" s="33">
        <v>0</v>
      </c>
      <c r="I48" s="33">
        <f>ROUND(ROUND(H48,2)*ROUND(G48,3),2)</f>
      </c>
      <c r="O48">
        <f>(I48*21)/100</f>
      </c>
      <c r="P48" t="s">
        <v>26</v>
      </c>
    </row>
    <row r="49" spans="1:5" ht="12.75">
      <c r="A49" s="34" t="s">
        <v>52</v>
      </c>
      <c r="E49" s="35" t="s">
        <v>1486</v>
      </c>
    </row>
    <row r="50" spans="1:5" ht="12.75">
      <c r="A50" s="36" t="s">
        <v>53</v>
      </c>
      <c r="E50" s="37" t="s">
        <v>1488</v>
      </c>
    </row>
    <row r="51" spans="1:5" ht="127.5">
      <c r="A51" t="s">
        <v>55</v>
      </c>
      <c r="E51" s="35" t="s">
        <v>145</v>
      </c>
    </row>
    <row r="52" spans="1:16" ht="12.75">
      <c r="A52" s="24" t="s">
        <v>47</v>
      </c>
      <c r="B52" s="29" t="s">
        <v>104</v>
      </c>
      <c r="C52" s="29" t="s">
        <v>1489</v>
      </c>
      <c r="D52" s="24" t="s">
        <v>49</v>
      </c>
      <c r="E52" s="30" t="s">
        <v>1490</v>
      </c>
      <c r="F52" s="31" t="s">
        <v>65</v>
      </c>
      <c r="G52" s="32">
        <v>108</v>
      </c>
      <c r="H52" s="33">
        <v>0</v>
      </c>
      <c r="I52" s="33">
        <f>ROUND(ROUND(H52,2)*ROUND(G52,3),2)</f>
      </c>
      <c r="O52">
        <f>(I52*21)/100</f>
      </c>
      <c r="P52" t="s">
        <v>26</v>
      </c>
    </row>
    <row r="53" spans="1:5" ht="12.75">
      <c r="A53" s="34" t="s">
        <v>52</v>
      </c>
      <c r="E53" s="35" t="s">
        <v>1486</v>
      </c>
    </row>
    <row r="54" spans="1:5" ht="12.75">
      <c r="A54" s="36" t="s">
        <v>53</v>
      </c>
      <c r="E54" s="37" t="s">
        <v>1491</v>
      </c>
    </row>
    <row r="55" spans="1:5" ht="51">
      <c r="A55" t="s">
        <v>55</v>
      </c>
      <c r="E55" s="35" t="s">
        <v>151</v>
      </c>
    </row>
    <row r="56" spans="1:16" ht="12.75">
      <c r="A56" s="24" t="s">
        <v>47</v>
      </c>
      <c r="B56" s="29" t="s">
        <v>110</v>
      </c>
      <c r="C56" s="29" t="s">
        <v>985</v>
      </c>
      <c r="D56" s="24" t="s">
        <v>49</v>
      </c>
      <c r="E56" s="30" t="s">
        <v>986</v>
      </c>
      <c r="F56" s="31" t="s">
        <v>65</v>
      </c>
      <c r="G56" s="32">
        <v>90</v>
      </c>
      <c r="H56" s="33">
        <v>0</v>
      </c>
      <c r="I56" s="33">
        <f>ROUND(ROUND(H56,2)*ROUND(G56,3),2)</f>
      </c>
      <c r="O56">
        <f>(I56*21)/100</f>
      </c>
      <c r="P56" t="s">
        <v>26</v>
      </c>
    </row>
    <row r="57" spans="1:5" ht="12.75">
      <c r="A57" s="34" t="s">
        <v>52</v>
      </c>
      <c r="E57" s="35" t="s">
        <v>1492</v>
      </c>
    </row>
    <row r="58" spans="1:5" ht="12.75">
      <c r="A58" s="36" t="s">
        <v>53</v>
      </c>
      <c r="E58" s="37" t="s">
        <v>1493</v>
      </c>
    </row>
    <row r="59" spans="1:5" ht="153">
      <c r="A59" t="s">
        <v>55</v>
      </c>
      <c r="E59" s="35" t="s">
        <v>194</v>
      </c>
    </row>
    <row r="60" spans="1:16" ht="12.75">
      <c r="A60" s="24" t="s">
        <v>47</v>
      </c>
      <c r="B60" s="29" t="s">
        <v>115</v>
      </c>
      <c r="C60" s="29" t="s">
        <v>1494</v>
      </c>
      <c r="D60" s="24" t="s">
        <v>49</v>
      </c>
      <c r="E60" s="30" t="s">
        <v>1495</v>
      </c>
      <c r="F60" s="31" t="s">
        <v>65</v>
      </c>
      <c r="G60" s="32">
        <v>6</v>
      </c>
      <c r="H60" s="33">
        <v>0</v>
      </c>
      <c r="I60" s="33">
        <f>ROUND(ROUND(H60,2)*ROUND(G60,3),2)</f>
      </c>
      <c r="O60">
        <f>(I60*21)/100</f>
      </c>
      <c r="P60" t="s">
        <v>26</v>
      </c>
    </row>
    <row r="61" spans="1:5" ht="12.75">
      <c r="A61" s="34" t="s">
        <v>52</v>
      </c>
      <c r="E61" s="35" t="s">
        <v>1492</v>
      </c>
    </row>
    <row r="62" spans="1:5" ht="12.75">
      <c r="A62" s="36" t="s">
        <v>53</v>
      </c>
      <c r="E62" s="37" t="s">
        <v>1496</v>
      </c>
    </row>
    <row r="63" spans="1:5" ht="153">
      <c r="A63" t="s">
        <v>55</v>
      </c>
      <c r="E63" s="35" t="s">
        <v>194</v>
      </c>
    </row>
    <row r="64" spans="1:16" ht="12.75">
      <c r="A64" s="24" t="s">
        <v>47</v>
      </c>
      <c r="B64" s="29" t="s">
        <v>121</v>
      </c>
      <c r="C64" s="29" t="s">
        <v>1497</v>
      </c>
      <c r="D64" s="24" t="s">
        <v>49</v>
      </c>
      <c r="E64" s="30" t="s">
        <v>1498</v>
      </c>
      <c r="F64" s="31" t="s">
        <v>65</v>
      </c>
      <c r="G64" s="32">
        <v>4</v>
      </c>
      <c r="H64" s="33">
        <v>0</v>
      </c>
      <c r="I64" s="33">
        <f>ROUND(ROUND(H64,2)*ROUND(G64,3),2)</f>
      </c>
      <c r="O64">
        <f>(I64*21)/100</f>
      </c>
      <c r="P64" t="s">
        <v>26</v>
      </c>
    </row>
    <row r="65" spans="1:5" ht="25.5">
      <c r="A65" s="34" t="s">
        <v>52</v>
      </c>
      <c r="E65" s="35" t="s">
        <v>1499</v>
      </c>
    </row>
    <row r="66" spans="1:5" ht="12.75">
      <c r="A66" s="36" t="s">
        <v>53</v>
      </c>
      <c r="E66" s="37" t="s">
        <v>497</v>
      </c>
    </row>
    <row r="67" spans="1:5" ht="153">
      <c r="A67" t="s">
        <v>55</v>
      </c>
      <c r="E67" s="35" t="s">
        <v>194</v>
      </c>
    </row>
    <row r="68" spans="1:16" ht="25.5">
      <c r="A68" s="24" t="s">
        <v>47</v>
      </c>
      <c r="B68" s="29" t="s">
        <v>126</v>
      </c>
      <c r="C68" s="29" t="s">
        <v>988</v>
      </c>
      <c r="D68" s="24" t="s">
        <v>49</v>
      </c>
      <c r="E68" s="30" t="s">
        <v>989</v>
      </c>
      <c r="F68" s="31" t="s">
        <v>65</v>
      </c>
      <c r="G68" s="32">
        <v>6</v>
      </c>
      <c r="H68" s="33">
        <v>0</v>
      </c>
      <c r="I68" s="33">
        <f>ROUND(ROUND(H68,2)*ROUND(G68,3),2)</f>
      </c>
      <c r="O68">
        <f>(I68*21)/100</f>
      </c>
      <c r="P68" t="s">
        <v>26</v>
      </c>
    </row>
    <row r="69" spans="1:5" ht="25.5">
      <c r="A69" s="34" t="s">
        <v>52</v>
      </c>
      <c r="E69" s="35" t="s">
        <v>1500</v>
      </c>
    </row>
    <row r="70" spans="1:5" ht="12.75">
      <c r="A70" s="36" t="s">
        <v>53</v>
      </c>
      <c r="E70" s="37" t="s">
        <v>1496</v>
      </c>
    </row>
    <row r="71" spans="1:5" ht="153">
      <c r="A71" t="s">
        <v>55</v>
      </c>
      <c r="E71" s="35" t="s">
        <v>194</v>
      </c>
    </row>
    <row r="72" spans="1:16" ht="25.5">
      <c r="A72" s="24" t="s">
        <v>47</v>
      </c>
      <c r="B72" s="29" t="s">
        <v>133</v>
      </c>
      <c r="C72" s="29" t="s">
        <v>1501</v>
      </c>
      <c r="D72" s="24" t="s">
        <v>49</v>
      </c>
      <c r="E72" s="30" t="s">
        <v>1502</v>
      </c>
      <c r="F72" s="31" t="s">
        <v>65</v>
      </c>
      <c r="G72" s="32">
        <v>2</v>
      </c>
      <c r="H72" s="33">
        <v>0</v>
      </c>
      <c r="I72" s="33">
        <f>ROUND(ROUND(H72,2)*ROUND(G72,3),2)</f>
      </c>
      <c r="O72">
        <f>(I72*21)/100</f>
      </c>
      <c r="P72" t="s">
        <v>26</v>
      </c>
    </row>
    <row r="73" spans="1:5" ht="25.5">
      <c r="A73" s="34" t="s">
        <v>52</v>
      </c>
      <c r="E73" s="35" t="s">
        <v>1499</v>
      </c>
    </row>
    <row r="74" spans="1:5" ht="12.75">
      <c r="A74" s="36" t="s">
        <v>53</v>
      </c>
      <c r="E74" s="37" t="s">
        <v>1503</v>
      </c>
    </row>
    <row r="75" spans="1:5" ht="153">
      <c r="A75" t="s">
        <v>55</v>
      </c>
      <c r="E75" s="35" t="s">
        <v>194</v>
      </c>
    </row>
    <row r="76" spans="1:18" ht="12.75" customHeight="1">
      <c r="A76" s="6" t="s">
        <v>45</v>
      </c>
      <c r="B76" s="6"/>
      <c r="C76" s="39" t="s">
        <v>42</v>
      </c>
      <c r="D76" s="6"/>
      <c r="E76" s="27" t="s">
        <v>195</v>
      </c>
      <c r="F76" s="6"/>
      <c r="G76" s="6"/>
      <c r="H76" s="6"/>
      <c r="I76" s="40">
        <f>0+Q76</f>
      </c>
      <c r="O76">
        <f>0+R76</f>
      </c>
      <c r="Q76">
        <f>0+I77+I81</f>
      </c>
      <c r="R76">
        <f>0+O77+O81</f>
      </c>
    </row>
    <row r="77" spans="1:16" ht="12.75">
      <c r="A77" s="24" t="s">
        <v>47</v>
      </c>
      <c r="B77" s="29" t="s">
        <v>140</v>
      </c>
      <c r="C77" s="29" t="s">
        <v>1504</v>
      </c>
      <c r="D77" s="24" t="s">
        <v>49</v>
      </c>
      <c r="E77" s="30" t="s">
        <v>1505</v>
      </c>
      <c r="F77" s="31" t="s">
        <v>85</v>
      </c>
      <c r="G77" s="32">
        <v>28</v>
      </c>
      <c r="H77" s="33">
        <v>0</v>
      </c>
      <c r="I77" s="33">
        <f>ROUND(ROUND(H77,2)*ROUND(G77,3),2)</f>
      </c>
      <c r="O77">
        <f>(I77*21)/100</f>
      </c>
      <c r="P77" t="s">
        <v>26</v>
      </c>
    </row>
    <row r="78" spans="1:5" ht="25.5">
      <c r="A78" s="34" t="s">
        <v>52</v>
      </c>
      <c r="E78" s="35" t="s">
        <v>1506</v>
      </c>
    </row>
    <row r="79" spans="1:5" ht="12.75">
      <c r="A79" s="36" t="s">
        <v>53</v>
      </c>
      <c r="E79" s="37" t="s">
        <v>1507</v>
      </c>
    </row>
    <row r="80" spans="1:5" ht="51">
      <c r="A80" t="s">
        <v>55</v>
      </c>
      <c r="E80" s="35" t="s">
        <v>271</v>
      </c>
    </row>
    <row r="81" spans="1:16" ht="12.75">
      <c r="A81" s="24" t="s">
        <v>47</v>
      </c>
      <c r="B81" s="29" t="s">
        <v>146</v>
      </c>
      <c r="C81" s="29" t="s">
        <v>1508</v>
      </c>
      <c r="D81" s="24" t="s">
        <v>49</v>
      </c>
      <c r="E81" s="30" t="s">
        <v>1509</v>
      </c>
      <c r="F81" s="31" t="s">
        <v>509</v>
      </c>
      <c r="G81" s="32">
        <v>3.778</v>
      </c>
      <c r="H81" s="33">
        <v>0</v>
      </c>
      <c r="I81" s="33">
        <f>ROUND(ROUND(H81,2)*ROUND(G81,3),2)</f>
      </c>
      <c r="O81">
        <f>(I81*21)/100</f>
      </c>
      <c r="P81" t="s">
        <v>26</v>
      </c>
    </row>
    <row r="82" spans="1:5" ht="25.5">
      <c r="A82" s="34" t="s">
        <v>52</v>
      </c>
      <c r="E82" s="35" t="s">
        <v>1510</v>
      </c>
    </row>
    <row r="83" spans="1:5" ht="12.75">
      <c r="A83" s="36" t="s">
        <v>53</v>
      </c>
      <c r="E83" s="37" t="s">
        <v>1511</v>
      </c>
    </row>
    <row r="84" spans="1:5" ht="102">
      <c r="A84" t="s">
        <v>55</v>
      </c>
      <c r="E84" s="35" t="s">
        <v>1512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0+O9+O18+O71+O76+O117</f>
      </c>
      <c r="P2" t="s">
        <v>25</v>
      </c>
    </row>
    <row r="3" spans="1:16" ht="15" customHeight="1">
      <c r="A3" t="s">
        <v>11</v>
      </c>
      <c r="B3" s="12" t="s">
        <v>13</v>
      </c>
      <c r="C3" s="13" t="s">
        <v>14</v>
      </c>
      <c r="D3" s="1"/>
      <c r="E3" s="14" t="s">
        <v>15</v>
      </c>
      <c r="F3" s="1"/>
      <c r="G3" s="9"/>
      <c r="H3" s="8" t="s">
        <v>27</v>
      </c>
      <c r="I3" s="41">
        <f>0+I9+I18+I71+I76+I117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27</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6065.775</v>
      </c>
      <c r="H10" s="33">
        <v>0</v>
      </c>
      <c r="I10" s="33">
        <f>ROUND(ROUND(H10,2)*ROUND(G10,3),2)</f>
      </c>
      <c r="O10">
        <f>(I10*21)/100</f>
      </c>
      <c r="P10" t="s">
        <v>26</v>
      </c>
    </row>
    <row r="11" spans="1:5" ht="12.75">
      <c r="A11" s="34" t="s">
        <v>52</v>
      </c>
      <c r="E11" s="35" t="s">
        <v>49</v>
      </c>
    </row>
    <row r="12" spans="1:5" ht="76.5">
      <c r="A12" s="36" t="s">
        <v>53</v>
      </c>
      <c r="E12" s="37" t="s">
        <v>54</v>
      </c>
    </row>
    <row r="13" spans="1:5" ht="25.5">
      <c r="A13" t="s">
        <v>55</v>
      </c>
      <c r="E13" s="35" t="s">
        <v>56</v>
      </c>
    </row>
    <row r="14" spans="1:16" ht="12.75">
      <c r="A14" s="24" t="s">
        <v>47</v>
      </c>
      <c r="B14" s="29" t="s">
        <v>26</v>
      </c>
      <c r="C14" s="29" t="s">
        <v>57</v>
      </c>
      <c r="D14" s="24" t="s">
        <v>49</v>
      </c>
      <c r="E14" s="30" t="s">
        <v>58</v>
      </c>
      <c r="F14" s="31" t="s">
        <v>51</v>
      </c>
      <c r="G14" s="32">
        <v>1962.255</v>
      </c>
      <c r="H14" s="33">
        <v>0</v>
      </c>
      <c r="I14" s="33">
        <f>ROUND(ROUND(H14,2)*ROUND(G14,3),2)</f>
      </c>
      <c r="O14">
        <f>(I14*21)/100</f>
      </c>
      <c r="P14" t="s">
        <v>26</v>
      </c>
    </row>
    <row r="15" spans="1:5" ht="12.75">
      <c r="A15" s="34" t="s">
        <v>52</v>
      </c>
      <c r="E15" s="35" t="s">
        <v>59</v>
      </c>
    </row>
    <row r="16" spans="1:5" ht="12.75">
      <c r="A16" s="36" t="s">
        <v>53</v>
      </c>
      <c r="E16" s="37" t="s">
        <v>60</v>
      </c>
    </row>
    <row r="17" spans="1:5" ht="25.5">
      <c r="A17" t="s">
        <v>55</v>
      </c>
      <c r="E17" s="35" t="s">
        <v>61</v>
      </c>
    </row>
    <row r="18" spans="1:18" ht="12.75" customHeight="1">
      <c r="A18" s="6" t="s">
        <v>45</v>
      </c>
      <c r="B18" s="6"/>
      <c r="C18" s="39" t="s">
        <v>18</v>
      </c>
      <c r="D18" s="6"/>
      <c r="E18" s="27" t="s">
        <v>62</v>
      </c>
      <c r="F18" s="6"/>
      <c r="G18" s="6"/>
      <c r="H18" s="6"/>
      <c r="I18" s="40">
        <f>0+Q18</f>
      </c>
      <c r="O18">
        <f>0+R18</f>
      </c>
      <c r="Q18">
        <f>0+I19+I23+I27+I31+I35+I39+I43+I47+I51+I55+I59+I63+I67</f>
      </c>
      <c r="R18">
        <f>0+O19+O23+O27+O31+O35+O39+O43+O47+O51+O55+O59+O63+O67</f>
      </c>
    </row>
    <row r="19" spans="1:16" ht="12.75">
      <c r="A19" s="24" t="s">
        <v>47</v>
      </c>
      <c r="B19" s="29" t="s">
        <v>25</v>
      </c>
      <c r="C19" s="29" t="s">
        <v>63</v>
      </c>
      <c r="D19" s="24" t="s">
        <v>49</v>
      </c>
      <c r="E19" s="30" t="s">
        <v>64</v>
      </c>
      <c r="F19" s="31" t="s">
        <v>65</v>
      </c>
      <c r="G19" s="32">
        <v>40</v>
      </c>
      <c r="H19" s="33">
        <v>0</v>
      </c>
      <c r="I19" s="33">
        <f>ROUND(ROUND(H19,2)*ROUND(G19,3),2)</f>
      </c>
      <c r="O19">
        <f>(I19*21)/100</f>
      </c>
      <c r="P19" t="s">
        <v>26</v>
      </c>
    </row>
    <row r="20" spans="1:5" ht="25.5">
      <c r="A20" s="34" t="s">
        <v>52</v>
      </c>
      <c r="E20" s="35" t="s">
        <v>66</v>
      </c>
    </row>
    <row r="21" spans="1:5" ht="12.75">
      <c r="A21" s="36" t="s">
        <v>53</v>
      </c>
      <c r="E21" s="37" t="s">
        <v>67</v>
      </c>
    </row>
    <row r="22" spans="1:5" ht="38.25">
      <c r="A22" t="s">
        <v>55</v>
      </c>
      <c r="E22" s="35" t="s">
        <v>68</v>
      </c>
    </row>
    <row r="23" spans="1:16" ht="25.5">
      <c r="A23" s="24" t="s">
        <v>47</v>
      </c>
      <c r="B23" s="29" t="s">
        <v>35</v>
      </c>
      <c r="C23" s="29" t="s">
        <v>69</v>
      </c>
      <c r="D23" s="24" t="s">
        <v>49</v>
      </c>
      <c r="E23" s="30" t="s">
        <v>70</v>
      </c>
      <c r="F23" s="31" t="s">
        <v>51</v>
      </c>
      <c r="G23" s="32">
        <v>209.716</v>
      </c>
      <c r="H23" s="33">
        <v>0</v>
      </c>
      <c r="I23" s="33">
        <f>ROUND(ROUND(H23,2)*ROUND(G23,3),2)</f>
      </c>
      <c r="O23">
        <f>(I23*21)/100</f>
      </c>
      <c r="P23" t="s">
        <v>26</v>
      </c>
    </row>
    <row r="24" spans="1:5" ht="12.75">
      <c r="A24" s="34" t="s">
        <v>52</v>
      </c>
      <c r="E24" s="35" t="s">
        <v>71</v>
      </c>
    </row>
    <row r="25" spans="1:5" ht="12.75">
      <c r="A25" s="36" t="s">
        <v>53</v>
      </c>
      <c r="E25" s="37" t="s">
        <v>72</v>
      </c>
    </row>
    <row r="26" spans="1:5" ht="63.75">
      <c r="A26" t="s">
        <v>55</v>
      </c>
      <c r="E26" s="35" t="s">
        <v>73</v>
      </c>
    </row>
    <row r="27" spans="1:16" ht="12.75">
      <c r="A27" s="24" t="s">
        <v>47</v>
      </c>
      <c r="B27" s="29" t="s">
        <v>37</v>
      </c>
      <c r="C27" s="29" t="s">
        <v>74</v>
      </c>
      <c r="D27" s="24" t="s">
        <v>49</v>
      </c>
      <c r="E27" s="30" t="s">
        <v>75</v>
      </c>
      <c r="F27" s="31" t="s">
        <v>51</v>
      </c>
      <c r="G27" s="32">
        <v>1473.351</v>
      </c>
      <c r="H27" s="33">
        <v>0</v>
      </c>
      <c r="I27" s="33">
        <f>ROUND(ROUND(H27,2)*ROUND(G27,3),2)</f>
      </c>
      <c r="O27">
        <f>(I27*21)/100</f>
      </c>
      <c r="P27" t="s">
        <v>26</v>
      </c>
    </row>
    <row r="28" spans="1:5" ht="63.75">
      <c r="A28" s="34" t="s">
        <v>52</v>
      </c>
      <c r="E28" s="35" t="s">
        <v>76</v>
      </c>
    </row>
    <row r="29" spans="1:5" ht="102">
      <c r="A29" s="36" t="s">
        <v>53</v>
      </c>
      <c r="E29" s="37" t="s">
        <v>77</v>
      </c>
    </row>
    <row r="30" spans="1:5" ht="63.75">
      <c r="A30" t="s">
        <v>55</v>
      </c>
      <c r="E30" s="35" t="s">
        <v>73</v>
      </c>
    </row>
    <row r="31" spans="1:16" ht="25.5">
      <c r="A31" s="24" t="s">
        <v>47</v>
      </c>
      <c r="B31" s="29" t="s">
        <v>39</v>
      </c>
      <c r="C31" s="29" t="s">
        <v>78</v>
      </c>
      <c r="D31" s="24" t="s">
        <v>49</v>
      </c>
      <c r="E31" s="30" t="s">
        <v>79</v>
      </c>
      <c r="F31" s="31" t="s">
        <v>51</v>
      </c>
      <c r="G31" s="32">
        <v>391.474</v>
      </c>
      <c r="H31" s="33">
        <v>0</v>
      </c>
      <c r="I31" s="33">
        <f>ROUND(ROUND(H31,2)*ROUND(G31,3),2)</f>
      </c>
      <c r="O31">
        <f>(I31*21)/100</f>
      </c>
      <c r="P31" t="s">
        <v>26</v>
      </c>
    </row>
    <row r="32" spans="1:5" ht="76.5">
      <c r="A32" s="34" t="s">
        <v>52</v>
      </c>
      <c r="E32" s="35" t="s">
        <v>80</v>
      </c>
    </row>
    <row r="33" spans="1:5" ht="12.75">
      <c r="A33" s="36" t="s">
        <v>53</v>
      </c>
      <c r="E33" s="37" t="s">
        <v>81</v>
      </c>
    </row>
    <row r="34" spans="1:5" ht="63.75">
      <c r="A34" t="s">
        <v>55</v>
      </c>
      <c r="E34" s="35" t="s">
        <v>73</v>
      </c>
    </row>
    <row r="35" spans="1:16" ht="12.75">
      <c r="A35" s="24" t="s">
        <v>47</v>
      </c>
      <c r="B35" s="29" t="s">
        <v>82</v>
      </c>
      <c r="C35" s="29" t="s">
        <v>83</v>
      </c>
      <c r="D35" s="24" t="s">
        <v>49</v>
      </c>
      <c r="E35" s="30" t="s">
        <v>84</v>
      </c>
      <c r="F35" s="31" t="s">
        <v>85</v>
      </c>
      <c r="G35" s="32">
        <v>4237.51</v>
      </c>
      <c r="H35" s="33">
        <v>0</v>
      </c>
      <c r="I35" s="33">
        <f>ROUND(ROUND(H35,2)*ROUND(G35,3),2)</f>
      </c>
      <c r="O35">
        <f>(I35*21)/100</f>
      </c>
      <c r="P35" t="s">
        <v>26</v>
      </c>
    </row>
    <row r="36" spans="1:5" ht="12.75">
      <c r="A36" s="34" t="s">
        <v>52</v>
      </c>
      <c r="E36" s="35" t="s">
        <v>86</v>
      </c>
    </row>
    <row r="37" spans="1:5" ht="12.75">
      <c r="A37" s="36" t="s">
        <v>53</v>
      </c>
      <c r="E37" s="37" t="s">
        <v>87</v>
      </c>
    </row>
    <row r="38" spans="1:5" ht="25.5">
      <c r="A38" t="s">
        <v>55</v>
      </c>
      <c r="E38" s="35" t="s">
        <v>88</v>
      </c>
    </row>
    <row r="39" spans="1:16" ht="12.75">
      <c r="A39" s="24" t="s">
        <v>47</v>
      </c>
      <c r="B39" s="29" t="s">
        <v>89</v>
      </c>
      <c r="C39" s="29" t="s">
        <v>90</v>
      </c>
      <c r="D39" s="24" t="s">
        <v>49</v>
      </c>
      <c r="E39" s="30" t="s">
        <v>91</v>
      </c>
      <c r="F39" s="31" t="s">
        <v>51</v>
      </c>
      <c r="G39" s="32">
        <v>347.358</v>
      </c>
      <c r="H39" s="33">
        <v>0</v>
      </c>
      <c r="I39" s="33">
        <f>ROUND(ROUND(H39,2)*ROUND(G39,3),2)</f>
      </c>
      <c r="O39">
        <f>(I39*21)/100</f>
      </c>
      <c r="P39" t="s">
        <v>26</v>
      </c>
    </row>
    <row r="40" spans="1:5" ht="25.5">
      <c r="A40" s="34" t="s">
        <v>52</v>
      </c>
      <c r="E40" s="35" t="s">
        <v>92</v>
      </c>
    </row>
    <row r="41" spans="1:5" ht="76.5">
      <c r="A41" s="36" t="s">
        <v>53</v>
      </c>
      <c r="E41" s="37" t="s">
        <v>93</v>
      </c>
    </row>
    <row r="42" spans="1:5" ht="369.75">
      <c r="A42" t="s">
        <v>55</v>
      </c>
      <c r="E42" s="35" t="s">
        <v>94</v>
      </c>
    </row>
    <row r="43" spans="1:16" ht="12.75">
      <c r="A43" s="24" t="s">
        <v>47</v>
      </c>
      <c r="B43" s="29" t="s">
        <v>42</v>
      </c>
      <c r="C43" s="29" t="s">
        <v>95</v>
      </c>
      <c r="D43" s="24" t="s">
        <v>49</v>
      </c>
      <c r="E43" s="30" t="s">
        <v>96</v>
      </c>
      <c r="F43" s="31" t="s">
        <v>51</v>
      </c>
      <c r="G43" s="32">
        <v>1584.191</v>
      </c>
      <c r="H43" s="33">
        <v>0</v>
      </c>
      <c r="I43" s="33">
        <f>ROUND(ROUND(H43,2)*ROUND(G43,3),2)</f>
      </c>
      <c r="O43">
        <f>(I43*21)/100</f>
      </c>
      <c r="P43" t="s">
        <v>26</v>
      </c>
    </row>
    <row r="44" spans="1:5" ht="38.25">
      <c r="A44" s="34" t="s">
        <v>52</v>
      </c>
      <c r="E44" s="35" t="s">
        <v>97</v>
      </c>
    </row>
    <row r="45" spans="1:5" ht="12.75">
      <c r="A45" s="36" t="s">
        <v>53</v>
      </c>
      <c r="E45" s="37" t="s">
        <v>98</v>
      </c>
    </row>
    <row r="46" spans="1:5" ht="63.75">
      <c r="A46" t="s">
        <v>55</v>
      </c>
      <c r="E46" s="35" t="s">
        <v>99</v>
      </c>
    </row>
    <row r="47" spans="1:16" ht="12.75">
      <c r="A47" s="24" t="s">
        <v>47</v>
      </c>
      <c r="B47" s="29" t="s">
        <v>44</v>
      </c>
      <c r="C47" s="29" t="s">
        <v>100</v>
      </c>
      <c r="D47" s="24" t="s">
        <v>49</v>
      </c>
      <c r="E47" s="30" t="s">
        <v>101</v>
      </c>
      <c r="F47" s="31" t="s">
        <v>85</v>
      </c>
      <c r="G47" s="32">
        <v>7849.02</v>
      </c>
      <c r="H47" s="33">
        <v>0</v>
      </c>
      <c r="I47" s="33">
        <f>ROUND(ROUND(H47,2)*ROUND(G47,3),2)</f>
      </c>
      <c r="O47">
        <f>(I47*21)/100</f>
      </c>
      <c r="P47" t="s">
        <v>26</v>
      </c>
    </row>
    <row r="48" spans="1:5" ht="25.5">
      <c r="A48" s="34" t="s">
        <v>52</v>
      </c>
      <c r="E48" s="35" t="s">
        <v>102</v>
      </c>
    </row>
    <row r="49" spans="1:5" ht="12.75">
      <c r="A49" s="36" t="s">
        <v>53</v>
      </c>
      <c r="E49" s="37" t="s">
        <v>103</v>
      </c>
    </row>
    <row r="50" spans="1:5" ht="63.75">
      <c r="A50" t="s">
        <v>55</v>
      </c>
      <c r="E50" s="35" t="s">
        <v>99</v>
      </c>
    </row>
    <row r="51" spans="1:16" ht="12.75">
      <c r="A51" s="24" t="s">
        <v>47</v>
      </c>
      <c r="B51" s="29" t="s">
        <v>104</v>
      </c>
      <c r="C51" s="29" t="s">
        <v>105</v>
      </c>
      <c r="D51" s="24" t="s">
        <v>49</v>
      </c>
      <c r="E51" s="30" t="s">
        <v>106</v>
      </c>
      <c r="F51" s="31" t="s">
        <v>51</v>
      </c>
      <c r="G51" s="32">
        <v>633.677</v>
      </c>
      <c r="H51" s="33">
        <v>0</v>
      </c>
      <c r="I51" s="33">
        <f>ROUND(ROUND(H51,2)*ROUND(G51,3),2)</f>
      </c>
      <c r="O51">
        <f>(I51*21)/100</f>
      </c>
      <c r="P51" t="s">
        <v>26</v>
      </c>
    </row>
    <row r="52" spans="1:5" ht="12.75">
      <c r="A52" s="34" t="s">
        <v>52</v>
      </c>
      <c r="E52" s="35" t="s">
        <v>107</v>
      </c>
    </row>
    <row r="53" spans="1:5" ht="12.75">
      <c r="A53" s="36" t="s">
        <v>53</v>
      </c>
      <c r="E53" s="37" t="s">
        <v>108</v>
      </c>
    </row>
    <row r="54" spans="1:5" ht="242.25">
      <c r="A54" t="s">
        <v>55</v>
      </c>
      <c r="E54" s="35" t="s">
        <v>109</v>
      </c>
    </row>
    <row r="55" spans="1:16" ht="12.75">
      <c r="A55" s="24" t="s">
        <v>47</v>
      </c>
      <c r="B55" s="29" t="s">
        <v>110</v>
      </c>
      <c r="C55" s="29" t="s">
        <v>111</v>
      </c>
      <c r="D55" s="24" t="s">
        <v>49</v>
      </c>
      <c r="E55" s="30" t="s">
        <v>112</v>
      </c>
      <c r="F55" s="31" t="s">
        <v>65</v>
      </c>
      <c r="G55" s="32">
        <v>892.863</v>
      </c>
      <c r="H55" s="33">
        <v>0</v>
      </c>
      <c r="I55" s="33">
        <f>ROUND(ROUND(H55,2)*ROUND(G55,3),2)</f>
      </c>
      <c r="O55">
        <f>(I55*21)/100</f>
      </c>
      <c r="P55" t="s">
        <v>26</v>
      </c>
    </row>
    <row r="56" spans="1:5" ht="12.75">
      <c r="A56" s="34" t="s">
        <v>52</v>
      </c>
      <c r="E56" s="35" t="s">
        <v>49</v>
      </c>
    </row>
    <row r="57" spans="1:5" ht="76.5">
      <c r="A57" s="36" t="s">
        <v>53</v>
      </c>
      <c r="E57" s="37" t="s">
        <v>113</v>
      </c>
    </row>
    <row r="58" spans="1:5" ht="25.5">
      <c r="A58" t="s">
        <v>55</v>
      </c>
      <c r="E58" s="35" t="s">
        <v>114</v>
      </c>
    </row>
    <row r="59" spans="1:16" ht="12.75">
      <c r="A59" s="24" t="s">
        <v>47</v>
      </c>
      <c r="B59" s="29" t="s">
        <v>115</v>
      </c>
      <c r="C59" s="29" t="s">
        <v>116</v>
      </c>
      <c r="D59" s="24" t="s">
        <v>49</v>
      </c>
      <c r="E59" s="30" t="s">
        <v>117</v>
      </c>
      <c r="F59" s="31" t="s">
        <v>65</v>
      </c>
      <c r="G59" s="32">
        <v>19622.55</v>
      </c>
      <c r="H59" s="33">
        <v>0</v>
      </c>
      <c r="I59" s="33">
        <f>ROUND(ROUND(H59,2)*ROUND(G59,3),2)</f>
      </c>
      <c r="O59">
        <f>(I59*21)/100</f>
      </c>
      <c r="P59" t="s">
        <v>26</v>
      </c>
    </row>
    <row r="60" spans="1:5" ht="25.5">
      <c r="A60" s="34" t="s">
        <v>52</v>
      </c>
      <c r="E60" s="35" t="s">
        <v>118</v>
      </c>
    </row>
    <row r="61" spans="1:5" ht="12.75">
      <c r="A61" s="36" t="s">
        <v>53</v>
      </c>
      <c r="E61" s="37" t="s">
        <v>119</v>
      </c>
    </row>
    <row r="62" spans="1:5" ht="38.25">
      <c r="A62" t="s">
        <v>55</v>
      </c>
      <c r="E62" s="35" t="s">
        <v>120</v>
      </c>
    </row>
    <row r="63" spans="1:16" ht="12.75">
      <c r="A63" s="24" t="s">
        <v>47</v>
      </c>
      <c r="B63" s="29" t="s">
        <v>121</v>
      </c>
      <c r="C63" s="29" t="s">
        <v>122</v>
      </c>
      <c r="D63" s="24" t="s">
        <v>49</v>
      </c>
      <c r="E63" s="30" t="s">
        <v>123</v>
      </c>
      <c r="F63" s="31" t="s">
        <v>65</v>
      </c>
      <c r="G63" s="32">
        <v>19622.55</v>
      </c>
      <c r="H63" s="33">
        <v>0</v>
      </c>
      <c r="I63" s="33">
        <f>ROUND(ROUND(H63,2)*ROUND(G63,3),2)</f>
      </c>
      <c r="O63">
        <f>(I63*21)/100</f>
      </c>
      <c r="P63" t="s">
        <v>26</v>
      </c>
    </row>
    <row r="64" spans="1:5" ht="12.75">
      <c r="A64" s="34" t="s">
        <v>52</v>
      </c>
      <c r="E64" s="35" t="s">
        <v>49</v>
      </c>
    </row>
    <row r="65" spans="1:5" ht="12.75">
      <c r="A65" s="36" t="s">
        <v>53</v>
      </c>
      <c r="E65" s="37" t="s">
        <v>124</v>
      </c>
    </row>
    <row r="66" spans="1:5" ht="25.5">
      <c r="A66" t="s">
        <v>55</v>
      </c>
      <c r="E66" s="35" t="s">
        <v>125</v>
      </c>
    </row>
    <row r="67" spans="1:16" ht="12.75">
      <c r="A67" s="24" t="s">
        <v>47</v>
      </c>
      <c r="B67" s="29" t="s">
        <v>126</v>
      </c>
      <c r="C67" s="29" t="s">
        <v>127</v>
      </c>
      <c r="D67" s="24" t="s">
        <v>49</v>
      </c>
      <c r="E67" s="30" t="s">
        <v>128</v>
      </c>
      <c r="F67" s="31" t="s">
        <v>65</v>
      </c>
      <c r="G67" s="32">
        <v>18</v>
      </c>
      <c r="H67" s="33">
        <v>0</v>
      </c>
      <c r="I67" s="33">
        <f>ROUND(ROUND(H67,2)*ROUND(G67,3),2)</f>
      </c>
      <c r="O67">
        <f>(I67*21)/100</f>
      </c>
      <c r="P67" t="s">
        <v>26</v>
      </c>
    </row>
    <row r="68" spans="1:5" ht="12.75">
      <c r="A68" s="34" t="s">
        <v>52</v>
      </c>
      <c r="E68" s="35" t="s">
        <v>129</v>
      </c>
    </row>
    <row r="69" spans="1:5" ht="12.75">
      <c r="A69" s="36" t="s">
        <v>53</v>
      </c>
      <c r="E69" s="37" t="s">
        <v>130</v>
      </c>
    </row>
    <row r="70" spans="1:5" ht="38.25">
      <c r="A70" t="s">
        <v>55</v>
      </c>
      <c r="E70" s="35" t="s">
        <v>131</v>
      </c>
    </row>
    <row r="71" spans="1:18" ht="12.75" customHeight="1">
      <c r="A71" s="6" t="s">
        <v>45</v>
      </c>
      <c r="B71" s="6"/>
      <c r="C71" s="39" t="s">
        <v>26</v>
      </c>
      <c r="D71" s="6"/>
      <c r="E71" s="27" t="s">
        <v>132</v>
      </c>
      <c r="F71" s="6"/>
      <c r="G71" s="6"/>
      <c r="H71" s="6"/>
      <c r="I71" s="40">
        <f>0+Q71</f>
      </c>
      <c r="O71">
        <f>0+R71</f>
      </c>
      <c r="Q71">
        <f>0+I72</f>
      </c>
      <c r="R71">
        <f>0+O72</f>
      </c>
    </row>
    <row r="72" spans="1:16" ht="12.75">
      <c r="A72" s="24" t="s">
        <v>47</v>
      </c>
      <c r="B72" s="29" t="s">
        <v>133</v>
      </c>
      <c r="C72" s="29" t="s">
        <v>134</v>
      </c>
      <c r="D72" s="24" t="s">
        <v>49</v>
      </c>
      <c r="E72" s="30" t="s">
        <v>135</v>
      </c>
      <c r="F72" s="31" t="s">
        <v>65</v>
      </c>
      <c r="G72" s="32">
        <v>838.863</v>
      </c>
      <c r="H72" s="33">
        <v>0</v>
      </c>
      <c r="I72" s="33">
        <f>ROUND(ROUND(H72,2)*ROUND(G72,3),2)</f>
      </c>
      <c r="O72">
        <f>(I72*21)/100</f>
      </c>
      <c r="P72" t="s">
        <v>26</v>
      </c>
    </row>
    <row r="73" spans="1:5" ht="25.5">
      <c r="A73" s="34" t="s">
        <v>52</v>
      </c>
      <c r="E73" s="35" t="s">
        <v>136</v>
      </c>
    </row>
    <row r="74" spans="1:5" ht="12.75">
      <c r="A74" s="36" t="s">
        <v>53</v>
      </c>
      <c r="E74" s="37" t="s">
        <v>137</v>
      </c>
    </row>
    <row r="75" spans="1:5" ht="51">
      <c r="A75" t="s">
        <v>55</v>
      </c>
      <c r="E75" s="35" t="s">
        <v>138</v>
      </c>
    </row>
    <row r="76" spans="1:18" ht="12.75" customHeight="1">
      <c r="A76" s="6" t="s">
        <v>45</v>
      </c>
      <c r="B76" s="6"/>
      <c r="C76" s="39" t="s">
        <v>37</v>
      </c>
      <c r="D76" s="6"/>
      <c r="E76" s="27" t="s">
        <v>139</v>
      </c>
      <c r="F76" s="6"/>
      <c r="G76" s="6"/>
      <c r="H76" s="6"/>
      <c r="I76" s="40">
        <f>0+Q76</f>
      </c>
      <c r="O76">
        <f>0+R76</f>
      </c>
      <c r="Q76">
        <f>0+I77+I81+I85+I89+I93+I97+I101+I105+I109+I113</f>
      </c>
      <c r="R76">
        <f>0+O77+O81+O85+O89+O93+O97+O101+O105+O109+O113</f>
      </c>
    </row>
    <row r="77" spans="1:16" ht="12.75">
      <c r="A77" s="24" t="s">
        <v>47</v>
      </c>
      <c r="B77" s="29" t="s">
        <v>140</v>
      </c>
      <c r="C77" s="29" t="s">
        <v>141</v>
      </c>
      <c r="D77" s="24" t="s">
        <v>49</v>
      </c>
      <c r="E77" s="30" t="s">
        <v>142</v>
      </c>
      <c r="F77" s="31" t="s">
        <v>65</v>
      </c>
      <c r="G77" s="32">
        <v>838.863</v>
      </c>
      <c r="H77" s="33">
        <v>0</v>
      </c>
      <c r="I77" s="33">
        <f>ROUND(ROUND(H77,2)*ROUND(G77,3),2)</f>
      </c>
      <c r="O77">
        <f>(I77*21)/100</f>
      </c>
      <c r="P77" t="s">
        <v>26</v>
      </c>
    </row>
    <row r="78" spans="1:5" ht="38.25">
      <c r="A78" s="34" t="s">
        <v>52</v>
      </c>
      <c r="E78" s="35" t="s">
        <v>143</v>
      </c>
    </row>
    <row r="79" spans="1:5" ht="12.75">
      <c r="A79" s="36" t="s">
        <v>53</v>
      </c>
      <c r="E79" s="37" t="s">
        <v>144</v>
      </c>
    </row>
    <row r="80" spans="1:5" ht="127.5">
      <c r="A80" t="s">
        <v>55</v>
      </c>
      <c r="E80" s="35" t="s">
        <v>145</v>
      </c>
    </row>
    <row r="81" spans="1:16" ht="12.75">
      <c r="A81" s="24" t="s">
        <v>47</v>
      </c>
      <c r="B81" s="29" t="s">
        <v>146</v>
      </c>
      <c r="C81" s="29" t="s">
        <v>147</v>
      </c>
      <c r="D81" s="24" t="s">
        <v>49</v>
      </c>
      <c r="E81" s="30" t="s">
        <v>148</v>
      </c>
      <c r="F81" s="31" t="s">
        <v>65</v>
      </c>
      <c r="G81" s="32">
        <v>1677.726</v>
      </c>
      <c r="H81" s="33">
        <v>0</v>
      </c>
      <c r="I81" s="33">
        <f>ROUND(ROUND(H81,2)*ROUND(G81,3),2)</f>
      </c>
      <c r="O81">
        <f>(I81*21)/100</f>
      </c>
      <c r="P81" t="s">
        <v>26</v>
      </c>
    </row>
    <row r="82" spans="1:5" ht="38.25">
      <c r="A82" s="34" t="s">
        <v>52</v>
      </c>
      <c r="E82" s="35" t="s">
        <v>149</v>
      </c>
    </row>
    <row r="83" spans="1:5" ht="12.75">
      <c r="A83" s="36" t="s">
        <v>53</v>
      </c>
      <c r="E83" s="37" t="s">
        <v>150</v>
      </c>
    </row>
    <row r="84" spans="1:5" ht="51">
      <c r="A84" t="s">
        <v>55</v>
      </c>
      <c r="E84" s="35" t="s">
        <v>151</v>
      </c>
    </row>
    <row r="85" spans="1:16" ht="12.75">
      <c r="A85" s="24" t="s">
        <v>47</v>
      </c>
      <c r="B85" s="29" t="s">
        <v>152</v>
      </c>
      <c r="C85" s="29" t="s">
        <v>153</v>
      </c>
      <c r="D85" s="24" t="s">
        <v>49</v>
      </c>
      <c r="E85" s="30" t="s">
        <v>154</v>
      </c>
      <c r="F85" s="31" t="s">
        <v>65</v>
      </c>
      <c r="G85" s="32">
        <v>7206.188</v>
      </c>
      <c r="H85" s="33">
        <v>0</v>
      </c>
      <c r="I85" s="33">
        <f>ROUND(ROUND(H85,2)*ROUND(G85,3),2)</f>
      </c>
      <c r="O85">
        <f>(I85*21)/100</f>
      </c>
      <c r="P85" t="s">
        <v>26</v>
      </c>
    </row>
    <row r="86" spans="1:5" ht="12.75">
      <c r="A86" s="34" t="s">
        <v>52</v>
      </c>
      <c r="E86" s="35" t="s">
        <v>155</v>
      </c>
    </row>
    <row r="87" spans="1:5" ht="76.5">
      <c r="A87" s="36" t="s">
        <v>53</v>
      </c>
      <c r="E87" s="37" t="s">
        <v>156</v>
      </c>
    </row>
    <row r="88" spans="1:5" ht="102">
      <c r="A88" t="s">
        <v>55</v>
      </c>
      <c r="E88" s="35" t="s">
        <v>157</v>
      </c>
    </row>
    <row r="89" spans="1:16" ht="12.75">
      <c r="A89" s="24" t="s">
        <v>47</v>
      </c>
      <c r="B89" s="29" t="s">
        <v>158</v>
      </c>
      <c r="C89" s="29" t="s">
        <v>159</v>
      </c>
      <c r="D89" s="24" t="s">
        <v>49</v>
      </c>
      <c r="E89" s="30" t="s">
        <v>160</v>
      </c>
      <c r="F89" s="31" t="s">
        <v>65</v>
      </c>
      <c r="G89" s="32">
        <v>27962.451</v>
      </c>
      <c r="H89" s="33">
        <v>0</v>
      </c>
      <c r="I89" s="33">
        <f>ROUND(ROUND(H89,2)*ROUND(G89,3),2)</f>
      </c>
      <c r="O89">
        <f>(I89*21)/100</f>
      </c>
      <c r="P89" t="s">
        <v>26</v>
      </c>
    </row>
    <row r="90" spans="1:5" ht="12.75">
      <c r="A90" s="34" t="s">
        <v>52</v>
      </c>
      <c r="E90" s="35" t="s">
        <v>161</v>
      </c>
    </row>
    <row r="91" spans="1:5" ht="12.75">
      <c r="A91" s="36" t="s">
        <v>53</v>
      </c>
      <c r="E91" s="37" t="s">
        <v>162</v>
      </c>
    </row>
    <row r="92" spans="1:5" ht="51">
      <c r="A92" t="s">
        <v>55</v>
      </c>
      <c r="E92" s="35" t="s">
        <v>163</v>
      </c>
    </row>
    <row r="93" spans="1:16" ht="12.75">
      <c r="A93" s="24" t="s">
        <v>47</v>
      </c>
      <c r="B93" s="29" t="s">
        <v>164</v>
      </c>
      <c r="C93" s="29" t="s">
        <v>165</v>
      </c>
      <c r="D93" s="24" t="s">
        <v>49</v>
      </c>
      <c r="E93" s="30" t="s">
        <v>166</v>
      </c>
      <c r="F93" s="31" t="s">
        <v>65</v>
      </c>
      <c r="G93" s="32">
        <v>33554.941</v>
      </c>
      <c r="H93" s="33">
        <v>0</v>
      </c>
      <c r="I93" s="33">
        <f>ROUND(ROUND(H93,2)*ROUND(G93,3),2)</f>
      </c>
      <c r="O93">
        <f>(I93*21)/100</f>
      </c>
      <c r="P93" t="s">
        <v>26</v>
      </c>
    </row>
    <row r="94" spans="1:5" ht="12.75">
      <c r="A94" s="34" t="s">
        <v>52</v>
      </c>
      <c r="E94" s="35" t="s">
        <v>167</v>
      </c>
    </row>
    <row r="95" spans="1:5" ht="12.75">
      <c r="A95" s="36" t="s">
        <v>53</v>
      </c>
      <c r="E95" s="37" t="s">
        <v>168</v>
      </c>
    </row>
    <row r="96" spans="1:5" ht="51">
      <c r="A96" t="s">
        <v>55</v>
      </c>
      <c r="E96" s="35" t="s">
        <v>163</v>
      </c>
    </row>
    <row r="97" spans="1:16" ht="12.75">
      <c r="A97" s="24" t="s">
        <v>47</v>
      </c>
      <c r="B97" s="29" t="s">
        <v>169</v>
      </c>
      <c r="C97" s="29" t="s">
        <v>170</v>
      </c>
      <c r="D97" s="24" t="s">
        <v>49</v>
      </c>
      <c r="E97" s="30" t="s">
        <v>171</v>
      </c>
      <c r="F97" s="31" t="s">
        <v>51</v>
      </c>
      <c r="G97" s="32">
        <v>30</v>
      </c>
      <c r="H97" s="33">
        <v>0</v>
      </c>
      <c r="I97" s="33">
        <f>ROUND(ROUND(H97,2)*ROUND(G97,3),2)</f>
      </c>
      <c r="O97">
        <f>(I97*21)/100</f>
      </c>
      <c r="P97" t="s">
        <v>26</v>
      </c>
    </row>
    <row r="98" spans="1:5" ht="25.5">
      <c r="A98" s="34" t="s">
        <v>52</v>
      </c>
      <c r="E98" s="35" t="s">
        <v>172</v>
      </c>
    </row>
    <row r="99" spans="1:5" ht="12.75">
      <c r="A99" s="36" t="s">
        <v>53</v>
      </c>
      <c r="E99" s="37" t="s">
        <v>173</v>
      </c>
    </row>
    <row r="100" spans="1:5" ht="140.25">
      <c r="A100" t="s">
        <v>55</v>
      </c>
      <c r="E100" s="35" t="s">
        <v>174</v>
      </c>
    </row>
    <row r="101" spans="1:16" ht="12.75">
      <c r="A101" s="24" t="s">
        <v>47</v>
      </c>
      <c r="B101" s="29" t="s">
        <v>175</v>
      </c>
      <c r="C101" s="29" t="s">
        <v>176</v>
      </c>
      <c r="D101" s="24" t="s">
        <v>49</v>
      </c>
      <c r="E101" s="30" t="s">
        <v>177</v>
      </c>
      <c r="F101" s="31" t="s">
        <v>65</v>
      </c>
      <c r="G101" s="32">
        <v>27540</v>
      </c>
      <c r="H101" s="33">
        <v>0</v>
      </c>
      <c r="I101" s="33">
        <f>ROUND(ROUND(H101,2)*ROUND(G101,3),2)</f>
      </c>
      <c r="O101">
        <f>(I101*21)/100</f>
      </c>
      <c r="P101" t="s">
        <v>26</v>
      </c>
    </row>
    <row r="102" spans="1:5" ht="25.5">
      <c r="A102" s="34" t="s">
        <v>52</v>
      </c>
      <c r="E102" s="35" t="s">
        <v>178</v>
      </c>
    </row>
    <row r="103" spans="1:5" ht="12.75">
      <c r="A103" s="36" t="s">
        <v>53</v>
      </c>
      <c r="E103" s="37" t="s">
        <v>179</v>
      </c>
    </row>
    <row r="104" spans="1:5" ht="140.25">
      <c r="A104" t="s">
        <v>55</v>
      </c>
      <c r="E104" s="35" t="s">
        <v>174</v>
      </c>
    </row>
    <row r="105" spans="1:16" ht="12.75">
      <c r="A105" s="24" t="s">
        <v>47</v>
      </c>
      <c r="B105" s="29" t="s">
        <v>180</v>
      </c>
      <c r="C105" s="29" t="s">
        <v>181</v>
      </c>
      <c r="D105" s="24" t="s">
        <v>49</v>
      </c>
      <c r="E105" s="30" t="s">
        <v>182</v>
      </c>
      <c r="F105" s="31" t="s">
        <v>65</v>
      </c>
      <c r="G105" s="32">
        <v>27962.451</v>
      </c>
      <c r="H105" s="33">
        <v>0</v>
      </c>
      <c r="I105" s="33">
        <f>ROUND(ROUND(H105,2)*ROUND(G105,3),2)</f>
      </c>
      <c r="O105">
        <f>(I105*21)/100</f>
      </c>
      <c r="P105" t="s">
        <v>26</v>
      </c>
    </row>
    <row r="106" spans="1:5" ht="25.5">
      <c r="A106" s="34" t="s">
        <v>52</v>
      </c>
      <c r="E106" s="35" t="s">
        <v>183</v>
      </c>
    </row>
    <row r="107" spans="1:5" ht="12.75">
      <c r="A107" s="36" t="s">
        <v>53</v>
      </c>
      <c r="E107" s="37" t="s">
        <v>162</v>
      </c>
    </row>
    <row r="108" spans="1:5" ht="140.25">
      <c r="A108" t="s">
        <v>55</v>
      </c>
      <c r="E108" s="35" t="s">
        <v>174</v>
      </c>
    </row>
    <row r="109" spans="1:16" ht="12.75">
      <c r="A109" s="24" t="s">
        <v>47</v>
      </c>
      <c r="B109" s="29" t="s">
        <v>184</v>
      </c>
      <c r="C109" s="29" t="s">
        <v>185</v>
      </c>
      <c r="D109" s="24" t="s">
        <v>49</v>
      </c>
      <c r="E109" s="30" t="s">
        <v>186</v>
      </c>
      <c r="F109" s="31" t="s">
        <v>65</v>
      </c>
      <c r="G109" s="32">
        <v>5592.49</v>
      </c>
      <c r="H109" s="33">
        <v>0</v>
      </c>
      <c r="I109" s="33">
        <f>ROUND(ROUND(H109,2)*ROUND(G109,3),2)</f>
      </c>
      <c r="O109">
        <f>(I109*21)/100</f>
      </c>
      <c r="P109" t="s">
        <v>26</v>
      </c>
    </row>
    <row r="110" spans="1:5" ht="25.5">
      <c r="A110" s="34" t="s">
        <v>52</v>
      </c>
      <c r="E110" s="35" t="s">
        <v>187</v>
      </c>
    </row>
    <row r="111" spans="1:5" ht="12.75">
      <c r="A111" s="36" t="s">
        <v>53</v>
      </c>
      <c r="E111" s="37" t="s">
        <v>188</v>
      </c>
    </row>
    <row r="112" spans="1:5" ht="140.25">
      <c r="A112" t="s">
        <v>55</v>
      </c>
      <c r="E112" s="35" t="s">
        <v>174</v>
      </c>
    </row>
    <row r="113" spans="1:16" ht="12.75">
      <c r="A113" s="24" t="s">
        <v>47</v>
      </c>
      <c r="B113" s="29" t="s">
        <v>189</v>
      </c>
      <c r="C113" s="29" t="s">
        <v>190</v>
      </c>
      <c r="D113" s="24" t="s">
        <v>49</v>
      </c>
      <c r="E113" s="30" t="s">
        <v>191</v>
      </c>
      <c r="F113" s="31" t="s">
        <v>65</v>
      </c>
      <c r="G113" s="32">
        <v>201</v>
      </c>
      <c r="H113" s="33">
        <v>0</v>
      </c>
      <c r="I113" s="33">
        <f>ROUND(ROUND(H113,2)*ROUND(G113,3),2)</f>
      </c>
      <c r="O113">
        <f>(I113*21)/100</f>
      </c>
      <c r="P113" t="s">
        <v>26</v>
      </c>
    </row>
    <row r="114" spans="1:5" ht="38.25">
      <c r="A114" s="34" t="s">
        <v>52</v>
      </c>
      <c r="E114" s="35" t="s">
        <v>192</v>
      </c>
    </row>
    <row r="115" spans="1:5" ht="12.75">
      <c r="A115" s="36" t="s">
        <v>53</v>
      </c>
      <c r="E115" s="37" t="s">
        <v>193</v>
      </c>
    </row>
    <row r="116" spans="1:5" ht="153">
      <c r="A116" t="s">
        <v>55</v>
      </c>
      <c r="E116" s="35" t="s">
        <v>194</v>
      </c>
    </row>
    <row r="117" spans="1:18" ht="12.75" customHeight="1">
      <c r="A117" s="6" t="s">
        <v>45</v>
      </c>
      <c r="B117" s="6"/>
      <c r="C117" s="39" t="s">
        <v>42</v>
      </c>
      <c r="D117" s="6"/>
      <c r="E117" s="27" t="s">
        <v>195</v>
      </c>
      <c r="F117" s="6"/>
      <c r="G117" s="6"/>
      <c r="H117" s="6"/>
      <c r="I117" s="40">
        <f>0+Q117</f>
      </c>
      <c r="O117">
        <f>0+R117</f>
      </c>
      <c r="Q117">
        <f>0+I118+I122+I126+I130+I134+I138+I142+I146+I150+I154+I158+I162+I166+I170+I174+I178+I182+I186</f>
      </c>
      <c r="R117">
        <f>0+O118+O122+O126+O130+O134+O138+O142+O146+O150+O154+O158+O162+O166+O170+O174+O178+O182+O186</f>
      </c>
    </row>
    <row r="118" spans="1:16" ht="25.5">
      <c r="A118" s="24" t="s">
        <v>47</v>
      </c>
      <c r="B118" s="29" t="s">
        <v>196</v>
      </c>
      <c r="C118" s="29" t="s">
        <v>197</v>
      </c>
      <c r="D118" s="24" t="s">
        <v>49</v>
      </c>
      <c r="E118" s="30" t="s">
        <v>198</v>
      </c>
      <c r="F118" s="31" t="s">
        <v>85</v>
      </c>
      <c r="G118" s="32">
        <v>1159.23</v>
      </c>
      <c r="H118" s="33">
        <v>0</v>
      </c>
      <c r="I118" s="33">
        <f>ROUND(ROUND(H118,2)*ROUND(G118,3),2)</f>
      </c>
      <c r="O118">
        <f>(I118*21)/100</f>
      </c>
      <c r="P118" t="s">
        <v>26</v>
      </c>
    </row>
    <row r="119" spans="1:5" ht="12.75">
      <c r="A119" s="34" t="s">
        <v>52</v>
      </c>
      <c r="E119" s="35" t="s">
        <v>155</v>
      </c>
    </row>
    <row r="120" spans="1:5" ht="102">
      <c r="A120" s="36" t="s">
        <v>53</v>
      </c>
      <c r="E120" s="37" t="s">
        <v>199</v>
      </c>
    </row>
    <row r="121" spans="1:5" ht="127.5">
      <c r="A121" t="s">
        <v>55</v>
      </c>
      <c r="E121" s="35" t="s">
        <v>200</v>
      </c>
    </row>
    <row r="122" spans="1:16" ht="12.75">
      <c r="A122" s="24" t="s">
        <v>47</v>
      </c>
      <c r="B122" s="29" t="s">
        <v>201</v>
      </c>
      <c r="C122" s="29" t="s">
        <v>202</v>
      </c>
      <c r="D122" s="24" t="s">
        <v>49</v>
      </c>
      <c r="E122" s="30" t="s">
        <v>203</v>
      </c>
      <c r="F122" s="31" t="s">
        <v>204</v>
      </c>
      <c r="G122" s="32">
        <v>220</v>
      </c>
      <c r="H122" s="33">
        <v>0</v>
      </c>
      <c r="I122" s="33">
        <f>ROUND(ROUND(H122,2)*ROUND(G122,3),2)</f>
      </c>
      <c r="O122">
        <f>(I122*21)/100</f>
      </c>
      <c r="P122" t="s">
        <v>26</v>
      </c>
    </row>
    <row r="123" spans="1:5" ht="38.25">
      <c r="A123" s="34" t="s">
        <v>52</v>
      </c>
      <c r="E123" s="35" t="s">
        <v>205</v>
      </c>
    </row>
    <row r="124" spans="1:5" ht="76.5">
      <c r="A124" s="36" t="s">
        <v>53</v>
      </c>
      <c r="E124" s="37" t="s">
        <v>206</v>
      </c>
    </row>
    <row r="125" spans="1:5" ht="51">
      <c r="A125" t="s">
        <v>55</v>
      </c>
      <c r="E125" s="35" t="s">
        <v>207</v>
      </c>
    </row>
    <row r="126" spans="1:16" ht="12.75">
      <c r="A126" s="24" t="s">
        <v>47</v>
      </c>
      <c r="B126" s="29" t="s">
        <v>208</v>
      </c>
      <c r="C126" s="29" t="s">
        <v>209</v>
      </c>
      <c r="D126" s="24" t="s">
        <v>49</v>
      </c>
      <c r="E126" s="30" t="s">
        <v>210</v>
      </c>
      <c r="F126" s="31" t="s">
        <v>204</v>
      </c>
      <c r="G126" s="32">
        <v>150</v>
      </c>
      <c r="H126" s="33">
        <v>0</v>
      </c>
      <c r="I126" s="33">
        <f>ROUND(ROUND(H126,2)*ROUND(G126,3),2)</f>
      </c>
      <c r="O126">
        <f>(I126*21)/100</f>
      </c>
      <c r="P126" t="s">
        <v>26</v>
      </c>
    </row>
    <row r="127" spans="1:5" ht="12.75">
      <c r="A127" s="34" t="s">
        <v>52</v>
      </c>
      <c r="E127" s="35" t="s">
        <v>211</v>
      </c>
    </row>
    <row r="128" spans="1:5" ht="12.75">
      <c r="A128" s="36" t="s">
        <v>53</v>
      </c>
      <c r="E128" s="37" t="s">
        <v>212</v>
      </c>
    </row>
    <row r="129" spans="1:5" ht="25.5">
      <c r="A129" t="s">
        <v>55</v>
      </c>
      <c r="E129" s="35" t="s">
        <v>213</v>
      </c>
    </row>
    <row r="130" spans="1:16" ht="25.5">
      <c r="A130" s="24" t="s">
        <v>47</v>
      </c>
      <c r="B130" s="29" t="s">
        <v>214</v>
      </c>
      <c r="C130" s="29" t="s">
        <v>215</v>
      </c>
      <c r="D130" s="24" t="s">
        <v>49</v>
      </c>
      <c r="E130" s="30" t="s">
        <v>216</v>
      </c>
      <c r="F130" s="31" t="s">
        <v>204</v>
      </c>
      <c r="G130" s="32">
        <v>51</v>
      </c>
      <c r="H130" s="33">
        <v>0</v>
      </c>
      <c r="I130" s="33">
        <f>ROUND(ROUND(H130,2)*ROUND(G130,3),2)</f>
      </c>
      <c r="O130">
        <f>(I130*21)/100</f>
      </c>
      <c r="P130" t="s">
        <v>26</v>
      </c>
    </row>
    <row r="131" spans="1:5" ht="25.5">
      <c r="A131" s="34" t="s">
        <v>52</v>
      </c>
      <c r="E131" s="35" t="s">
        <v>217</v>
      </c>
    </row>
    <row r="132" spans="1:5" ht="12.75">
      <c r="A132" s="36" t="s">
        <v>53</v>
      </c>
      <c r="E132" s="37" t="s">
        <v>218</v>
      </c>
    </row>
    <row r="133" spans="1:5" ht="51">
      <c r="A133" t="s">
        <v>55</v>
      </c>
      <c r="E133" s="35" t="s">
        <v>207</v>
      </c>
    </row>
    <row r="134" spans="1:16" ht="12.75">
      <c r="A134" s="24" t="s">
        <v>47</v>
      </c>
      <c r="B134" s="29" t="s">
        <v>219</v>
      </c>
      <c r="C134" s="29" t="s">
        <v>220</v>
      </c>
      <c r="D134" s="24" t="s">
        <v>49</v>
      </c>
      <c r="E134" s="30" t="s">
        <v>221</v>
      </c>
      <c r="F134" s="31" t="s">
        <v>204</v>
      </c>
      <c r="G134" s="32">
        <v>66</v>
      </c>
      <c r="H134" s="33">
        <v>0</v>
      </c>
      <c r="I134" s="33">
        <f>ROUND(ROUND(H134,2)*ROUND(G134,3),2)</f>
      </c>
      <c r="O134">
        <f>(I134*21)/100</f>
      </c>
      <c r="P134" t="s">
        <v>26</v>
      </c>
    </row>
    <row r="135" spans="1:5" ht="51">
      <c r="A135" s="34" t="s">
        <v>52</v>
      </c>
      <c r="E135" s="35" t="s">
        <v>222</v>
      </c>
    </row>
    <row r="136" spans="1:5" ht="12.75">
      <c r="A136" s="36" t="s">
        <v>53</v>
      </c>
      <c r="E136" s="37" t="s">
        <v>223</v>
      </c>
    </row>
    <row r="137" spans="1:5" ht="12.75">
      <c r="A137" t="s">
        <v>55</v>
      </c>
      <c r="E137" s="35" t="s">
        <v>224</v>
      </c>
    </row>
    <row r="138" spans="1:16" ht="12.75">
      <c r="A138" s="24" t="s">
        <v>47</v>
      </c>
      <c r="B138" s="29" t="s">
        <v>225</v>
      </c>
      <c r="C138" s="29" t="s">
        <v>226</v>
      </c>
      <c r="D138" s="24" t="s">
        <v>49</v>
      </c>
      <c r="E138" s="30" t="s">
        <v>227</v>
      </c>
      <c r="F138" s="31" t="s">
        <v>204</v>
      </c>
      <c r="G138" s="32">
        <v>51</v>
      </c>
      <c r="H138" s="33">
        <v>0</v>
      </c>
      <c r="I138" s="33">
        <f>ROUND(ROUND(H138,2)*ROUND(G138,3),2)</f>
      </c>
      <c r="O138">
        <f>(I138*21)/100</f>
      </c>
      <c r="P138" t="s">
        <v>26</v>
      </c>
    </row>
    <row r="139" spans="1:5" ht="12.75">
      <c r="A139" s="34" t="s">
        <v>52</v>
      </c>
      <c r="E139" s="35" t="s">
        <v>49</v>
      </c>
    </row>
    <row r="140" spans="1:5" ht="12.75">
      <c r="A140" s="36" t="s">
        <v>53</v>
      </c>
      <c r="E140" s="37" t="s">
        <v>218</v>
      </c>
    </row>
    <row r="141" spans="1:5" ht="12.75">
      <c r="A141" t="s">
        <v>55</v>
      </c>
      <c r="E141" s="35" t="s">
        <v>228</v>
      </c>
    </row>
    <row r="142" spans="1:16" ht="25.5">
      <c r="A142" s="24" t="s">
        <v>47</v>
      </c>
      <c r="B142" s="29" t="s">
        <v>229</v>
      </c>
      <c r="C142" s="29" t="s">
        <v>230</v>
      </c>
      <c r="D142" s="24" t="s">
        <v>49</v>
      </c>
      <c r="E142" s="30" t="s">
        <v>231</v>
      </c>
      <c r="F142" s="31" t="s">
        <v>204</v>
      </c>
      <c r="G142" s="32">
        <v>2</v>
      </c>
      <c r="H142" s="33">
        <v>0</v>
      </c>
      <c r="I142" s="33">
        <f>ROUND(ROUND(H142,2)*ROUND(G142,3),2)</f>
      </c>
      <c r="O142">
        <f>(I142*21)/100</f>
      </c>
      <c r="P142" t="s">
        <v>26</v>
      </c>
    </row>
    <row r="143" spans="1:5" ht="12.75">
      <c r="A143" s="34" t="s">
        <v>52</v>
      </c>
      <c r="E143" s="35" t="s">
        <v>232</v>
      </c>
    </row>
    <row r="144" spans="1:5" ht="12.75">
      <c r="A144" s="36" t="s">
        <v>53</v>
      </c>
      <c r="E144" s="37" t="s">
        <v>233</v>
      </c>
    </row>
    <row r="145" spans="1:5" ht="63.75">
      <c r="A145" t="s">
        <v>55</v>
      </c>
      <c r="E145" s="35" t="s">
        <v>234</v>
      </c>
    </row>
    <row r="146" spans="1:16" ht="25.5">
      <c r="A146" s="24" t="s">
        <v>47</v>
      </c>
      <c r="B146" s="29" t="s">
        <v>235</v>
      </c>
      <c r="C146" s="29" t="s">
        <v>236</v>
      </c>
      <c r="D146" s="24" t="s">
        <v>49</v>
      </c>
      <c r="E146" s="30" t="s">
        <v>237</v>
      </c>
      <c r="F146" s="31" t="s">
        <v>204</v>
      </c>
      <c r="G146" s="32">
        <v>26</v>
      </c>
      <c r="H146" s="33">
        <v>0</v>
      </c>
      <c r="I146" s="33">
        <f>ROUND(ROUND(H146,2)*ROUND(G146,3),2)</f>
      </c>
      <c r="O146">
        <f>(I146*21)/100</f>
      </c>
      <c r="P146" t="s">
        <v>26</v>
      </c>
    </row>
    <row r="147" spans="1:5" ht="12.75">
      <c r="A147" s="34" t="s">
        <v>52</v>
      </c>
      <c r="E147" s="35" t="s">
        <v>238</v>
      </c>
    </row>
    <row r="148" spans="1:5" ht="178.5">
      <c r="A148" s="36" t="s">
        <v>53</v>
      </c>
      <c r="E148" s="37" t="s">
        <v>239</v>
      </c>
    </row>
    <row r="149" spans="1:5" ht="25.5">
      <c r="A149" t="s">
        <v>55</v>
      </c>
      <c r="E149" s="35" t="s">
        <v>240</v>
      </c>
    </row>
    <row r="150" spans="1:16" ht="12.75">
      <c r="A150" s="24" t="s">
        <v>47</v>
      </c>
      <c r="B150" s="29" t="s">
        <v>241</v>
      </c>
      <c r="C150" s="29" t="s">
        <v>242</v>
      </c>
      <c r="D150" s="24" t="s">
        <v>49</v>
      </c>
      <c r="E150" s="30" t="s">
        <v>243</v>
      </c>
      <c r="F150" s="31" t="s">
        <v>204</v>
      </c>
      <c r="G150" s="32">
        <v>17</v>
      </c>
      <c r="H150" s="33">
        <v>0</v>
      </c>
      <c r="I150" s="33">
        <f>ROUND(ROUND(H150,2)*ROUND(G150,3),2)</f>
      </c>
      <c r="O150">
        <f>(I150*21)/100</f>
      </c>
      <c r="P150" t="s">
        <v>26</v>
      </c>
    </row>
    <row r="151" spans="1:5" ht="12.75">
      <c r="A151" s="34" t="s">
        <v>52</v>
      </c>
      <c r="E151" s="35" t="s">
        <v>244</v>
      </c>
    </row>
    <row r="152" spans="1:5" ht="12.75">
      <c r="A152" s="36" t="s">
        <v>53</v>
      </c>
      <c r="E152" s="37" t="s">
        <v>245</v>
      </c>
    </row>
    <row r="153" spans="1:5" ht="25.5">
      <c r="A153" t="s">
        <v>55</v>
      </c>
      <c r="E153" s="35" t="s">
        <v>246</v>
      </c>
    </row>
    <row r="154" spans="1:16" ht="25.5">
      <c r="A154" s="24" t="s">
        <v>47</v>
      </c>
      <c r="B154" s="29" t="s">
        <v>247</v>
      </c>
      <c r="C154" s="29" t="s">
        <v>248</v>
      </c>
      <c r="D154" s="24" t="s">
        <v>49</v>
      </c>
      <c r="E154" s="30" t="s">
        <v>249</v>
      </c>
      <c r="F154" s="31" t="s">
        <v>204</v>
      </c>
      <c r="G154" s="32">
        <v>20</v>
      </c>
      <c r="H154" s="33">
        <v>0</v>
      </c>
      <c r="I154" s="33">
        <f>ROUND(ROUND(H154,2)*ROUND(G154,3),2)</f>
      </c>
      <c r="O154">
        <f>(I154*21)/100</f>
      </c>
      <c r="P154" t="s">
        <v>26</v>
      </c>
    </row>
    <row r="155" spans="1:5" ht="12.75">
      <c r="A155" s="34" t="s">
        <v>52</v>
      </c>
      <c r="E155" s="35" t="s">
        <v>250</v>
      </c>
    </row>
    <row r="156" spans="1:5" ht="12.75">
      <c r="A156" s="36" t="s">
        <v>53</v>
      </c>
      <c r="E156" s="37" t="s">
        <v>251</v>
      </c>
    </row>
    <row r="157" spans="1:5" ht="25.5">
      <c r="A157" t="s">
        <v>55</v>
      </c>
      <c r="E157" s="35" t="s">
        <v>252</v>
      </c>
    </row>
    <row r="158" spans="1:16" ht="12.75">
      <c r="A158" s="24" t="s">
        <v>47</v>
      </c>
      <c r="B158" s="29" t="s">
        <v>253</v>
      </c>
      <c r="C158" s="29" t="s">
        <v>254</v>
      </c>
      <c r="D158" s="24" t="s">
        <v>49</v>
      </c>
      <c r="E158" s="30" t="s">
        <v>255</v>
      </c>
      <c r="F158" s="31" t="s">
        <v>204</v>
      </c>
      <c r="G158" s="32">
        <v>13</v>
      </c>
      <c r="H158" s="33">
        <v>0</v>
      </c>
      <c r="I158" s="33">
        <f>ROUND(ROUND(H158,2)*ROUND(G158,3),2)</f>
      </c>
      <c r="O158">
        <f>(I158*21)/100</f>
      </c>
      <c r="P158" t="s">
        <v>26</v>
      </c>
    </row>
    <row r="159" spans="1:5" ht="12.75">
      <c r="A159" s="34" t="s">
        <v>52</v>
      </c>
      <c r="E159" s="35" t="s">
        <v>244</v>
      </c>
    </row>
    <row r="160" spans="1:5" ht="12.75">
      <c r="A160" s="36" t="s">
        <v>53</v>
      </c>
      <c r="E160" s="37" t="s">
        <v>256</v>
      </c>
    </row>
    <row r="161" spans="1:5" ht="25.5">
      <c r="A161" t="s">
        <v>55</v>
      </c>
      <c r="E161" s="35" t="s">
        <v>246</v>
      </c>
    </row>
    <row r="162" spans="1:16" ht="25.5">
      <c r="A162" s="24" t="s">
        <v>47</v>
      </c>
      <c r="B162" s="29" t="s">
        <v>257</v>
      </c>
      <c r="C162" s="29" t="s">
        <v>258</v>
      </c>
      <c r="D162" s="24" t="s">
        <v>49</v>
      </c>
      <c r="E162" s="30" t="s">
        <v>259</v>
      </c>
      <c r="F162" s="31" t="s">
        <v>65</v>
      </c>
      <c r="G162" s="32">
        <v>2632.495</v>
      </c>
      <c r="H162" s="33">
        <v>0</v>
      </c>
      <c r="I162" s="33">
        <f>ROUND(ROUND(H162,2)*ROUND(G162,3),2)</f>
      </c>
      <c r="O162">
        <f>(I162*21)/100</f>
      </c>
      <c r="P162" t="s">
        <v>26</v>
      </c>
    </row>
    <row r="163" spans="1:5" ht="12.75">
      <c r="A163" s="34" t="s">
        <v>52</v>
      </c>
      <c r="E163" s="35" t="s">
        <v>238</v>
      </c>
    </row>
    <row r="164" spans="1:5" ht="140.25">
      <c r="A164" s="36" t="s">
        <v>53</v>
      </c>
      <c r="E164" s="37" t="s">
        <v>260</v>
      </c>
    </row>
    <row r="165" spans="1:5" ht="38.25">
      <c r="A165" t="s">
        <v>55</v>
      </c>
      <c r="E165" s="35" t="s">
        <v>261</v>
      </c>
    </row>
    <row r="166" spans="1:16" ht="25.5">
      <c r="A166" s="24" t="s">
        <v>47</v>
      </c>
      <c r="B166" s="29" t="s">
        <v>262</v>
      </c>
      <c r="C166" s="29" t="s">
        <v>263</v>
      </c>
      <c r="D166" s="24" t="s">
        <v>49</v>
      </c>
      <c r="E166" s="30" t="s">
        <v>264</v>
      </c>
      <c r="F166" s="31" t="s">
        <v>65</v>
      </c>
      <c r="G166" s="32">
        <v>2632.495</v>
      </c>
      <c r="H166" s="33">
        <v>0</v>
      </c>
      <c r="I166" s="33">
        <f>ROUND(ROUND(H166,2)*ROUND(G166,3),2)</f>
      </c>
      <c r="O166">
        <f>(I166*21)/100</f>
      </c>
      <c r="P166" t="s">
        <v>26</v>
      </c>
    </row>
    <row r="167" spans="1:5" ht="25.5">
      <c r="A167" s="34" t="s">
        <v>52</v>
      </c>
      <c r="E167" s="35" t="s">
        <v>265</v>
      </c>
    </row>
    <row r="168" spans="1:5" ht="140.25">
      <c r="A168" s="36" t="s">
        <v>53</v>
      </c>
      <c r="E168" s="37" t="s">
        <v>260</v>
      </c>
    </row>
    <row r="169" spans="1:5" ht="38.25">
      <c r="A169" t="s">
        <v>55</v>
      </c>
      <c r="E169" s="35" t="s">
        <v>261</v>
      </c>
    </row>
    <row r="170" spans="1:16" ht="12.75">
      <c r="A170" s="24" t="s">
        <v>47</v>
      </c>
      <c r="B170" s="29" t="s">
        <v>266</v>
      </c>
      <c r="C170" s="29" t="s">
        <v>267</v>
      </c>
      <c r="D170" s="24" t="s">
        <v>49</v>
      </c>
      <c r="E170" s="30" t="s">
        <v>268</v>
      </c>
      <c r="F170" s="31" t="s">
        <v>85</v>
      </c>
      <c r="G170" s="32">
        <v>84</v>
      </c>
      <c r="H170" s="33">
        <v>0</v>
      </c>
      <c r="I170" s="33">
        <f>ROUND(ROUND(H170,2)*ROUND(G170,3),2)</f>
      </c>
      <c r="O170">
        <f>(I170*21)/100</f>
      </c>
      <c r="P170" t="s">
        <v>26</v>
      </c>
    </row>
    <row r="171" spans="1:5" ht="38.25">
      <c r="A171" s="34" t="s">
        <v>52</v>
      </c>
      <c r="E171" s="35" t="s">
        <v>269</v>
      </c>
    </row>
    <row r="172" spans="1:5" ht="12.75">
      <c r="A172" s="36" t="s">
        <v>53</v>
      </c>
      <c r="E172" s="37" t="s">
        <v>270</v>
      </c>
    </row>
    <row r="173" spans="1:5" ht="51">
      <c r="A173" t="s">
        <v>55</v>
      </c>
      <c r="E173" s="35" t="s">
        <v>271</v>
      </c>
    </row>
    <row r="174" spans="1:16" ht="12.75">
      <c r="A174" s="24" t="s">
        <v>47</v>
      </c>
      <c r="B174" s="29" t="s">
        <v>272</v>
      </c>
      <c r="C174" s="29" t="s">
        <v>273</v>
      </c>
      <c r="D174" s="24" t="s">
        <v>49</v>
      </c>
      <c r="E174" s="30" t="s">
        <v>274</v>
      </c>
      <c r="F174" s="31" t="s">
        <v>85</v>
      </c>
      <c r="G174" s="32">
        <v>51</v>
      </c>
      <c r="H174" s="33">
        <v>0</v>
      </c>
      <c r="I174" s="33">
        <f>ROUND(ROUND(H174,2)*ROUND(G174,3),2)</f>
      </c>
      <c r="O174">
        <f>(I174*21)/100</f>
      </c>
      <c r="P174" t="s">
        <v>26</v>
      </c>
    </row>
    <row r="175" spans="1:5" ht="38.25">
      <c r="A175" s="34" t="s">
        <v>52</v>
      </c>
      <c r="E175" s="35" t="s">
        <v>269</v>
      </c>
    </row>
    <row r="176" spans="1:5" ht="12.75">
      <c r="A176" s="36" t="s">
        <v>53</v>
      </c>
      <c r="E176" s="37" t="s">
        <v>275</v>
      </c>
    </row>
    <row r="177" spans="1:5" ht="51">
      <c r="A177" t="s">
        <v>55</v>
      </c>
      <c r="E177" s="35" t="s">
        <v>271</v>
      </c>
    </row>
    <row r="178" spans="1:16" ht="12.75">
      <c r="A178" s="24" t="s">
        <v>47</v>
      </c>
      <c r="B178" s="29" t="s">
        <v>276</v>
      </c>
      <c r="C178" s="29" t="s">
        <v>277</v>
      </c>
      <c r="D178" s="24" t="s">
        <v>49</v>
      </c>
      <c r="E178" s="30" t="s">
        <v>278</v>
      </c>
      <c r="F178" s="31" t="s">
        <v>85</v>
      </c>
      <c r="G178" s="32">
        <v>4224.51</v>
      </c>
      <c r="H178" s="33">
        <v>0</v>
      </c>
      <c r="I178" s="33">
        <f>ROUND(ROUND(H178,2)*ROUND(G178,3),2)</f>
      </c>
      <c r="O178">
        <f>(I178*21)/100</f>
      </c>
      <c r="P178" t="s">
        <v>26</v>
      </c>
    </row>
    <row r="179" spans="1:5" ht="12.75">
      <c r="A179" s="34" t="s">
        <v>52</v>
      </c>
      <c r="E179" s="35" t="s">
        <v>279</v>
      </c>
    </row>
    <row r="180" spans="1:5" ht="12.75">
      <c r="A180" s="36" t="s">
        <v>53</v>
      </c>
      <c r="E180" s="37" t="s">
        <v>280</v>
      </c>
    </row>
    <row r="181" spans="1:5" ht="25.5">
      <c r="A181" t="s">
        <v>55</v>
      </c>
      <c r="E181" s="35" t="s">
        <v>281</v>
      </c>
    </row>
    <row r="182" spans="1:16" ht="12.75">
      <c r="A182" s="24" t="s">
        <v>47</v>
      </c>
      <c r="B182" s="29" t="s">
        <v>282</v>
      </c>
      <c r="C182" s="29" t="s">
        <v>283</v>
      </c>
      <c r="D182" s="24" t="s">
        <v>49</v>
      </c>
      <c r="E182" s="30" t="s">
        <v>284</v>
      </c>
      <c r="F182" s="31" t="s">
        <v>85</v>
      </c>
      <c r="G182" s="32">
        <v>4237.51</v>
      </c>
      <c r="H182" s="33">
        <v>0</v>
      </c>
      <c r="I182" s="33">
        <f>ROUND(ROUND(H182,2)*ROUND(G182,3),2)</f>
      </c>
      <c r="O182">
        <f>(I182*21)/100</f>
      </c>
      <c r="P182" t="s">
        <v>26</v>
      </c>
    </row>
    <row r="183" spans="1:5" ht="12.75">
      <c r="A183" s="34" t="s">
        <v>52</v>
      </c>
      <c r="E183" s="35" t="s">
        <v>285</v>
      </c>
    </row>
    <row r="184" spans="1:5" ht="12.75">
      <c r="A184" s="36" t="s">
        <v>53</v>
      </c>
      <c r="E184" s="37" t="s">
        <v>87</v>
      </c>
    </row>
    <row r="185" spans="1:5" ht="38.25">
      <c r="A185" t="s">
        <v>55</v>
      </c>
      <c r="E185" s="35" t="s">
        <v>286</v>
      </c>
    </row>
    <row r="186" spans="1:16" ht="12.75">
      <c r="A186" s="24" t="s">
        <v>47</v>
      </c>
      <c r="B186" s="29" t="s">
        <v>287</v>
      </c>
      <c r="C186" s="29" t="s">
        <v>288</v>
      </c>
      <c r="D186" s="24" t="s">
        <v>49</v>
      </c>
      <c r="E186" s="30" t="s">
        <v>289</v>
      </c>
      <c r="F186" s="31" t="s">
        <v>65</v>
      </c>
      <c r="G186" s="32">
        <v>28304.217</v>
      </c>
      <c r="H186" s="33">
        <v>0</v>
      </c>
      <c r="I186" s="33">
        <f>ROUND(ROUND(H186,2)*ROUND(G186,3),2)</f>
      </c>
      <c r="O186">
        <f>(I186*21)/100</f>
      </c>
      <c r="P186" t="s">
        <v>26</v>
      </c>
    </row>
    <row r="187" spans="1:5" ht="12.75">
      <c r="A187" s="34" t="s">
        <v>52</v>
      </c>
      <c r="E187" s="35" t="s">
        <v>290</v>
      </c>
    </row>
    <row r="188" spans="1:5" ht="12.75">
      <c r="A188" s="36" t="s">
        <v>53</v>
      </c>
      <c r="E188" s="37" t="s">
        <v>291</v>
      </c>
    </row>
    <row r="189" spans="1:5" ht="25.5">
      <c r="A189" t="s">
        <v>55</v>
      </c>
      <c r="E189" s="35" t="s">
        <v>292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f>
      </c>
      <c r="P2" t="s">
        <v>25</v>
      </c>
    </row>
    <row r="3" spans="1:16" ht="15" customHeight="1">
      <c r="A3" t="s">
        <v>11</v>
      </c>
      <c r="B3" s="12" t="s">
        <v>13</v>
      </c>
      <c r="C3" s="13" t="s">
        <v>14</v>
      </c>
      <c r="D3" s="1"/>
      <c r="E3" s="14" t="s">
        <v>15</v>
      </c>
      <c r="F3" s="1"/>
      <c r="G3" s="9"/>
      <c r="H3" s="8" t="s">
        <v>1513</v>
      </c>
      <c r="I3" s="41">
        <f>0+I9+I18</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1513</v>
      </c>
      <c r="D5" s="6"/>
      <c r="E5" s="18" t="s">
        <v>504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1514</v>
      </c>
      <c r="D10" s="24" t="s">
        <v>49</v>
      </c>
      <c r="E10" s="30" t="s">
        <v>1515</v>
      </c>
      <c r="F10" s="31" t="s">
        <v>85</v>
      </c>
      <c r="G10" s="32">
        <v>20</v>
      </c>
      <c r="H10" s="33">
        <v>0</v>
      </c>
      <c r="I10" s="33">
        <f>ROUND(ROUND(H10,2)*ROUND(G10,3),2)</f>
      </c>
      <c r="O10">
        <f>(I10*21)/100</f>
      </c>
      <c r="P10" t="s">
        <v>26</v>
      </c>
    </row>
    <row r="11" spans="1:5" ht="12.75">
      <c r="A11" s="34" t="s">
        <v>52</v>
      </c>
      <c r="E11" s="35" t="s">
        <v>49</v>
      </c>
    </row>
    <row r="12" spans="1:5" ht="38.25">
      <c r="A12" s="36" t="s">
        <v>53</v>
      </c>
      <c r="E12" s="37" t="s">
        <v>1516</v>
      </c>
    </row>
    <row r="13" spans="1:5" ht="38.25">
      <c r="A13" t="s">
        <v>55</v>
      </c>
      <c r="E13" s="35" t="s">
        <v>1517</v>
      </c>
    </row>
    <row r="14" spans="1:16" ht="12.75">
      <c r="A14" s="24" t="s">
        <v>47</v>
      </c>
      <c r="B14" s="29" t="s">
        <v>26</v>
      </c>
      <c r="C14" s="29" t="s">
        <v>1518</v>
      </c>
      <c r="D14" s="24" t="s">
        <v>49</v>
      </c>
      <c r="E14" s="30" t="s">
        <v>1519</v>
      </c>
      <c r="F14" s="31" t="s">
        <v>85</v>
      </c>
      <c r="G14" s="32">
        <v>60</v>
      </c>
      <c r="H14" s="33">
        <v>0</v>
      </c>
      <c r="I14" s="33">
        <f>ROUND(ROUND(H14,2)*ROUND(G14,3),2)</f>
      </c>
      <c r="O14">
        <f>(I14*21)/100</f>
      </c>
      <c r="P14" t="s">
        <v>26</v>
      </c>
    </row>
    <row r="15" spans="1:5" ht="12.75">
      <c r="A15" s="34" t="s">
        <v>52</v>
      </c>
      <c r="E15" s="35" t="s">
        <v>49</v>
      </c>
    </row>
    <row r="16" spans="1:5" ht="38.25">
      <c r="A16" s="36" t="s">
        <v>53</v>
      </c>
      <c r="E16" s="37" t="s">
        <v>1520</v>
      </c>
    </row>
    <row r="17" spans="1:5" ht="38.25">
      <c r="A17" t="s">
        <v>55</v>
      </c>
      <c r="E17" s="35" t="s">
        <v>1517</v>
      </c>
    </row>
    <row r="18" spans="1:18" ht="12.75" customHeight="1">
      <c r="A18" s="6" t="s">
        <v>45</v>
      </c>
      <c r="B18" s="6"/>
      <c r="C18" s="39" t="s">
        <v>26</v>
      </c>
      <c r="D18" s="6"/>
      <c r="E18" s="27" t="s">
        <v>132</v>
      </c>
      <c r="F18" s="6"/>
      <c r="G18" s="6"/>
      <c r="H18" s="6"/>
      <c r="I18" s="40">
        <f>0+Q18</f>
      </c>
      <c r="O18">
        <f>0+R18</f>
      </c>
      <c r="Q18">
        <f>0+I19+I23</f>
      </c>
      <c r="R18">
        <f>0+O19+O23</f>
      </c>
    </row>
    <row r="19" spans="1:16" ht="12.75">
      <c r="A19" s="24" t="s">
        <v>47</v>
      </c>
      <c r="B19" s="29" t="s">
        <v>25</v>
      </c>
      <c r="C19" s="29" t="s">
        <v>1521</v>
      </c>
      <c r="D19" s="24" t="s">
        <v>49</v>
      </c>
      <c r="E19" s="30" t="s">
        <v>1522</v>
      </c>
      <c r="F19" s="31" t="s">
        <v>509</v>
      </c>
      <c r="G19" s="32">
        <v>13.558</v>
      </c>
      <c r="H19" s="33">
        <v>0</v>
      </c>
      <c r="I19" s="33">
        <f>ROUND(ROUND(H19,2)*ROUND(G19,3),2)</f>
      </c>
      <c r="O19">
        <f>(I19*21)/100</f>
      </c>
      <c r="P19" t="s">
        <v>26</v>
      </c>
    </row>
    <row r="20" spans="1:5" ht="12.75">
      <c r="A20" s="34" t="s">
        <v>52</v>
      </c>
      <c r="E20" s="35" t="s">
        <v>49</v>
      </c>
    </row>
    <row r="21" spans="1:5" ht="76.5">
      <c r="A21" s="36" t="s">
        <v>53</v>
      </c>
      <c r="E21" s="37" t="s">
        <v>1523</v>
      </c>
    </row>
    <row r="22" spans="1:5" ht="38.25">
      <c r="A22" t="s">
        <v>55</v>
      </c>
      <c r="E22" s="35" t="s">
        <v>1524</v>
      </c>
    </row>
    <row r="23" spans="1:16" ht="12.75">
      <c r="A23" s="24" t="s">
        <v>47</v>
      </c>
      <c r="B23" s="29" t="s">
        <v>35</v>
      </c>
      <c r="C23" s="29" t="s">
        <v>1525</v>
      </c>
      <c r="D23" s="24" t="s">
        <v>49</v>
      </c>
      <c r="E23" s="30" t="s">
        <v>1526</v>
      </c>
      <c r="F23" s="31" t="s">
        <v>65</v>
      </c>
      <c r="G23" s="32">
        <v>132</v>
      </c>
      <c r="H23" s="33">
        <v>0</v>
      </c>
      <c r="I23" s="33">
        <f>ROUND(ROUND(H23,2)*ROUND(G23,3),2)</f>
      </c>
      <c r="O23">
        <f>(I23*21)/100</f>
      </c>
      <c r="P23" t="s">
        <v>26</v>
      </c>
    </row>
    <row r="24" spans="1:5" ht="12.75">
      <c r="A24" s="34" t="s">
        <v>52</v>
      </c>
      <c r="E24" s="35" t="s">
        <v>49</v>
      </c>
    </row>
    <row r="25" spans="1:5" ht="38.25">
      <c r="A25" s="36" t="s">
        <v>53</v>
      </c>
      <c r="E25" s="37" t="s">
        <v>1527</v>
      </c>
    </row>
    <row r="26" spans="1:5" ht="25.5">
      <c r="A26" t="s">
        <v>55</v>
      </c>
      <c r="E26" s="35" t="s">
        <v>1528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1529</v>
      </c>
      <c r="I3" s="41">
        <f>0+I9</f>
      </c>
      <c r="O3" t="s">
        <v>22</v>
      </c>
      <c r="P3" t="s">
        <v>26</v>
      </c>
    </row>
    <row r="4" spans="1:16" ht="15" customHeight="1">
      <c r="A4" t="s">
        <v>16</v>
      </c>
      <c r="B4" s="12" t="s">
        <v>17</v>
      </c>
      <c r="C4" s="13" t="s">
        <v>26</v>
      </c>
      <c r="D4" s="1"/>
      <c r="E4" s="14" t="s">
        <v>1229</v>
      </c>
      <c r="F4" s="1"/>
      <c r="G4" s="1"/>
      <c r="H4" s="11"/>
      <c r="I4" s="11"/>
      <c r="O4" t="s">
        <v>23</v>
      </c>
      <c r="P4" t="s">
        <v>26</v>
      </c>
    </row>
    <row r="5" spans="1:16" ht="12.75" customHeight="1">
      <c r="A5" t="s">
        <v>20</v>
      </c>
      <c r="B5" s="16" t="s">
        <v>21</v>
      </c>
      <c r="C5" s="17" t="s">
        <v>1529</v>
      </c>
      <c r="D5" s="6"/>
      <c r="E5" s="18" t="s">
        <v>904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535</v>
      </c>
      <c r="D10" s="24" t="s">
        <v>49</v>
      </c>
      <c r="E10" s="30" t="s">
        <v>536</v>
      </c>
      <c r="F10" s="31" t="s">
        <v>537</v>
      </c>
      <c r="G10" s="32">
        <v>336</v>
      </c>
      <c r="H10" s="33">
        <v>0</v>
      </c>
      <c r="I10" s="33">
        <f>ROUND(ROUND(H10,2)*ROUND(G10,3),2)</f>
      </c>
      <c r="O10">
        <f>(I10*21)/100</f>
      </c>
      <c r="P10" t="s">
        <v>26</v>
      </c>
    </row>
    <row r="11" spans="1:5" ht="12.75">
      <c r="A11" s="34" t="s">
        <v>52</v>
      </c>
      <c r="E11" s="35" t="s">
        <v>49</v>
      </c>
    </row>
    <row r="12" spans="1:5" ht="25.5">
      <c r="A12" s="36" t="s">
        <v>53</v>
      </c>
      <c r="E12" s="37" t="s">
        <v>1530</v>
      </c>
    </row>
    <row r="13" spans="1:5" ht="38.25">
      <c r="A13" t="s">
        <v>55</v>
      </c>
      <c r="E13" s="35" t="s">
        <v>539</v>
      </c>
    </row>
    <row r="14" spans="1:16" ht="12.75">
      <c r="A14" s="24" t="s">
        <v>47</v>
      </c>
      <c r="B14" s="29" t="s">
        <v>26</v>
      </c>
      <c r="C14" s="29" t="s">
        <v>1518</v>
      </c>
      <c r="D14" s="24" t="s">
        <v>49</v>
      </c>
      <c r="E14" s="30" t="s">
        <v>1519</v>
      </c>
      <c r="F14" s="31" t="s">
        <v>85</v>
      </c>
      <c r="G14" s="32">
        <v>45</v>
      </c>
      <c r="H14" s="33">
        <v>0</v>
      </c>
      <c r="I14" s="33">
        <f>ROUND(ROUND(H14,2)*ROUND(G14,3),2)</f>
      </c>
      <c r="O14">
        <f>(I14*21)/100</f>
      </c>
      <c r="P14" t="s">
        <v>26</v>
      </c>
    </row>
    <row r="15" spans="1:5" ht="12.75">
      <c r="A15" s="34" t="s">
        <v>52</v>
      </c>
      <c r="E15" s="35" t="s">
        <v>49</v>
      </c>
    </row>
    <row r="16" spans="1:5" ht="38.25">
      <c r="A16" s="36" t="s">
        <v>53</v>
      </c>
      <c r="E16" s="37" t="s">
        <v>1531</v>
      </c>
    </row>
    <row r="17" spans="1:5" ht="38.25">
      <c r="A17" t="s">
        <v>55</v>
      </c>
      <c r="E17" s="35" t="s">
        <v>1517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1533</v>
      </c>
      <c r="I3" s="41">
        <f>0+I9</f>
      </c>
      <c r="O3" t="s">
        <v>22</v>
      </c>
      <c r="P3" t="s">
        <v>26</v>
      </c>
    </row>
    <row r="4" spans="1:16" ht="15" customHeight="1">
      <c r="A4" t="s">
        <v>16</v>
      </c>
      <c r="B4" s="12" t="s">
        <v>17</v>
      </c>
      <c r="C4" s="13" t="s">
        <v>25</v>
      </c>
      <c r="D4" s="1"/>
      <c r="E4" s="14" t="s">
        <v>1532</v>
      </c>
      <c r="F4" s="1"/>
      <c r="G4" s="1"/>
      <c r="H4" s="11"/>
      <c r="I4" s="11"/>
      <c r="O4" t="s">
        <v>23</v>
      </c>
      <c r="P4" t="s">
        <v>26</v>
      </c>
    </row>
    <row r="5" spans="1:16" ht="12.75" customHeight="1">
      <c r="A5" t="s">
        <v>20</v>
      </c>
      <c r="B5" s="16" t="s">
        <v>21</v>
      </c>
      <c r="C5" s="17" t="s">
        <v>1533</v>
      </c>
      <c r="D5" s="6"/>
      <c r="E5" s="18" t="s">
        <v>1325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1534</v>
      </c>
      <c r="D10" s="24" t="s">
        <v>378</v>
      </c>
      <c r="E10" s="30" t="s">
        <v>1535</v>
      </c>
      <c r="F10" s="31" t="s">
        <v>1111</v>
      </c>
      <c r="G10" s="32">
        <v>1</v>
      </c>
      <c r="H10" s="33">
        <v>0</v>
      </c>
      <c r="I10" s="33">
        <f>ROUND(ROUND(H10,2)*ROUND(G10,3),2)</f>
      </c>
      <c r="O10">
        <f>(I10*21)/100</f>
      </c>
      <c r="P10" t="s">
        <v>26</v>
      </c>
    </row>
    <row r="11" spans="1:5" ht="12.75">
      <c r="A11" s="34" t="s">
        <v>52</v>
      </c>
      <c r="E11" s="35" t="s">
        <v>1536</v>
      </c>
    </row>
    <row r="12" spans="1:5" ht="12.75">
      <c r="A12" s="36" t="s">
        <v>53</v>
      </c>
      <c r="E12" s="37" t="s">
        <v>419</v>
      </c>
    </row>
    <row r="13" spans="1:5" ht="12.75">
      <c r="A13" t="s">
        <v>55</v>
      </c>
      <c r="E13" s="35" t="s">
        <v>1537</v>
      </c>
    </row>
    <row r="14" spans="1:16" ht="12.75">
      <c r="A14" s="24" t="s">
        <v>47</v>
      </c>
      <c r="B14" s="29" t="s">
        <v>26</v>
      </c>
      <c r="C14" s="29" t="s">
        <v>1538</v>
      </c>
      <c r="D14" s="24" t="s">
        <v>49</v>
      </c>
      <c r="E14" s="30" t="s">
        <v>1539</v>
      </c>
      <c r="F14" s="31" t="s">
        <v>1111</v>
      </c>
      <c r="G14" s="32">
        <v>1</v>
      </c>
      <c r="H14" s="33">
        <v>0</v>
      </c>
      <c r="I14" s="33">
        <f>ROUND(ROUND(H14,2)*ROUND(G14,3),2)</f>
      </c>
      <c r="O14">
        <f>(I14*21)/100</f>
      </c>
      <c r="P14" t="s">
        <v>26</v>
      </c>
    </row>
    <row r="15" spans="1:5" ht="12.75">
      <c r="A15" s="34" t="s">
        <v>52</v>
      </c>
      <c r="E15" s="35" t="s">
        <v>49</v>
      </c>
    </row>
    <row r="16" spans="1:5" ht="12.75">
      <c r="A16" s="36" t="s">
        <v>53</v>
      </c>
      <c r="E16" s="37" t="s">
        <v>419</v>
      </c>
    </row>
    <row r="17" spans="1:5" ht="25.5">
      <c r="A17" t="s">
        <v>55</v>
      </c>
      <c r="E17" s="35" t="s">
        <v>1540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7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0+O9+O22+O35+O52</f>
      </c>
      <c r="P2" t="s">
        <v>25</v>
      </c>
    </row>
    <row r="3" spans="1:16" ht="15" customHeight="1">
      <c r="A3" t="s">
        <v>11</v>
      </c>
      <c r="B3" s="12" t="s">
        <v>13</v>
      </c>
      <c r="C3" s="13" t="s">
        <v>14</v>
      </c>
      <c r="D3" s="1"/>
      <c r="E3" s="14" t="s">
        <v>15</v>
      </c>
      <c r="F3" s="1"/>
      <c r="G3" s="9"/>
      <c r="H3" s="8" t="s">
        <v>1541</v>
      </c>
      <c r="I3" s="41">
        <f>0+I9+I22+I35+I52</f>
      </c>
      <c r="O3" t="s">
        <v>22</v>
      </c>
      <c r="P3" t="s">
        <v>26</v>
      </c>
    </row>
    <row r="4" spans="1:16" ht="15" customHeight="1">
      <c r="A4" t="s">
        <v>16</v>
      </c>
      <c r="B4" s="12" t="s">
        <v>17</v>
      </c>
      <c r="C4" s="13" t="s">
        <v>25</v>
      </c>
      <c r="D4" s="1"/>
      <c r="E4" s="14" t="s">
        <v>1532</v>
      </c>
      <c r="F4" s="1"/>
      <c r="G4" s="1"/>
      <c r="H4" s="11"/>
      <c r="I4" s="11"/>
      <c r="O4" t="s">
        <v>23</v>
      </c>
      <c r="P4" t="s">
        <v>26</v>
      </c>
    </row>
    <row r="5" spans="1:16" ht="12.75" customHeight="1">
      <c r="A5" t="s">
        <v>20</v>
      </c>
      <c r="B5" s="16" t="s">
        <v>21</v>
      </c>
      <c r="C5" s="17" t="s">
        <v>1541</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36.25</v>
      </c>
      <c r="H10" s="33">
        <v>0</v>
      </c>
      <c r="I10" s="33">
        <f>ROUND(ROUND(H10,2)*ROUND(G10,3),2)</f>
      </c>
      <c r="O10">
        <f>(I10*21)/100</f>
      </c>
      <c r="P10" t="s">
        <v>26</v>
      </c>
    </row>
    <row r="11" spans="1:5" ht="12.75">
      <c r="A11" s="34" t="s">
        <v>52</v>
      </c>
      <c r="E11" s="35" t="s">
        <v>49</v>
      </c>
    </row>
    <row r="12" spans="1:5" ht="12.75">
      <c r="A12" s="36" t="s">
        <v>53</v>
      </c>
      <c r="E12" s="37" t="s">
        <v>1542</v>
      </c>
    </row>
    <row r="13" spans="1:5" ht="25.5">
      <c r="A13" t="s">
        <v>55</v>
      </c>
      <c r="E13" s="35" t="s">
        <v>56</v>
      </c>
    </row>
    <row r="14" spans="1:16" ht="12.75">
      <c r="A14" s="24" t="s">
        <v>47</v>
      </c>
      <c r="B14" s="29" t="s">
        <v>26</v>
      </c>
      <c r="C14" s="29" t="s">
        <v>348</v>
      </c>
      <c r="D14" s="24" t="s">
        <v>49</v>
      </c>
      <c r="E14" s="30" t="s">
        <v>349</v>
      </c>
      <c r="F14" s="31" t="s">
        <v>51</v>
      </c>
      <c r="G14" s="32">
        <v>18.15</v>
      </c>
      <c r="H14" s="33">
        <v>0</v>
      </c>
      <c r="I14" s="33">
        <f>ROUND(ROUND(H14,2)*ROUND(G14,3),2)</f>
      </c>
      <c r="O14">
        <f>(I14*21)/100</f>
      </c>
      <c r="P14" t="s">
        <v>26</v>
      </c>
    </row>
    <row r="15" spans="1:5" ht="12.75">
      <c r="A15" s="34" t="s">
        <v>52</v>
      </c>
      <c r="E15" s="35" t="s">
        <v>49</v>
      </c>
    </row>
    <row r="16" spans="1:5" ht="63.75">
      <c r="A16" s="36" t="s">
        <v>53</v>
      </c>
      <c r="E16" s="37" t="s">
        <v>1543</v>
      </c>
    </row>
    <row r="17" spans="1:5" ht="25.5">
      <c r="A17" t="s">
        <v>55</v>
      </c>
      <c r="E17" s="35" t="s">
        <v>56</v>
      </c>
    </row>
    <row r="18" spans="1:16" ht="12.75">
      <c r="A18" s="24" t="s">
        <v>47</v>
      </c>
      <c r="B18" s="29" t="s">
        <v>25</v>
      </c>
      <c r="C18" s="29" t="s">
        <v>297</v>
      </c>
      <c r="D18" s="24" t="s">
        <v>49</v>
      </c>
      <c r="E18" s="30" t="s">
        <v>298</v>
      </c>
      <c r="F18" s="31" t="s">
        <v>51</v>
      </c>
      <c r="G18" s="32">
        <v>11.6</v>
      </c>
      <c r="H18" s="33">
        <v>0</v>
      </c>
      <c r="I18" s="33">
        <f>ROUND(ROUND(H18,2)*ROUND(G18,3),2)</f>
      </c>
      <c r="O18">
        <f>(I18*21)/100</f>
      </c>
      <c r="P18" t="s">
        <v>26</v>
      </c>
    </row>
    <row r="19" spans="1:5" ht="12.75">
      <c r="A19" s="34" t="s">
        <v>52</v>
      </c>
      <c r="E19" s="35" t="s">
        <v>49</v>
      </c>
    </row>
    <row r="20" spans="1:5" ht="12.75">
      <c r="A20" s="36" t="s">
        <v>53</v>
      </c>
      <c r="E20" s="37" t="s">
        <v>1544</v>
      </c>
    </row>
    <row r="21" spans="1:5" ht="25.5">
      <c r="A21" t="s">
        <v>55</v>
      </c>
      <c r="E21" s="35" t="s">
        <v>56</v>
      </c>
    </row>
    <row r="22" spans="1:18" ht="12.75" customHeight="1">
      <c r="A22" s="6" t="s">
        <v>45</v>
      </c>
      <c r="B22" s="6"/>
      <c r="C22" s="39" t="s">
        <v>18</v>
      </c>
      <c r="D22" s="6"/>
      <c r="E22" s="27" t="s">
        <v>62</v>
      </c>
      <c r="F22" s="6"/>
      <c r="G22" s="6"/>
      <c r="H22" s="6"/>
      <c r="I22" s="40">
        <f>0+Q22</f>
      </c>
      <c r="O22">
        <f>0+R22</f>
      </c>
      <c r="Q22">
        <f>0+I23+I27+I31</f>
      </c>
      <c r="R22">
        <f>0+O23+O27+O31</f>
      </c>
    </row>
    <row r="23" spans="1:16" ht="12.75">
      <c r="A23" s="24" t="s">
        <v>47</v>
      </c>
      <c r="B23" s="29" t="s">
        <v>35</v>
      </c>
      <c r="C23" s="29" t="s">
        <v>1467</v>
      </c>
      <c r="D23" s="24" t="s">
        <v>49</v>
      </c>
      <c r="E23" s="30" t="s">
        <v>1468</v>
      </c>
      <c r="F23" s="31" t="s">
        <v>51</v>
      </c>
      <c r="G23" s="32">
        <v>11.6</v>
      </c>
      <c r="H23" s="33">
        <v>0</v>
      </c>
      <c r="I23" s="33">
        <f>ROUND(ROUND(H23,2)*ROUND(G23,3),2)</f>
      </c>
      <c r="O23">
        <f>(I23*21)/100</f>
      </c>
      <c r="P23" t="s">
        <v>26</v>
      </c>
    </row>
    <row r="24" spans="1:5" ht="38.25">
      <c r="A24" s="34" t="s">
        <v>52</v>
      </c>
      <c r="E24" s="35" t="s">
        <v>1545</v>
      </c>
    </row>
    <row r="25" spans="1:5" ht="12.75">
      <c r="A25" s="36" t="s">
        <v>53</v>
      </c>
      <c r="E25" s="37" t="s">
        <v>1546</v>
      </c>
    </row>
    <row r="26" spans="1:5" ht="63.75">
      <c r="A26" t="s">
        <v>55</v>
      </c>
      <c r="E26" s="35" t="s">
        <v>73</v>
      </c>
    </row>
    <row r="27" spans="1:16" ht="12.75">
      <c r="A27" s="24" t="s">
        <v>47</v>
      </c>
      <c r="B27" s="29" t="s">
        <v>37</v>
      </c>
      <c r="C27" s="29" t="s">
        <v>442</v>
      </c>
      <c r="D27" s="24" t="s">
        <v>49</v>
      </c>
      <c r="E27" s="30" t="s">
        <v>443</v>
      </c>
      <c r="F27" s="31" t="s">
        <v>51</v>
      </c>
      <c r="G27" s="32">
        <v>36.25</v>
      </c>
      <c r="H27" s="33">
        <v>0</v>
      </c>
      <c r="I27" s="33">
        <f>ROUND(ROUND(H27,2)*ROUND(G27,3),2)</f>
      </c>
      <c r="O27">
        <f>(I27*21)/100</f>
      </c>
      <c r="P27" t="s">
        <v>26</v>
      </c>
    </row>
    <row r="28" spans="1:5" ht="25.5">
      <c r="A28" s="34" t="s">
        <v>52</v>
      </c>
      <c r="E28" s="35" t="s">
        <v>1547</v>
      </c>
    </row>
    <row r="29" spans="1:5" ht="12.75">
      <c r="A29" s="36" t="s">
        <v>53</v>
      </c>
      <c r="E29" s="37" t="s">
        <v>1548</v>
      </c>
    </row>
    <row r="30" spans="1:5" ht="369.75">
      <c r="A30" t="s">
        <v>55</v>
      </c>
      <c r="E30" s="35" t="s">
        <v>94</v>
      </c>
    </row>
    <row r="31" spans="1:16" ht="12.75">
      <c r="A31" s="24" t="s">
        <v>47</v>
      </c>
      <c r="B31" s="29" t="s">
        <v>39</v>
      </c>
      <c r="C31" s="29" t="s">
        <v>122</v>
      </c>
      <c r="D31" s="24" t="s">
        <v>49</v>
      </c>
      <c r="E31" s="30" t="s">
        <v>123</v>
      </c>
      <c r="F31" s="31" t="s">
        <v>65</v>
      </c>
      <c r="G31" s="32">
        <v>40</v>
      </c>
      <c r="H31" s="33">
        <v>0</v>
      </c>
      <c r="I31" s="33">
        <f>ROUND(ROUND(H31,2)*ROUND(G31,3),2)</f>
      </c>
      <c r="O31">
        <f>(I31*21)/100</f>
      </c>
      <c r="P31" t="s">
        <v>26</v>
      </c>
    </row>
    <row r="32" spans="1:5" ht="12.75">
      <c r="A32" s="34" t="s">
        <v>52</v>
      </c>
      <c r="E32" s="35" t="s">
        <v>1397</v>
      </c>
    </row>
    <row r="33" spans="1:5" ht="12.75">
      <c r="A33" s="36" t="s">
        <v>53</v>
      </c>
      <c r="E33" s="37" t="s">
        <v>67</v>
      </c>
    </row>
    <row r="34" spans="1:5" ht="25.5">
      <c r="A34" t="s">
        <v>55</v>
      </c>
      <c r="E34" s="35" t="s">
        <v>125</v>
      </c>
    </row>
    <row r="35" spans="1:18" ht="12.75" customHeight="1">
      <c r="A35" s="6" t="s">
        <v>45</v>
      </c>
      <c r="B35" s="6"/>
      <c r="C35" s="39" t="s">
        <v>37</v>
      </c>
      <c r="D35" s="6"/>
      <c r="E35" s="27" t="s">
        <v>139</v>
      </c>
      <c r="F35" s="6"/>
      <c r="G35" s="6"/>
      <c r="H35" s="6"/>
      <c r="I35" s="40">
        <f>0+Q35</f>
      </c>
      <c r="O35">
        <f>0+R35</f>
      </c>
      <c r="Q35">
        <f>0+I36+I40+I44+I48</f>
      </c>
      <c r="R35">
        <f>0+O36+O40+O44+O48</f>
      </c>
    </row>
    <row r="36" spans="1:16" ht="12.75">
      <c r="A36" s="24" t="s">
        <v>47</v>
      </c>
      <c r="B36" s="29" t="s">
        <v>82</v>
      </c>
      <c r="C36" s="29" t="s">
        <v>1489</v>
      </c>
      <c r="D36" s="24" t="s">
        <v>49</v>
      </c>
      <c r="E36" s="30" t="s">
        <v>1490</v>
      </c>
      <c r="F36" s="31" t="s">
        <v>65</v>
      </c>
      <c r="G36" s="32">
        <v>165</v>
      </c>
      <c r="H36" s="33">
        <v>0</v>
      </c>
      <c r="I36" s="33">
        <f>ROUND(ROUND(H36,2)*ROUND(G36,3),2)</f>
      </c>
      <c r="O36">
        <f>(I36*21)/100</f>
      </c>
      <c r="P36" t="s">
        <v>26</v>
      </c>
    </row>
    <row r="37" spans="1:5" ht="12.75">
      <c r="A37" s="34" t="s">
        <v>52</v>
      </c>
      <c r="E37" s="35" t="s">
        <v>155</v>
      </c>
    </row>
    <row r="38" spans="1:5" ht="12.75">
      <c r="A38" s="36" t="s">
        <v>53</v>
      </c>
      <c r="E38" s="37" t="s">
        <v>1549</v>
      </c>
    </row>
    <row r="39" spans="1:5" ht="51">
      <c r="A39" t="s">
        <v>55</v>
      </c>
      <c r="E39" s="35" t="s">
        <v>151</v>
      </c>
    </row>
    <row r="40" spans="1:16" ht="12.75">
      <c r="A40" s="24" t="s">
        <v>47</v>
      </c>
      <c r="B40" s="29" t="s">
        <v>89</v>
      </c>
      <c r="C40" s="29" t="s">
        <v>985</v>
      </c>
      <c r="D40" s="24" t="s">
        <v>49</v>
      </c>
      <c r="E40" s="30" t="s">
        <v>986</v>
      </c>
      <c r="F40" s="31" t="s">
        <v>65</v>
      </c>
      <c r="G40" s="32">
        <v>144</v>
      </c>
      <c r="H40" s="33">
        <v>0</v>
      </c>
      <c r="I40" s="33">
        <f>ROUND(ROUND(H40,2)*ROUND(G40,3),2)</f>
      </c>
      <c r="O40">
        <f>(I40*21)/100</f>
      </c>
      <c r="P40" t="s">
        <v>26</v>
      </c>
    </row>
    <row r="41" spans="1:5" ht="12.75">
      <c r="A41" s="34" t="s">
        <v>52</v>
      </c>
      <c r="E41" s="35" t="s">
        <v>1397</v>
      </c>
    </row>
    <row r="42" spans="1:5" ht="12.75">
      <c r="A42" s="36" t="s">
        <v>53</v>
      </c>
      <c r="E42" s="37" t="s">
        <v>1550</v>
      </c>
    </row>
    <row r="43" spans="1:5" ht="153">
      <c r="A43" t="s">
        <v>55</v>
      </c>
      <c r="E43" s="35" t="s">
        <v>194</v>
      </c>
    </row>
    <row r="44" spans="1:16" ht="12.75">
      <c r="A44" s="24" t="s">
        <v>47</v>
      </c>
      <c r="B44" s="29" t="s">
        <v>42</v>
      </c>
      <c r="C44" s="29" t="s">
        <v>1497</v>
      </c>
      <c r="D44" s="24" t="s">
        <v>49</v>
      </c>
      <c r="E44" s="30" t="s">
        <v>1498</v>
      </c>
      <c r="F44" s="31" t="s">
        <v>65</v>
      </c>
      <c r="G44" s="32">
        <v>12</v>
      </c>
      <c r="H44" s="33">
        <v>0</v>
      </c>
      <c r="I44" s="33">
        <f>ROUND(ROUND(H44,2)*ROUND(G44,3),2)</f>
      </c>
      <c r="O44">
        <f>(I44*21)/100</f>
      </c>
      <c r="P44" t="s">
        <v>26</v>
      </c>
    </row>
    <row r="45" spans="1:5" ht="25.5">
      <c r="A45" s="34" t="s">
        <v>52</v>
      </c>
      <c r="E45" s="35" t="s">
        <v>1551</v>
      </c>
    </row>
    <row r="46" spans="1:5" ht="12.75">
      <c r="A46" s="36" t="s">
        <v>53</v>
      </c>
      <c r="E46" s="37" t="s">
        <v>316</v>
      </c>
    </row>
    <row r="47" spans="1:5" ht="153">
      <c r="A47" t="s">
        <v>55</v>
      </c>
      <c r="E47" s="35" t="s">
        <v>194</v>
      </c>
    </row>
    <row r="48" spans="1:16" ht="25.5">
      <c r="A48" s="24" t="s">
        <v>47</v>
      </c>
      <c r="B48" s="29" t="s">
        <v>44</v>
      </c>
      <c r="C48" s="29" t="s">
        <v>988</v>
      </c>
      <c r="D48" s="24" t="s">
        <v>49</v>
      </c>
      <c r="E48" s="30" t="s">
        <v>989</v>
      </c>
      <c r="F48" s="31" t="s">
        <v>65</v>
      </c>
      <c r="G48" s="32">
        <v>9</v>
      </c>
      <c r="H48" s="33">
        <v>0</v>
      </c>
      <c r="I48" s="33">
        <f>ROUND(ROUND(H48,2)*ROUND(G48,3),2)</f>
      </c>
      <c r="O48">
        <f>(I48*21)/100</f>
      </c>
      <c r="P48" t="s">
        <v>26</v>
      </c>
    </row>
    <row r="49" spans="1:5" ht="25.5">
      <c r="A49" s="34" t="s">
        <v>52</v>
      </c>
      <c r="E49" s="35" t="s">
        <v>1552</v>
      </c>
    </row>
    <row r="50" spans="1:5" ht="12.75">
      <c r="A50" s="36" t="s">
        <v>53</v>
      </c>
      <c r="E50" s="37" t="s">
        <v>1553</v>
      </c>
    </row>
    <row r="51" spans="1:5" ht="153">
      <c r="A51" t="s">
        <v>55</v>
      </c>
      <c r="E51" s="35" t="s">
        <v>194</v>
      </c>
    </row>
    <row r="52" spans="1:18" ht="12.75" customHeight="1">
      <c r="A52" s="6" t="s">
        <v>45</v>
      </c>
      <c r="B52" s="6"/>
      <c r="C52" s="39" t="s">
        <v>42</v>
      </c>
      <c r="D52" s="6"/>
      <c r="E52" s="27" t="s">
        <v>195</v>
      </c>
      <c r="F52" s="6"/>
      <c r="G52" s="6"/>
      <c r="H52" s="6"/>
      <c r="I52" s="40">
        <f>0+Q52</f>
      </c>
      <c r="O52">
        <f>0+R52</f>
      </c>
      <c r="Q52">
        <f>0+I53+I57+I61+I65+I69</f>
      </c>
      <c r="R52">
        <f>0+O53+O57+O61+O65+O69</f>
      </c>
    </row>
    <row r="53" spans="1:16" ht="12.75">
      <c r="A53" s="24" t="s">
        <v>47</v>
      </c>
      <c r="B53" s="29" t="s">
        <v>104</v>
      </c>
      <c r="C53" s="29" t="s">
        <v>1504</v>
      </c>
      <c r="D53" s="24" t="s">
        <v>49</v>
      </c>
      <c r="E53" s="30" t="s">
        <v>1505</v>
      </c>
      <c r="F53" s="31" t="s">
        <v>85</v>
      </c>
      <c r="G53" s="32">
        <v>96</v>
      </c>
      <c r="H53" s="33">
        <v>0</v>
      </c>
      <c r="I53" s="33">
        <f>ROUND(ROUND(H53,2)*ROUND(G53,3),2)</f>
      </c>
      <c r="O53">
        <f>(I53*21)/100</f>
      </c>
      <c r="P53" t="s">
        <v>26</v>
      </c>
    </row>
    <row r="54" spans="1:5" ht="25.5">
      <c r="A54" s="34" t="s">
        <v>52</v>
      </c>
      <c r="E54" s="35" t="s">
        <v>1554</v>
      </c>
    </row>
    <row r="55" spans="1:5" ht="12.75">
      <c r="A55" s="36" t="s">
        <v>53</v>
      </c>
      <c r="E55" s="37" t="s">
        <v>1555</v>
      </c>
    </row>
    <row r="56" spans="1:5" ht="51">
      <c r="A56" t="s">
        <v>55</v>
      </c>
      <c r="E56" s="35" t="s">
        <v>271</v>
      </c>
    </row>
    <row r="57" spans="1:16" ht="12.75">
      <c r="A57" s="24" t="s">
        <v>47</v>
      </c>
      <c r="B57" s="29" t="s">
        <v>110</v>
      </c>
      <c r="C57" s="29" t="s">
        <v>1556</v>
      </c>
      <c r="D57" s="24" t="s">
        <v>49</v>
      </c>
      <c r="E57" s="30" t="s">
        <v>1557</v>
      </c>
      <c r="F57" s="31" t="s">
        <v>85</v>
      </c>
      <c r="G57" s="32">
        <v>25</v>
      </c>
      <c r="H57" s="33">
        <v>0</v>
      </c>
      <c r="I57" s="33">
        <f>ROUND(ROUND(H57,2)*ROUND(G57,3),2)</f>
      </c>
      <c r="O57">
        <f>(I57*21)/100</f>
      </c>
      <c r="P57" t="s">
        <v>26</v>
      </c>
    </row>
    <row r="58" spans="1:5" ht="12.75">
      <c r="A58" s="34" t="s">
        <v>52</v>
      </c>
      <c r="E58" s="35" t="s">
        <v>1397</v>
      </c>
    </row>
    <row r="59" spans="1:5" ht="12.75">
      <c r="A59" s="36" t="s">
        <v>53</v>
      </c>
      <c r="E59" s="37" t="s">
        <v>1558</v>
      </c>
    </row>
    <row r="60" spans="1:5" ht="25.5">
      <c r="A60" t="s">
        <v>55</v>
      </c>
      <c r="E60" s="35" t="s">
        <v>281</v>
      </c>
    </row>
    <row r="61" spans="1:16" ht="12.75">
      <c r="A61" s="24" t="s">
        <v>47</v>
      </c>
      <c r="B61" s="29" t="s">
        <v>115</v>
      </c>
      <c r="C61" s="29" t="s">
        <v>1559</v>
      </c>
      <c r="D61" s="24" t="s">
        <v>1560</v>
      </c>
      <c r="E61" s="30" t="s">
        <v>1561</v>
      </c>
      <c r="F61" s="31" t="s">
        <v>204</v>
      </c>
      <c r="G61" s="32">
        <v>6</v>
      </c>
      <c r="H61" s="33">
        <v>0</v>
      </c>
      <c r="I61" s="33">
        <f>ROUND(ROUND(H61,2)*ROUND(G61,3),2)</f>
      </c>
      <c r="O61">
        <f>(I61*21)/100</f>
      </c>
      <c r="P61" t="s">
        <v>26</v>
      </c>
    </row>
    <row r="62" spans="1:5" ht="63.75">
      <c r="A62" s="34" t="s">
        <v>52</v>
      </c>
      <c r="E62" s="35" t="s">
        <v>1562</v>
      </c>
    </row>
    <row r="63" spans="1:5" ht="12.75">
      <c r="A63" s="36" t="s">
        <v>53</v>
      </c>
      <c r="E63" s="37" t="s">
        <v>340</v>
      </c>
    </row>
    <row r="64" spans="1:5" ht="89.25">
      <c r="A64" t="s">
        <v>55</v>
      </c>
      <c r="E64" s="35" t="s">
        <v>1563</v>
      </c>
    </row>
    <row r="65" spans="1:16" ht="12.75">
      <c r="A65" s="24" t="s">
        <v>47</v>
      </c>
      <c r="B65" s="29" t="s">
        <v>121</v>
      </c>
      <c r="C65" s="29" t="s">
        <v>1564</v>
      </c>
      <c r="D65" s="24" t="s">
        <v>49</v>
      </c>
      <c r="E65" s="30" t="s">
        <v>1565</v>
      </c>
      <c r="F65" s="31" t="s">
        <v>1566</v>
      </c>
      <c r="G65" s="32">
        <v>108</v>
      </c>
      <c r="H65" s="33">
        <v>0</v>
      </c>
      <c r="I65" s="33">
        <f>ROUND(ROUND(H65,2)*ROUND(G65,3),2)</f>
      </c>
      <c r="O65">
        <f>(I65*21)/100</f>
      </c>
      <c r="P65" t="s">
        <v>26</v>
      </c>
    </row>
    <row r="66" spans="1:5" ht="25.5">
      <c r="A66" s="34" t="s">
        <v>52</v>
      </c>
      <c r="E66" s="35" t="s">
        <v>1567</v>
      </c>
    </row>
    <row r="67" spans="1:5" ht="12.75">
      <c r="A67" s="36" t="s">
        <v>53</v>
      </c>
      <c r="E67" s="37" t="s">
        <v>1568</v>
      </c>
    </row>
    <row r="68" spans="1:5" ht="216.75">
      <c r="A68" t="s">
        <v>55</v>
      </c>
      <c r="E68" s="35" t="s">
        <v>1569</v>
      </c>
    </row>
    <row r="69" spans="1:16" ht="12.75">
      <c r="A69" s="24" t="s">
        <v>47</v>
      </c>
      <c r="B69" s="29" t="s">
        <v>126</v>
      </c>
      <c r="C69" s="29" t="s">
        <v>1570</v>
      </c>
      <c r="D69" s="24" t="s">
        <v>49</v>
      </c>
      <c r="E69" s="30" t="s">
        <v>1571</v>
      </c>
      <c r="F69" s="31" t="s">
        <v>1566</v>
      </c>
      <c r="G69" s="32">
        <v>31.5</v>
      </c>
      <c r="H69" s="33">
        <v>0</v>
      </c>
      <c r="I69" s="33">
        <f>ROUND(ROUND(H69,2)*ROUND(G69,3),2)</f>
      </c>
      <c r="O69">
        <f>(I69*21)/100</f>
      </c>
      <c r="P69" t="s">
        <v>26</v>
      </c>
    </row>
    <row r="70" spans="1:5" ht="25.5">
      <c r="A70" s="34" t="s">
        <v>52</v>
      </c>
      <c r="E70" s="35" t="s">
        <v>1567</v>
      </c>
    </row>
    <row r="71" spans="1:5" ht="12.75">
      <c r="A71" s="36" t="s">
        <v>53</v>
      </c>
      <c r="E71" s="37" t="s">
        <v>1572</v>
      </c>
    </row>
    <row r="72" spans="1:5" ht="216.75">
      <c r="A72" t="s">
        <v>55</v>
      </c>
      <c r="E72" s="35" t="s">
        <v>1569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0+O9+O18+O35+O64</f>
      </c>
      <c r="P2" t="s">
        <v>25</v>
      </c>
    </row>
    <row r="3" spans="1:16" ht="15" customHeight="1">
      <c r="A3" t="s">
        <v>11</v>
      </c>
      <c r="B3" s="12" t="s">
        <v>13</v>
      </c>
      <c r="C3" s="13" t="s">
        <v>14</v>
      </c>
      <c r="D3" s="1"/>
      <c r="E3" s="14" t="s">
        <v>15</v>
      </c>
      <c r="F3" s="1"/>
      <c r="G3" s="9"/>
      <c r="H3" s="8" t="s">
        <v>1573</v>
      </c>
      <c r="I3" s="41">
        <f>0+I9+I18+I35+I64</f>
      </c>
      <c r="O3" t="s">
        <v>22</v>
      </c>
      <c r="P3" t="s">
        <v>26</v>
      </c>
    </row>
    <row r="4" spans="1:16" ht="15" customHeight="1">
      <c r="A4" t="s">
        <v>16</v>
      </c>
      <c r="B4" s="12" t="s">
        <v>17</v>
      </c>
      <c r="C4" s="13" t="s">
        <v>25</v>
      </c>
      <c r="D4" s="1"/>
      <c r="E4" s="14" t="s">
        <v>1532</v>
      </c>
      <c r="F4" s="1"/>
      <c r="G4" s="1"/>
      <c r="H4" s="11"/>
      <c r="I4" s="11"/>
      <c r="O4" t="s">
        <v>23</v>
      </c>
      <c r="P4" t="s">
        <v>26</v>
      </c>
    </row>
    <row r="5" spans="1:16" ht="12.75" customHeight="1">
      <c r="A5" t="s">
        <v>20</v>
      </c>
      <c r="B5" s="16" t="s">
        <v>21</v>
      </c>
      <c r="C5" s="17" t="s">
        <v>1573</v>
      </c>
      <c r="D5" s="6"/>
      <c r="E5" s="18" t="s">
        <v>1463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37</v>
      </c>
      <c r="C10" s="29" t="s">
        <v>48</v>
      </c>
      <c r="D10" s="24" t="s">
        <v>49</v>
      </c>
      <c r="E10" s="30" t="s">
        <v>50</v>
      </c>
      <c r="F10" s="31" t="s">
        <v>51</v>
      </c>
      <c r="G10" s="32">
        <v>117.5</v>
      </c>
      <c r="H10" s="33">
        <v>0</v>
      </c>
      <c r="I10" s="33">
        <f>ROUND(ROUND(H10,2)*ROUND(G10,3),2)</f>
      </c>
      <c r="O10">
        <f>(I10*21)/100</f>
      </c>
      <c r="P10" t="s">
        <v>26</v>
      </c>
    </row>
    <row r="11" spans="1:5" ht="12.75">
      <c r="A11" s="34" t="s">
        <v>52</v>
      </c>
      <c r="E11" s="35" t="s">
        <v>49</v>
      </c>
    </row>
    <row r="12" spans="1:5" ht="12.75">
      <c r="A12" s="36" t="s">
        <v>53</v>
      </c>
      <c r="E12" s="37" t="s">
        <v>1574</v>
      </c>
    </row>
    <row r="13" spans="1:5" ht="25.5">
      <c r="A13" t="s">
        <v>55</v>
      </c>
      <c r="E13" s="35" t="s">
        <v>56</v>
      </c>
    </row>
    <row r="14" spans="1:16" ht="12.75">
      <c r="A14" s="24" t="s">
        <v>47</v>
      </c>
      <c r="B14" s="29" t="s">
        <v>110</v>
      </c>
      <c r="C14" s="29" t="s">
        <v>348</v>
      </c>
      <c r="D14" s="24" t="s">
        <v>49</v>
      </c>
      <c r="E14" s="30" t="s">
        <v>349</v>
      </c>
      <c r="F14" s="31" t="s">
        <v>51</v>
      </c>
      <c r="G14" s="32">
        <v>5.8</v>
      </c>
      <c r="H14" s="33">
        <v>0</v>
      </c>
      <c r="I14" s="33">
        <f>ROUND(ROUND(H14,2)*ROUND(G14,3),2)</f>
      </c>
      <c r="O14">
        <f>(I14*21)/100</f>
      </c>
      <c r="P14" t="s">
        <v>26</v>
      </c>
    </row>
    <row r="15" spans="1:5" ht="12.75">
      <c r="A15" s="34" t="s">
        <v>52</v>
      </c>
      <c r="E15" s="35" t="s">
        <v>49</v>
      </c>
    </row>
    <row r="16" spans="1:5" ht="51">
      <c r="A16" s="36" t="s">
        <v>53</v>
      </c>
      <c r="E16" s="37" t="s">
        <v>1575</v>
      </c>
    </row>
    <row r="17" spans="1:5" ht="25.5">
      <c r="A17" t="s">
        <v>55</v>
      </c>
      <c r="E17" s="35" t="s">
        <v>56</v>
      </c>
    </row>
    <row r="18" spans="1:18" ht="12.75" customHeight="1">
      <c r="A18" s="6" t="s">
        <v>45</v>
      </c>
      <c r="B18" s="6"/>
      <c r="C18" s="39" t="s">
        <v>18</v>
      </c>
      <c r="D18" s="6"/>
      <c r="E18" s="27" t="s">
        <v>62</v>
      </c>
      <c r="F18" s="6"/>
      <c r="G18" s="6"/>
      <c r="H18" s="6"/>
      <c r="I18" s="40">
        <f>0+Q18</f>
      </c>
      <c r="O18">
        <f>0+R18</f>
      </c>
      <c r="Q18">
        <f>0+I19+I23+I27+I31</f>
      </c>
      <c r="R18">
        <f>0+O19+O23+O27+O31</f>
      </c>
    </row>
    <row r="19" spans="1:16" ht="12.75">
      <c r="A19" s="24" t="s">
        <v>47</v>
      </c>
      <c r="B19" s="29" t="s">
        <v>35</v>
      </c>
      <c r="C19" s="29" t="s">
        <v>442</v>
      </c>
      <c r="D19" s="24" t="s">
        <v>49</v>
      </c>
      <c r="E19" s="30" t="s">
        <v>443</v>
      </c>
      <c r="F19" s="31" t="s">
        <v>51</v>
      </c>
      <c r="G19" s="32">
        <v>117.5</v>
      </c>
      <c r="H19" s="33">
        <v>0</v>
      </c>
      <c r="I19" s="33">
        <f>ROUND(ROUND(H19,2)*ROUND(G19,3),2)</f>
      </c>
      <c r="O19">
        <f>(I19*21)/100</f>
      </c>
      <c r="P19" t="s">
        <v>26</v>
      </c>
    </row>
    <row r="20" spans="1:5" ht="25.5">
      <c r="A20" s="34" t="s">
        <v>52</v>
      </c>
      <c r="E20" s="35" t="s">
        <v>1479</v>
      </c>
    </row>
    <row r="21" spans="1:5" ht="12.75">
      <c r="A21" s="36" t="s">
        <v>53</v>
      </c>
      <c r="E21" s="37" t="s">
        <v>1576</v>
      </c>
    </row>
    <row r="22" spans="1:5" ht="369.75">
      <c r="A22" t="s">
        <v>55</v>
      </c>
      <c r="E22" s="35" t="s">
        <v>94</v>
      </c>
    </row>
    <row r="23" spans="1:16" ht="12.75">
      <c r="A23" s="24" t="s">
        <v>47</v>
      </c>
      <c r="B23" s="29" t="s">
        <v>82</v>
      </c>
      <c r="C23" s="29" t="s">
        <v>122</v>
      </c>
      <c r="D23" s="24" t="s">
        <v>49</v>
      </c>
      <c r="E23" s="30" t="s">
        <v>123</v>
      </c>
      <c r="F23" s="31" t="s">
        <v>65</v>
      </c>
      <c r="G23" s="32">
        <v>119.2</v>
      </c>
      <c r="H23" s="33">
        <v>0</v>
      </c>
      <c r="I23" s="33">
        <f>ROUND(ROUND(H23,2)*ROUND(G23,3),2)</f>
      </c>
      <c r="O23">
        <f>(I23*21)/100</f>
      </c>
      <c r="P23" t="s">
        <v>26</v>
      </c>
    </row>
    <row r="24" spans="1:5" ht="12.75">
      <c r="A24" s="34" t="s">
        <v>52</v>
      </c>
      <c r="E24" s="35" t="s">
        <v>1486</v>
      </c>
    </row>
    <row r="25" spans="1:5" ht="12.75">
      <c r="A25" s="36" t="s">
        <v>53</v>
      </c>
      <c r="E25" s="37" t="s">
        <v>1577</v>
      </c>
    </row>
    <row r="26" spans="1:5" ht="25.5">
      <c r="A26" t="s">
        <v>55</v>
      </c>
      <c r="E26" s="35" t="s">
        <v>125</v>
      </c>
    </row>
    <row r="27" spans="1:16" ht="12.75">
      <c r="A27" s="24" t="s">
        <v>47</v>
      </c>
      <c r="B27" s="29" t="s">
        <v>126</v>
      </c>
      <c r="C27" s="29" t="s">
        <v>1481</v>
      </c>
      <c r="D27" s="24" t="s">
        <v>49</v>
      </c>
      <c r="E27" s="30" t="s">
        <v>1482</v>
      </c>
      <c r="F27" s="31" t="s">
        <v>51</v>
      </c>
      <c r="G27" s="32">
        <v>23.84</v>
      </c>
      <c r="H27" s="33">
        <v>0</v>
      </c>
      <c r="I27" s="33">
        <f>ROUND(ROUND(H27,2)*ROUND(G27,3),2)</f>
      </c>
      <c r="O27">
        <f>(I27*21)/100</f>
      </c>
      <c r="P27" t="s">
        <v>26</v>
      </c>
    </row>
    <row r="28" spans="1:5" ht="12.75">
      <c r="A28" s="34" t="s">
        <v>52</v>
      </c>
      <c r="E28" s="35" t="s">
        <v>1483</v>
      </c>
    </row>
    <row r="29" spans="1:5" ht="12.75">
      <c r="A29" s="36" t="s">
        <v>53</v>
      </c>
      <c r="E29" s="37" t="s">
        <v>1578</v>
      </c>
    </row>
    <row r="30" spans="1:5" ht="204">
      <c r="A30" t="s">
        <v>55</v>
      </c>
      <c r="E30" s="35" t="s">
        <v>1485</v>
      </c>
    </row>
    <row r="31" spans="1:16" ht="12.75">
      <c r="A31" s="24" t="s">
        <v>47</v>
      </c>
      <c r="B31" s="29" t="s">
        <v>164</v>
      </c>
      <c r="C31" s="29" t="s">
        <v>1579</v>
      </c>
      <c r="D31" s="24" t="s">
        <v>49</v>
      </c>
      <c r="E31" s="30" t="s">
        <v>1580</v>
      </c>
      <c r="F31" s="31" t="s">
        <v>51</v>
      </c>
      <c r="G31" s="32">
        <v>4</v>
      </c>
      <c r="H31" s="33">
        <v>0</v>
      </c>
      <c r="I31" s="33">
        <f>ROUND(ROUND(H31,2)*ROUND(G31,3),2)</f>
      </c>
      <c r="O31">
        <f>(I31*21)/100</f>
      </c>
      <c r="P31" t="s">
        <v>26</v>
      </c>
    </row>
    <row r="32" spans="1:5" ht="12.75">
      <c r="A32" s="34" t="s">
        <v>52</v>
      </c>
      <c r="E32" s="35" t="s">
        <v>71</v>
      </c>
    </row>
    <row r="33" spans="1:5" ht="12.75">
      <c r="A33" s="36" t="s">
        <v>53</v>
      </c>
      <c r="E33" s="37" t="s">
        <v>1581</v>
      </c>
    </row>
    <row r="34" spans="1:5" ht="63.75">
      <c r="A34" t="s">
        <v>55</v>
      </c>
      <c r="E34" s="35" t="s">
        <v>73</v>
      </c>
    </row>
    <row r="35" spans="1:18" ht="12.75" customHeight="1">
      <c r="A35" s="6" t="s">
        <v>45</v>
      </c>
      <c r="B35" s="6"/>
      <c r="C35" s="39" t="s">
        <v>37</v>
      </c>
      <c r="D35" s="6"/>
      <c r="E35" s="27" t="s">
        <v>139</v>
      </c>
      <c r="F35" s="6"/>
      <c r="G35" s="6"/>
      <c r="H35" s="6"/>
      <c r="I35" s="40">
        <f>0+Q35</f>
      </c>
      <c r="O35">
        <f>0+R35</f>
      </c>
      <c r="Q35">
        <f>0+I36+I40+I44+I48+I52+I56+I60</f>
      </c>
      <c r="R35">
        <f>0+O36+O40+O44+O48+O52+O56+O60</f>
      </c>
    </row>
    <row r="36" spans="1:16" ht="12.75">
      <c r="A36" s="24" t="s">
        <v>47</v>
      </c>
      <c r="B36" s="29" t="s">
        <v>89</v>
      </c>
      <c r="C36" s="29" t="s">
        <v>985</v>
      </c>
      <c r="D36" s="24" t="s">
        <v>49</v>
      </c>
      <c r="E36" s="30" t="s">
        <v>986</v>
      </c>
      <c r="F36" s="31" t="s">
        <v>65</v>
      </c>
      <c r="G36" s="32">
        <v>244</v>
      </c>
      <c r="H36" s="33">
        <v>0</v>
      </c>
      <c r="I36" s="33">
        <f>ROUND(ROUND(H36,2)*ROUND(G36,3),2)</f>
      </c>
      <c r="O36">
        <f>(I36*21)/100</f>
      </c>
      <c r="P36" t="s">
        <v>26</v>
      </c>
    </row>
    <row r="37" spans="1:5" ht="12.75">
      <c r="A37" s="34" t="s">
        <v>52</v>
      </c>
      <c r="E37" s="35" t="s">
        <v>1492</v>
      </c>
    </row>
    <row r="38" spans="1:5" ht="12.75">
      <c r="A38" s="36" t="s">
        <v>53</v>
      </c>
      <c r="E38" s="37" t="s">
        <v>1582</v>
      </c>
    </row>
    <row r="39" spans="1:5" ht="153">
      <c r="A39" t="s">
        <v>55</v>
      </c>
      <c r="E39" s="35" t="s">
        <v>194</v>
      </c>
    </row>
    <row r="40" spans="1:16" ht="12.75">
      <c r="A40" s="24" t="s">
        <v>47</v>
      </c>
      <c r="B40" s="29" t="s">
        <v>42</v>
      </c>
      <c r="C40" s="29" t="s">
        <v>1497</v>
      </c>
      <c r="D40" s="24" t="s">
        <v>49</v>
      </c>
      <c r="E40" s="30" t="s">
        <v>1498</v>
      </c>
      <c r="F40" s="31" t="s">
        <v>65</v>
      </c>
      <c r="G40" s="32">
        <v>4</v>
      </c>
      <c r="H40" s="33">
        <v>0</v>
      </c>
      <c r="I40" s="33">
        <f>ROUND(ROUND(H40,2)*ROUND(G40,3),2)</f>
      </c>
      <c r="O40">
        <f>(I40*21)/100</f>
      </c>
      <c r="P40" t="s">
        <v>26</v>
      </c>
    </row>
    <row r="41" spans="1:5" ht="25.5">
      <c r="A41" s="34" t="s">
        <v>52</v>
      </c>
      <c r="E41" s="35" t="s">
        <v>1499</v>
      </c>
    </row>
    <row r="42" spans="1:5" ht="12.75">
      <c r="A42" s="36" t="s">
        <v>53</v>
      </c>
      <c r="E42" s="37" t="s">
        <v>497</v>
      </c>
    </row>
    <row r="43" spans="1:5" ht="153">
      <c r="A43" t="s">
        <v>55</v>
      </c>
      <c r="E43" s="35" t="s">
        <v>194</v>
      </c>
    </row>
    <row r="44" spans="1:16" ht="25.5">
      <c r="A44" s="24" t="s">
        <v>47</v>
      </c>
      <c r="B44" s="29" t="s">
        <v>44</v>
      </c>
      <c r="C44" s="29" t="s">
        <v>988</v>
      </c>
      <c r="D44" s="24" t="s">
        <v>49</v>
      </c>
      <c r="E44" s="30" t="s">
        <v>989</v>
      </c>
      <c r="F44" s="31" t="s">
        <v>65</v>
      </c>
      <c r="G44" s="32">
        <v>18</v>
      </c>
      <c r="H44" s="33">
        <v>0</v>
      </c>
      <c r="I44" s="33">
        <f>ROUND(ROUND(H44,2)*ROUND(G44,3),2)</f>
      </c>
      <c r="O44">
        <f>(I44*21)/100</f>
      </c>
      <c r="P44" t="s">
        <v>26</v>
      </c>
    </row>
    <row r="45" spans="1:5" ht="25.5">
      <c r="A45" s="34" t="s">
        <v>52</v>
      </c>
      <c r="E45" s="35" t="s">
        <v>1500</v>
      </c>
    </row>
    <row r="46" spans="1:5" ht="12.75">
      <c r="A46" s="36" t="s">
        <v>53</v>
      </c>
      <c r="E46" s="37" t="s">
        <v>130</v>
      </c>
    </row>
    <row r="47" spans="1:5" ht="153">
      <c r="A47" t="s">
        <v>55</v>
      </c>
      <c r="E47" s="35" t="s">
        <v>194</v>
      </c>
    </row>
    <row r="48" spans="1:16" ht="12.75">
      <c r="A48" s="24" t="s">
        <v>47</v>
      </c>
      <c r="B48" s="29" t="s">
        <v>140</v>
      </c>
      <c r="C48" s="29" t="s">
        <v>1494</v>
      </c>
      <c r="D48" s="24" t="s">
        <v>49</v>
      </c>
      <c r="E48" s="30" t="s">
        <v>1495</v>
      </c>
      <c r="F48" s="31" t="s">
        <v>65</v>
      </c>
      <c r="G48" s="32">
        <v>32</v>
      </c>
      <c r="H48" s="33">
        <v>0</v>
      </c>
      <c r="I48" s="33">
        <f>ROUND(ROUND(H48,2)*ROUND(G48,3),2)</f>
      </c>
      <c r="O48">
        <f>(I48*21)/100</f>
      </c>
      <c r="P48" t="s">
        <v>26</v>
      </c>
    </row>
    <row r="49" spans="1:5" ht="12.75">
      <c r="A49" s="34" t="s">
        <v>52</v>
      </c>
      <c r="E49" s="35" t="s">
        <v>1492</v>
      </c>
    </row>
    <row r="50" spans="1:5" ht="12.75">
      <c r="A50" s="36" t="s">
        <v>53</v>
      </c>
      <c r="E50" s="37" t="s">
        <v>458</v>
      </c>
    </row>
    <row r="51" spans="1:5" ht="153">
      <c r="A51" t="s">
        <v>55</v>
      </c>
      <c r="E51" s="35" t="s">
        <v>194</v>
      </c>
    </row>
    <row r="52" spans="1:16" ht="25.5">
      <c r="A52" s="24" t="s">
        <v>47</v>
      </c>
      <c r="B52" s="29" t="s">
        <v>146</v>
      </c>
      <c r="C52" s="29" t="s">
        <v>1501</v>
      </c>
      <c r="D52" s="24" t="s">
        <v>49</v>
      </c>
      <c r="E52" s="30" t="s">
        <v>1502</v>
      </c>
      <c r="F52" s="31" t="s">
        <v>65</v>
      </c>
      <c r="G52" s="32">
        <v>4</v>
      </c>
      <c r="H52" s="33">
        <v>0</v>
      </c>
      <c r="I52" s="33">
        <f>ROUND(ROUND(H52,2)*ROUND(G52,3),2)</f>
      </c>
      <c r="O52">
        <f>(I52*21)/100</f>
      </c>
      <c r="P52" t="s">
        <v>26</v>
      </c>
    </row>
    <row r="53" spans="1:5" ht="25.5">
      <c r="A53" s="34" t="s">
        <v>52</v>
      </c>
      <c r="E53" s="35" t="s">
        <v>1499</v>
      </c>
    </row>
    <row r="54" spans="1:5" ht="12.75">
      <c r="A54" s="36" t="s">
        <v>53</v>
      </c>
      <c r="E54" s="37" t="s">
        <v>497</v>
      </c>
    </row>
    <row r="55" spans="1:5" ht="153">
      <c r="A55" t="s">
        <v>55</v>
      </c>
      <c r="E55" s="35" t="s">
        <v>194</v>
      </c>
    </row>
    <row r="56" spans="1:16" ht="12.75">
      <c r="A56" s="24" t="s">
        <v>47</v>
      </c>
      <c r="B56" s="29" t="s">
        <v>152</v>
      </c>
      <c r="C56" s="29" t="s">
        <v>1489</v>
      </c>
      <c r="D56" s="24" t="s">
        <v>49</v>
      </c>
      <c r="E56" s="30" t="s">
        <v>1490</v>
      </c>
      <c r="F56" s="31" t="s">
        <v>65</v>
      </c>
      <c r="G56" s="32">
        <v>302</v>
      </c>
      <c r="H56" s="33">
        <v>0</v>
      </c>
      <c r="I56" s="33">
        <f>ROUND(ROUND(H56,2)*ROUND(G56,3),2)</f>
      </c>
      <c r="O56">
        <f>(I56*21)/100</f>
      </c>
      <c r="P56" t="s">
        <v>26</v>
      </c>
    </row>
    <row r="57" spans="1:5" ht="12.75">
      <c r="A57" s="34" t="s">
        <v>52</v>
      </c>
      <c r="E57" s="35" t="s">
        <v>1486</v>
      </c>
    </row>
    <row r="58" spans="1:5" ht="12.75">
      <c r="A58" s="36" t="s">
        <v>53</v>
      </c>
      <c r="E58" s="37" t="s">
        <v>1583</v>
      </c>
    </row>
    <row r="59" spans="1:5" ht="51">
      <c r="A59" t="s">
        <v>55</v>
      </c>
      <c r="E59" s="35" t="s">
        <v>151</v>
      </c>
    </row>
    <row r="60" spans="1:16" ht="12.75">
      <c r="A60" s="24" t="s">
        <v>47</v>
      </c>
      <c r="B60" s="29" t="s">
        <v>158</v>
      </c>
      <c r="C60" s="29" t="s">
        <v>141</v>
      </c>
      <c r="D60" s="24" t="s">
        <v>49</v>
      </c>
      <c r="E60" s="30" t="s">
        <v>142</v>
      </c>
      <c r="F60" s="31" t="s">
        <v>65</v>
      </c>
      <c r="G60" s="32">
        <v>36</v>
      </c>
      <c r="H60" s="33">
        <v>0</v>
      </c>
      <c r="I60" s="33">
        <f>ROUND(ROUND(H60,2)*ROUND(G60,3),2)</f>
      </c>
      <c r="O60">
        <f>(I60*21)/100</f>
      </c>
      <c r="P60" t="s">
        <v>26</v>
      </c>
    </row>
    <row r="61" spans="1:5" ht="12.75">
      <c r="A61" s="34" t="s">
        <v>52</v>
      </c>
      <c r="E61" s="35" t="s">
        <v>1486</v>
      </c>
    </row>
    <row r="62" spans="1:5" ht="12.75">
      <c r="A62" s="36" t="s">
        <v>53</v>
      </c>
      <c r="E62" s="37" t="s">
        <v>455</v>
      </c>
    </row>
    <row r="63" spans="1:5" ht="127.5">
      <c r="A63" t="s">
        <v>55</v>
      </c>
      <c r="E63" s="35" t="s">
        <v>145</v>
      </c>
    </row>
    <row r="64" spans="1:18" ht="12.75" customHeight="1">
      <c r="A64" s="6" t="s">
        <v>45</v>
      </c>
      <c r="B64" s="6"/>
      <c r="C64" s="39" t="s">
        <v>42</v>
      </c>
      <c r="D64" s="6"/>
      <c r="E64" s="27" t="s">
        <v>195</v>
      </c>
      <c r="F64" s="6"/>
      <c r="G64" s="6"/>
      <c r="H64" s="6"/>
      <c r="I64" s="40">
        <f>0+Q64</f>
      </c>
      <c r="O64">
        <f>0+R64</f>
      </c>
      <c r="Q64">
        <f>0+I65+I69+I73+I77</f>
      </c>
      <c r="R64">
        <f>0+O65+O69+O73+O77</f>
      </c>
    </row>
    <row r="65" spans="1:16" ht="12.75">
      <c r="A65" s="24" t="s">
        <v>47</v>
      </c>
      <c r="B65" s="29" t="s">
        <v>39</v>
      </c>
      <c r="C65" s="29" t="s">
        <v>1584</v>
      </c>
      <c r="D65" s="24" t="s">
        <v>49</v>
      </c>
      <c r="E65" s="30" t="s">
        <v>1585</v>
      </c>
      <c r="F65" s="31" t="s">
        <v>85</v>
      </c>
      <c r="G65" s="32">
        <v>298</v>
      </c>
      <c r="H65" s="33">
        <v>0</v>
      </c>
      <c r="I65" s="33">
        <f>ROUND(ROUND(H65,2)*ROUND(G65,3),2)</f>
      </c>
      <c r="O65">
        <f>(I65*21)/100</f>
      </c>
      <c r="P65" t="s">
        <v>26</v>
      </c>
    </row>
    <row r="66" spans="1:5" ht="25.5">
      <c r="A66" s="34" t="s">
        <v>52</v>
      </c>
      <c r="E66" s="35" t="s">
        <v>1506</v>
      </c>
    </row>
    <row r="67" spans="1:5" ht="12.75">
      <c r="A67" s="36" t="s">
        <v>53</v>
      </c>
      <c r="E67" s="37" t="s">
        <v>1586</v>
      </c>
    </row>
    <row r="68" spans="1:5" ht="51">
      <c r="A68" t="s">
        <v>55</v>
      </c>
      <c r="E68" s="35" t="s">
        <v>271</v>
      </c>
    </row>
    <row r="69" spans="1:16" ht="12.75">
      <c r="A69" s="24" t="s">
        <v>47</v>
      </c>
      <c r="B69" s="29" t="s">
        <v>133</v>
      </c>
      <c r="C69" s="29" t="s">
        <v>1508</v>
      </c>
      <c r="D69" s="24" t="s">
        <v>49</v>
      </c>
      <c r="E69" s="30" t="s">
        <v>1509</v>
      </c>
      <c r="F69" s="31" t="s">
        <v>509</v>
      </c>
      <c r="G69" s="32">
        <v>3.6</v>
      </c>
      <c r="H69" s="33">
        <v>0</v>
      </c>
      <c r="I69" s="33">
        <f>ROUND(ROUND(H69,2)*ROUND(G69,3),2)</f>
      </c>
      <c r="O69">
        <f>(I69*21)/100</f>
      </c>
      <c r="P69" t="s">
        <v>26</v>
      </c>
    </row>
    <row r="70" spans="1:5" ht="25.5">
      <c r="A70" s="34" t="s">
        <v>52</v>
      </c>
      <c r="E70" s="35" t="s">
        <v>1510</v>
      </c>
    </row>
    <row r="71" spans="1:5" ht="12.75">
      <c r="A71" s="36" t="s">
        <v>53</v>
      </c>
      <c r="E71" s="37" t="s">
        <v>1587</v>
      </c>
    </row>
    <row r="72" spans="1:5" ht="102">
      <c r="A72" t="s">
        <v>55</v>
      </c>
      <c r="E72" s="35" t="s">
        <v>1512</v>
      </c>
    </row>
    <row r="73" spans="1:16" ht="12.75">
      <c r="A73" s="24" t="s">
        <v>47</v>
      </c>
      <c r="B73" s="29" t="s">
        <v>169</v>
      </c>
      <c r="C73" s="29" t="s">
        <v>1588</v>
      </c>
      <c r="D73" s="24" t="s">
        <v>49</v>
      </c>
      <c r="E73" s="30" t="s">
        <v>1589</v>
      </c>
      <c r="F73" s="31" t="s">
        <v>85</v>
      </c>
      <c r="G73" s="32">
        <v>36</v>
      </c>
      <c r="H73" s="33">
        <v>0</v>
      </c>
      <c r="I73" s="33">
        <f>ROUND(ROUND(H73,2)*ROUND(G73,3),2)</f>
      </c>
      <c r="O73">
        <f>(I73*21)/100</f>
      </c>
      <c r="P73" t="s">
        <v>26</v>
      </c>
    </row>
    <row r="74" spans="1:5" ht="12.75">
      <c r="A74" s="34" t="s">
        <v>52</v>
      </c>
      <c r="E74" s="35" t="s">
        <v>71</v>
      </c>
    </row>
    <row r="75" spans="1:5" ht="12.75">
      <c r="A75" s="36" t="s">
        <v>53</v>
      </c>
      <c r="E75" s="37" t="s">
        <v>455</v>
      </c>
    </row>
    <row r="76" spans="1:5" ht="76.5">
      <c r="A76" t="s">
        <v>55</v>
      </c>
      <c r="E76" s="35" t="s">
        <v>1590</v>
      </c>
    </row>
    <row r="77" spans="1:16" ht="25.5">
      <c r="A77" s="24" t="s">
        <v>47</v>
      </c>
      <c r="B77" s="29" t="s">
        <v>175</v>
      </c>
      <c r="C77" s="29" t="s">
        <v>852</v>
      </c>
      <c r="D77" s="24" t="s">
        <v>49</v>
      </c>
      <c r="E77" s="30" t="s">
        <v>853</v>
      </c>
      <c r="F77" s="31" t="s">
        <v>65</v>
      </c>
      <c r="G77" s="32">
        <v>74.5</v>
      </c>
      <c r="H77" s="33">
        <v>0</v>
      </c>
      <c r="I77" s="33">
        <f>ROUND(ROUND(H77,2)*ROUND(G77,3),2)</f>
      </c>
      <c r="O77">
        <f>(I77*21)/100</f>
      </c>
      <c r="P77" t="s">
        <v>26</v>
      </c>
    </row>
    <row r="78" spans="1:5" ht="12.75">
      <c r="A78" s="34" t="s">
        <v>52</v>
      </c>
      <c r="E78" s="35" t="s">
        <v>1591</v>
      </c>
    </row>
    <row r="79" spans="1:5" ht="12.75">
      <c r="A79" s="36" t="s">
        <v>53</v>
      </c>
      <c r="E79" s="37" t="s">
        <v>1592</v>
      </c>
    </row>
    <row r="80" spans="1:5" ht="12.75">
      <c r="A80" t="s">
        <v>55</v>
      </c>
      <c r="E80" s="35" t="s">
        <v>855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4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0+O9+O18+O27</f>
      </c>
      <c r="P2" t="s">
        <v>25</v>
      </c>
    </row>
    <row r="3" spans="1:16" ht="15" customHeight="1">
      <c r="A3" t="s">
        <v>11</v>
      </c>
      <c r="B3" s="12" t="s">
        <v>13</v>
      </c>
      <c r="C3" s="13" t="s">
        <v>14</v>
      </c>
      <c r="D3" s="1"/>
      <c r="E3" s="14" t="s">
        <v>15</v>
      </c>
      <c r="F3" s="1"/>
      <c r="G3" s="9"/>
      <c r="H3" s="8" t="s">
        <v>1593</v>
      </c>
      <c r="I3" s="41">
        <f>0+I9+I18+I27</f>
      </c>
      <c r="O3" t="s">
        <v>22</v>
      </c>
      <c r="P3" t="s">
        <v>26</v>
      </c>
    </row>
    <row r="4" spans="1:16" ht="15" customHeight="1">
      <c r="A4" t="s">
        <v>16</v>
      </c>
      <c r="B4" s="12" t="s">
        <v>17</v>
      </c>
      <c r="C4" s="13" t="s">
        <v>25</v>
      </c>
      <c r="D4" s="1"/>
      <c r="E4" s="14" t="s">
        <v>1532</v>
      </c>
      <c r="F4" s="1"/>
      <c r="G4" s="1"/>
      <c r="H4" s="11"/>
      <c r="I4" s="11"/>
      <c r="O4" t="s">
        <v>23</v>
      </c>
      <c r="P4" t="s">
        <v>26</v>
      </c>
    </row>
    <row r="5" spans="1:16" ht="12.75" customHeight="1">
      <c r="A5" t="s">
        <v>20</v>
      </c>
      <c r="B5" s="16" t="s">
        <v>21</v>
      </c>
      <c r="C5" s="17" t="s">
        <v>1593</v>
      </c>
      <c r="D5" s="6"/>
      <c r="E5" s="18" t="s">
        <v>1594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96</v>
      </c>
      <c r="H10" s="33">
        <v>0</v>
      </c>
      <c r="I10" s="33">
        <f>ROUND(ROUND(H10,2)*ROUND(G10,3),2)</f>
      </c>
      <c r="O10">
        <f>(I10*21)/100</f>
      </c>
      <c r="P10" t="s">
        <v>26</v>
      </c>
    </row>
    <row r="11" spans="1:5" ht="12.75">
      <c r="A11" s="34" t="s">
        <v>52</v>
      </c>
      <c r="E11" s="35" t="s">
        <v>49</v>
      </c>
    </row>
    <row r="12" spans="1:5" ht="12.75">
      <c r="A12" s="36" t="s">
        <v>53</v>
      </c>
      <c r="E12" s="37" t="s">
        <v>1595</v>
      </c>
    </row>
    <row r="13" spans="1:5" ht="25.5">
      <c r="A13" t="s">
        <v>55</v>
      </c>
      <c r="E13" s="35" t="s">
        <v>56</v>
      </c>
    </row>
    <row r="14" spans="1:16" ht="12.75">
      <c r="A14" s="24" t="s">
        <v>47</v>
      </c>
      <c r="B14" s="29" t="s">
        <v>26</v>
      </c>
      <c r="C14" s="29" t="s">
        <v>1596</v>
      </c>
      <c r="D14" s="24" t="s">
        <v>49</v>
      </c>
      <c r="E14" s="30" t="s">
        <v>1597</v>
      </c>
      <c r="F14" s="31" t="s">
        <v>1111</v>
      </c>
      <c r="G14" s="32">
        <v>1</v>
      </c>
      <c r="H14" s="33">
        <v>0</v>
      </c>
      <c r="I14" s="33">
        <f>ROUND(ROUND(H14,2)*ROUND(G14,3),2)</f>
      </c>
      <c r="O14">
        <f>(I14*21)/100</f>
      </c>
      <c r="P14" t="s">
        <v>26</v>
      </c>
    </row>
    <row r="15" spans="1:5" ht="12.75">
      <c r="A15" s="34" t="s">
        <v>52</v>
      </c>
      <c r="E15" s="35" t="s">
        <v>1598</v>
      </c>
    </row>
    <row r="16" spans="1:5" ht="12.75">
      <c r="A16" s="36" t="s">
        <v>53</v>
      </c>
      <c r="E16" s="37" t="s">
        <v>419</v>
      </c>
    </row>
    <row r="17" spans="1:5" ht="12.75">
      <c r="A17" t="s">
        <v>55</v>
      </c>
      <c r="E17" s="35" t="s">
        <v>1342</v>
      </c>
    </row>
    <row r="18" spans="1:18" ht="12.75" customHeight="1">
      <c r="A18" s="6" t="s">
        <v>45</v>
      </c>
      <c r="B18" s="6"/>
      <c r="C18" s="39" t="s">
        <v>18</v>
      </c>
      <c r="D18" s="6"/>
      <c r="E18" s="27" t="s">
        <v>62</v>
      </c>
      <c r="F18" s="6"/>
      <c r="G18" s="6"/>
      <c r="H18" s="6"/>
      <c r="I18" s="40">
        <f>0+Q18</f>
      </c>
      <c r="O18">
        <f>0+R18</f>
      </c>
      <c r="Q18">
        <f>0+I19+I23</f>
      </c>
      <c r="R18">
        <f>0+O19+O23</f>
      </c>
    </row>
    <row r="19" spans="1:16" ht="25.5">
      <c r="A19" s="24" t="s">
        <v>47</v>
      </c>
      <c r="B19" s="29" t="s">
        <v>25</v>
      </c>
      <c r="C19" s="29" t="s">
        <v>69</v>
      </c>
      <c r="D19" s="24" t="s">
        <v>49</v>
      </c>
      <c r="E19" s="30" t="s">
        <v>70</v>
      </c>
      <c r="F19" s="31" t="s">
        <v>51</v>
      </c>
      <c r="G19" s="32">
        <v>96</v>
      </c>
      <c r="H19" s="33">
        <v>0</v>
      </c>
      <c r="I19" s="33">
        <f>ROUND(ROUND(H19,2)*ROUND(G19,3),2)</f>
      </c>
      <c r="O19">
        <f>(I19*21)/100</f>
      </c>
      <c r="P19" t="s">
        <v>26</v>
      </c>
    </row>
    <row r="20" spans="1:5" ht="12.75">
      <c r="A20" s="34" t="s">
        <v>52</v>
      </c>
      <c r="E20" s="35" t="s">
        <v>49</v>
      </c>
    </row>
    <row r="21" spans="1:5" ht="51">
      <c r="A21" s="36" t="s">
        <v>53</v>
      </c>
      <c r="E21" s="37" t="s">
        <v>1599</v>
      </c>
    </row>
    <row r="22" spans="1:5" ht="63.75">
      <c r="A22" t="s">
        <v>55</v>
      </c>
      <c r="E22" s="35" t="s">
        <v>73</v>
      </c>
    </row>
    <row r="23" spans="1:16" ht="25.5">
      <c r="A23" s="24" t="s">
        <v>47</v>
      </c>
      <c r="B23" s="29" t="s">
        <v>35</v>
      </c>
      <c r="C23" s="29" t="s">
        <v>1600</v>
      </c>
      <c r="D23" s="24" t="s">
        <v>49</v>
      </c>
      <c r="E23" s="30" t="s">
        <v>1601</v>
      </c>
      <c r="F23" s="31" t="s">
        <v>51</v>
      </c>
      <c r="G23" s="32">
        <v>132</v>
      </c>
      <c r="H23" s="33">
        <v>0</v>
      </c>
      <c r="I23" s="33">
        <f>ROUND(ROUND(H23,2)*ROUND(G23,3),2)</f>
      </c>
      <c r="O23">
        <f>(I23*21)/100</f>
      </c>
      <c r="P23" t="s">
        <v>26</v>
      </c>
    </row>
    <row r="24" spans="1:5" ht="25.5">
      <c r="A24" s="34" t="s">
        <v>52</v>
      </c>
      <c r="E24" s="35" t="s">
        <v>1602</v>
      </c>
    </row>
    <row r="25" spans="1:5" ht="51">
      <c r="A25" s="36" t="s">
        <v>53</v>
      </c>
      <c r="E25" s="37" t="s">
        <v>1603</v>
      </c>
    </row>
    <row r="26" spans="1:5" ht="63.75">
      <c r="A26" t="s">
        <v>55</v>
      </c>
      <c r="E26" s="35" t="s">
        <v>73</v>
      </c>
    </row>
    <row r="27" spans="1:18" ht="12.75" customHeight="1">
      <c r="A27" s="6" t="s">
        <v>45</v>
      </c>
      <c r="B27" s="6"/>
      <c r="C27" s="39" t="s">
        <v>37</v>
      </c>
      <c r="D27" s="6"/>
      <c r="E27" s="27" t="s">
        <v>139</v>
      </c>
      <c r="F27" s="6"/>
      <c r="G27" s="6"/>
      <c r="H27" s="6"/>
      <c r="I27" s="40">
        <f>0+Q27</f>
      </c>
      <c r="O27">
        <f>0+R27</f>
      </c>
      <c r="Q27">
        <f>0+I28+I32+I36+I40</f>
      </c>
      <c r="R27">
        <f>0+O28+O32+O36+O40</f>
      </c>
    </row>
    <row r="28" spans="1:16" ht="12.75">
      <c r="A28" s="24" t="s">
        <v>47</v>
      </c>
      <c r="B28" s="29" t="s">
        <v>37</v>
      </c>
      <c r="C28" s="29" t="s">
        <v>1604</v>
      </c>
      <c r="D28" s="24" t="s">
        <v>49</v>
      </c>
      <c r="E28" s="30" t="s">
        <v>1605</v>
      </c>
      <c r="F28" s="31" t="s">
        <v>51</v>
      </c>
      <c r="G28" s="32">
        <v>96</v>
      </c>
      <c r="H28" s="33">
        <v>0</v>
      </c>
      <c r="I28" s="33">
        <f>ROUND(ROUND(H28,2)*ROUND(G28,3),2)</f>
      </c>
      <c r="O28">
        <f>(I28*21)/100</f>
      </c>
      <c r="P28" t="s">
        <v>26</v>
      </c>
    </row>
    <row r="29" spans="1:5" ht="12.75">
      <c r="A29" s="34" t="s">
        <v>52</v>
      </c>
      <c r="E29" s="35" t="s">
        <v>49</v>
      </c>
    </row>
    <row r="30" spans="1:5" ht="51">
      <c r="A30" s="36" t="s">
        <v>53</v>
      </c>
      <c r="E30" s="37" t="s">
        <v>1599</v>
      </c>
    </row>
    <row r="31" spans="1:5" ht="51">
      <c r="A31" t="s">
        <v>55</v>
      </c>
      <c r="E31" s="35" t="s">
        <v>151</v>
      </c>
    </row>
    <row r="32" spans="1:16" ht="12.75">
      <c r="A32" s="24" t="s">
        <v>47</v>
      </c>
      <c r="B32" s="29" t="s">
        <v>39</v>
      </c>
      <c r="C32" s="29" t="s">
        <v>1606</v>
      </c>
      <c r="D32" s="24" t="s">
        <v>49</v>
      </c>
      <c r="E32" s="30" t="s">
        <v>1607</v>
      </c>
      <c r="F32" s="31" t="s">
        <v>65</v>
      </c>
      <c r="G32" s="32">
        <v>2400</v>
      </c>
      <c r="H32" s="33">
        <v>0</v>
      </c>
      <c r="I32" s="33">
        <f>ROUND(ROUND(H32,2)*ROUND(G32,3),2)</f>
      </c>
      <c r="O32">
        <f>(I32*21)/100</f>
      </c>
      <c r="P32" t="s">
        <v>26</v>
      </c>
    </row>
    <row r="33" spans="1:5" ht="12.75">
      <c r="A33" s="34" t="s">
        <v>52</v>
      </c>
      <c r="E33" s="35" t="s">
        <v>49</v>
      </c>
    </row>
    <row r="34" spans="1:5" ht="12.75">
      <c r="A34" s="36" t="s">
        <v>53</v>
      </c>
      <c r="E34" s="37" t="s">
        <v>1608</v>
      </c>
    </row>
    <row r="35" spans="1:5" ht="102">
      <c r="A35" t="s">
        <v>55</v>
      </c>
      <c r="E35" s="35" t="s">
        <v>1609</v>
      </c>
    </row>
    <row r="36" spans="1:16" ht="12.75">
      <c r="A36" s="24" t="s">
        <v>47</v>
      </c>
      <c r="B36" s="29" t="s">
        <v>82</v>
      </c>
      <c r="C36" s="29" t="s">
        <v>1610</v>
      </c>
      <c r="D36" s="24" t="s">
        <v>49</v>
      </c>
      <c r="E36" s="30" t="s">
        <v>1611</v>
      </c>
      <c r="F36" s="31" t="s">
        <v>51</v>
      </c>
      <c r="G36" s="32">
        <v>48</v>
      </c>
      <c r="H36" s="33">
        <v>0</v>
      </c>
      <c r="I36" s="33">
        <f>ROUND(ROUND(H36,2)*ROUND(G36,3),2)</f>
      </c>
      <c r="O36">
        <f>(I36*21)/100</f>
      </c>
      <c r="P36" t="s">
        <v>26</v>
      </c>
    </row>
    <row r="37" spans="1:5" ht="12.75">
      <c r="A37" s="34" t="s">
        <v>52</v>
      </c>
      <c r="E37" s="35" t="s">
        <v>1612</v>
      </c>
    </row>
    <row r="38" spans="1:5" ht="12.75">
      <c r="A38" s="36" t="s">
        <v>53</v>
      </c>
      <c r="E38" s="37" t="s">
        <v>1613</v>
      </c>
    </row>
    <row r="39" spans="1:5" ht="204">
      <c r="A39" t="s">
        <v>55</v>
      </c>
      <c r="E39" s="35" t="s">
        <v>1614</v>
      </c>
    </row>
    <row r="40" spans="1:16" ht="12.75">
      <c r="A40" s="24" t="s">
        <v>47</v>
      </c>
      <c r="B40" s="29" t="s">
        <v>89</v>
      </c>
      <c r="C40" s="29" t="s">
        <v>1615</v>
      </c>
      <c r="D40" s="24" t="s">
        <v>49</v>
      </c>
      <c r="E40" s="30" t="s">
        <v>1616</v>
      </c>
      <c r="F40" s="31" t="s">
        <v>51</v>
      </c>
      <c r="G40" s="32">
        <v>84</v>
      </c>
      <c r="H40" s="33">
        <v>0</v>
      </c>
      <c r="I40" s="33">
        <f>ROUND(ROUND(H40,2)*ROUND(G40,3),2)</f>
      </c>
      <c r="O40">
        <f>(I40*21)/100</f>
      </c>
      <c r="P40" t="s">
        <v>26</v>
      </c>
    </row>
    <row r="41" spans="1:5" ht="12.75">
      <c r="A41" s="34" t="s">
        <v>52</v>
      </c>
      <c r="E41" s="35" t="s">
        <v>49</v>
      </c>
    </row>
    <row r="42" spans="1:5" ht="12.75">
      <c r="A42" s="36" t="s">
        <v>53</v>
      </c>
      <c r="E42" s="37" t="s">
        <v>1617</v>
      </c>
    </row>
    <row r="43" spans="1:5" ht="204">
      <c r="A43" t="s">
        <v>55</v>
      </c>
      <c r="E43" s="35" t="s">
        <v>1614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0+O9+O22+O75+O80+O117</f>
      </c>
      <c r="P2" t="s">
        <v>25</v>
      </c>
    </row>
    <row r="3" spans="1:16" ht="15" customHeight="1">
      <c r="A3" t="s">
        <v>11</v>
      </c>
      <c r="B3" s="12" t="s">
        <v>13</v>
      </c>
      <c r="C3" s="13" t="s">
        <v>14</v>
      </c>
      <c r="D3" s="1"/>
      <c r="E3" s="14" t="s">
        <v>15</v>
      </c>
      <c r="F3" s="1"/>
      <c r="G3" s="9"/>
      <c r="H3" s="8" t="s">
        <v>293</v>
      </c>
      <c r="I3" s="41">
        <f>0+I9+I22+I75+I80+I117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293</v>
      </c>
      <c r="D5" s="6"/>
      <c r="E5" s="18" t="s">
        <v>294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2929.601</v>
      </c>
      <c r="H10" s="33">
        <v>0</v>
      </c>
      <c r="I10" s="33">
        <f>ROUND(ROUND(H10,2)*ROUND(G10,3),2)</f>
      </c>
      <c r="O10">
        <f>(I10*21)/100</f>
      </c>
      <c r="P10" t="s">
        <v>26</v>
      </c>
    </row>
    <row r="11" spans="1:5" ht="12.75">
      <c r="A11" s="34" t="s">
        <v>52</v>
      </c>
      <c r="E11" s="35" t="s">
        <v>49</v>
      </c>
    </row>
    <row r="12" spans="1:5" ht="76.5">
      <c r="A12" s="36" t="s">
        <v>53</v>
      </c>
      <c r="E12" s="37" t="s">
        <v>295</v>
      </c>
    </row>
    <row r="13" spans="1:5" ht="25.5">
      <c r="A13" t="s">
        <v>55</v>
      </c>
      <c r="E13" s="35" t="s">
        <v>56</v>
      </c>
    </row>
    <row r="14" spans="1:16" ht="12.75">
      <c r="A14" s="24" t="s">
        <v>47</v>
      </c>
      <c r="B14" s="29" t="s">
        <v>26</v>
      </c>
      <c r="C14" s="29" t="s">
        <v>57</v>
      </c>
      <c r="D14" s="24" t="s">
        <v>49</v>
      </c>
      <c r="E14" s="30" t="s">
        <v>58</v>
      </c>
      <c r="F14" s="31" t="s">
        <v>51</v>
      </c>
      <c r="G14" s="32">
        <v>875</v>
      </c>
      <c r="H14" s="33">
        <v>0</v>
      </c>
      <c r="I14" s="33">
        <f>ROUND(ROUND(H14,2)*ROUND(G14,3),2)</f>
      </c>
      <c r="O14">
        <f>(I14*21)/100</f>
      </c>
      <c r="P14" t="s">
        <v>26</v>
      </c>
    </row>
    <row r="15" spans="1:5" ht="12.75">
      <c r="A15" s="34" t="s">
        <v>52</v>
      </c>
      <c r="E15" s="35" t="s">
        <v>59</v>
      </c>
    </row>
    <row r="16" spans="1:5" ht="12.75">
      <c r="A16" s="36" t="s">
        <v>53</v>
      </c>
      <c r="E16" s="37" t="s">
        <v>296</v>
      </c>
    </row>
    <row r="17" spans="1:5" ht="25.5">
      <c r="A17" t="s">
        <v>55</v>
      </c>
      <c r="E17" s="35" t="s">
        <v>61</v>
      </c>
    </row>
    <row r="18" spans="1:16" ht="12.75">
      <c r="A18" s="24" t="s">
        <v>47</v>
      </c>
      <c r="B18" s="29" t="s">
        <v>25</v>
      </c>
      <c r="C18" s="29" t="s">
        <v>297</v>
      </c>
      <c r="D18" s="24" t="s">
        <v>49</v>
      </c>
      <c r="E18" s="30" t="s">
        <v>298</v>
      </c>
      <c r="F18" s="31" t="s">
        <v>51</v>
      </c>
      <c r="G18" s="32">
        <v>1020.719</v>
      </c>
      <c r="H18" s="33">
        <v>0</v>
      </c>
      <c r="I18" s="33">
        <f>ROUND(ROUND(H18,2)*ROUND(G18,3),2)</f>
      </c>
      <c r="O18">
        <f>(I18*21)/100</f>
      </c>
      <c r="P18" t="s">
        <v>26</v>
      </c>
    </row>
    <row r="19" spans="1:5" ht="12.75">
      <c r="A19" s="34" t="s">
        <v>52</v>
      </c>
      <c r="E19" s="35" t="s">
        <v>49</v>
      </c>
    </row>
    <row r="20" spans="1:5" ht="38.25">
      <c r="A20" s="36" t="s">
        <v>53</v>
      </c>
      <c r="E20" s="37" t="s">
        <v>299</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f>
      </c>
      <c r="R22">
        <f>0+O23+O27+O31+O35+O39+O43+O47+O51+O55+O59+O63+O67+O71</f>
      </c>
    </row>
    <row r="23" spans="1:16" ht="12.75">
      <c r="A23" s="24" t="s">
        <v>47</v>
      </c>
      <c r="B23" s="29" t="s">
        <v>25</v>
      </c>
      <c r="C23" s="29" t="s">
        <v>63</v>
      </c>
      <c r="D23" s="24" t="s">
        <v>49</v>
      </c>
      <c r="E23" s="30" t="s">
        <v>64</v>
      </c>
      <c r="F23" s="31" t="s">
        <v>65</v>
      </c>
      <c r="G23" s="32">
        <v>60</v>
      </c>
      <c r="H23" s="33">
        <v>0</v>
      </c>
      <c r="I23" s="33">
        <f>ROUND(ROUND(H23,2)*ROUND(G23,3),2)</f>
      </c>
      <c r="O23">
        <f>(I23*21)/100</f>
      </c>
      <c r="P23" t="s">
        <v>26</v>
      </c>
    </row>
    <row r="24" spans="1:5" ht="25.5">
      <c r="A24" s="34" t="s">
        <v>52</v>
      </c>
      <c r="E24" s="35" t="s">
        <v>66</v>
      </c>
    </row>
    <row r="25" spans="1:5" ht="12.75">
      <c r="A25" s="36" t="s">
        <v>53</v>
      </c>
      <c r="E25" s="37" t="s">
        <v>300</v>
      </c>
    </row>
    <row r="26" spans="1:5" ht="38.25">
      <c r="A26" t="s">
        <v>55</v>
      </c>
      <c r="E26" s="35" t="s">
        <v>68</v>
      </c>
    </row>
    <row r="27" spans="1:16" ht="25.5">
      <c r="A27" s="24" t="s">
        <v>47</v>
      </c>
      <c r="B27" s="29" t="s">
        <v>35</v>
      </c>
      <c r="C27" s="29" t="s">
        <v>69</v>
      </c>
      <c r="D27" s="24" t="s">
        <v>49</v>
      </c>
      <c r="E27" s="30" t="s">
        <v>70</v>
      </c>
      <c r="F27" s="31" t="s">
        <v>51</v>
      </c>
      <c r="G27" s="32">
        <v>116.354</v>
      </c>
      <c r="H27" s="33">
        <v>0</v>
      </c>
      <c r="I27" s="33">
        <f>ROUND(ROUND(H27,2)*ROUND(G27,3),2)</f>
      </c>
      <c r="O27">
        <f>(I27*21)/100</f>
      </c>
      <c r="P27" t="s">
        <v>26</v>
      </c>
    </row>
    <row r="28" spans="1:5" ht="12.75">
      <c r="A28" s="34" t="s">
        <v>52</v>
      </c>
      <c r="E28" s="35" t="s">
        <v>71</v>
      </c>
    </row>
    <row r="29" spans="1:5" ht="12.75">
      <c r="A29" s="36" t="s">
        <v>53</v>
      </c>
      <c r="E29" s="37" t="s">
        <v>301</v>
      </c>
    </row>
    <row r="30" spans="1:5" ht="63.75">
      <c r="A30" t="s">
        <v>55</v>
      </c>
      <c r="E30" s="35" t="s">
        <v>73</v>
      </c>
    </row>
    <row r="31" spans="1:16" ht="12.75">
      <c r="A31" s="24" t="s">
        <v>47</v>
      </c>
      <c r="B31" s="29" t="s">
        <v>37</v>
      </c>
      <c r="C31" s="29" t="s">
        <v>74</v>
      </c>
      <c r="D31" s="24" t="s">
        <v>49</v>
      </c>
      <c r="E31" s="30" t="s">
        <v>75</v>
      </c>
      <c r="F31" s="31" t="s">
        <v>51</v>
      </c>
      <c r="G31" s="32">
        <v>803.525</v>
      </c>
      <c r="H31" s="33">
        <v>0</v>
      </c>
      <c r="I31" s="33">
        <f>ROUND(ROUND(H31,2)*ROUND(G31,3),2)</f>
      </c>
      <c r="O31">
        <f>(I31*21)/100</f>
      </c>
      <c r="P31" t="s">
        <v>26</v>
      </c>
    </row>
    <row r="32" spans="1:5" ht="38.25">
      <c r="A32" s="34" t="s">
        <v>52</v>
      </c>
      <c r="E32" s="35" t="s">
        <v>302</v>
      </c>
    </row>
    <row r="33" spans="1:5" ht="76.5">
      <c r="A33" s="36" t="s">
        <v>53</v>
      </c>
      <c r="E33" s="37" t="s">
        <v>303</v>
      </c>
    </row>
    <row r="34" spans="1:5" ht="63.75">
      <c r="A34" t="s">
        <v>55</v>
      </c>
      <c r="E34" s="35" t="s">
        <v>73</v>
      </c>
    </row>
    <row r="35" spans="1:16" ht="25.5">
      <c r="A35" s="24" t="s">
        <v>47</v>
      </c>
      <c r="B35" s="29" t="s">
        <v>39</v>
      </c>
      <c r="C35" s="29" t="s">
        <v>78</v>
      </c>
      <c r="D35" s="24" t="s">
        <v>49</v>
      </c>
      <c r="E35" s="30" t="s">
        <v>79</v>
      </c>
      <c r="F35" s="31" t="s">
        <v>51</v>
      </c>
      <c r="G35" s="32">
        <v>217.194</v>
      </c>
      <c r="H35" s="33">
        <v>0</v>
      </c>
      <c r="I35" s="33">
        <f>ROUND(ROUND(H35,2)*ROUND(G35,3),2)</f>
      </c>
      <c r="O35">
        <f>(I35*21)/100</f>
      </c>
      <c r="P35" t="s">
        <v>26</v>
      </c>
    </row>
    <row r="36" spans="1:5" ht="51">
      <c r="A36" s="34" t="s">
        <v>52</v>
      </c>
      <c r="E36" s="35" t="s">
        <v>304</v>
      </c>
    </row>
    <row r="37" spans="1:5" ht="12.75">
      <c r="A37" s="36" t="s">
        <v>53</v>
      </c>
      <c r="E37" s="37" t="s">
        <v>305</v>
      </c>
    </row>
    <row r="38" spans="1:5" ht="63.75">
      <c r="A38" t="s">
        <v>55</v>
      </c>
      <c r="E38" s="35" t="s">
        <v>73</v>
      </c>
    </row>
    <row r="39" spans="1:16" ht="12.75">
      <c r="A39" s="24" t="s">
        <v>47</v>
      </c>
      <c r="B39" s="29" t="s">
        <v>82</v>
      </c>
      <c r="C39" s="29" t="s">
        <v>83</v>
      </c>
      <c r="D39" s="24" t="s">
        <v>49</v>
      </c>
      <c r="E39" s="30" t="s">
        <v>84</v>
      </c>
      <c r="F39" s="31" t="s">
        <v>85</v>
      </c>
      <c r="G39" s="32">
        <v>2351.88</v>
      </c>
      <c r="H39" s="33">
        <v>0</v>
      </c>
      <c r="I39" s="33">
        <f>ROUND(ROUND(H39,2)*ROUND(G39,3),2)</f>
      </c>
      <c r="O39">
        <f>(I39*21)/100</f>
      </c>
      <c r="P39" t="s">
        <v>26</v>
      </c>
    </row>
    <row r="40" spans="1:5" ht="12.75">
      <c r="A40" s="34" t="s">
        <v>52</v>
      </c>
      <c r="E40" s="35" t="s">
        <v>86</v>
      </c>
    </row>
    <row r="41" spans="1:5" ht="12.75">
      <c r="A41" s="36" t="s">
        <v>53</v>
      </c>
      <c r="E41" s="37" t="s">
        <v>306</v>
      </c>
    </row>
    <row r="42" spans="1:5" ht="25.5">
      <c r="A42" t="s">
        <v>55</v>
      </c>
      <c r="E42" s="35" t="s">
        <v>88</v>
      </c>
    </row>
    <row r="43" spans="1:16" ht="12.75">
      <c r="A43" s="24" t="s">
        <v>47</v>
      </c>
      <c r="B43" s="29" t="s">
        <v>89</v>
      </c>
      <c r="C43" s="29" t="s">
        <v>90</v>
      </c>
      <c r="D43" s="24" t="s">
        <v>49</v>
      </c>
      <c r="E43" s="30" t="s">
        <v>91</v>
      </c>
      <c r="F43" s="31" t="s">
        <v>51</v>
      </c>
      <c r="G43" s="32">
        <v>186.167</v>
      </c>
      <c r="H43" s="33">
        <v>0</v>
      </c>
      <c r="I43" s="33">
        <f>ROUND(ROUND(H43,2)*ROUND(G43,3),2)</f>
      </c>
      <c r="O43">
        <f>(I43*21)/100</f>
      </c>
      <c r="P43" t="s">
        <v>26</v>
      </c>
    </row>
    <row r="44" spans="1:5" ht="25.5">
      <c r="A44" s="34" t="s">
        <v>52</v>
      </c>
      <c r="E44" s="35" t="s">
        <v>92</v>
      </c>
    </row>
    <row r="45" spans="1:5" ht="25.5">
      <c r="A45" s="36" t="s">
        <v>53</v>
      </c>
      <c r="E45" s="37" t="s">
        <v>307</v>
      </c>
    </row>
    <row r="46" spans="1:5" ht="369.75">
      <c r="A46" t="s">
        <v>55</v>
      </c>
      <c r="E46" s="35" t="s">
        <v>94</v>
      </c>
    </row>
    <row r="47" spans="1:16" ht="12.75">
      <c r="A47" s="24" t="s">
        <v>47</v>
      </c>
      <c r="B47" s="29" t="s">
        <v>42</v>
      </c>
      <c r="C47" s="29" t="s">
        <v>95</v>
      </c>
      <c r="D47" s="24" t="s">
        <v>49</v>
      </c>
      <c r="E47" s="30" t="s">
        <v>96</v>
      </c>
      <c r="F47" s="31" t="s">
        <v>51</v>
      </c>
      <c r="G47" s="32">
        <v>877.08</v>
      </c>
      <c r="H47" s="33">
        <v>0</v>
      </c>
      <c r="I47" s="33">
        <f>ROUND(ROUND(H47,2)*ROUND(G47,3),2)</f>
      </c>
      <c r="O47">
        <f>(I47*21)/100</f>
      </c>
      <c r="P47" t="s">
        <v>26</v>
      </c>
    </row>
    <row r="48" spans="1:5" ht="38.25">
      <c r="A48" s="34" t="s">
        <v>52</v>
      </c>
      <c r="E48" s="35" t="s">
        <v>308</v>
      </c>
    </row>
    <row r="49" spans="1:5" ht="12.75">
      <c r="A49" s="36" t="s">
        <v>53</v>
      </c>
      <c r="E49" s="37" t="s">
        <v>309</v>
      </c>
    </row>
    <row r="50" spans="1:5" ht="63.75">
      <c r="A50" t="s">
        <v>55</v>
      </c>
      <c r="E50" s="35" t="s">
        <v>99</v>
      </c>
    </row>
    <row r="51" spans="1:16" ht="12.75">
      <c r="A51" s="24" t="s">
        <v>47</v>
      </c>
      <c r="B51" s="29" t="s">
        <v>44</v>
      </c>
      <c r="C51" s="29" t="s">
        <v>100</v>
      </c>
      <c r="D51" s="24" t="s">
        <v>49</v>
      </c>
      <c r="E51" s="30" t="s">
        <v>101</v>
      </c>
      <c r="F51" s="31" t="s">
        <v>85</v>
      </c>
      <c r="G51" s="32">
        <v>3500</v>
      </c>
      <c r="H51" s="33">
        <v>0</v>
      </c>
      <c r="I51" s="33">
        <f>ROUND(ROUND(H51,2)*ROUND(G51,3),2)</f>
      </c>
      <c r="O51">
        <f>(I51*21)/100</f>
      </c>
      <c r="P51" t="s">
        <v>26</v>
      </c>
    </row>
    <row r="52" spans="1:5" ht="25.5">
      <c r="A52" s="34" t="s">
        <v>52</v>
      </c>
      <c r="E52" s="35" t="s">
        <v>102</v>
      </c>
    </row>
    <row r="53" spans="1:5" ht="12.75">
      <c r="A53" s="36" t="s">
        <v>53</v>
      </c>
      <c r="E53" s="37" t="s">
        <v>310</v>
      </c>
    </row>
    <row r="54" spans="1:5" ht="63.75">
      <c r="A54" t="s">
        <v>55</v>
      </c>
      <c r="E54" s="35" t="s">
        <v>99</v>
      </c>
    </row>
    <row r="55" spans="1:16" ht="12.75">
      <c r="A55" s="24" t="s">
        <v>47</v>
      </c>
      <c r="B55" s="29" t="s">
        <v>104</v>
      </c>
      <c r="C55" s="29" t="s">
        <v>105</v>
      </c>
      <c r="D55" s="24" t="s">
        <v>49</v>
      </c>
      <c r="E55" s="30" t="s">
        <v>106</v>
      </c>
      <c r="F55" s="31" t="s">
        <v>51</v>
      </c>
      <c r="G55" s="32">
        <v>350.832</v>
      </c>
      <c r="H55" s="33">
        <v>0</v>
      </c>
      <c r="I55" s="33">
        <f>ROUND(ROUND(H55,2)*ROUND(G55,3),2)</f>
      </c>
      <c r="O55">
        <f>(I55*21)/100</f>
      </c>
      <c r="P55" t="s">
        <v>26</v>
      </c>
    </row>
    <row r="56" spans="1:5" ht="12.75">
      <c r="A56" s="34" t="s">
        <v>52</v>
      </c>
      <c r="E56" s="35" t="s">
        <v>107</v>
      </c>
    </row>
    <row r="57" spans="1:5" ht="12.75">
      <c r="A57" s="36" t="s">
        <v>53</v>
      </c>
      <c r="E57" s="37" t="s">
        <v>311</v>
      </c>
    </row>
    <row r="58" spans="1:5" ht="242.25">
      <c r="A58" t="s">
        <v>55</v>
      </c>
      <c r="E58" s="35" t="s">
        <v>109</v>
      </c>
    </row>
    <row r="59" spans="1:16" ht="12.75">
      <c r="A59" s="24" t="s">
        <v>47</v>
      </c>
      <c r="B59" s="29" t="s">
        <v>110</v>
      </c>
      <c r="C59" s="29" t="s">
        <v>111</v>
      </c>
      <c r="D59" s="24" t="s">
        <v>49</v>
      </c>
      <c r="E59" s="30" t="s">
        <v>112</v>
      </c>
      <c r="F59" s="31" t="s">
        <v>65</v>
      </c>
      <c r="G59" s="32">
        <v>465.417</v>
      </c>
      <c r="H59" s="33">
        <v>0</v>
      </c>
      <c r="I59" s="33">
        <f>ROUND(ROUND(H59,2)*ROUND(G59,3),2)</f>
      </c>
      <c r="O59">
        <f>(I59*21)/100</f>
      </c>
      <c r="P59" t="s">
        <v>26</v>
      </c>
    </row>
    <row r="60" spans="1:5" ht="12.75">
      <c r="A60" s="34" t="s">
        <v>52</v>
      </c>
      <c r="E60" s="35" t="s">
        <v>49</v>
      </c>
    </row>
    <row r="61" spans="1:5" ht="12.75">
      <c r="A61" s="36" t="s">
        <v>53</v>
      </c>
      <c r="E61" s="37" t="s">
        <v>312</v>
      </c>
    </row>
    <row r="62" spans="1:5" ht="25.5">
      <c r="A62" t="s">
        <v>55</v>
      </c>
      <c r="E62" s="35" t="s">
        <v>114</v>
      </c>
    </row>
    <row r="63" spans="1:16" ht="12.75">
      <c r="A63" s="24" t="s">
        <v>47</v>
      </c>
      <c r="B63" s="29" t="s">
        <v>115</v>
      </c>
      <c r="C63" s="29" t="s">
        <v>116</v>
      </c>
      <c r="D63" s="24" t="s">
        <v>49</v>
      </c>
      <c r="E63" s="30" t="s">
        <v>117</v>
      </c>
      <c r="F63" s="31" t="s">
        <v>65</v>
      </c>
      <c r="G63" s="32">
        <v>8750</v>
      </c>
      <c r="H63" s="33">
        <v>0</v>
      </c>
      <c r="I63" s="33">
        <f>ROUND(ROUND(H63,2)*ROUND(G63,3),2)</f>
      </c>
      <c r="O63">
        <f>(I63*21)/100</f>
      </c>
      <c r="P63" t="s">
        <v>26</v>
      </c>
    </row>
    <row r="64" spans="1:5" ht="25.5">
      <c r="A64" s="34" t="s">
        <v>52</v>
      </c>
      <c r="E64" s="35" t="s">
        <v>313</v>
      </c>
    </row>
    <row r="65" spans="1:5" ht="12.75">
      <c r="A65" s="36" t="s">
        <v>53</v>
      </c>
      <c r="E65" s="37" t="s">
        <v>314</v>
      </c>
    </row>
    <row r="66" spans="1:5" ht="38.25">
      <c r="A66" t="s">
        <v>55</v>
      </c>
      <c r="E66" s="35" t="s">
        <v>120</v>
      </c>
    </row>
    <row r="67" spans="1:16" ht="12.75">
      <c r="A67" s="24" t="s">
        <v>47</v>
      </c>
      <c r="B67" s="29" t="s">
        <v>121</v>
      </c>
      <c r="C67" s="29" t="s">
        <v>122</v>
      </c>
      <c r="D67" s="24" t="s">
        <v>49</v>
      </c>
      <c r="E67" s="30" t="s">
        <v>123</v>
      </c>
      <c r="F67" s="31" t="s">
        <v>65</v>
      </c>
      <c r="G67" s="32">
        <v>8750</v>
      </c>
      <c r="H67" s="33">
        <v>0</v>
      </c>
      <c r="I67" s="33">
        <f>ROUND(ROUND(H67,2)*ROUND(G67,3),2)</f>
      </c>
      <c r="O67">
        <f>(I67*21)/100</f>
      </c>
      <c r="P67" t="s">
        <v>26</v>
      </c>
    </row>
    <row r="68" spans="1:5" ht="12.75">
      <c r="A68" s="34" t="s">
        <v>52</v>
      </c>
      <c r="E68" s="35" t="s">
        <v>49</v>
      </c>
    </row>
    <row r="69" spans="1:5" ht="12.75">
      <c r="A69" s="36" t="s">
        <v>53</v>
      </c>
      <c r="E69" s="37" t="s">
        <v>315</v>
      </c>
    </row>
    <row r="70" spans="1:5" ht="25.5">
      <c r="A70" t="s">
        <v>55</v>
      </c>
      <c r="E70" s="35" t="s">
        <v>125</v>
      </c>
    </row>
    <row r="71" spans="1:16" ht="12.75">
      <c r="A71" s="24" t="s">
        <v>47</v>
      </c>
      <c r="B71" s="29" t="s">
        <v>126</v>
      </c>
      <c r="C71" s="29" t="s">
        <v>127</v>
      </c>
      <c r="D71" s="24" t="s">
        <v>49</v>
      </c>
      <c r="E71" s="30" t="s">
        <v>128</v>
      </c>
      <c r="F71" s="31" t="s">
        <v>65</v>
      </c>
      <c r="G71" s="32">
        <v>12</v>
      </c>
      <c r="H71" s="33">
        <v>0</v>
      </c>
      <c r="I71" s="33">
        <f>ROUND(ROUND(H71,2)*ROUND(G71,3),2)</f>
      </c>
      <c r="O71">
        <f>(I71*21)/100</f>
      </c>
      <c r="P71" t="s">
        <v>26</v>
      </c>
    </row>
    <row r="72" spans="1:5" ht="12.75">
      <c r="A72" s="34" t="s">
        <v>52</v>
      </c>
      <c r="E72" s="35" t="s">
        <v>129</v>
      </c>
    </row>
    <row r="73" spans="1:5" ht="12.75">
      <c r="A73" s="36" t="s">
        <v>53</v>
      </c>
      <c r="E73" s="37" t="s">
        <v>316</v>
      </c>
    </row>
    <row r="74" spans="1:5" ht="38.25">
      <c r="A74" t="s">
        <v>55</v>
      </c>
      <c r="E74" s="35" t="s">
        <v>131</v>
      </c>
    </row>
    <row r="75" spans="1:18" ht="12.75" customHeight="1">
      <c r="A75" s="6" t="s">
        <v>45</v>
      </c>
      <c r="B75" s="6"/>
      <c r="C75" s="39" t="s">
        <v>26</v>
      </c>
      <c r="D75" s="6"/>
      <c r="E75" s="27" t="s">
        <v>132</v>
      </c>
      <c r="F75" s="6"/>
      <c r="G75" s="6"/>
      <c r="H75" s="6"/>
      <c r="I75" s="40">
        <f>0+Q75</f>
      </c>
      <c r="O75">
        <f>0+R75</f>
      </c>
      <c r="Q75">
        <f>0+I76</f>
      </c>
      <c r="R75">
        <f>0+O76</f>
      </c>
    </row>
    <row r="76" spans="1:16" ht="12.75">
      <c r="A76" s="24" t="s">
        <v>47</v>
      </c>
      <c r="B76" s="29" t="s">
        <v>133</v>
      </c>
      <c r="C76" s="29" t="s">
        <v>134</v>
      </c>
      <c r="D76" s="24" t="s">
        <v>49</v>
      </c>
      <c r="E76" s="30" t="s">
        <v>135</v>
      </c>
      <c r="F76" s="31" t="s">
        <v>65</v>
      </c>
      <c r="G76" s="32">
        <v>465.417</v>
      </c>
      <c r="H76" s="33">
        <v>0</v>
      </c>
      <c r="I76" s="33">
        <f>ROUND(ROUND(H76,2)*ROUND(G76,3),2)</f>
      </c>
      <c r="O76">
        <f>(I76*21)/100</f>
      </c>
      <c r="P76" t="s">
        <v>26</v>
      </c>
    </row>
    <row r="77" spans="1:5" ht="25.5">
      <c r="A77" s="34" t="s">
        <v>52</v>
      </c>
      <c r="E77" s="35" t="s">
        <v>136</v>
      </c>
    </row>
    <row r="78" spans="1:5" ht="12.75">
      <c r="A78" s="36" t="s">
        <v>53</v>
      </c>
      <c r="E78" s="37" t="s">
        <v>317</v>
      </c>
    </row>
    <row r="79" spans="1:5" ht="51">
      <c r="A79" t="s">
        <v>55</v>
      </c>
      <c r="E79" s="35" t="s">
        <v>138</v>
      </c>
    </row>
    <row r="80" spans="1:18" ht="12.75" customHeight="1">
      <c r="A80" s="6" t="s">
        <v>45</v>
      </c>
      <c r="B80" s="6"/>
      <c r="C80" s="39" t="s">
        <v>37</v>
      </c>
      <c r="D80" s="6"/>
      <c r="E80" s="27" t="s">
        <v>139</v>
      </c>
      <c r="F80" s="6"/>
      <c r="G80" s="6"/>
      <c r="H80" s="6"/>
      <c r="I80" s="40">
        <f>0+Q80</f>
      </c>
      <c r="O80">
        <f>0+R80</f>
      </c>
      <c r="Q80">
        <f>0+I81+I85+I89+I93+I97+I101+I105+I109+I113</f>
      </c>
      <c r="R80">
        <f>0+O81+O85+O89+O93+O97+O101+O105+O109+O113</f>
      </c>
    </row>
    <row r="81" spans="1:16" ht="12.75">
      <c r="A81" s="24" t="s">
        <v>47</v>
      </c>
      <c r="B81" s="29" t="s">
        <v>140</v>
      </c>
      <c r="C81" s="29" t="s">
        <v>141</v>
      </c>
      <c r="D81" s="24" t="s">
        <v>49</v>
      </c>
      <c r="E81" s="30" t="s">
        <v>142</v>
      </c>
      <c r="F81" s="31" t="s">
        <v>65</v>
      </c>
      <c r="G81" s="32">
        <v>465.417</v>
      </c>
      <c r="H81" s="33">
        <v>0</v>
      </c>
      <c r="I81" s="33">
        <f>ROUND(ROUND(H81,2)*ROUND(G81,3),2)</f>
      </c>
      <c r="O81">
        <f>(I81*21)/100</f>
      </c>
      <c r="P81" t="s">
        <v>26</v>
      </c>
    </row>
    <row r="82" spans="1:5" ht="38.25">
      <c r="A82" s="34" t="s">
        <v>52</v>
      </c>
      <c r="E82" s="35" t="s">
        <v>143</v>
      </c>
    </row>
    <row r="83" spans="1:5" ht="12.75">
      <c r="A83" s="36" t="s">
        <v>53</v>
      </c>
      <c r="E83" s="37" t="s">
        <v>312</v>
      </c>
    </row>
    <row r="84" spans="1:5" ht="127.5">
      <c r="A84" t="s">
        <v>55</v>
      </c>
      <c r="E84" s="35" t="s">
        <v>145</v>
      </c>
    </row>
    <row r="85" spans="1:16" ht="12.75">
      <c r="A85" s="24" t="s">
        <v>47</v>
      </c>
      <c r="B85" s="29" t="s">
        <v>146</v>
      </c>
      <c r="C85" s="29" t="s">
        <v>147</v>
      </c>
      <c r="D85" s="24" t="s">
        <v>49</v>
      </c>
      <c r="E85" s="30" t="s">
        <v>148</v>
      </c>
      <c r="F85" s="31" t="s">
        <v>65</v>
      </c>
      <c r="G85" s="32">
        <v>930.833</v>
      </c>
      <c r="H85" s="33">
        <v>0</v>
      </c>
      <c r="I85" s="33">
        <f>ROUND(ROUND(H85,2)*ROUND(G85,3),2)</f>
      </c>
      <c r="O85">
        <f>(I85*21)/100</f>
      </c>
      <c r="P85" t="s">
        <v>26</v>
      </c>
    </row>
    <row r="86" spans="1:5" ht="38.25">
      <c r="A86" s="34" t="s">
        <v>52</v>
      </c>
      <c r="E86" s="35" t="s">
        <v>149</v>
      </c>
    </row>
    <row r="87" spans="1:5" ht="12.75">
      <c r="A87" s="36" t="s">
        <v>53</v>
      </c>
      <c r="E87" s="37" t="s">
        <v>318</v>
      </c>
    </row>
    <row r="88" spans="1:5" ht="51">
      <c r="A88" t="s">
        <v>55</v>
      </c>
      <c r="E88" s="35" t="s">
        <v>151</v>
      </c>
    </row>
    <row r="89" spans="1:16" ht="12.75">
      <c r="A89" s="24" t="s">
        <v>47</v>
      </c>
      <c r="B89" s="29" t="s">
        <v>152</v>
      </c>
      <c r="C89" s="29" t="s">
        <v>153</v>
      </c>
      <c r="D89" s="24" t="s">
        <v>49</v>
      </c>
      <c r="E89" s="30" t="s">
        <v>154</v>
      </c>
      <c r="F89" s="31" t="s">
        <v>65</v>
      </c>
      <c r="G89" s="32">
        <v>3762.81</v>
      </c>
      <c r="H89" s="33">
        <v>0</v>
      </c>
      <c r="I89" s="33">
        <f>ROUND(ROUND(H89,2)*ROUND(G89,3),2)</f>
      </c>
      <c r="O89">
        <f>(I89*21)/100</f>
      </c>
      <c r="P89" t="s">
        <v>26</v>
      </c>
    </row>
    <row r="90" spans="1:5" ht="12.75">
      <c r="A90" s="34" t="s">
        <v>52</v>
      </c>
      <c r="E90" s="35" t="s">
        <v>319</v>
      </c>
    </row>
    <row r="91" spans="1:5" ht="76.5">
      <c r="A91" s="36" t="s">
        <v>53</v>
      </c>
      <c r="E91" s="37" t="s">
        <v>320</v>
      </c>
    </row>
    <row r="92" spans="1:5" ht="102">
      <c r="A92" t="s">
        <v>55</v>
      </c>
      <c r="E92" s="35" t="s">
        <v>157</v>
      </c>
    </row>
    <row r="93" spans="1:16" ht="12.75">
      <c r="A93" s="24" t="s">
        <v>47</v>
      </c>
      <c r="B93" s="29" t="s">
        <v>158</v>
      </c>
      <c r="C93" s="29" t="s">
        <v>159</v>
      </c>
      <c r="D93" s="24" t="s">
        <v>49</v>
      </c>
      <c r="E93" s="30" t="s">
        <v>160</v>
      </c>
      <c r="F93" s="31" t="s">
        <v>65</v>
      </c>
      <c r="G93" s="32">
        <v>15513.888</v>
      </c>
      <c r="H93" s="33">
        <v>0</v>
      </c>
      <c r="I93" s="33">
        <f>ROUND(ROUND(H93,2)*ROUND(G93,3),2)</f>
      </c>
      <c r="O93">
        <f>(I93*21)/100</f>
      </c>
      <c r="P93" t="s">
        <v>26</v>
      </c>
    </row>
    <row r="94" spans="1:5" ht="12.75">
      <c r="A94" s="34" t="s">
        <v>52</v>
      </c>
      <c r="E94" s="35" t="s">
        <v>161</v>
      </c>
    </row>
    <row r="95" spans="1:5" ht="12.75">
      <c r="A95" s="36" t="s">
        <v>53</v>
      </c>
      <c r="E95" s="37" t="s">
        <v>321</v>
      </c>
    </row>
    <row r="96" spans="1:5" ht="51">
      <c r="A96" t="s">
        <v>55</v>
      </c>
      <c r="E96" s="35" t="s">
        <v>163</v>
      </c>
    </row>
    <row r="97" spans="1:16" ht="12.75">
      <c r="A97" s="24" t="s">
        <v>47</v>
      </c>
      <c r="B97" s="29" t="s">
        <v>164</v>
      </c>
      <c r="C97" s="29" t="s">
        <v>165</v>
      </c>
      <c r="D97" s="24" t="s">
        <v>49</v>
      </c>
      <c r="E97" s="30" t="s">
        <v>166</v>
      </c>
      <c r="F97" s="31" t="s">
        <v>65</v>
      </c>
      <c r="G97" s="32">
        <v>18616.666</v>
      </c>
      <c r="H97" s="33">
        <v>0</v>
      </c>
      <c r="I97" s="33">
        <f>ROUND(ROUND(H97,2)*ROUND(G97,3),2)</f>
      </c>
      <c r="O97">
        <f>(I97*21)/100</f>
      </c>
      <c r="P97" t="s">
        <v>26</v>
      </c>
    </row>
    <row r="98" spans="1:5" ht="12.75">
      <c r="A98" s="34" t="s">
        <v>52</v>
      </c>
      <c r="E98" s="35" t="s">
        <v>167</v>
      </c>
    </row>
    <row r="99" spans="1:5" ht="12.75">
      <c r="A99" s="36" t="s">
        <v>53</v>
      </c>
      <c r="E99" s="37" t="s">
        <v>322</v>
      </c>
    </row>
    <row r="100" spans="1:5" ht="51">
      <c r="A100" t="s">
        <v>55</v>
      </c>
      <c r="E100" s="35" t="s">
        <v>163</v>
      </c>
    </row>
    <row r="101" spans="1:16" ht="12.75">
      <c r="A101" s="24" t="s">
        <v>47</v>
      </c>
      <c r="B101" s="29" t="s">
        <v>169</v>
      </c>
      <c r="C101" s="29" t="s">
        <v>170</v>
      </c>
      <c r="D101" s="24" t="s">
        <v>49</v>
      </c>
      <c r="E101" s="30" t="s">
        <v>171</v>
      </c>
      <c r="F101" s="31" t="s">
        <v>51</v>
      </c>
      <c r="G101" s="32">
        <v>20</v>
      </c>
      <c r="H101" s="33">
        <v>0</v>
      </c>
      <c r="I101" s="33">
        <f>ROUND(ROUND(H101,2)*ROUND(G101,3),2)</f>
      </c>
      <c r="O101">
        <f>(I101*21)/100</f>
      </c>
      <c r="P101" t="s">
        <v>26</v>
      </c>
    </row>
    <row r="102" spans="1:5" ht="25.5">
      <c r="A102" s="34" t="s">
        <v>52</v>
      </c>
      <c r="E102" s="35" t="s">
        <v>323</v>
      </c>
    </row>
    <row r="103" spans="1:5" ht="12.75">
      <c r="A103" s="36" t="s">
        <v>53</v>
      </c>
      <c r="E103" s="37" t="s">
        <v>324</v>
      </c>
    </row>
    <row r="104" spans="1:5" ht="140.25">
      <c r="A104" t="s">
        <v>55</v>
      </c>
      <c r="E104" s="35" t="s">
        <v>174</v>
      </c>
    </row>
    <row r="105" spans="1:16" ht="12.75">
      <c r="A105" s="24" t="s">
        <v>47</v>
      </c>
      <c r="B105" s="29" t="s">
        <v>175</v>
      </c>
      <c r="C105" s="29" t="s">
        <v>176</v>
      </c>
      <c r="D105" s="24" t="s">
        <v>49</v>
      </c>
      <c r="E105" s="30" t="s">
        <v>177</v>
      </c>
      <c r="F105" s="31" t="s">
        <v>65</v>
      </c>
      <c r="G105" s="32">
        <v>15280</v>
      </c>
      <c r="H105" s="33">
        <v>0</v>
      </c>
      <c r="I105" s="33">
        <f>ROUND(ROUND(H105,2)*ROUND(G105,3),2)</f>
      </c>
      <c r="O105">
        <f>(I105*21)/100</f>
      </c>
      <c r="P105" t="s">
        <v>26</v>
      </c>
    </row>
    <row r="106" spans="1:5" ht="25.5">
      <c r="A106" s="34" t="s">
        <v>52</v>
      </c>
      <c r="E106" s="35" t="s">
        <v>325</v>
      </c>
    </row>
    <row r="107" spans="1:5" ht="12.75">
      <c r="A107" s="36" t="s">
        <v>53</v>
      </c>
      <c r="E107" s="37" t="s">
        <v>326</v>
      </c>
    </row>
    <row r="108" spans="1:5" ht="140.25">
      <c r="A108" t="s">
        <v>55</v>
      </c>
      <c r="E108" s="35" t="s">
        <v>174</v>
      </c>
    </row>
    <row r="109" spans="1:16" ht="12.75">
      <c r="A109" s="24" t="s">
        <v>47</v>
      </c>
      <c r="B109" s="29" t="s">
        <v>180</v>
      </c>
      <c r="C109" s="29" t="s">
        <v>181</v>
      </c>
      <c r="D109" s="24" t="s">
        <v>49</v>
      </c>
      <c r="E109" s="30" t="s">
        <v>182</v>
      </c>
      <c r="F109" s="31" t="s">
        <v>65</v>
      </c>
      <c r="G109" s="32">
        <v>15513.888</v>
      </c>
      <c r="H109" s="33">
        <v>0</v>
      </c>
      <c r="I109" s="33">
        <f>ROUND(ROUND(H109,2)*ROUND(G109,3),2)</f>
      </c>
      <c r="O109">
        <f>(I109*21)/100</f>
      </c>
      <c r="P109" t="s">
        <v>26</v>
      </c>
    </row>
    <row r="110" spans="1:5" ht="25.5">
      <c r="A110" s="34" t="s">
        <v>52</v>
      </c>
      <c r="E110" s="35" t="s">
        <v>327</v>
      </c>
    </row>
    <row r="111" spans="1:5" ht="12.75">
      <c r="A111" s="36" t="s">
        <v>53</v>
      </c>
      <c r="E111" s="37" t="s">
        <v>321</v>
      </c>
    </row>
    <row r="112" spans="1:5" ht="140.25">
      <c r="A112" t="s">
        <v>55</v>
      </c>
      <c r="E112" s="35" t="s">
        <v>174</v>
      </c>
    </row>
    <row r="113" spans="1:16" ht="12.75">
      <c r="A113" s="24" t="s">
        <v>47</v>
      </c>
      <c r="B113" s="29" t="s">
        <v>184</v>
      </c>
      <c r="C113" s="29" t="s">
        <v>185</v>
      </c>
      <c r="D113" s="24" t="s">
        <v>49</v>
      </c>
      <c r="E113" s="30" t="s">
        <v>186</v>
      </c>
      <c r="F113" s="31" t="s">
        <v>65</v>
      </c>
      <c r="G113" s="32">
        <v>3102.778</v>
      </c>
      <c r="H113" s="33">
        <v>0</v>
      </c>
      <c r="I113" s="33">
        <f>ROUND(ROUND(H113,2)*ROUND(G113,3),2)</f>
      </c>
      <c r="O113">
        <f>(I113*21)/100</f>
      </c>
      <c r="P113" t="s">
        <v>26</v>
      </c>
    </row>
    <row r="114" spans="1:5" ht="25.5">
      <c r="A114" s="34" t="s">
        <v>52</v>
      </c>
      <c r="E114" s="35" t="s">
        <v>187</v>
      </c>
    </row>
    <row r="115" spans="1:5" ht="12.75">
      <c r="A115" s="36" t="s">
        <v>53</v>
      </c>
      <c r="E115" s="37" t="s">
        <v>328</v>
      </c>
    </row>
    <row r="116" spans="1:5" ht="140.25">
      <c r="A116" t="s">
        <v>55</v>
      </c>
      <c r="E116" s="35" t="s">
        <v>174</v>
      </c>
    </row>
    <row r="117" spans="1:18" ht="12.75" customHeight="1">
      <c r="A117" s="6" t="s">
        <v>45</v>
      </c>
      <c r="B117" s="6"/>
      <c r="C117" s="39" t="s">
        <v>42</v>
      </c>
      <c r="D117" s="6"/>
      <c r="E117" s="27" t="s">
        <v>195</v>
      </c>
      <c r="F117" s="6"/>
      <c r="G117" s="6"/>
      <c r="H117" s="6"/>
      <c r="I117" s="40">
        <f>0+Q117</f>
      </c>
      <c r="O117">
        <f>0+R117</f>
      </c>
      <c r="Q117">
        <f>0+I118+I122+I126+I130+I134+I138+I142+I146+I150+I154+I158+I162+I166+I170+I174</f>
      </c>
      <c r="R117">
        <f>0+O118+O122+O126+O130+O134+O138+O142+O146+O150+O154+O158+O162+O166+O170+O174</f>
      </c>
    </row>
    <row r="118" spans="1:16" ht="25.5">
      <c r="A118" s="24" t="s">
        <v>47</v>
      </c>
      <c r="B118" s="29" t="s">
        <v>189</v>
      </c>
      <c r="C118" s="29" t="s">
        <v>197</v>
      </c>
      <c r="D118" s="24" t="s">
        <v>49</v>
      </c>
      <c r="E118" s="30" t="s">
        <v>198</v>
      </c>
      <c r="F118" s="31" t="s">
        <v>85</v>
      </c>
      <c r="G118" s="32">
        <v>339.32</v>
      </c>
      <c r="H118" s="33">
        <v>0</v>
      </c>
      <c r="I118" s="33">
        <f>ROUND(ROUND(H118,2)*ROUND(G118,3),2)</f>
      </c>
      <c r="O118">
        <f>(I118*21)/100</f>
      </c>
      <c r="P118" t="s">
        <v>26</v>
      </c>
    </row>
    <row r="119" spans="1:5" ht="12.75">
      <c r="A119" s="34" t="s">
        <v>52</v>
      </c>
      <c r="E119" s="35" t="s">
        <v>319</v>
      </c>
    </row>
    <row r="120" spans="1:5" ht="76.5">
      <c r="A120" s="36" t="s">
        <v>53</v>
      </c>
      <c r="E120" s="37" t="s">
        <v>329</v>
      </c>
    </row>
    <row r="121" spans="1:5" ht="127.5">
      <c r="A121" t="s">
        <v>55</v>
      </c>
      <c r="E121" s="35" t="s">
        <v>200</v>
      </c>
    </row>
    <row r="122" spans="1:16" ht="12.75">
      <c r="A122" s="24" t="s">
        <v>47</v>
      </c>
      <c r="B122" s="29" t="s">
        <v>196</v>
      </c>
      <c r="C122" s="29" t="s">
        <v>202</v>
      </c>
      <c r="D122" s="24" t="s">
        <v>49</v>
      </c>
      <c r="E122" s="30" t="s">
        <v>203</v>
      </c>
      <c r="F122" s="31" t="s">
        <v>204</v>
      </c>
      <c r="G122" s="32">
        <v>185</v>
      </c>
      <c r="H122" s="33">
        <v>0</v>
      </c>
      <c r="I122" s="33">
        <f>ROUND(ROUND(H122,2)*ROUND(G122,3),2)</f>
      </c>
      <c r="O122">
        <f>(I122*21)/100</f>
      </c>
      <c r="P122" t="s">
        <v>26</v>
      </c>
    </row>
    <row r="123" spans="1:5" ht="38.25">
      <c r="A123" s="34" t="s">
        <v>52</v>
      </c>
      <c r="E123" s="35" t="s">
        <v>330</v>
      </c>
    </row>
    <row r="124" spans="1:5" ht="76.5">
      <c r="A124" s="36" t="s">
        <v>53</v>
      </c>
      <c r="E124" s="37" t="s">
        <v>331</v>
      </c>
    </row>
    <row r="125" spans="1:5" ht="51">
      <c r="A125" t="s">
        <v>55</v>
      </c>
      <c r="E125" s="35" t="s">
        <v>207</v>
      </c>
    </row>
    <row r="126" spans="1:16" ht="12.75">
      <c r="A126" s="24" t="s">
        <v>47</v>
      </c>
      <c r="B126" s="29" t="s">
        <v>201</v>
      </c>
      <c r="C126" s="29" t="s">
        <v>209</v>
      </c>
      <c r="D126" s="24" t="s">
        <v>49</v>
      </c>
      <c r="E126" s="30" t="s">
        <v>210</v>
      </c>
      <c r="F126" s="31" t="s">
        <v>204</v>
      </c>
      <c r="G126" s="32">
        <v>85</v>
      </c>
      <c r="H126" s="33">
        <v>0</v>
      </c>
      <c r="I126" s="33">
        <f>ROUND(ROUND(H126,2)*ROUND(G126,3),2)</f>
      </c>
      <c r="O126">
        <f>(I126*21)/100</f>
      </c>
      <c r="P126" t="s">
        <v>26</v>
      </c>
    </row>
    <row r="127" spans="1:5" ht="12.75">
      <c r="A127" s="34" t="s">
        <v>52</v>
      </c>
      <c r="E127" s="35" t="s">
        <v>211</v>
      </c>
    </row>
    <row r="128" spans="1:5" ht="12.75">
      <c r="A128" s="36" t="s">
        <v>53</v>
      </c>
      <c r="E128" s="37" t="s">
        <v>332</v>
      </c>
    </row>
    <row r="129" spans="1:5" ht="25.5">
      <c r="A129" t="s">
        <v>55</v>
      </c>
      <c r="E129" s="35" t="s">
        <v>213</v>
      </c>
    </row>
    <row r="130" spans="1:16" ht="25.5">
      <c r="A130" s="24" t="s">
        <v>47</v>
      </c>
      <c r="B130" s="29" t="s">
        <v>208</v>
      </c>
      <c r="C130" s="29" t="s">
        <v>215</v>
      </c>
      <c r="D130" s="24" t="s">
        <v>49</v>
      </c>
      <c r="E130" s="30" t="s">
        <v>216</v>
      </c>
      <c r="F130" s="31" t="s">
        <v>204</v>
      </c>
      <c r="G130" s="32">
        <v>25</v>
      </c>
      <c r="H130" s="33">
        <v>0</v>
      </c>
      <c r="I130" s="33">
        <f>ROUND(ROUND(H130,2)*ROUND(G130,3),2)</f>
      </c>
      <c r="O130">
        <f>(I130*21)/100</f>
      </c>
      <c r="P130" t="s">
        <v>26</v>
      </c>
    </row>
    <row r="131" spans="1:5" ht="25.5">
      <c r="A131" s="34" t="s">
        <v>52</v>
      </c>
      <c r="E131" s="35" t="s">
        <v>333</v>
      </c>
    </row>
    <row r="132" spans="1:5" ht="12.75">
      <c r="A132" s="36" t="s">
        <v>53</v>
      </c>
      <c r="E132" s="37" t="s">
        <v>334</v>
      </c>
    </row>
    <row r="133" spans="1:5" ht="51">
      <c r="A133" t="s">
        <v>55</v>
      </c>
      <c r="E133" s="35" t="s">
        <v>207</v>
      </c>
    </row>
    <row r="134" spans="1:16" ht="12.75">
      <c r="A134" s="24" t="s">
        <v>47</v>
      </c>
      <c r="B134" s="29" t="s">
        <v>214</v>
      </c>
      <c r="C134" s="29" t="s">
        <v>220</v>
      </c>
      <c r="D134" s="24" t="s">
        <v>49</v>
      </c>
      <c r="E134" s="30" t="s">
        <v>221</v>
      </c>
      <c r="F134" s="31" t="s">
        <v>204</v>
      </c>
      <c r="G134" s="32">
        <v>66</v>
      </c>
      <c r="H134" s="33">
        <v>0</v>
      </c>
      <c r="I134" s="33">
        <f>ROUND(ROUND(H134,2)*ROUND(G134,3),2)</f>
      </c>
      <c r="O134">
        <f>(I134*21)/100</f>
      </c>
      <c r="P134" t="s">
        <v>26</v>
      </c>
    </row>
    <row r="135" spans="1:5" ht="51">
      <c r="A135" s="34" t="s">
        <v>52</v>
      </c>
      <c r="E135" s="35" t="s">
        <v>335</v>
      </c>
    </row>
    <row r="136" spans="1:5" ht="12.75">
      <c r="A136" s="36" t="s">
        <v>53</v>
      </c>
      <c r="E136" s="37" t="s">
        <v>223</v>
      </c>
    </row>
    <row r="137" spans="1:5" ht="12.75">
      <c r="A137" t="s">
        <v>55</v>
      </c>
      <c r="E137" s="35" t="s">
        <v>224</v>
      </c>
    </row>
    <row r="138" spans="1:16" ht="12.75">
      <c r="A138" s="24" t="s">
        <v>47</v>
      </c>
      <c r="B138" s="29" t="s">
        <v>219</v>
      </c>
      <c r="C138" s="29" t="s">
        <v>226</v>
      </c>
      <c r="D138" s="24" t="s">
        <v>49</v>
      </c>
      <c r="E138" s="30" t="s">
        <v>227</v>
      </c>
      <c r="F138" s="31" t="s">
        <v>204</v>
      </c>
      <c r="G138" s="32">
        <v>41</v>
      </c>
      <c r="H138" s="33">
        <v>0</v>
      </c>
      <c r="I138" s="33">
        <f>ROUND(ROUND(H138,2)*ROUND(G138,3),2)</f>
      </c>
      <c r="O138">
        <f>(I138*21)/100</f>
      </c>
      <c r="P138" t="s">
        <v>26</v>
      </c>
    </row>
    <row r="139" spans="1:5" ht="12.75">
      <c r="A139" s="34" t="s">
        <v>52</v>
      </c>
      <c r="E139" s="35" t="s">
        <v>49</v>
      </c>
    </row>
    <row r="140" spans="1:5" ht="12.75">
      <c r="A140" s="36" t="s">
        <v>53</v>
      </c>
      <c r="E140" s="37" t="s">
        <v>336</v>
      </c>
    </row>
    <row r="141" spans="1:5" ht="12.75">
      <c r="A141" t="s">
        <v>55</v>
      </c>
      <c r="E141" s="35" t="s">
        <v>228</v>
      </c>
    </row>
    <row r="142" spans="1:16" ht="25.5">
      <c r="A142" s="24" t="s">
        <v>47</v>
      </c>
      <c r="B142" s="29" t="s">
        <v>225</v>
      </c>
      <c r="C142" s="29" t="s">
        <v>236</v>
      </c>
      <c r="D142" s="24" t="s">
        <v>49</v>
      </c>
      <c r="E142" s="30" t="s">
        <v>237</v>
      </c>
      <c r="F142" s="31" t="s">
        <v>204</v>
      </c>
      <c r="G142" s="32">
        <v>10</v>
      </c>
      <c r="H142" s="33">
        <v>0</v>
      </c>
      <c r="I142" s="33">
        <f>ROUND(ROUND(H142,2)*ROUND(G142,3),2)</f>
      </c>
      <c r="O142">
        <f>(I142*21)/100</f>
      </c>
      <c r="P142" t="s">
        <v>26</v>
      </c>
    </row>
    <row r="143" spans="1:5" ht="12.75">
      <c r="A143" s="34" t="s">
        <v>52</v>
      </c>
      <c r="E143" s="35" t="s">
        <v>337</v>
      </c>
    </row>
    <row r="144" spans="1:5" ht="114.75">
      <c r="A144" s="36" t="s">
        <v>53</v>
      </c>
      <c r="E144" s="37" t="s">
        <v>338</v>
      </c>
    </row>
    <row r="145" spans="1:5" ht="25.5">
      <c r="A145" t="s">
        <v>55</v>
      </c>
      <c r="E145" s="35" t="s">
        <v>240</v>
      </c>
    </row>
    <row r="146" spans="1:16" ht="12.75">
      <c r="A146" s="24" t="s">
        <v>47</v>
      </c>
      <c r="B146" s="29" t="s">
        <v>229</v>
      </c>
      <c r="C146" s="29" t="s">
        <v>242</v>
      </c>
      <c r="D146" s="24" t="s">
        <v>49</v>
      </c>
      <c r="E146" s="30" t="s">
        <v>243</v>
      </c>
      <c r="F146" s="31" t="s">
        <v>204</v>
      </c>
      <c r="G146" s="32">
        <v>9</v>
      </c>
      <c r="H146" s="33">
        <v>0</v>
      </c>
      <c r="I146" s="33">
        <f>ROUND(ROUND(H146,2)*ROUND(G146,3),2)</f>
      </c>
      <c r="O146">
        <f>(I146*21)/100</f>
      </c>
      <c r="P146" t="s">
        <v>26</v>
      </c>
    </row>
    <row r="147" spans="1:5" ht="12.75">
      <c r="A147" s="34" t="s">
        <v>52</v>
      </c>
      <c r="E147" s="35" t="s">
        <v>244</v>
      </c>
    </row>
    <row r="148" spans="1:5" ht="12.75">
      <c r="A148" s="36" t="s">
        <v>53</v>
      </c>
      <c r="E148" s="37" t="s">
        <v>339</v>
      </c>
    </row>
    <row r="149" spans="1:5" ht="25.5">
      <c r="A149" t="s">
        <v>55</v>
      </c>
      <c r="E149" s="35" t="s">
        <v>246</v>
      </c>
    </row>
    <row r="150" spans="1:16" ht="25.5">
      <c r="A150" s="24" t="s">
        <v>47</v>
      </c>
      <c r="B150" s="29" t="s">
        <v>235</v>
      </c>
      <c r="C150" s="29" t="s">
        <v>248</v>
      </c>
      <c r="D150" s="24" t="s">
        <v>49</v>
      </c>
      <c r="E150" s="30" t="s">
        <v>249</v>
      </c>
      <c r="F150" s="31" t="s">
        <v>204</v>
      </c>
      <c r="G150" s="32">
        <v>6</v>
      </c>
      <c r="H150" s="33">
        <v>0</v>
      </c>
      <c r="I150" s="33">
        <f>ROUND(ROUND(H150,2)*ROUND(G150,3),2)</f>
      </c>
      <c r="O150">
        <f>(I150*21)/100</f>
      </c>
      <c r="P150" t="s">
        <v>26</v>
      </c>
    </row>
    <row r="151" spans="1:5" ht="12.75">
      <c r="A151" s="34" t="s">
        <v>52</v>
      </c>
      <c r="E151" s="35" t="s">
        <v>250</v>
      </c>
    </row>
    <row r="152" spans="1:5" ht="12.75">
      <c r="A152" s="36" t="s">
        <v>53</v>
      </c>
      <c r="E152" s="37" t="s">
        <v>340</v>
      </c>
    </row>
    <row r="153" spans="1:5" ht="25.5">
      <c r="A153" t="s">
        <v>55</v>
      </c>
      <c r="E153" s="35" t="s">
        <v>252</v>
      </c>
    </row>
    <row r="154" spans="1:16" ht="12.75">
      <c r="A154" s="24" t="s">
        <v>47</v>
      </c>
      <c r="B154" s="29" t="s">
        <v>241</v>
      </c>
      <c r="C154" s="29" t="s">
        <v>254</v>
      </c>
      <c r="D154" s="24" t="s">
        <v>49</v>
      </c>
      <c r="E154" s="30" t="s">
        <v>255</v>
      </c>
      <c r="F154" s="31" t="s">
        <v>204</v>
      </c>
      <c r="G154" s="32">
        <v>6</v>
      </c>
      <c r="H154" s="33">
        <v>0</v>
      </c>
      <c r="I154" s="33">
        <f>ROUND(ROUND(H154,2)*ROUND(G154,3),2)</f>
      </c>
      <c r="O154">
        <f>(I154*21)/100</f>
      </c>
      <c r="P154" t="s">
        <v>26</v>
      </c>
    </row>
    <row r="155" spans="1:5" ht="12.75">
      <c r="A155" s="34" t="s">
        <v>52</v>
      </c>
      <c r="E155" s="35" t="s">
        <v>244</v>
      </c>
    </row>
    <row r="156" spans="1:5" ht="12.75">
      <c r="A156" s="36" t="s">
        <v>53</v>
      </c>
      <c r="E156" s="37" t="s">
        <v>340</v>
      </c>
    </row>
    <row r="157" spans="1:5" ht="25.5">
      <c r="A157" t="s">
        <v>55</v>
      </c>
      <c r="E157" s="35" t="s">
        <v>246</v>
      </c>
    </row>
    <row r="158" spans="1:16" ht="25.5">
      <c r="A158" s="24" t="s">
        <v>47</v>
      </c>
      <c r="B158" s="29" t="s">
        <v>247</v>
      </c>
      <c r="C158" s="29" t="s">
        <v>258</v>
      </c>
      <c r="D158" s="24" t="s">
        <v>49</v>
      </c>
      <c r="E158" s="30" t="s">
        <v>259</v>
      </c>
      <c r="F158" s="31" t="s">
        <v>65</v>
      </c>
      <c r="G158" s="32">
        <v>1573.895</v>
      </c>
      <c r="H158" s="33">
        <v>0</v>
      </c>
      <c r="I158" s="33">
        <f>ROUND(ROUND(H158,2)*ROUND(G158,3),2)</f>
      </c>
      <c r="O158">
        <f>(I158*21)/100</f>
      </c>
      <c r="P158" t="s">
        <v>26</v>
      </c>
    </row>
    <row r="159" spans="1:5" ht="12.75">
      <c r="A159" s="34" t="s">
        <v>52</v>
      </c>
      <c r="E159" s="35" t="s">
        <v>337</v>
      </c>
    </row>
    <row r="160" spans="1:5" ht="89.25">
      <c r="A160" s="36" t="s">
        <v>53</v>
      </c>
      <c r="E160" s="37" t="s">
        <v>341</v>
      </c>
    </row>
    <row r="161" spans="1:5" ht="38.25">
      <c r="A161" t="s">
        <v>55</v>
      </c>
      <c r="E161" s="35" t="s">
        <v>261</v>
      </c>
    </row>
    <row r="162" spans="1:16" ht="25.5">
      <c r="A162" s="24" t="s">
        <v>47</v>
      </c>
      <c r="B162" s="29" t="s">
        <v>253</v>
      </c>
      <c r="C162" s="29" t="s">
        <v>263</v>
      </c>
      <c r="D162" s="24" t="s">
        <v>49</v>
      </c>
      <c r="E162" s="30" t="s">
        <v>264</v>
      </c>
      <c r="F162" s="31" t="s">
        <v>65</v>
      </c>
      <c r="G162" s="32">
        <v>1573.895</v>
      </c>
      <c r="H162" s="33">
        <v>0</v>
      </c>
      <c r="I162" s="33">
        <f>ROUND(ROUND(H162,2)*ROUND(G162,3),2)</f>
      </c>
      <c r="O162">
        <f>(I162*21)/100</f>
      </c>
      <c r="P162" t="s">
        <v>26</v>
      </c>
    </row>
    <row r="163" spans="1:5" ht="25.5">
      <c r="A163" s="34" t="s">
        <v>52</v>
      </c>
      <c r="E163" s="35" t="s">
        <v>342</v>
      </c>
    </row>
    <row r="164" spans="1:5" ht="89.25">
      <c r="A164" s="36" t="s">
        <v>53</v>
      </c>
      <c r="E164" s="37" t="s">
        <v>341</v>
      </c>
    </row>
    <row r="165" spans="1:5" ht="38.25">
      <c r="A165" t="s">
        <v>55</v>
      </c>
      <c r="E165" s="35" t="s">
        <v>261</v>
      </c>
    </row>
    <row r="166" spans="1:16" ht="12.75">
      <c r="A166" s="24" t="s">
        <v>47</v>
      </c>
      <c r="B166" s="29" t="s">
        <v>257</v>
      </c>
      <c r="C166" s="29" t="s">
        <v>277</v>
      </c>
      <c r="D166" s="24" t="s">
        <v>49</v>
      </c>
      <c r="E166" s="30" t="s">
        <v>278</v>
      </c>
      <c r="F166" s="31" t="s">
        <v>85</v>
      </c>
      <c r="G166" s="32">
        <v>2338.88</v>
      </c>
      <c r="H166" s="33">
        <v>0</v>
      </c>
      <c r="I166" s="33">
        <f>ROUND(ROUND(H166,2)*ROUND(G166,3),2)</f>
      </c>
      <c r="O166">
        <f>(I166*21)/100</f>
      </c>
      <c r="P166" t="s">
        <v>26</v>
      </c>
    </row>
    <row r="167" spans="1:5" ht="12.75">
      <c r="A167" s="34" t="s">
        <v>52</v>
      </c>
      <c r="E167" s="35" t="s">
        <v>279</v>
      </c>
    </row>
    <row r="168" spans="1:5" ht="12.75">
      <c r="A168" s="36" t="s">
        <v>53</v>
      </c>
      <c r="E168" s="37" t="s">
        <v>343</v>
      </c>
    </row>
    <row r="169" spans="1:5" ht="25.5">
      <c r="A169" t="s">
        <v>55</v>
      </c>
      <c r="E169" s="35" t="s">
        <v>281</v>
      </c>
    </row>
    <row r="170" spans="1:16" ht="12.75">
      <c r="A170" s="24" t="s">
        <v>47</v>
      </c>
      <c r="B170" s="29" t="s">
        <v>262</v>
      </c>
      <c r="C170" s="29" t="s">
        <v>283</v>
      </c>
      <c r="D170" s="24" t="s">
        <v>49</v>
      </c>
      <c r="E170" s="30" t="s">
        <v>284</v>
      </c>
      <c r="F170" s="31" t="s">
        <v>85</v>
      </c>
      <c r="G170" s="32">
        <v>2351.88</v>
      </c>
      <c r="H170" s="33">
        <v>0</v>
      </c>
      <c r="I170" s="33">
        <f>ROUND(ROUND(H170,2)*ROUND(G170,3),2)</f>
      </c>
      <c r="O170">
        <f>(I170*21)/100</f>
      </c>
      <c r="P170" t="s">
        <v>26</v>
      </c>
    </row>
    <row r="171" spans="1:5" ht="12.75">
      <c r="A171" s="34" t="s">
        <v>52</v>
      </c>
      <c r="E171" s="35" t="s">
        <v>285</v>
      </c>
    </row>
    <row r="172" spans="1:5" ht="12.75">
      <c r="A172" s="36" t="s">
        <v>53</v>
      </c>
      <c r="E172" s="37" t="s">
        <v>306</v>
      </c>
    </row>
    <row r="173" spans="1:5" ht="38.25">
      <c r="A173" t="s">
        <v>55</v>
      </c>
      <c r="E173" s="35" t="s">
        <v>286</v>
      </c>
    </row>
    <row r="174" spans="1:16" ht="12.75">
      <c r="A174" s="24" t="s">
        <v>47</v>
      </c>
      <c r="B174" s="29" t="s">
        <v>266</v>
      </c>
      <c r="C174" s="29" t="s">
        <v>288</v>
      </c>
      <c r="D174" s="24" t="s">
        <v>49</v>
      </c>
      <c r="E174" s="30" t="s">
        <v>289</v>
      </c>
      <c r="F174" s="31" t="s">
        <v>65</v>
      </c>
      <c r="G174" s="32">
        <v>15670.496</v>
      </c>
      <c r="H174" s="33">
        <v>0</v>
      </c>
      <c r="I174" s="33">
        <f>ROUND(ROUND(H174,2)*ROUND(G174,3),2)</f>
      </c>
      <c r="O174">
        <f>(I174*21)/100</f>
      </c>
      <c r="P174" t="s">
        <v>26</v>
      </c>
    </row>
    <row r="175" spans="1:5" ht="12.75">
      <c r="A175" s="34" t="s">
        <v>52</v>
      </c>
      <c r="E175" s="35" t="s">
        <v>290</v>
      </c>
    </row>
    <row r="176" spans="1:5" ht="12.75">
      <c r="A176" s="36" t="s">
        <v>53</v>
      </c>
      <c r="E176" s="37" t="s">
        <v>344</v>
      </c>
    </row>
    <row r="177" spans="1:5" ht="25.5">
      <c r="A177" t="s">
        <v>55</v>
      </c>
      <c r="E177" s="35" t="s">
        <v>292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8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0+O9+O18+O55+O60+O117+O122</f>
      </c>
      <c r="P2" t="s">
        <v>25</v>
      </c>
    </row>
    <row r="3" spans="1:16" ht="15" customHeight="1">
      <c r="A3" t="s">
        <v>11</v>
      </c>
      <c r="B3" s="12" t="s">
        <v>13</v>
      </c>
      <c r="C3" s="13" t="s">
        <v>14</v>
      </c>
      <c r="D3" s="1"/>
      <c r="E3" s="14" t="s">
        <v>15</v>
      </c>
      <c r="F3" s="1"/>
      <c r="G3" s="9"/>
      <c r="H3" s="8" t="s">
        <v>345</v>
      </c>
      <c r="I3" s="41">
        <f>0+I9+I18+I55+I60+I117+I122</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345</v>
      </c>
      <c r="D5" s="6"/>
      <c r="E5" s="18" t="s">
        <v>346</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1650.813</v>
      </c>
      <c r="H10" s="33">
        <v>0</v>
      </c>
      <c r="I10" s="33">
        <f>ROUND(ROUND(H10,2)*ROUND(G10,3),2)</f>
      </c>
      <c r="O10">
        <f>(I10*21)/100</f>
      </c>
      <c r="P10" t="s">
        <v>26</v>
      </c>
    </row>
    <row r="11" spans="1:5" ht="12.75">
      <c r="A11" s="34" t="s">
        <v>52</v>
      </c>
      <c r="E11" s="35" t="s">
        <v>49</v>
      </c>
    </row>
    <row r="12" spans="1:5" ht="76.5">
      <c r="A12" s="36" t="s">
        <v>53</v>
      </c>
      <c r="E12" s="37" t="s">
        <v>347</v>
      </c>
    </row>
    <row r="13" spans="1:5" ht="25.5">
      <c r="A13" t="s">
        <v>55</v>
      </c>
      <c r="E13" s="35" t="s">
        <v>56</v>
      </c>
    </row>
    <row r="14" spans="1:16" ht="12.75">
      <c r="A14" s="24" t="s">
        <v>47</v>
      </c>
      <c r="B14" s="29" t="s">
        <v>26</v>
      </c>
      <c r="C14" s="29" t="s">
        <v>348</v>
      </c>
      <c r="D14" s="24" t="s">
        <v>49</v>
      </c>
      <c r="E14" s="30" t="s">
        <v>349</v>
      </c>
      <c r="F14" s="31" t="s">
        <v>51</v>
      </c>
      <c r="G14" s="32">
        <v>4.5</v>
      </c>
      <c r="H14" s="33">
        <v>0</v>
      </c>
      <c r="I14" s="33">
        <f>ROUND(ROUND(H14,2)*ROUND(G14,3),2)</f>
      </c>
      <c r="O14">
        <f>(I14*21)/100</f>
      </c>
      <c r="P14" t="s">
        <v>26</v>
      </c>
    </row>
    <row r="15" spans="1:5" ht="12.75">
      <c r="A15" s="34" t="s">
        <v>52</v>
      </c>
      <c r="E15" s="35" t="s">
        <v>49</v>
      </c>
    </row>
    <row r="16" spans="1:5" ht="12.75">
      <c r="A16" s="36" t="s">
        <v>53</v>
      </c>
      <c r="E16" s="37" t="s">
        <v>350</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0+I19+I23+I27+I31+I35+I39+I43+I47+I51</f>
      </c>
      <c r="R18">
        <f>0+O19+O23+O27+O31+O35+O39+O43+O47+O51</f>
      </c>
    </row>
    <row r="19" spans="1:16" ht="25.5">
      <c r="A19" s="24" t="s">
        <v>47</v>
      </c>
      <c r="B19" s="29" t="s">
        <v>25</v>
      </c>
      <c r="C19" s="29" t="s">
        <v>69</v>
      </c>
      <c r="D19" s="24" t="s">
        <v>49</v>
      </c>
      <c r="E19" s="30" t="s">
        <v>70</v>
      </c>
      <c r="F19" s="31" t="s">
        <v>51</v>
      </c>
      <c r="G19" s="32">
        <v>362.5</v>
      </c>
      <c r="H19" s="33">
        <v>0</v>
      </c>
      <c r="I19" s="33">
        <f>ROUND(ROUND(H19,2)*ROUND(G19,3),2)</f>
      </c>
      <c r="O19">
        <f>(I19*21)/100</f>
      </c>
      <c r="P19" t="s">
        <v>26</v>
      </c>
    </row>
    <row r="20" spans="1:5" ht="12.75">
      <c r="A20" s="34" t="s">
        <v>52</v>
      </c>
      <c r="E20" s="35" t="s">
        <v>71</v>
      </c>
    </row>
    <row r="21" spans="1:5" ht="12.75">
      <c r="A21" s="36" t="s">
        <v>53</v>
      </c>
      <c r="E21" s="37" t="s">
        <v>351</v>
      </c>
    </row>
    <row r="22" spans="1:5" ht="63.75">
      <c r="A22" t="s">
        <v>55</v>
      </c>
      <c r="E22" s="35" t="s">
        <v>73</v>
      </c>
    </row>
    <row r="23" spans="1:16" ht="12.75">
      <c r="A23" s="24" t="s">
        <v>47</v>
      </c>
      <c r="B23" s="29" t="s">
        <v>35</v>
      </c>
      <c r="C23" s="29" t="s">
        <v>74</v>
      </c>
      <c r="D23" s="24" t="s">
        <v>49</v>
      </c>
      <c r="E23" s="30" t="s">
        <v>75</v>
      </c>
      <c r="F23" s="31" t="s">
        <v>51</v>
      </c>
      <c r="G23" s="32">
        <v>503.795</v>
      </c>
      <c r="H23" s="33">
        <v>0</v>
      </c>
      <c r="I23" s="33">
        <f>ROUND(ROUND(H23,2)*ROUND(G23,3),2)</f>
      </c>
      <c r="O23">
        <f>(I23*21)/100</f>
      </c>
      <c r="P23" t="s">
        <v>26</v>
      </c>
    </row>
    <row r="24" spans="1:5" ht="63.75">
      <c r="A24" s="34" t="s">
        <v>52</v>
      </c>
      <c r="E24" s="35" t="s">
        <v>352</v>
      </c>
    </row>
    <row r="25" spans="1:5" ht="76.5">
      <c r="A25" s="36" t="s">
        <v>53</v>
      </c>
      <c r="E25" s="37" t="s">
        <v>353</v>
      </c>
    </row>
    <row r="26" spans="1:5" ht="63.75">
      <c r="A26" t="s">
        <v>55</v>
      </c>
      <c r="E26" s="35" t="s">
        <v>73</v>
      </c>
    </row>
    <row r="27" spans="1:16" ht="12.75">
      <c r="A27" s="24" t="s">
        <v>47</v>
      </c>
      <c r="B27" s="29" t="s">
        <v>37</v>
      </c>
      <c r="C27" s="29" t="s">
        <v>83</v>
      </c>
      <c r="D27" s="24" t="s">
        <v>49</v>
      </c>
      <c r="E27" s="30" t="s">
        <v>84</v>
      </c>
      <c r="F27" s="31" t="s">
        <v>85</v>
      </c>
      <c r="G27" s="32">
        <v>518</v>
      </c>
      <c r="H27" s="33">
        <v>0</v>
      </c>
      <c r="I27" s="33">
        <f>ROUND(ROUND(H27,2)*ROUND(G27,3),2)</f>
      </c>
      <c r="O27">
        <f>(I27*21)/100</f>
      </c>
      <c r="P27" t="s">
        <v>26</v>
      </c>
    </row>
    <row r="28" spans="1:5" ht="12.75">
      <c r="A28" s="34" t="s">
        <v>52</v>
      </c>
      <c r="E28" s="35" t="s">
        <v>86</v>
      </c>
    </row>
    <row r="29" spans="1:5" ht="12.75">
      <c r="A29" s="36" t="s">
        <v>53</v>
      </c>
      <c r="E29" s="37" t="s">
        <v>354</v>
      </c>
    </row>
    <row r="30" spans="1:5" ht="25.5">
      <c r="A30" t="s">
        <v>55</v>
      </c>
      <c r="E30" s="35" t="s">
        <v>88</v>
      </c>
    </row>
    <row r="31" spans="1:16" ht="12.75">
      <c r="A31" s="24" t="s">
        <v>47</v>
      </c>
      <c r="B31" s="29" t="s">
        <v>39</v>
      </c>
      <c r="C31" s="29" t="s">
        <v>355</v>
      </c>
      <c r="D31" s="24" t="s">
        <v>49</v>
      </c>
      <c r="E31" s="30" t="s">
        <v>356</v>
      </c>
      <c r="F31" s="31" t="s">
        <v>51</v>
      </c>
      <c r="G31" s="32">
        <v>100.3</v>
      </c>
      <c r="H31" s="33">
        <v>0</v>
      </c>
      <c r="I31" s="33">
        <f>ROUND(ROUND(H31,2)*ROUND(G31,3),2)</f>
      </c>
      <c r="O31">
        <f>(I31*21)/100</f>
      </c>
      <c r="P31" t="s">
        <v>26</v>
      </c>
    </row>
    <row r="32" spans="1:5" ht="12.75">
      <c r="A32" s="34" t="s">
        <v>52</v>
      </c>
      <c r="E32" s="35" t="s">
        <v>357</v>
      </c>
    </row>
    <row r="33" spans="1:5" ht="12.75">
      <c r="A33" s="36" t="s">
        <v>53</v>
      </c>
      <c r="E33" s="37" t="s">
        <v>358</v>
      </c>
    </row>
    <row r="34" spans="1:5" ht="38.25">
      <c r="A34" t="s">
        <v>55</v>
      </c>
      <c r="E34" s="35" t="s">
        <v>359</v>
      </c>
    </row>
    <row r="35" spans="1:16" ht="12.75">
      <c r="A35" s="24" t="s">
        <v>47</v>
      </c>
      <c r="B35" s="29" t="s">
        <v>82</v>
      </c>
      <c r="C35" s="29" t="s">
        <v>90</v>
      </c>
      <c r="D35" s="24" t="s">
        <v>49</v>
      </c>
      <c r="E35" s="30" t="s">
        <v>91</v>
      </c>
      <c r="F35" s="31" t="s">
        <v>51</v>
      </c>
      <c r="G35" s="32">
        <v>978.125</v>
      </c>
      <c r="H35" s="33">
        <v>0</v>
      </c>
      <c r="I35" s="33">
        <f>ROUND(ROUND(H35,2)*ROUND(G35,3),2)</f>
      </c>
      <c r="O35">
        <f>(I35*21)/100</f>
      </c>
      <c r="P35" t="s">
        <v>26</v>
      </c>
    </row>
    <row r="36" spans="1:5" ht="25.5">
      <c r="A36" s="34" t="s">
        <v>52</v>
      </c>
      <c r="E36" s="35" t="s">
        <v>360</v>
      </c>
    </row>
    <row r="37" spans="1:5" ht="76.5">
      <c r="A37" s="36" t="s">
        <v>53</v>
      </c>
      <c r="E37" s="37" t="s">
        <v>361</v>
      </c>
    </row>
    <row r="38" spans="1:5" ht="369.75">
      <c r="A38" t="s">
        <v>55</v>
      </c>
      <c r="E38" s="35" t="s">
        <v>94</v>
      </c>
    </row>
    <row r="39" spans="1:16" ht="12.75">
      <c r="A39" s="24" t="s">
        <v>47</v>
      </c>
      <c r="B39" s="29" t="s">
        <v>89</v>
      </c>
      <c r="C39" s="29" t="s">
        <v>95</v>
      </c>
      <c r="D39" s="24" t="s">
        <v>49</v>
      </c>
      <c r="E39" s="30" t="s">
        <v>96</v>
      </c>
      <c r="F39" s="31" t="s">
        <v>51</v>
      </c>
      <c r="G39" s="32">
        <v>132.938</v>
      </c>
      <c r="H39" s="33">
        <v>0</v>
      </c>
      <c r="I39" s="33">
        <f>ROUND(ROUND(H39,2)*ROUND(G39,3),2)</f>
      </c>
      <c r="O39">
        <f>(I39*21)/100</f>
      </c>
      <c r="P39" t="s">
        <v>26</v>
      </c>
    </row>
    <row r="40" spans="1:5" ht="38.25">
      <c r="A40" s="34" t="s">
        <v>52</v>
      </c>
      <c r="E40" s="35" t="s">
        <v>362</v>
      </c>
    </row>
    <row r="41" spans="1:5" ht="12.75">
      <c r="A41" s="36" t="s">
        <v>53</v>
      </c>
      <c r="E41" s="37" t="s">
        <v>363</v>
      </c>
    </row>
    <row r="42" spans="1:5" ht="63.75">
      <c r="A42" t="s">
        <v>55</v>
      </c>
      <c r="E42" s="35" t="s">
        <v>99</v>
      </c>
    </row>
    <row r="43" spans="1:16" ht="12.75">
      <c r="A43" s="24" t="s">
        <v>47</v>
      </c>
      <c r="B43" s="29" t="s">
        <v>42</v>
      </c>
      <c r="C43" s="29" t="s">
        <v>100</v>
      </c>
      <c r="D43" s="24" t="s">
        <v>49</v>
      </c>
      <c r="E43" s="30" t="s">
        <v>101</v>
      </c>
      <c r="F43" s="31" t="s">
        <v>85</v>
      </c>
      <c r="G43" s="32">
        <v>354.5</v>
      </c>
      <c r="H43" s="33">
        <v>0</v>
      </c>
      <c r="I43" s="33">
        <f>ROUND(ROUND(H43,2)*ROUND(G43,3),2)</f>
      </c>
      <c r="O43">
        <f>(I43*21)/100</f>
      </c>
      <c r="P43" t="s">
        <v>26</v>
      </c>
    </row>
    <row r="44" spans="1:5" ht="25.5">
      <c r="A44" s="34" t="s">
        <v>52</v>
      </c>
      <c r="E44" s="35" t="s">
        <v>102</v>
      </c>
    </row>
    <row r="45" spans="1:5" ht="12.75">
      <c r="A45" s="36" t="s">
        <v>53</v>
      </c>
      <c r="E45" s="37" t="s">
        <v>364</v>
      </c>
    </row>
    <row r="46" spans="1:5" ht="63.75">
      <c r="A46" t="s">
        <v>55</v>
      </c>
      <c r="E46" s="35" t="s">
        <v>99</v>
      </c>
    </row>
    <row r="47" spans="1:16" ht="12.75">
      <c r="A47" s="24" t="s">
        <v>47</v>
      </c>
      <c r="B47" s="29" t="s">
        <v>44</v>
      </c>
      <c r="C47" s="29" t="s">
        <v>365</v>
      </c>
      <c r="D47" s="24" t="s">
        <v>49</v>
      </c>
      <c r="E47" s="30" t="s">
        <v>366</v>
      </c>
      <c r="F47" s="31" t="s">
        <v>51</v>
      </c>
      <c r="G47" s="32">
        <v>232.06</v>
      </c>
      <c r="H47" s="33">
        <v>0</v>
      </c>
      <c r="I47" s="33">
        <f>ROUND(ROUND(H47,2)*ROUND(G47,3),2)</f>
      </c>
      <c r="O47">
        <f>(I47*21)/100</f>
      </c>
      <c r="P47" t="s">
        <v>26</v>
      </c>
    </row>
    <row r="48" spans="1:5" ht="12.75">
      <c r="A48" s="34" t="s">
        <v>52</v>
      </c>
      <c r="E48" s="35" t="s">
        <v>367</v>
      </c>
    </row>
    <row r="49" spans="1:5" ht="12.75">
      <c r="A49" s="36" t="s">
        <v>53</v>
      </c>
      <c r="E49" s="37" t="s">
        <v>368</v>
      </c>
    </row>
    <row r="50" spans="1:5" ht="229.5">
      <c r="A50" t="s">
        <v>55</v>
      </c>
      <c r="E50" s="35" t="s">
        <v>369</v>
      </c>
    </row>
    <row r="51" spans="1:16" ht="12.75">
      <c r="A51" s="24" t="s">
        <v>47</v>
      </c>
      <c r="B51" s="29" t="s">
        <v>104</v>
      </c>
      <c r="C51" s="29" t="s">
        <v>111</v>
      </c>
      <c r="D51" s="24" t="s">
        <v>49</v>
      </c>
      <c r="E51" s="30" t="s">
        <v>112</v>
      </c>
      <c r="F51" s="31" t="s">
        <v>65</v>
      </c>
      <c r="G51" s="32">
        <v>2136.3</v>
      </c>
      <c r="H51" s="33">
        <v>0</v>
      </c>
      <c r="I51" s="33">
        <f>ROUND(ROUND(H51,2)*ROUND(G51,3),2)</f>
      </c>
      <c r="O51">
        <f>(I51*21)/100</f>
      </c>
      <c r="P51" t="s">
        <v>26</v>
      </c>
    </row>
    <row r="52" spans="1:5" ht="12.75">
      <c r="A52" s="34" t="s">
        <v>52</v>
      </c>
      <c r="E52" s="35" t="s">
        <v>49</v>
      </c>
    </row>
    <row r="53" spans="1:5" ht="76.5">
      <c r="A53" s="36" t="s">
        <v>53</v>
      </c>
      <c r="E53" s="37" t="s">
        <v>370</v>
      </c>
    </row>
    <row r="54" spans="1:5" ht="25.5">
      <c r="A54" t="s">
        <v>55</v>
      </c>
      <c r="E54" s="35" t="s">
        <v>114</v>
      </c>
    </row>
    <row r="55" spans="1:18" ht="12.75" customHeight="1">
      <c r="A55" s="6" t="s">
        <v>45</v>
      </c>
      <c r="B55" s="6"/>
      <c r="C55" s="39" t="s">
        <v>26</v>
      </c>
      <c r="D55" s="6"/>
      <c r="E55" s="27" t="s">
        <v>132</v>
      </c>
      <c r="F55" s="6"/>
      <c r="G55" s="6"/>
      <c r="H55" s="6"/>
      <c r="I55" s="40">
        <f>0+Q55</f>
      </c>
      <c r="O55">
        <f>0+R55</f>
      </c>
      <c r="Q55">
        <f>0+I56</f>
      </c>
      <c r="R55">
        <f>0+O56</f>
      </c>
    </row>
    <row r="56" spans="1:16" ht="12.75">
      <c r="A56" s="24" t="s">
        <v>47</v>
      </c>
      <c r="B56" s="29" t="s">
        <v>110</v>
      </c>
      <c r="C56" s="29" t="s">
        <v>134</v>
      </c>
      <c r="D56" s="24" t="s">
        <v>49</v>
      </c>
      <c r="E56" s="30" t="s">
        <v>135</v>
      </c>
      <c r="F56" s="31" t="s">
        <v>65</v>
      </c>
      <c r="G56" s="32">
        <v>1951.5</v>
      </c>
      <c r="H56" s="33">
        <v>0</v>
      </c>
      <c r="I56" s="33">
        <f>ROUND(ROUND(H56,2)*ROUND(G56,3),2)</f>
      </c>
      <c r="O56">
        <f>(I56*21)/100</f>
      </c>
      <c r="P56" t="s">
        <v>26</v>
      </c>
    </row>
    <row r="57" spans="1:5" ht="25.5">
      <c r="A57" s="34" t="s">
        <v>52</v>
      </c>
      <c r="E57" s="35" t="s">
        <v>136</v>
      </c>
    </row>
    <row r="58" spans="1:5" ht="12.75">
      <c r="A58" s="36" t="s">
        <v>53</v>
      </c>
      <c r="E58" s="37" t="s">
        <v>371</v>
      </c>
    </row>
    <row r="59" spans="1:5" ht="51">
      <c r="A59" t="s">
        <v>55</v>
      </c>
      <c r="E59" s="35" t="s">
        <v>138</v>
      </c>
    </row>
    <row r="60" spans="1:18" ht="12.75" customHeight="1">
      <c r="A60" s="6" t="s">
        <v>45</v>
      </c>
      <c r="B60" s="6"/>
      <c r="C60" s="39" t="s">
        <v>37</v>
      </c>
      <c r="D60" s="6"/>
      <c r="E60" s="27" t="s">
        <v>139</v>
      </c>
      <c r="F60" s="6"/>
      <c r="G60" s="6"/>
      <c r="H60" s="6"/>
      <c r="I60" s="40">
        <f>0+Q60</f>
      </c>
      <c r="O60">
        <f>0+R60</f>
      </c>
      <c r="Q60">
        <f>0+I61+I65+I69+I73+I77+I81+I85+I89+I93+I97+I101+I105+I109+I113</f>
      </c>
      <c r="R60">
        <f>0+O61+O65+O69+O73+O77+O81+O85+O89+O93+O97+O101+O105+O109+O113</f>
      </c>
    </row>
    <row r="61" spans="1:16" ht="12.75">
      <c r="A61" s="24" t="s">
        <v>47</v>
      </c>
      <c r="B61" s="29" t="s">
        <v>115</v>
      </c>
      <c r="C61" s="29" t="s">
        <v>141</v>
      </c>
      <c r="D61" s="24" t="s">
        <v>49</v>
      </c>
      <c r="E61" s="30" t="s">
        <v>142</v>
      </c>
      <c r="F61" s="31" t="s">
        <v>65</v>
      </c>
      <c r="G61" s="32">
        <v>1476</v>
      </c>
      <c r="H61" s="33">
        <v>0</v>
      </c>
      <c r="I61" s="33">
        <f>ROUND(ROUND(H61,2)*ROUND(G61,3),2)</f>
      </c>
      <c r="O61">
        <f>(I61*21)/100</f>
      </c>
      <c r="P61" t="s">
        <v>26</v>
      </c>
    </row>
    <row r="62" spans="1:5" ht="25.5">
      <c r="A62" s="34" t="s">
        <v>52</v>
      </c>
      <c r="E62" s="35" t="s">
        <v>372</v>
      </c>
    </row>
    <row r="63" spans="1:5" ht="12.75">
      <c r="A63" s="36" t="s">
        <v>53</v>
      </c>
      <c r="E63" s="37" t="s">
        <v>373</v>
      </c>
    </row>
    <row r="64" spans="1:5" ht="127.5">
      <c r="A64" t="s">
        <v>55</v>
      </c>
      <c r="E64" s="35" t="s">
        <v>145</v>
      </c>
    </row>
    <row r="65" spans="1:16" ht="12.75">
      <c r="A65" s="24" t="s">
        <v>47</v>
      </c>
      <c r="B65" s="29" t="s">
        <v>121</v>
      </c>
      <c r="C65" s="29" t="s">
        <v>147</v>
      </c>
      <c r="D65" s="24" t="s">
        <v>49</v>
      </c>
      <c r="E65" s="30" t="s">
        <v>148</v>
      </c>
      <c r="F65" s="31" t="s">
        <v>65</v>
      </c>
      <c r="G65" s="32">
        <v>3090</v>
      </c>
      <c r="H65" s="33">
        <v>0</v>
      </c>
      <c r="I65" s="33">
        <f>ROUND(ROUND(H65,2)*ROUND(G65,3),2)</f>
      </c>
      <c r="O65">
        <f>(I65*21)/100</f>
      </c>
      <c r="P65" t="s">
        <v>26</v>
      </c>
    </row>
    <row r="66" spans="1:5" ht="25.5">
      <c r="A66" s="34" t="s">
        <v>52</v>
      </c>
      <c r="E66" s="35" t="s">
        <v>374</v>
      </c>
    </row>
    <row r="67" spans="1:5" ht="12.75">
      <c r="A67" s="36" t="s">
        <v>53</v>
      </c>
      <c r="E67" s="37" t="s">
        <v>375</v>
      </c>
    </row>
    <row r="68" spans="1:5" ht="51">
      <c r="A68" t="s">
        <v>55</v>
      </c>
      <c r="E68" s="35" t="s">
        <v>151</v>
      </c>
    </row>
    <row r="69" spans="1:16" ht="12.75">
      <c r="A69" s="24" t="s">
        <v>47</v>
      </c>
      <c r="B69" s="29" t="s">
        <v>126</v>
      </c>
      <c r="C69" s="29" t="s">
        <v>153</v>
      </c>
      <c r="D69" s="24" t="s">
        <v>49</v>
      </c>
      <c r="E69" s="30" t="s">
        <v>154</v>
      </c>
      <c r="F69" s="31" t="s">
        <v>65</v>
      </c>
      <c r="G69" s="32">
        <v>518.25</v>
      </c>
      <c r="H69" s="33">
        <v>0</v>
      </c>
      <c r="I69" s="33">
        <f>ROUND(ROUND(H69,2)*ROUND(G69,3),2)</f>
      </c>
      <c r="O69">
        <f>(I69*21)/100</f>
      </c>
      <c r="P69" t="s">
        <v>26</v>
      </c>
    </row>
    <row r="70" spans="1:5" ht="12.75">
      <c r="A70" s="34" t="s">
        <v>52</v>
      </c>
      <c r="E70" s="35" t="s">
        <v>367</v>
      </c>
    </row>
    <row r="71" spans="1:5" ht="25.5">
      <c r="A71" s="36" t="s">
        <v>53</v>
      </c>
      <c r="E71" s="37" t="s">
        <v>376</v>
      </c>
    </row>
    <row r="72" spans="1:5" ht="102">
      <c r="A72" t="s">
        <v>55</v>
      </c>
      <c r="E72" s="35" t="s">
        <v>157</v>
      </c>
    </row>
    <row r="73" spans="1:16" ht="12.75">
      <c r="A73" s="24" t="s">
        <v>47</v>
      </c>
      <c r="B73" s="29" t="s">
        <v>133</v>
      </c>
      <c r="C73" s="29" t="s">
        <v>159</v>
      </c>
      <c r="D73" s="24" t="s">
        <v>49</v>
      </c>
      <c r="E73" s="30" t="s">
        <v>160</v>
      </c>
      <c r="F73" s="31" t="s">
        <v>65</v>
      </c>
      <c r="G73" s="32">
        <v>3819.45</v>
      </c>
      <c r="H73" s="33">
        <v>0</v>
      </c>
      <c r="I73" s="33">
        <f>ROUND(ROUND(H73,2)*ROUND(G73,3),2)</f>
      </c>
      <c r="O73">
        <f>(I73*21)/100</f>
      </c>
      <c r="P73" t="s">
        <v>26</v>
      </c>
    </row>
    <row r="74" spans="1:5" ht="12.75">
      <c r="A74" s="34" t="s">
        <v>52</v>
      </c>
      <c r="E74" s="35" t="s">
        <v>161</v>
      </c>
    </row>
    <row r="75" spans="1:5" ht="12.75">
      <c r="A75" s="36" t="s">
        <v>53</v>
      </c>
      <c r="E75" s="37" t="s">
        <v>377</v>
      </c>
    </row>
    <row r="76" spans="1:5" ht="51">
      <c r="A76" t="s">
        <v>55</v>
      </c>
      <c r="E76" s="35" t="s">
        <v>163</v>
      </c>
    </row>
    <row r="77" spans="1:16" ht="12.75">
      <c r="A77" s="24" t="s">
        <v>47</v>
      </c>
      <c r="B77" s="29" t="s">
        <v>140</v>
      </c>
      <c r="C77" s="29" t="s">
        <v>165</v>
      </c>
      <c r="D77" s="24" t="s">
        <v>378</v>
      </c>
      <c r="E77" s="30" t="s">
        <v>166</v>
      </c>
      <c r="F77" s="31" t="s">
        <v>65</v>
      </c>
      <c r="G77" s="32">
        <v>3472</v>
      </c>
      <c r="H77" s="33">
        <v>0</v>
      </c>
      <c r="I77" s="33">
        <f>ROUND(ROUND(H77,2)*ROUND(G77,3),2)</f>
      </c>
      <c r="O77">
        <f>(I77*21)/100</f>
      </c>
      <c r="P77" t="s">
        <v>26</v>
      </c>
    </row>
    <row r="78" spans="1:5" ht="12.75">
      <c r="A78" s="34" t="s">
        <v>52</v>
      </c>
      <c r="E78" s="35" t="s">
        <v>167</v>
      </c>
    </row>
    <row r="79" spans="1:5" ht="12.75">
      <c r="A79" s="36" t="s">
        <v>53</v>
      </c>
      <c r="E79" s="37" t="s">
        <v>379</v>
      </c>
    </row>
    <row r="80" spans="1:5" ht="51">
      <c r="A80" t="s">
        <v>55</v>
      </c>
      <c r="E80" s="35" t="s">
        <v>163</v>
      </c>
    </row>
    <row r="81" spans="1:16" ht="12.75">
      <c r="A81" s="24" t="s">
        <v>47</v>
      </c>
      <c r="B81" s="29" t="s">
        <v>146</v>
      </c>
      <c r="C81" s="29" t="s">
        <v>165</v>
      </c>
      <c r="D81" s="24" t="s">
        <v>380</v>
      </c>
      <c r="E81" s="30" t="s">
        <v>166</v>
      </c>
      <c r="F81" s="31" t="s">
        <v>65</v>
      </c>
      <c r="G81" s="32">
        <v>1648</v>
      </c>
      <c r="H81" s="33">
        <v>0</v>
      </c>
      <c r="I81" s="33">
        <f>ROUND(ROUND(H81,2)*ROUND(G81,3),2)</f>
      </c>
      <c r="O81">
        <f>(I81*21)/100</f>
      </c>
      <c r="P81" t="s">
        <v>26</v>
      </c>
    </row>
    <row r="82" spans="1:5" ht="25.5">
      <c r="A82" s="34" t="s">
        <v>52</v>
      </c>
      <c r="E82" s="35" t="s">
        <v>381</v>
      </c>
    </row>
    <row r="83" spans="1:5" ht="12.75">
      <c r="A83" s="36" t="s">
        <v>53</v>
      </c>
      <c r="E83" s="37" t="s">
        <v>382</v>
      </c>
    </row>
    <row r="84" spans="1:5" ht="51">
      <c r="A84" t="s">
        <v>55</v>
      </c>
      <c r="E84" s="35" t="s">
        <v>163</v>
      </c>
    </row>
    <row r="85" spans="1:16" ht="12.75">
      <c r="A85" s="24" t="s">
        <v>47</v>
      </c>
      <c r="B85" s="29" t="s">
        <v>152</v>
      </c>
      <c r="C85" s="29" t="s">
        <v>176</v>
      </c>
      <c r="D85" s="24" t="s">
        <v>49</v>
      </c>
      <c r="E85" s="30" t="s">
        <v>177</v>
      </c>
      <c r="F85" s="31" t="s">
        <v>65</v>
      </c>
      <c r="G85" s="32">
        <v>2136</v>
      </c>
      <c r="H85" s="33">
        <v>0</v>
      </c>
      <c r="I85" s="33">
        <f>ROUND(ROUND(H85,2)*ROUND(G85,3),2)</f>
      </c>
      <c r="O85">
        <f>(I85*21)/100</f>
      </c>
      <c r="P85" t="s">
        <v>26</v>
      </c>
    </row>
    <row r="86" spans="1:5" ht="25.5">
      <c r="A86" s="34" t="s">
        <v>52</v>
      </c>
      <c r="E86" s="35" t="s">
        <v>383</v>
      </c>
    </row>
    <row r="87" spans="1:5" ht="12.75">
      <c r="A87" s="36" t="s">
        <v>53</v>
      </c>
      <c r="E87" s="37" t="s">
        <v>384</v>
      </c>
    </row>
    <row r="88" spans="1:5" ht="140.25">
      <c r="A88" t="s">
        <v>55</v>
      </c>
      <c r="E88" s="35" t="s">
        <v>174</v>
      </c>
    </row>
    <row r="89" spans="1:16" ht="12.75">
      <c r="A89" s="24" t="s">
        <v>47</v>
      </c>
      <c r="B89" s="29" t="s">
        <v>158</v>
      </c>
      <c r="C89" s="29" t="s">
        <v>181</v>
      </c>
      <c r="D89" s="24" t="s">
        <v>49</v>
      </c>
      <c r="E89" s="30" t="s">
        <v>182</v>
      </c>
      <c r="F89" s="31" t="s">
        <v>65</v>
      </c>
      <c r="G89" s="32">
        <v>3819.45</v>
      </c>
      <c r="H89" s="33">
        <v>0</v>
      </c>
      <c r="I89" s="33">
        <f>ROUND(ROUND(H89,2)*ROUND(G89,3),2)</f>
      </c>
      <c r="O89">
        <f>(I89*21)/100</f>
      </c>
      <c r="P89" t="s">
        <v>26</v>
      </c>
    </row>
    <row r="90" spans="1:5" ht="25.5">
      <c r="A90" s="34" t="s">
        <v>52</v>
      </c>
      <c r="E90" s="35" t="s">
        <v>385</v>
      </c>
    </row>
    <row r="91" spans="1:5" ht="12.75">
      <c r="A91" s="36" t="s">
        <v>53</v>
      </c>
      <c r="E91" s="37" t="s">
        <v>386</v>
      </c>
    </row>
    <row r="92" spans="1:5" ht="140.25">
      <c r="A92" t="s">
        <v>55</v>
      </c>
      <c r="E92" s="35" t="s">
        <v>174</v>
      </c>
    </row>
    <row r="93" spans="1:16" ht="12.75">
      <c r="A93" s="24" t="s">
        <v>47</v>
      </c>
      <c r="B93" s="29" t="s">
        <v>164</v>
      </c>
      <c r="C93" s="29" t="s">
        <v>185</v>
      </c>
      <c r="D93" s="24" t="s">
        <v>49</v>
      </c>
      <c r="E93" s="30" t="s">
        <v>186</v>
      </c>
      <c r="F93" s="31" t="s">
        <v>65</v>
      </c>
      <c r="G93" s="32">
        <v>1336</v>
      </c>
      <c r="H93" s="33">
        <v>0</v>
      </c>
      <c r="I93" s="33">
        <f>ROUND(ROUND(H93,2)*ROUND(G93,3),2)</f>
      </c>
      <c r="O93">
        <f>(I93*21)/100</f>
      </c>
      <c r="P93" t="s">
        <v>26</v>
      </c>
    </row>
    <row r="94" spans="1:5" ht="25.5">
      <c r="A94" s="34" t="s">
        <v>52</v>
      </c>
      <c r="E94" s="35" t="s">
        <v>187</v>
      </c>
    </row>
    <row r="95" spans="1:5" ht="12.75">
      <c r="A95" s="36" t="s">
        <v>53</v>
      </c>
      <c r="E95" s="37" t="s">
        <v>387</v>
      </c>
    </row>
    <row r="96" spans="1:5" ht="140.25">
      <c r="A96" t="s">
        <v>55</v>
      </c>
      <c r="E96" s="35" t="s">
        <v>174</v>
      </c>
    </row>
    <row r="97" spans="1:16" ht="25.5">
      <c r="A97" s="24" t="s">
        <v>47</v>
      </c>
      <c r="B97" s="29" t="s">
        <v>169</v>
      </c>
      <c r="C97" s="29" t="s">
        <v>388</v>
      </c>
      <c r="D97" s="24" t="s">
        <v>49</v>
      </c>
      <c r="E97" s="30" t="s">
        <v>389</v>
      </c>
      <c r="F97" s="31" t="s">
        <v>65</v>
      </c>
      <c r="G97" s="32">
        <v>1648</v>
      </c>
      <c r="H97" s="33">
        <v>0</v>
      </c>
      <c r="I97" s="33">
        <f>ROUND(ROUND(H97,2)*ROUND(G97,3),2)</f>
      </c>
      <c r="O97">
        <f>(I97*21)/100</f>
      </c>
      <c r="P97" t="s">
        <v>26</v>
      </c>
    </row>
    <row r="98" spans="1:5" ht="12.75">
      <c r="A98" s="34" t="s">
        <v>52</v>
      </c>
      <c r="E98" s="35" t="s">
        <v>367</v>
      </c>
    </row>
    <row r="99" spans="1:5" ht="12.75">
      <c r="A99" s="36" t="s">
        <v>53</v>
      </c>
      <c r="E99" s="37" t="s">
        <v>382</v>
      </c>
    </row>
    <row r="100" spans="1:5" ht="153">
      <c r="A100" t="s">
        <v>55</v>
      </c>
      <c r="E100" s="35" t="s">
        <v>390</v>
      </c>
    </row>
    <row r="101" spans="1:16" ht="12.75">
      <c r="A101" s="24" t="s">
        <v>47</v>
      </c>
      <c r="B101" s="29" t="s">
        <v>175</v>
      </c>
      <c r="C101" s="29" t="s">
        <v>391</v>
      </c>
      <c r="D101" s="24" t="s">
        <v>49</v>
      </c>
      <c r="E101" s="30" t="s">
        <v>392</v>
      </c>
      <c r="F101" s="31" t="s">
        <v>65</v>
      </c>
      <c r="G101" s="32">
        <v>81</v>
      </c>
      <c r="H101" s="33">
        <v>0</v>
      </c>
      <c r="I101" s="33">
        <f>ROUND(ROUND(H101,2)*ROUND(G101,3),2)</f>
      </c>
      <c r="O101">
        <f>(I101*21)/100</f>
      </c>
      <c r="P101" t="s">
        <v>26</v>
      </c>
    </row>
    <row r="102" spans="1:5" ht="25.5">
      <c r="A102" s="34" t="s">
        <v>52</v>
      </c>
      <c r="E102" s="35" t="s">
        <v>393</v>
      </c>
    </row>
    <row r="103" spans="1:5" ht="12.75">
      <c r="A103" s="36" t="s">
        <v>53</v>
      </c>
      <c r="E103" s="37" t="s">
        <v>394</v>
      </c>
    </row>
    <row r="104" spans="1:5" ht="153">
      <c r="A104" t="s">
        <v>55</v>
      </c>
      <c r="E104" s="35" t="s">
        <v>395</v>
      </c>
    </row>
    <row r="105" spans="1:16" ht="12.75">
      <c r="A105" s="24" t="s">
        <v>47</v>
      </c>
      <c r="B105" s="29" t="s">
        <v>180</v>
      </c>
      <c r="C105" s="29" t="s">
        <v>190</v>
      </c>
      <c r="D105" s="24" t="s">
        <v>49</v>
      </c>
      <c r="E105" s="30" t="s">
        <v>191</v>
      </c>
      <c r="F105" s="31" t="s">
        <v>65</v>
      </c>
      <c r="G105" s="32">
        <v>93</v>
      </c>
      <c r="H105" s="33">
        <v>0</v>
      </c>
      <c r="I105" s="33">
        <f>ROUND(ROUND(H105,2)*ROUND(G105,3),2)</f>
      </c>
      <c r="O105">
        <f>(I105*21)/100</f>
      </c>
      <c r="P105" t="s">
        <v>26</v>
      </c>
    </row>
    <row r="106" spans="1:5" ht="38.25">
      <c r="A106" s="34" t="s">
        <v>52</v>
      </c>
      <c r="E106" s="35" t="s">
        <v>396</v>
      </c>
    </row>
    <row r="107" spans="1:5" ht="12.75">
      <c r="A107" s="36" t="s">
        <v>53</v>
      </c>
      <c r="E107" s="37" t="s">
        <v>397</v>
      </c>
    </row>
    <row r="108" spans="1:5" ht="153">
      <c r="A108" t="s">
        <v>55</v>
      </c>
      <c r="E108" s="35" t="s">
        <v>194</v>
      </c>
    </row>
    <row r="109" spans="1:16" ht="12.75">
      <c r="A109" s="24" t="s">
        <v>47</v>
      </c>
      <c r="B109" s="29" t="s">
        <v>184</v>
      </c>
      <c r="C109" s="29" t="s">
        <v>398</v>
      </c>
      <c r="D109" s="24" t="s">
        <v>49</v>
      </c>
      <c r="E109" s="30" t="s">
        <v>399</v>
      </c>
      <c r="F109" s="31" t="s">
        <v>65</v>
      </c>
      <c r="G109" s="32">
        <v>10.7</v>
      </c>
      <c r="H109" s="33">
        <v>0</v>
      </c>
      <c r="I109" s="33">
        <f>ROUND(ROUND(H109,2)*ROUND(G109,3),2)</f>
      </c>
      <c r="O109">
        <f>(I109*21)/100</f>
      </c>
      <c r="P109" t="s">
        <v>26</v>
      </c>
    </row>
    <row r="110" spans="1:5" ht="38.25">
      <c r="A110" s="34" t="s">
        <v>52</v>
      </c>
      <c r="E110" s="35" t="s">
        <v>400</v>
      </c>
    </row>
    <row r="111" spans="1:5" ht="12.75">
      <c r="A111" s="36" t="s">
        <v>53</v>
      </c>
      <c r="E111" s="37" t="s">
        <v>401</v>
      </c>
    </row>
    <row r="112" spans="1:5" ht="153">
      <c r="A112" t="s">
        <v>55</v>
      </c>
      <c r="E112" s="35" t="s">
        <v>402</v>
      </c>
    </row>
    <row r="113" spans="1:16" ht="25.5">
      <c r="A113" s="24" t="s">
        <v>47</v>
      </c>
      <c r="B113" s="29" t="s">
        <v>189</v>
      </c>
      <c r="C113" s="29" t="s">
        <v>403</v>
      </c>
      <c r="D113" s="24" t="s">
        <v>49</v>
      </c>
      <c r="E113" s="30" t="s">
        <v>404</v>
      </c>
      <c r="F113" s="31" t="s">
        <v>65</v>
      </c>
      <c r="G113" s="32">
        <v>7.3</v>
      </c>
      <c r="H113" s="33">
        <v>0</v>
      </c>
      <c r="I113" s="33">
        <f>ROUND(ROUND(H113,2)*ROUND(G113,3),2)</f>
      </c>
      <c r="O113">
        <f>(I113*21)/100</f>
      </c>
      <c r="P113" t="s">
        <v>26</v>
      </c>
    </row>
    <row r="114" spans="1:5" ht="38.25">
      <c r="A114" s="34" t="s">
        <v>52</v>
      </c>
      <c r="E114" s="35" t="s">
        <v>405</v>
      </c>
    </row>
    <row r="115" spans="1:5" ht="12.75">
      <c r="A115" s="36" t="s">
        <v>53</v>
      </c>
      <c r="E115" s="37" t="s">
        <v>406</v>
      </c>
    </row>
    <row r="116" spans="1:5" ht="153">
      <c r="A116" t="s">
        <v>55</v>
      </c>
      <c r="E116" s="35" t="s">
        <v>194</v>
      </c>
    </row>
    <row r="117" spans="1:18" ht="12.75" customHeight="1">
      <c r="A117" s="6" t="s">
        <v>45</v>
      </c>
      <c r="B117" s="6"/>
      <c r="C117" s="39" t="s">
        <v>89</v>
      </c>
      <c r="D117" s="6"/>
      <c r="E117" s="27" t="s">
        <v>407</v>
      </c>
      <c r="F117" s="6"/>
      <c r="G117" s="6"/>
      <c r="H117" s="6"/>
      <c r="I117" s="40">
        <f>0+Q117</f>
      </c>
      <c r="O117">
        <f>0+R117</f>
      </c>
      <c r="Q117">
        <f>0+I118</f>
      </c>
      <c r="R117">
        <f>0+O118</f>
      </c>
    </row>
    <row r="118" spans="1:16" ht="12.75">
      <c r="A118" s="24" t="s">
        <v>47</v>
      </c>
      <c r="B118" s="29" t="s">
        <v>196</v>
      </c>
      <c r="C118" s="29" t="s">
        <v>408</v>
      </c>
      <c r="D118" s="24" t="s">
        <v>49</v>
      </c>
      <c r="E118" s="30" t="s">
        <v>409</v>
      </c>
      <c r="F118" s="31" t="s">
        <v>204</v>
      </c>
      <c r="G118" s="32">
        <v>16</v>
      </c>
      <c r="H118" s="33">
        <v>0</v>
      </c>
      <c r="I118" s="33">
        <f>ROUND(ROUND(H118,2)*ROUND(G118,3),2)</f>
      </c>
      <c r="O118">
        <f>(I118*21)/100</f>
      </c>
      <c r="P118" t="s">
        <v>26</v>
      </c>
    </row>
    <row r="119" spans="1:5" ht="12.75">
      <c r="A119" s="34" t="s">
        <v>52</v>
      </c>
      <c r="E119" s="35" t="s">
        <v>367</v>
      </c>
    </row>
    <row r="120" spans="1:5" ht="12.75">
      <c r="A120" s="36" t="s">
        <v>53</v>
      </c>
      <c r="E120" s="37" t="s">
        <v>410</v>
      </c>
    </row>
    <row r="121" spans="1:5" ht="76.5">
      <c r="A121" t="s">
        <v>55</v>
      </c>
      <c r="E121" s="35" t="s">
        <v>411</v>
      </c>
    </row>
    <row r="122" spans="1:18" ht="12.75" customHeight="1">
      <c r="A122" s="6" t="s">
        <v>45</v>
      </c>
      <c r="B122" s="6"/>
      <c r="C122" s="39" t="s">
        <v>42</v>
      </c>
      <c r="D122" s="6"/>
      <c r="E122" s="27" t="s">
        <v>195</v>
      </c>
      <c r="F122" s="6"/>
      <c r="G122" s="6"/>
      <c r="H122" s="6"/>
      <c r="I122" s="40">
        <f>0+Q122</f>
      </c>
      <c r="O122">
        <f>0+R122</f>
      </c>
      <c r="Q122">
        <f>0+I123+I127+I131+I135+I139+I143+I147+I151+I155+I159+I163+I167+I171+I175+I179</f>
      </c>
      <c r="R122">
        <f>0+O123+O127+O131+O135+O139+O143+O147+O151+O155+O159+O163+O167+O171+O175+O179</f>
      </c>
    </row>
    <row r="123" spans="1:16" ht="12.75">
      <c r="A123" s="24" t="s">
        <v>47</v>
      </c>
      <c r="B123" s="29" t="s">
        <v>201</v>
      </c>
      <c r="C123" s="29" t="s">
        <v>202</v>
      </c>
      <c r="D123" s="24" t="s">
        <v>49</v>
      </c>
      <c r="E123" s="30" t="s">
        <v>203</v>
      </c>
      <c r="F123" s="31" t="s">
        <v>204</v>
      </c>
      <c r="G123" s="32">
        <v>57</v>
      </c>
      <c r="H123" s="33">
        <v>0</v>
      </c>
      <c r="I123" s="33">
        <f>ROUND(ROUND(H123,2)*ROUND(G123,3),2)</f>
      </c>
      <c r="O123">
        <f>(I123*21)/100</f>
      </c>
      <c r="P123" t="s">
        <v>26</v>
      </c>
    </row>
    <row r="124" spans="1:5" ht="38.25">
      <c r="A124" s="34" t="s">
        <v>52</v>
      </c>
      <c r="E124" s="35" t="s">
        <v>205</v>
      </c>
    </row>
    <row r="125" spans="1:5" ht="76.5">
      <c r="A125" s="36" t="s">
        <v>53</v>
      </c>
      <c r="E125" s="37" t="s">
        <v>412</v>
      </c>
    </row>
    <row r="126" spans="1:5" ht="51">
      <c r="A126" t="s">
        <v>55</v>
      </c>
      <c r="E126" s="35" t="s">
        <v>207</v>
      </c>
    </row>
    <row r="127" spans="1:16" ht="12.75">
      <c r="A127" s="24" t="s">
        <v>47</v>
      </c>
      <c r="B127" s="29" t="s">
        <v>208</v>
      </c>
      <c r="C127" s="29" t="s">
        <v>209</v>
      </c>
      <c r="D127" s="24" t="s">
        <v>49</v>
      </c>
      <c r="E127" s="30" t="s">
        <v>210</v>
      </c>
      <c r="F127" s="31" t="s">
        <v>204</v>
      </c>
      <c r="G127" s="32">
        <v>19</v>
      </c>
      <c r="H127" s="33">
        <v>0</v>
      </c>
      <c r="I127" s="33">
        <f>ROUND(ROUND(H127,2)*ROUND(G127,3),2)</f>
      </c>
      <c r="O127">
        <f>(I127*21)/100</f>
      </c>
      <c r="P127" t="s">
        <v>26</v>
      </c>
    </row>
    <row r="128" spans="1:5" ht="12.75">
      <c r="A128" s="34" t="s">
        <v>52</v>
      </c>
      <c r="E128" s="35" t="s">
        <v>211</v>
      </c>
    </row>
    <row r="129" spans="1:5" ht="12.75">
      <c r="A129" s="36" t="s">
        <v>53</v>
      </c>
      <c r="E129" s="37" t="s">
        <v>413</v>
      </c>
    </row>
    <row r="130" spans="1:5" ht="25.5">
      <c r="A130" t="s">
        <v>55</v>
      </c>
      <c r="E130" s="35" t="s">
        <v>213</v>
      </c>
    </row>
    <row r="131" spans="1:16" ht="25.5">
      <c r="A131" s="24" t="s">
        <v>47</v>
      </c>
      <c r="B131" s="29" t="s">
        <v>214</v>
      </c>
      <c r="C131" s="29" t="s">
        <v>236</v>
      </c>
      <c r="D131" s="24" t="s">
        <v>49</v>
      </c>
      <c r="E131" s="30" t="s">
        <v>237</v>
      </c>
      <c r="F131" s="31" t="s">
        <v>204</v>
      </c>
      <c r="G131" s="32">
        <v>36</v>
      </c>
      <c r="H131" s="33">
        <v>0</v>
      </c>
      <c r="I131" s="33">
        <f>ROUND(ROUND(H131,2)*ROUND(G131,3),2)</f>
      </c>
      <c r="O131">
        <f>(I131*21)/100</f>
      </c>
      <c r="P131" t="s">
        <v>26</v>
      </c>
    </row>
    <row r="132" spans="1:5" ht="12.75">
      <c r="A132" s="34" t="s">
        <v>52</v>
      </c>
      <c r="E132" s="35" t="s">
        <v>414</v>
      </c>
    </row>
    <row r="133" spans="1:5" ht="204">
      <c r="A133" s="36" t="s">
        <v>53</v>
      </c>
      <c r="E133" s="37" t="s">
        <v>415</v>
      </c>
    </row>
    <row r="134" spans="1:5" ht="25.5">
      <c r="A134" t="s">
        <v>55</v>
      </c>
      <c r="E134" s="35" t="s">
        <v>240</v>
      </c>
    </row>
    <row r="135" spans="1:16" ht="12.75">
      <c r="A135" s="24" t="s">
        <v>47</v>
      </c>
      <c r="B135" s="29" t="s">
        <v>219</v>
      </c>
      <c r="C135" s="29" t="s">
        <v>242</v>
      </c>
      <c r="D135" s="24" t="s">
        <v>49</v>
      </c>
      <c r="E135" s="30" t="s">
        <v>243</v>
      </c>
      <c r="F135" s="31" t="s">
        <v>204</v>
      </c>
      <c r="G135" s="32">
        <v>16</v>
      </c>
      <c r="H135" s="33">
        <v>0</v>
      </c>
      <c r="I135" s="33">
        <f>ROUND(ROUND(H135,2)*ROUND(G135,3),2)</f>
      </c>
      <c r="O135">
        <f>(I135*21)/100</f>
      </c>
      <c r="P135" t="s">
        <v>26</v>
      </c>
    </row>
    <row r="136" spans="1:5" ht="12.75">
      <c r="A136" s="34" t="s">
        <v>52</v>
      </c>
      <c r="E136" s="35" t="s">
        <v>244</v>
      </c>
    </row>
    <row r="137" spans="1:5" ht="12.75">
      <c r="A137" s="36" t="s">
        <v>53</v>
      </c>
      <c r="E137" s="37" t="s">
        <v>410</v>
      </c>
    </row>
    <row r="138" spans="1:5" ht="25.5">
      <c r="A138" t="s">
        <v>55</v>
      </c>
      <c r="E138" s="35" t="s">
        <v>246</v>
      </c>
    </row>
    <row r="139" spans="1:16" ht="12.75">
      <c r="A139" s="24" t="s">
        <v>47</v>
      </c>
      <c r="B139" s="29" t="s">
        <v>225</v>
      </c>
      <c r="C139" s="29" t="s">
        <v>416</v>
      </c>
      <c r="D139" s="24" t="s">
        <v>49</v>
      </c>
      <c r="E139" s="30" t="s">
        <v>417</v>
      </c>
      <c r="F139" s="31" t="s">
        <v>204</v>
      </c>
      <c r="G139" s="32">
        <v>1</v>
      </c>
      <c r="H139" s="33">
        <v>0</v>
      </c>
      <c r="I139" s="33">
        <f>ROUND(ROUND(H139,2)*ROUND(G139,3),2)</f>
      </c>
      <c r="O139">
        <f>(I139*21)/100</f>
      </c>
      <c r="P139" t="s">
        <v>26</v>
      </c>
    </row>
    <row r="140" spans="1:5" ht="25.5">
      <c r="A140" s="34" t="s">
        <v>52</v>
      </c>
      <c r="E140" s="35" t="s">
        <v>418</v>
      </c>
    </row>
    <row r="141" spans="1:5" ht="12.75">
      <c r="A141" s="36" t="s">
        <v>53</v>
      </c>
      <c r="E141" s="37" t="s">
        <v>419</v>
      </c>
    </row>
    <row r="142" spans="1:5" ht="25.5">
      <c r="A142" t="s">
        <v>55</v>
      </c>
      <c r="E142" s="35" t="s">
        <v>240</v>
      </c>
    </row>
    <row r="143" spans="1:16" ht="25.5">
      <c r="A143" s="24" t="s">
        <v>47</v>
      </c>
      <c r="B143" s="29" t="s">
        <v>229</v>
      </c>
      <c r="C143" s="29" t="s">
        <v>248</v>
      </c>
      <c r="D143" s="24" t="s">
        <v>49</v>
      </c>
      <c r="E143" s="30" t="s">
        <v>249</v>
      </c>
      <c r="F143" s="31" t="s">
        <v>204</v>
      </c>
      <c r="G143" s="32">
        <v>26</v>
      </c>
      <c r="H143" s="33">
        <v>0</v>
      </c>
      <c r="I143" s="33">
        <f>ROUND(ROUND(H143,2)*ROUND(G143,3),2)</f>
      </c>
      <c r="O143">
        <f>(I143*21)/100</f>
      </c>
      <c r="P143" t="s">
        <v>26</v>
      </c>
    </row>
    <row r="144" spans="1:5" ht="25.5">
      <c r="A144" s="34" t="s">
        <v>52</v>
      </c>
      <c r="E144" s="35" t="s">
        <v>420</v>
      </c>
    </row>
    <row r="145" spans="1:5" ht="76.5">
      <c r="A145" s="36" t="s">
        <v>53</v>
      </c>
      <c r="E145" s="37" t="s">
        <v>421</v>
      </c>
    </row>
    <row r="146" spans="1:5" ht="25.5">
      <c r="A146" t="s">
        <v>55</v>
      </c>
      <c r="E146" s="35" t="s">
        <v>252</v>
      </c>
    </row>
    <row r="147" spans="1:16" ht="12.75">
      <c r="A147" s="24" t="s">
        <v>47</v>
      </c>
      <c r="B147" s="29" t="s">
        <v>235</v>
      </c>
      <c r="C147" s="29" t="s">
        <v>254</v>
      </c>
      <c r="D147" s="24" t="s">
        <v>49</v>
      </c>
      <c r="E147" s="30" t="s">
        <v>255</v>
      </c>
      <c r="F147" s="31" t="s">
        <v>204</v>
      </c>
      <c r="G147" s="32">
        <v>12</v>
      </c>
      <c r="H147" s="33">
        <v>0</v>
      </c>
      <c r="I147" s="33">
        <f>ROUND(ROUND(H147,2)*ROUND(G147,3),2)</f>
      </c>
      <c r="O147">
        <f>(I147*21)/100</f>
      </c>
      <c r="P147" t="s">
        <v>26</v>
      </c>
    </row>
    <row r="148" spans="1:5" ht="12.75">
      <c r="A148" s="34" t="s">
        <v>52</v>
      </c>
      <c r="E148" s="35" t="s">
        <v>244</v>
      </c>
    </row>
    <row r="149" spans="1:5" ht="12.75">
      <c r="A149" s="36" t="s">
        <v>53</v>
      </c>
      <c r="E149" s="37" t="s">
        <v>422</v>
      </c>
    </row>
    <row r="150" spans="1:5" ht="25.5">
      <c r="A150" t="s">
        <v>55</v>
      </c>
      <c r="E150" s="35" t="s">
        <v>246</v>
      </c>
    </row>
    <row r="151" spans="1:16" ht="25.5">
      <c r="A151" s="24" t="s">
        <v>47</v>
      </c>
      <c r="B151" s="29" t="s">
        <v>241</v>
      </c>
      <c r="C151" s="29" t="s">
        <v>258</v>
      </c>
      <c r="D151" s="24" t="s">
        <v>49</v>
      </c>
      <c r="E151" s="30" t="s">
        <v>259</v>
      </c>
      <c r="F151" s="31" t="s">
        <v>65</v>
      </c>
      <c r="G151" s="32">
        <v>401.74</v>
      </c>
      <c r="H151" s="33">
        <v>0</v>
      </c>
      <c r="I151" s="33">
        <f>ROUND(ROUND(H151,2)*ROUND(G151,3),2)</f>
      </c>
      <c r="O151">
        <f>(I151*21)/100</f>
      </c>
      <c r="P151" t="s">
        <v>26</v>
      </c>
    </row>
    <row r="152" spans="1:5" ht="12.75">
      <c r="A152" s="34" t="s">
        <v>52</v>
      </c>
      <c r="E152" s="35" t="s">
        <v>414</v>
      </c>
    </row>
    <row r="153" spans="1:5" ht="140.25">
      <c r="A153" s="36" t="s">
        <v>53</v>
      </c>
      <c r="E153" s="37" t="s">
        <v>423</v>
      </c>
    </row>
    <row r="154" spans="1:5" ht="38.25">
      <c r="A154" t="s">
        <v>55</v>
      </c>
      <c r="E154" s="35" t="s">
        <v>261</v>
      </c>
    </row>
    <row r="155" spans="1:16" ht="25.5">
      <c r="A155" s="24" t="s">
        <v>47</v>
      </c>
      <c r="B155" s="29" t="s">
        <v>247</v>
      </c>
      <c r="C155" s="29" t="s">
        <v>263</v>
      </c>
      <c r="D155" s="24" t="s">
        <v>49</v>
      </c>
      <c r="E155" s="30" t="s">
        <v>264</v>
      </c>
      <c r="F155" s="31" t="s">
        <v>65</v>
      </c>
      <c r="G155" s="32">
        <v>401.74</v>
      </c>
      <c r="H155" s="33">
        <v>0</v>
      </c>
      <c r="I155" s="33">
        <f>ROUND(ROUND(H155,2)*ROUND(G155,3),2)</f>
      </c>
      <c r="O155">
        <f>(I155*21)/100</f>
      </c>
      <c r="P155" t="s">
        <v>26</v>
      </c>
    </row>
    <row r="156" spans="1:5" ht="25.5">
      <c r="A156" s="34" t="s">
        <v>52</v>
      </c>
      <c r="E156" s="35" t="s">
        <v>424</v>
      </c>
    </row>
    <row r="157" spans="1:5" ht="140.25">
      <c r="A157" s="36" t="s">
        <v>53</v>
      </c>
      <c r="E157" s="37" t="s">
        <v>423</v>
      </c>
    </row>
    <row r="158" spans="1:5" ht="38.25">
      <c r="A158" t="s">
        <v>55</v>
      </c>
      <c r="E158" s="35" t="s">
        <v>261</v>
      </c>
    </row>
    <row r="159" spans="1:16" ht="12.75">
      <c r="A159" s="24" t="s">
        <v>47</v>
      </c>
      <c r="B159" s="29" t="s">
        <v>253</v>
      </c>
      <c r="C159" s="29" t="s">
        <v>273</v>
      </c>
      <c r="D159" s="24" t="s">
        <v>49</v>
      </c>
      <c r="E159" s="30" t="s">
        <v>274</v>
      </c>
      <c r="F159" s="31" t="s">
        <v>85</v>
      </c>
      <c r="G159" s="32">
        <v>15</v>
      </c>
      <c r="H159" s="33">
        <v>0</v>
      </c>
      <c r="I159" s="33">
        <f>ROUND(ROUND(H159,2)*ROUND(G159,3),2)</f>
      </c>
      <c r="O159">
        <f>(I159*21)/100</f>
      </c>
      <c r="P159" t="s">
        <v>26</v>
      </c>
    </row>
    <row r="160" spans="1:5" ht="38.25">
      <c r="A160" s="34" t="s">
        <v>52</v>
      </c>
      <c r="E160" s="35" t="s">
        <v>425</v>
      </c>
    </row>
    <row r="161" spans="1:5" ht="12.75">
      <c r="A161" s="36" t="s">
        <v>53</v>
      </c>
      <c r="E161" s="37" t="s">
        <v>426</v>
      </c>
    </row>
    <row r="162" spans="1:5" ht="51">
      <c r="A162" t="s">
        <v>55</v>
      </c>
      <c r="E162" s="35" t="s">
        <v>271</v>
      </c>
    </row>
    <row r="163" spans="1:16" ht="12.75">
      <c r="A163" s="24" t="s">
        <v>47</v>
      </c>
      <c r="B163" s="29" t="s">
        <v>257</v>
      </c>
      <c r="C163" s="29" t="s">
        <v>427</v>
      </c>
      <c r="D163" s="24" t="s">
        <v>49</v>
      </c>
      <c r="E163" s="30" t="s">
        <v>428</v>
      </c>
      <c r="F163" s="31" t="s">
        <v>85</v>
      </c>
      <c r="G163" s="32">
        <v>630.5</v>
      </c>
      <c r="H163" s="33">
        <v>0</v>
      </c>
      <c r="I163" s="33">
        <f>ROUND(ROUND(H163,2)*ROUND(G163,3),2)</f>
      </c>
      <c r="O163">
        <f>(I163*21)/100</f>
      </c>
      <c r="P163" t="s">
        <v>26</v>
      </c>
    </row>
    <row r="164" spans="1:5" ht="89.25">
      <c r="A164" s="34" t="s">
        <v>52</v>
      </c>
      <c r="E164" s="35" t="s">
        <v>429</v>
      </c>
    </row>
    <row r="165" spans="1:5" ht="76.5">
      <c r="A165" s="36" t="s">
        <v>53</v>
      </c>
      <c r="E165" s="37" t="s">
        <v>430</v>
      </c>
    </row>
    <row r="166" spans="1:5" ht="51">
      <c r="A166" t="s">
        <v>55</v>
      </c>
      <c r="E166" s="35" t="s">
        <v>431</v>
      </c>
    </row>
    <row r="167" spans="1:16" ht="12.75">
      <c r="A167" s="24" t="s">
        <v>47</v>
      </c>
      <c r="B167" s="29" t="s">
        <v>262</v>
      </c>
      <c r="C167" s="29" t="s">
        <v>277</v>
      </c>
      <c r="D167" s="24" t="s">
        <v>49</v>
      </c>
      <c r="E167" s="30" t="s">
        <v>278</v>
      </c>
      <c r="F167" s="31" t="s">
        <v>85</v>
      </c>
      <c r="G167" s="32">
        <v>518</v>
      </c>
      <c r="H167" s="33">
        <v>0</v>
      </c>
      <c r="I167" s="33">
        <f>ROUND(ROUND(H167,2)*ROUND(G167,3),2)</f>
      </c>
      <c r="O167">
        <f>(I167*21)/100</f>
      </c>
      <c r="P167" t="s">
        <v>26</v>
      </c>
    </row>
    <row r="168" spans="1:5" ht="12.75">
      <c r="A168" s="34" t="s">
        <v>52</v>
      </c>
      <c r="E168" s="35" t="s">
        <v>279</v>
      </c>
    </row>
    <row r="169" spans="1:5" ht="12.75">
      <c r="A169" s="36" t="s">
        <v>53</v>
      </c>
      <c r="E169" s="37" t="s">
        <v>354</v>
      </c>
    </row>
    <row r="170" spans="1:5" ht="25.5">
      <c r="A170" t="s">
        <v>55</v>
      </c>
      <c r="E170" s="35" t="s">
        <v>281</v>
      </c>
    </row>
    <row r="171" spans="1:16" ht="12.75">
      <c r="A171" s="24" t="s">
        <v>47</v>
      </c>
      <c r="B171" s="29" t="s">
        <v>266</v>
      </c>
      <c r="C171" s="29" t="s">
        <v>283</v>
      </c>
      <c r="D171" s="24" t="s">
        <v>49</v>
      </c>
      <c r="E171" s="30" t="s">
        <v>284</v>
      </c>
      <c r="F171" s="31" t="s">
        <v>85</v>
      </c>
      <c r="G171" s="32">
        <v>518</v>
      </c>
      <c r="H171" s="33">
        <v>0</v>
      </c>
      <c r="I171" s="33">
        <f>ROUND(ROUND(H171,2)*ROUND(G171,3),2)</f>
      </c>
      <c r="O171">
        <f>(I171*21)/100</f>
      </c>
      <c r="P171" t="s">
        <v>26</v>
      </c>
    </row>
    <row r="172" spans="1:5" ht="12.75">
      <c r="A172" s="34" t="s">
        <v>52</v>
      </c>
      <c r="E172" s="35" t="s">
        <v>285</v>
      </c>
    </row>
    <row r="173" spans="1:5" ht="12.75">
      <c r="A173" s="36" t="s">
        <v>53</v>
      </c>
      <c r="E173" s="37" t="s">
        <v>354</v>
      </c>
    </row>
    <row r="174" spans="1:5" ht="38.25">
      <c r="A174" t="s">
        <v>55</v>
      </c>
      <c r="E174" s="35" t="s">
        <v>286</v>
      </c>
    </row>
    <row r="175" spans="1:16" ht="12.75">
      <c r="A175" s="24" t="s">
        <v>47</v>
      </c>
      <c r="B175" s="29" t="s">
        <v>272</v>
      </c>
      <c r="C175" s="29" t="s">
        <v>288</v>
      </c>
      <c r="D175" s="24" t="s">
        <v>49</v>
      </c>
      <c r="E175" s="30" t="s">
        <v>289</v>
      </c>
      <c r="F175" s="31" t="s">
        <v>65</v>
      </c>
      <c r="G175" s="32">
        <v>3819.45</v>
      </c>
      <c r="H175" s="33">
        <v>0</v>
      </c>
      <c r="I175" s="33">
        <f>ROUND(ROUND(H175,2)*ROUND(G175,3),2)</f>
      </c>
      <c r="O175">
        <f>(I175*21)/100</f>
      </c>
      <c r="P175" t="s">
        <v>26</v>
      </c>
    </row>
    <row r="176" spans="1:5" ht="12.75">
      <c r="A176" s="34" t="s">
        <v>52</v>
      </c>
      <c r="E176" s="35" t="s">
        <v>290</v>
      </c>
    </row>
    <row r="177" spans="1:5" ht="12.75">
      <c r="A177" s="36" t="s">
        <v>53</v>
      </c>
      <c r="E177" s="37" t="s">
        <v>432</v>
      </c>
    </row>
    <row r="178" spans="1:5" ht="25.5">
      <c r="A178" t="s">
        <v>55</v>
      </c>
      <c r="E178" s="35" t="s">
        <v>292</v>
      </c>
    </row>
    <row r="179" spans="1:16" ht="12.75">
      <c r="A179" s="24" t="s">
        <v>47</v>
      </c>
      <c r="B179" s="29" t="s">
        <v>276</v>
      </c>
      <c r="C179" s="29" t="s">
        <v>433</v>
      </c>
      <c r="D179" s="24" t="s">
        <v>49</v>
      </c>
      <c r="E179" s="30" t="s">
        <v>434</v>
      </c>
      <c r="F179" s="31" t="s">
        <v>204</v>
      </c>
      <c r="G179" s="32">
        <v>4</v>
      </c>
      <c r="H179" s="33">
        <v>0</v>
      </c>
      <c r="I179" s="33">
        <f>ROUND(ROUND(H179,2)*ROUND(G179,3),2)</f>
      </c>
      <c r="O179">
        <f>(I179*21)/100</f>
      </c>
      <c r="P179" t="s">
        <v>26</v>
      </c>
    </row>
    <row r="180" spans="1:5" ht="25.5">
      <c r="A180" s="34" t="s">
        <v>52</v>
      </c>
      <c r="E180" s="35" t="s">
        <v>435</v>
      </c>
    </row>
    <row r="181" spans="1:5" ht="12.75">
      <c r="A181" s="36" t="s">
        <v>53</v>
      </c>
      <c r="E181" s="37" t="s">
        <v>436</v>
      </c>
    </row>
    <row r="182" spans="1:5" ht="89.25">
      <c r="A182" t="s">
        <v>55</v>
      </c>
      <c r="E182" s="35" t="s">
        <v>437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0+O9+O18+O47+O60</f>
      </c>
      <c r="P2" t="s">
        <v>25</v>
      </c>
    </row>
    <row r="3" spans="1:16" ht="15" customHeight="1">
      <c r="A3" t="s">
        <v>11</v>
      </c>
      <c r="B3" s="12" t="s">
        <v>13</v>
      </c>
      <c r="C3" s="13" t="s">
        <v>14</v>
      </c>
      <c r="D3" s="1"/>
      <c r="E3" s="14" t="s">
        <v>15</v>
      </c>
      <c r="F3" s="1"/>
      <c r="G3" s="9"/>
      <c r="H3" s="8" t="s">
        <v>438</v>
      </c>
      <c r="I3" s="41">
        <f>0+I9+I18+I47+I60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438</v>
      </c>
      <c r="D5" s="6"/>
      <c r="E5" s="18" t="s">
        <v>439</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106.25</v>
      </c>
      <c r="H10" s="33">
        <v>0</v>
      </c>
      <c r="I10" s="33">
        <f>ROUND(ROUND(H10,2)*ROUND(G10,3),2)</f>
      </c>
      <c r="O10">
        <f>(I10*21)/100</f>
      </c>
      <c r="P10" t="s">
        <v>26</v>
      </c>
    </row>
    <row r="11" spans="1:5" ht="12.75">
      <c r="A11" s="34" t="s">
        <v>52</v>
      </c>
      <c r="E11" s="35" t="s">
        <v>49</v>
      </c>
    </row>
    <row r="12" spans="1:5" ht="89.25">
      <c r="A12" s="36" t="s">
        <v>53</v>
      </c>
      <c r="E12" s="37" t="s">
        <v>440</v>
      </c>
    </row>
    <row r="13" spans="1:5" ht="25.5">
      <c r="A13" t="s">
        <v>55</v>
      </c>
      <c r="E13" s="35" t="s">
        <v>56</v>
      </c>
    </row>
    <row r="14" spans="1:16" ht="12.75">
      <c r="A14" s="24" t="s">
        <v>47</v>
      </c>
      <c r="B14" s="29" t="s">
        <v>26</v>
      </c>
      <c r="C14" s="29" t="s">
        <v>348</v>
      </c>
      <c r="D14" s="24" t="s">
        <v>49</v>
      </c>
      <c r="E14" s="30" t="s">
        <v>349</v>
      </c>
      <c r="F14" s="31" t="s">
        <v>51</v>
      </c>
      <c r="G14" s="32">
        <v>61.2</v>
      </c>
      <c r="H14" s="33">
        <v>0</v>
      </c>
      <c r="I14" s="33">
        <f>ROUND(ROUND(H14,2)*ROUND(G14,3),2)</f>
      </c>
      <c r="O14">
        <f>(I14*21)/100</f>
      </c>
      <c r="P14" t="s">
        <v>26</v>
      </c>
    </row>
    <row r="15" spans="1:5" ht="12.75">
      <c r="A15" s="34" t="s">
        <v>52</v>
      </c>
      <c r="E15" s="35" t="s">
        <v>49</v>
      </c>
    </row>
    <row r="16" spans="1:5" ht="12.75">
      <c r="A16" s="36" t="s">
        <v>53</v>
      </c>
      <c r="E16" s="37" t="s">
        <v>441</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f>
      </c>
      <c r="R18">
        <f>0+O19+O23+O27+O31+O35+O39+O43</f>
      </c>
    </row>
    <row r="19" spans="1:16" ht="12.75">
      <c r="A19" s="24" t="s">
        <v>47</v>
      </c>
      <c r="B19" s="29" t="s">
        <v>25</v>
      </c>
      <c r="C19" s="29" t="s">
        <v>442</v>
      </c>
      <c r="D19" s="24" t="s">
        <v>49</v>
      </c>
      <c r="E19" s="30" t="s">
        <v>443</v>
      </c>
      <c r="F19" s="31" t="s">
        <v>51</v>
      </c>
      <c r="G19" s="32">
        <v>25.5</v>
      </c>
      <c r="H19" s="33">
        <v>0</v>
      </c>
      <c r="I19" s="33">
        <f>ROUND(ROUND(H19,2)*ROUND(G19,3),2)</f>
      </c>
      <c r="O19">
        <f>(I19*21)/100</f>
      </c>
      <c r="P19" t="s">
        <v>26</v>
      </c>
    </row>
    <row r="20" spans="1:5" ht="25.5">
      <c r="A20" s="34" t="s">
        <v>52</v>
      </c>
      <c r="E20" s="35" t="s">
        <v>444</v>
      </c>
    </row>
    <row r="21" spans="1:5" ht="12.75">
      <c r="A21" s="36" t="s">
        <v>53</v>
      </c>
      <c r="E21" s="37" t="s">
        <v>445</v>
      </c>
    </row>
    <row r="22" spans="1:5" ht="369.75">
      <c r="A22" t="s">
        <v>55</v>
      </c>
      <c r="E22" s="35" t="s">
        <v>94</v>
      </c>
    </row>
    <row r="23" spans="1:16" ht="12.75">
      <c r="A23" s="24" t="s">
        <v>47</v>
      </c>
      <c r="B23" s="29" t="s">
        <v>35</v>
      </c>
      <c r="C23" s="29" t="s">
        <v>446</v>
      </c>
      <c r="D23" s="24" t="s">
        <v>49</v>
      </c>
      <c r="E23" s="30" t="s">
        <v>447</v>
      </c>
      <c r="F23" s="31" t="s">
        <v>85</v>
      </c>
      <c r="G23" s="32">
        <v>34.5</v>
      </c>
      <c r="H23" s="33">
        <v>0</v>
      </c>
      <c r="I23" s="33">
        <f>ROUND(ROUND(H23,2)*ROUND(G23,3),2)</f>
      </c>
      <c r="O23">
        <f>(I23*21)/100</f>
      </c>
      <c r="P23" t="s">
        <v>26</v>
      </c>
    </row>
    <row r="24" spans="1:5" ht="12.75">
      <c r="A24" s="34" t="s">
        <v>52</v>
      </c>
      <c r="E24" s="35" t="s">
        <v>448</v>
      </c>
    </row>
    <row r="25" spans="1:5" ht="12.75">
      <c r="A25" s="36" t="s">
        <v>53</v>
      </c>
      <c r="E25" s="37" t="s">
        <v>449</v>
      </c>
    </row>
    <row r="26" spans="1:5" ht="63.75">
      <c r="A26" t="s">
        <v>55</v>
      </c>
      <c r="E26" s="35" t="s">
        <v>99</v>
      </c>
    </row>
    <row r="27" spans="1:16" ht="12.75">
      <c r="A27" s="24" t="s">
        <v>47</v>
      </c>
      <c r="B27" s="29" t="s">
        <v>37</v>
      </c>
      <c r="C27" s="29" t="s">
        <v>450</v>
      </c>
      <c r="D27" s="24" t="s">
        <v>49</v>
      </c>
      <c r="E27" s="30" t="s">
        <v>451</v>
      </c>
      <c r="F27" s="31" t="s">
        <v>85</v>
      </c>
      <c r="G27" s="32">
        <v>99.5</v>
      </c>
      <c r="H27" s="33">
        <v>0</v>
      </c>
      <c r="I27" s="33">
        <f>ROUND(ROUND(H27,2)*ROUND(G27,3),2)</f>
      </c>
      <c r="O27">
        <f>(I27*21)/100</f>
      </c>
      <c r="P27" t="s">
        <v>26</v>
      </c>
    </row>
    <row r="28" spans="1:5" ht="12.75">
      <c r="A28" s="34" t="s">
        <v>52</v>
      </c>
      <c r="E28" s="35" t="s">
        <v>448</v>
      </c>
    </row>
    <row r="29" spans="1:5" ht="12.75">
      <c r="A29" s="36" t="s">
        <v>53</v>
      </c>
      <c r="E29" s="37" t="s">
        <v>452</v>
      </c>
    </row>
    <row r="30" spans="1:5" ht="63.75">
      <c r="A30" t="s">
        <v>55</v>
      </c>
      <c r="E30" s="35" t="s">
        <v>99</v>
      </c>
    </row>
    <row r="31" spans="1:16" ht="12.75">
      <c r="A31" s="24" t="s">
        <v>47</v>
      </c>
      <c r="B31" s="29" t="s">
        <v>39</v>
      </c>
      <c r="C31" s="29" t="s">
        <v>453</v>
      </c>
      <c r="D31" s="24" t="s">
        <v>49</v>
      </c>
      <c r="E31" s="30" t="s">
        <v>454</v>
      </c>
      <c r="F31" s="31" t="s">
        <v>85</v>
      </c>
      <c r="G31" s="32">
        <v>36</v>
      </c>
      <c r="H31" s="33">
        <v>0</v>
      </c>
      <c r="I31" s="33">
        <f>ROUND(ROUND(H31,2)*ROUND(G31,3),2)</f>
      </c>
      <c r="O31">
        <f>(I31*21)/100</f>
      </c>
      <c r="P31" t="s">
        <v>26</v>
      </c>
    </row>
    <row r="32" spans="1:5" ht="12.75">
      <c r="A32" s="34" t="s">
        <v>52</v>
      </c>
      <c r="E32" s="35" t="s">
        <v>448</v>
      </c>
    </row>
    <row r="33" spans="1:5" ht="12.75">
      <c r="A33" s="36" t="s">
        <v>53</v>
      </c>
      <c r="E33" s="37" t="s">
        <v>455</v>
      </c>
    </row>
    <row r="34" spans="1:5" ht="63.75">
      <c r="A34" t="s">
        <v>55</v>
      </c>
      <c r="E34" s="35" t="s">
        <v>99</v>
      </c>
    </row>
    <row r="35" spans="1:16" ht="12.75">
      <c r="A35" s="24" t="s">
        <v>47</v>
      </c>
      <c r="B35" s="29" t="s">
        <v>82</v>
      </c>
      <c r="C35" s="29" t="s">
        <v>456</v>
      </c>
      <c r="D35" s="24" t="s">
        <v>49</v>
      </c>
      <c r="E35" s="30" t="s">
        <v>457</v>
      </c>
      <c r="F35" s="31" t="s">
        <v>85</v>
      </c>
      <c r="G35" s="32">
        <v>32</v>
      </c>
      <c r="H35" s="33">
        <v>0</v>
      </c>
      <c r="I35" s="33">
        <f>ROUND(ROUND(H35,2)*ROUND(G35,3),2)</f>
      </c>
      <c r="O35">
        <f>(I35*21)/100</f>
      </c>
      <c r="P35" t="s">
        <v>26</v>
      </c>
    </row>
    <row r="36" spans="1:5" ht="12.75">
      <c r="A36" s="34" t="s">
        <v>52</v>
      </c>
      <c r="E36" s="35" t="s">
        <v>448</v>
      </c>
    </row>
    <row r="37" spans="1:5" ht="12.75">
      <c r="A37" s="36" t="s">
        <v>53</v>
      </c>
      <c r="E37" s="37" t="s">
        <v>458</v>
      </c>
    </row>
    <row r="38" spans="1:5" ht="63.75">
      <c r="A38" t="s">
        <v>55</v>
      </c>
      <c r="E38" s="35" t="s">
        <v>99</v>
      </c>
    </row>
    <row r="39" spans="1:16" ht="12.75">
      <c r="A39" s="24" t="s">
        <v>47</v>
      </c>
      <c r="B39" s="29" t="s">
        <v>89</v>
      </c>
      <c r="C39" s="29" t="s">
        <v>459</v>
      </c>
      <c r="D39" s="24" t="s">
        <v>49</v>
      </c>
      <c r="E39" s="30" t="s">
        <v>460</v>
      </c>
      <c r="F39" s="31" t="s">
        <v>85</v>
      </c>
      <c r="G39" s="32">
        <v>10.5</v>
      </c>
      <c r="H39" s="33">
        <v>0</v>
      </c>
      <c r="I39" s="33">
        <f>ROUND(ROUND(H39,2)*ROUND(G39,3),2)</f>
      </c>
      <c r="O39">
        <f>(I39*21)/100</f>
      </c>
      <c r="P39" t="s">
        <v>26</v>
      </c>
    </row>
    <row r="40" spans="1:5" ht="12.75">
      <c r="A40" s="34" t="s">
        <v>52</v>
      </c>
      <c r="E40" s="35" t="s">
        <v>448</v>
      </c>
    </row>
    <row r="41" spans="1:5" ht="12.75">
      <c r="A41" s="36" t="s">
        <v>53</v>
      </c>
      <c r="E41" s="37" t="s">
        <v>461</v>
      </c>
    </row>
    <row r="42" spans="1:5" ht="63.75">
      <c r="A42" t="s">
        <v>55</v>
      </c>
      <c r="E42" s="35" t="s">
        <v>99</v>
      </c>
    </row>
    <row r="43" spans="1:16" ht="12.75">
      <c r="A43" s="24" t="s">
        <v>47</v>
      </c>
      <c r="B43" s="29" t="s">
        <v>42</v>
      </c>
      <c r="C43" s="29" t="s">
        <v>462</v>
      </c>
      <c r="D43" s="24" t="s">
        <v>49</v>
      </c>
      <c r="E43" s="30" t="s">
        <v>463</v>
      </c>
      <c r="F43" s="31" t="s">
        <v>51</v>
      </c>
      <c r="G43" s="32">
        <v>42.9</v>
      </c>
      <c r="H43" s="33">
        <v>0</v>
      </c>
      <c r="I43" s="33">
        <f>ROUND(ROUND(H43,2)*ROUND(G43,3),2)</f>
      </c>
      <c r="O43">
        <f>(I43*21)/100</f>
      </c>
      <c r="P43" t="s">
        <v>26</v>
      </c>
    </row>
    <row r="44" spans="1:5" ht="38.25">
      <c r="A44" s="34" t="s">
        <v>52</v>
      </c>
      <c r="E44" s="35" t="s">
        <v>464</v>
      </c>
    </row>
    <row r="45" spans="1:5" ht="12.75">
      <c r="A45" s="36" t="s">
        <v>53</v>
      </c>
      <c r="E45" s="37" t="s">
        <v>465</v>
      </c>
    </row>
    <row r="46" spans="1:5" ht="267.75">
      <c r="A46" t="s">
        <v>55</v>
      </c>
      <c r="E46" s="35" t="s">
        <v>466</v>
      </c>
    </row>
    <row r="47" spans="1:18" ht="12.75" customHeight="1">
      <c r="A47" s="6" t="s">
        <v>45</v>
      </c>
      <c r="B47" s="6"/>
      <c r="C47" s="39" t="s">
        <v>35</v>
      </c>
      <c r="D47" s="6"/>
      <c r="E47" s="27" t="s">
        <v>467</v>
      </c>
      <c r="F47" s="6"/>
      <c r="G47" s="6"/>
      <c r="H47" s="6"/>
      <c r="I47" s="40">
        <f>0+Q47</f>
      </c>
      <c r="O47">
        <f>0+R47</f>
      </c>
      <c r="Q47">
        <f>0+I48+I52+I56</f>
      </c>
      <c r="R47">
        <f>0+O48+O52+O56</f>
      </c>
    </row>
    <row r="48" spans="1:16" ht="12.75">
      <c r="A48" s="24" t="s">
        <v>47</v>
      </c>
      <c r="B48" s="29" t="s">
        <v>44</v>
      </c>
      <c r="C48" s="29" t="s">
        <v>468</v>
      </c>
      <c r="D48" s="24" t="s">
        <v>49</v>
      </c>
      <c r="E48" s="30" t="s">
        <v>469</v>
      </c>
      <c r="F48" s="31" t="s">
        <v>51</v>
      </c>
      <c r="G48" s="32">
        <v>14.28</v>
      </c>
      <c r="H48" s="33">
        <v>0</v>
      </c>
      <c r="I48" s="33">
        <f>ROUND(ROUND(H48,2)*ROUND(G48,3),2)</f>
      </c>
      <c r="O48">
        <f>(I48*21)/100</f>
      </c>
      <c r="P48" t="s">
        <v>26</v>
      </c>
    </row>
    <row r="49" spans="1:5" ht="12.75">
      <c r="A49" s="34" t="s">
        <v>52</v>
      </c>
      <c r="E49" s="35" t="s">
        <v>470</v>
      </c>
    </row>
    <row r="50" spans="1:5" ht="12.75">
      <c r="A50" s="36" t="s">
        <v>53</v>
      </c>
      <c r="E50" s="37" t="s">
        <v>471</v>
      </c>
    </row>
    <row r="51" spans="1:5" ht="369.75">
      <c r="A51" t="s">
        <v>55</v>
      </c>
      <c r="E51" s="35" t="s">
        <v>472</v>
      </c>
    </row>
    <row r="52" spans="1:16" ht="12.75">
      <c r="A52" s="24" t="s">
        <v>47</v>
      </c>
      <c r="B52" s="29" t="s">
        <v>104</v>
      </c>
      <c r="C52" s="29" t="s">
        <v>473</v>
      </c>
      <c r="D52" s="24" t="s">
        <v>49</v>
      </c>
      <c r="E52" s="30" t="s">
        <v>474</v>
      </c>
      <c r="F52" s="31" t="s">
        <v>51</v>
      </c>
      <c r="G52" s="32">
        <v>6.8</v>
      </c>
      <c r="H52" s="33">
        <v>0</v>
      </c>
      <c r="I52" s="33">
        <f>ROUND(ROUND(H52,2)*ROUND(G52,3),2)</f>
      </c>
      <c r="O52">
        <f>(I52*21)/100</f>
      </c>
      <c r="P52" t="s">
        <v>26</v>
      </c>
    </row>
    <row r="53" spans="1:5" ht="12.75">
      <c r="A53" s="34" t="s">
        <v>52</v>
      </c>
      <c r="E53" s="35" t="s">
        <v>475</v>
      </c>
    </row>
    <row r="54" spans="1:5" ht="12.75">
      <c r="A54" s="36" t="s">
        <v>53</v>
      </c>
      <c r="E54" s="37" t="s">
        <v>476</v>
      </c>
    </row>
    <row r="55" spans="1:5" ht="38.25">
      <c r="A55" t="s">
        <v>55</v>
      </c>
      <c r="E55" s="35" t="s">
        <v>477</v>
      </c>
    </row>
    <row r="56" spans="1:16" ht="12.75">
      <c r="A56" s="24" t="s">
        <v>47</v>
      </c>
      <c r="B56" s="29" t="s">
        <v>110</v>
      </c>
      <c r="C56" s="29" t="s">
        <v>478</v>
      </c>
      <c r="D56" s="24" t="s">
        <v>49</v>
      </c>
      <c r="E56" s="30" t="s">
        <v>479</v>
      </c>
      <c r="F56" s="31" t="s">
        <v>51</v>
      </c>
      <c r="G56" s="32">
        <v>113</v>
      </c>
      <c r="H56" s="33">
        <v>0</v>
      </c>
      <c r="I56" s="33">
        <f>ROUND(ROUND(H56,2)*ROUND(G56,3),2)</f>
      </c>
      <c r="O56">
        <f>(I56*21)/100</f>
      </c>
      <c r="P56" t="s">
        <v>26</v>
      </c>
    </row>
    <row r="57" spans="1:5" ht="51">
      <c r="A57" s="34" t="s">
        <v>52</v>
      </c>
      <c r="E57" s="35" t="s">
        <v>480</v>
      </c>
    </row>
    <row r="58" spans="1:5" ht="12.75">
      <c r="A58" s="36" t="s">
        <v>53</v>
      </c>
      <c r="E58" s="37" t="s">
        <v>481</v>
      </c>
    </row>
    <row r="59" spans="1:5" ht="102">
      <c r="A59" t="s">
        <v>55</v>
      </c>
      <c r="E59" s="35" t="s">
        <v>482</v>
      </c>
    </row>
    <row r="60" spans="1:18" ht="12.75" customHeight="1">
      <c r="A60" s="6" t="s">
        <v>45</v>
      </c>
      <c r="B60" s="6"/>
      <c r="C60" s="39" t="s">
        <v>42</v>
      </c>
      <c r="D60" s="6"/>
      <c r="E60" s="27" t="s">
        <v>195</v>
      </c>
      <c r="F60" s="6"/>
      <c r="G60" s="6"/>
      <c r="H60" s="6"/>
      <c r="I60" s="40">
        <f>0+Q60</f>
      </c>
      <c r="O60">
        <f>0+R60</f>
      </c>
      <c r="Q60">
        <f>0+I61+I65+I69+I73+I77+I81</f>
      </c>
      <c r="R60">
        <f>0+O61+O65+O69+O73+O77+O81</f>
      </c>
    </row>
    <row r="61" spans="1:16" ht="12.75">
      <c r="A61" s="24" t="s">
        <v>47</v>
      </c>
      <c r="B61" s="29" t="s">
        <v>115</v>
      </c>
      <c r="C61" s="29" t="s">
        <v>483</v>
      </c>
      <c r="D61" s="24" t="s">
        <v>49</v>
      </c>
      <c r="E61" s="30" t="s">
        <v>484</v>
      </c>
      <c r="F61" s="31" t="s">
        <v>85</v>
      </c>
      <c r="G61" s="32">
        <v>12</v>
      </c>
      <c r="H61" s="33">
        <v>0</v>
      </c>
      <c r="I61" s="33">
        <f>ROUND(ROUND(H61,2)*ROUND(G61,3),2)</f>
      </c>
      <c r="O61">
        <f>(I61*21)/100</f>
      </c>
      <c r="P61" t="s">
        <v>26</v>
      </c>
    </row>
    <row r="62" spans="1:5" ht="25.5">
      <c r="A62" s="34" t="s">
        <v>52</v>
      </c>
      <c r="E62" s="35" t="s">
        <v>485</v>
      </c>
    </row>
    <row r="63" spans="1:5" ht="12.75">
      <c r="A63" s="36" t="s">
        <v>53</v>
      </c>
      <c r="E63" s="37" t="s">
        <v>316</v>
      </c>
    </row>
    <row r="64" spans="1:5" ht="63.75">
      <c r="A64" t="s">
        <v>55</v>
      </c>
      <c r="E64" s="35" t="s">
        <v>486</v>
      </c>
    </row>
    <row r="65" spans="1:16" ht="12.75">
      <c r="A65" s="24" t="s">
        <v>47</v>
      </c>
      <c r="B65" s="29" t="s">
        <v>121</v>
      </c>
      <c r="C65" s="29" t="s">
        <v>487</v>
      </c>
      <c r="D65" s="24" t="s">
        <v>49</v>
      </c>
      <c r="E65" s="30" t="s">
        <v>488</v>
      </c>
      <c r="F65" s="31" t="s">
        <v>85</v>
      </c>
      <c r="G65" s="32">
        <v>32</v>
      </c>
      <c r="H65" s="33">
        <v>0</v>
      </c>
      <c r="I65" s="33">
        <f>ROUND(ROUND(H65,2)*ROUND(G65,3),2)</f>
      </c>
      <c r="O65">
        <f>(I65*21)/100</f>
      </c>
      <c r="P65" t="s">
        <v>26</v>
      </c>
    </row>
    <row r="66" spans="1:5" ht="25.5">
      <c r="A66" s="34" t="s">
        <v>52</v>
      </c>
      <c r="E66" s="35" t="s">
        <v>485</v>
      </c>
    </row>
    <row r="67" spans="1:5" ht="12.75">
      <c r="A67" s="36" t="s">
        <v>53</v>
      </c>
      <c r="E67" s="37" t="s">
        <v>458</v>
      </c>
    </row>
    <row r="68" spans="1:5" ht="63.75">
      <c r="A68" t="s">
        <v>55</v>
      </c>
      <c r="E68" s="35" t="s">
        <v>486</v>
      </c>
    </row>
    <row r="69" spans="1:16" ht="12.75">
      <c r="A69" s="24" t="s">
        <v>47</v>
      </c>
      <c r="B69" s="29" t="s">
        <v>126</v>
      </c>
      <c r="C69" s="29" t="s">
        <v>489</v>
      </c>
      <c r="D69" s="24" t="s">
        <v>49</v>
      </c>
      <c r="E69" s="30" t="s">
        <v>490</v>
      </c>
      <c r="F69" s="31" t="s">
        <v>85</v>
      </c>
      <c r="G69" s="32">
        <v>12</v>
      </c>
      <c r="H69" s="33">
        <v>0</v>
      </c>
      <c r="I69" s="33">
        <f>ROUND(ROUND(H69,2)*ROUND(G69,3),2)</f>
      </c>
      <c r="O69">
        <f>(I69*21)/100</f>
      </c>
      <c r="P69" t="s">
        <v>26</v>
      </c>
    </row>
    <row r="70" spans="1:5" ht="25.5">
      <c r="A70" s="34" t="s">
        <v>52</v>
      </c>
      <c r="E70" s="35" t="s">
        <v>485</v>
      </c>
    </row>
    <row r="71" spans="1:5" ht="12.75">
      <c r="A71" s="36" t="s">
        <v>53</v>
      </c>
      <c r="E71" s="37" t="s">
        <v>316</v>
      </c>
    </row>
    <row r="72" spans="1:5" ht="63.75">
      <c r="A72" t="s">
        <v>55</v>
      </c>
      <c r="E72" s="35" t="s">
        <v>486</v>
      </c>
    </row>
    <row r="73" spans="1:16" ht="12.75">
      <c r="A73" s="24" t="s">
        <v>47</v>
      </c>
      <c r="B73" s="29" t="s">
        <v>133</v>
      </c>
      <c r="C73" s="29" t="s">
        <v>491</v>
      </c>
      <c r="D73" s="24" t="s">
        <v>49</v>
      </c>
      <c r="E73" s="30" t="s">
        <v>492</v>
      </c>
      <c r="F73" s="31" t="s">
        <v>85</v>
      </c>
      <c r="G73" s="32">
        <v>8</v>
      </c>
      <c r="H73" s="33">
        <v>0</v>
      </c>
      <c r="I73" s="33">
        <f>ROUND(ROUND(H73,2)*ROUND(G73,3),2)</f>
      </c>
      <c r="O73">
        <f>(I73*21)/100</f>
      </c>
      <c r="P73" t="s">
        <v>26</v>
      </c>
    </row>
    <row r="74" spans="1:5" ht="25.5">
      <c r="A74" s="34" t="s">
        <v>52</v>
      </c>
      <c r="E74" s="35" t="s">
        <v>485</v>
      </c>
    </row>
    <row r="75" spans="1:5" ht="76.5">
      <c r="A75" s="36" t="s">
        <v>53</v>
      </c>
      <c r="E75" s="37" t="s">
        <v>493</v>
      </c>
    </row>
    <row r="76" spans="1:5" ht="63.75">
      <c r="A76" t="s">
        <v>55</v>
      </c>
      <c r="E76" s="35" t="s">
        <v>486</v>
      </c>
    </row>
    <row r="77" spans="1:16" ht="12.75">
      <c r="A77" s="24" t="s">
        <v>47</v>
      </c>
      <c r="B77" s="29" t="s">
        <v>140</v>
      </c>
      <c r="C77" s="29" t="s">
        <v>494</v>
      </c>
      <c r="D77" s="24" t="s">
        <v>49</v>
      </c>
      <c r="E77" s="30" t="s">
        <v>495</v>
      </c>
      <c r="F77" s="31" t="s">
        <v>85</v>
      </c>
      <c r="G77" s="32">
        <v>4</v>
      </c>
      <c r="H77" s="33">
        <v>0</v>
      </c>
      <c r="I77" s="33">
        <f>ROUND(ROUND(H77,2)*ROUND(G77,3),2)</f>
      </c>
      <c r="O77">
        <f>(I77*21)/100</f>
      </c>
      <c r="P77" t="s">
        <v>26</v>
      </c>
    </row>
    <row r="78" spans="1:5" ht="38.25">
      <c r="A78" s="34" t="s">
        <v>52</v>
      </c>
      <c r="E78" s="35" t="s">
        <v>496</v>
      </c>
    </row>
    <row r="79" spans="1:5" ht="12.75">
      <c r="A79" s="36" t="s">
        <v>53</v>
      </c>
      <c r="E79" s="37" t="s">
        <v>497</v>
      </c>
    </row>
    <row r="80" spans="1:5" ht="63.75">
      <c r="A80" t="s">
        <v>55</v>
      </c>
      <c r="E80" s="35" t="s">
        <v>486</v>
      </c>
    </row>
    <row r="81" spans="1:16" ht="12.75">
      <c r="A81" s="24" t="s">
        <v>47</v>
      </c>
      <c r="B81" s="29" t="s">
        <v>146</v>
      </c>
      <c r="C81" s="29" t="s">
        <v>498</v>
      </c>
      <c r="D81" s="24" t="s">
        <v>49</v>
      </c>
      <c r="E81" s="30" t="s">
        <v>499</v>
      </c>
      <c r="F81" s="31" t="s">
        <v>51</v>
      </c>
      <c r="G81" s="32">
        <v>61.2</v>
      </c>
      <c r="H81" s="33">
        <v>0</v>
      </c>
      <c r="I81" s="33">
        <f>ROUND(ROUND(H81,2)*ROUND(G81,3),2)</f>
      </c>
      <c r="O81">
        <f>(I81*21)/100</f>
      </c>
      <c r="P81" t="s">
        <v>26</v>
      </c>
    </row>
    <row r="82" spans="1:5" ht="25.5">
      <c r="A82" s="34" t="s">
        <v>52</v>
      </c>
      <c r="E82" s="35" t="s">
        <v>500</v>
      </c>
    </row>
    <row r="83" spans="1:5" ht="12.75">
      <c r="A83" s="36" t="s">
        <v>53</v>
      </c>
      <c r="E83" s="37" t="s">
        <v>501</v>
      </c>
    </row>
    <row r="84" spans="1:5" ht="102">
      <c r="A84" t="s">
        <v>55</v>
      </c>
      <c r="E84" s="35" t="s">
        <v>502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4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0+O9+O22+O139+O184+O213+O270+O311+O340+O365</f>
      </c>
      <c r="P2" t="s">
        <v>25</v>
      </c>
    </row>
    <row r="3" spans="1:16" ht="15" customHeight="1">
      <c r="A3" t="s">
        <v>11</v>
      </c>
      <c r="B3" s="12" t="s">
        <v>13</v>
      </c>
      <c r="C3" s="13" t="s">
        <v>14</v>
      </c>
      <c r="D3" s="1"/>
      <c r="E3" s="14" t="s">
        <v>15</v>
      </c>
      <c r="F3" s="1"/>
      <c r="G3" s="9"/>
      <c r="H3" s="8" t="s">
        <v>503</v>
      </c>
      <c r="I3" s="41">
        <f>0+I9+I22+I139+I184+I213+I270+I311+I340+I365</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503</v>
      </c>
      <c r="D5" s="6"/>
      <c r="E5" s="18" t="s">
        <v>504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505</v>
      </c>
      <c r="D10" s="24" t="s">
        <v>49</v>
      </c>
      <c r="E10" s="30" t="s">
        <v>506</v>
      </c>
      <c r="F10" s="31" t="s">
        <v>51</v>
      </c>
      <c r="G10" s="32">
        <v>721.48</v>
      </c>
      <c r="H10" s="33">
        <v>0</v>
      </c>
      <c r="I10" s="33">
        <f>ROUND(ROUND(H10,2)*ROUND(G10,3),2)</f>
      </c>
      <c r="O10">
        <f>(I10*21)/100</f>
      </c>
      <c r="P10" t="s">
        <v>26</v>
      </c>
    </row>
    <row r="11" spans="1:5" ht="12.75">
      <c r="A11" s="34" t="s">
        <v>52</v>
      </c>
      <c r="E11" s="35" t="s">
        <v>49</v>
      </c>
    </row>
    <row r="12" spans="1:5" ht="216.75">
      <c r="A12" s="36" t="s">
        <v>53</v>
      </c>
      <c r="E12" s="37" t="s">
        <v>507</v>
      </c>
    </row>
    <row r="13" spans="1:5" ht="25.5">
      <c r="A13" t="s">
        <v>55</v>
      </c>
      <c r="E13" s="35" t="s">
        <v>56</v>
      </c>
    </row>
    <row r="14" spans="1:16" ht="12.75">
      <c r="A14" s="24" t="s">
        <v>47</v>
      </c>
      <c r="B14" s="29" t="s">
        <v>26</v>
      </c>
      <c r="C14" s="29" t="s">
        <v>508</v>
      </c>
      <c r="D14" s="24" t="s">
        <v>49</v>
      </c>
      <c r="E14" s="30" t="s">
        <v>50</v>
      </c>
      <c r="F14" s="31" t="s">
        <v>509</v>
      </c>
      <c r="G14" s="32">
        <v>1150.403</v>
      </c>
      <c r="H14" s="33">
        <v>0</v>
      </c>
      <c r="I14" s="33">
        <f>ROUND(ROUND(H14,2)*ROUND(G14,3),2)</f>
      </c>
      <c r="O14">
        <f>(I14*21)/100</f>
      </c>
      <c r="P14" t="s">
        <v>26</v>
      </c>
    </row>
    <row r="15" spans="1:5" ht="12.75">
      <c r="A15" s="34" t="s">
        <v>52</v>
      </c>
      <c r="E15" s="35" t="s">
        <v>49</v>
      </c>
    </row>
    <row r="16" spans="1:5" ht="178.5">
      <c r="A16" s="36" t="s">
        <v>53</v>
      </c>
      <c r="E16" s="37" t="s">
        <v>510</v>
      </c>
    </row>
    <row r="17" spans="1:5" ht="25.5">
      <c r="A17" t="s">
        <v>55</v>
      </c>
      <c r="E17" s="35" t="s">
        <v>56</v>
      </c>
    </row>
    <row r="18" spans="1:16" ht="12.75">
      <c r="A18" s="24" t="s">
        <v>47</v>
      </c>
      <c r="B18" s="29" t="s">
        <v>25</v>
      </c>
      <c r="C18" s="29" t="s">
        <v>511</v>
      </c>
      <c r="D18" s="24" t="s">
        <v>49</v>
      </c>
      <c r="E18" s="30" t="s">
        <v>298</v>
      </c>
      <c r="F18" s="31" t="s">
        <v>509</v>
      </c>
      <c r="G18" s="32">
        <v>1.378</v>
      </c>
      <c r="H18" s="33">
        <v>0</v>
      </c>
      <c r="I18" s="33">
        <f>ROUND(ROUND(H18,2)*ROUND(G18,3),2)</f>
      </c>
      <c r="O18">
        <f>(I18*21)/100</f>
      </c>
      <c r="P18" t="s">
        <v>26</v>
      </c>
    </row>
    <row r="19" spans="1:5" ht="12.75">
      <c r="A19" s="34" t="s">
        <v>52</v>
      </c>
      <c r="E19" s="35" t="s">
        <v>49</v>
      </c>
    </row>
    <row r="20" spans="1:5" ht="63.75">
      <c r="A20" s="36" t="s">
        <v>53</v>
      </c>
      <c r="E20" s="37" t="s">
        <v>512</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0+I23+I27+I31+I35+I39+I43+I47+I51+I55+I59+I63+I67+I71+I75+I79+I83+I87+I91+I95+I99+I103+I107+I111+I115+I119+I123+I127+I131+I135</f>
      </c>
      <c r="R22">
        <f>0+O23+O27+O31+O35+O39+O43+O47+O51+O55+O59+O63+O67+O71+O75+O79+O83+O87+O91+O95+O99+O103+O107+O111+O115+O119+O123+O127+O131+O135</f>
      </c>
    </row>
    <row r="23" spans="1:16" ht="12.75">
      <c r="A23" s="24" t="s">
        <v>47</v>
      </c>
      <c r="B23" s="29" t="s">
        <v>35</v>
      </c>
      <c r="C23" s="29" t="s">
        <v>513</v>
      </c>
      <c r="D23" s="24" t="s">
        <v>49</v>
      </c>
      <c r="E23" s="30" t="s">
        <v>514</v>
      </c>
      <c r="F23" s="31" t="s">
        <v>65</v>
      </c>
      <c r="G23" s="32">
        <v>130</v>
      </c>
      <c r="H23" s="33">
        <v>0</v>
      </c>
      <c r="I23" s="33">
        <f>ROUND(ROUND(H23,2)*ROUND(G23,3),2)</f>
      </c>
      <c r="O23">
        <f>(I23*21)/100</f>
      </c>
      <c r="P23" t="s">
        <v>26</v>
      </c>
    </row>
    <row r="24" spans="1:5" ht="12.75">
      <c r="A24" s="34" t="s">
        <v>52</v>
      </c>
      <c r="E24" s="35" t="s">
        <v>49</v>
      </c>
    </row>
    <row r="25" spans="1:5" ht="25.5">
      <c r="A25" s="36" t="s">
        <v>53</v>
      </c>
      <c r="E25" s="37" t="s">
        <v>515</v>
      </c>
    </row>
    <row r="26" spans="1:5" ht="12.75">
      <c r="A26" t="s">
        <v>55</v>
      </c>
      <c r="E26" s="35" t="s">
        <v>516</v>
      </c>
    </row>
    <row r="27" spans="1:16" ht="12.75">
      <c r="A27" s="24" t="s">
        <v>47</v>
      </c>
      <c r="B27" s="29" t="s">
        <v>37</v>
      </c>
      <c r="C27" s="29" t="s">
        <v>517</v>
      </c>
      <c r="D27" s="24" t="s">
        <v>378</v>
      </c>
      <c r="E27" s="30" t="s">
        <v>518</v>
      </c>
      <c r="F27" s="31" t="s">
        <v>51</v>
      </c>
      <c r="G27" s="32">
        <v>26.9</v>
      </c>
      <c r="H27" s="33">
        <v>0</v>
      </c>
      <c r="I27" s="33">
        <f>ROUND(ROUND(H27,2)*ROUND(G27,3),2)</f>
      </c>
      <c r="O27">
        <f>(I27*21)/100</f>
      </c>
      <c r="P27" t="s">
        <v>26</v>
      </c>
    </row>
    <row r="28" spans="1:5" ht="25.5">
      <c r="A28" s="34" t="s">
        <v>52</v>
      </c>
      <c r="E28" s="35" t="s">
        <v>519</v>
      </c>
    </row>
    <row r="29" spans="1:5" ht="51">
      <c r="A29" s="36" t="s">
        <v>53</v>
      </c>
      <c r="E29" s="37" t="s">
        <v>520</v>
      </c>
    </row>
    <row r="30" spans="1:5" ht="63.75">
      <c r="A30" t="s">
        <v>55</v>
      </c>
      <c r="E30" s="35" t="s">
        <v>73</v>
      </c>
    </row>
    <row r="31" spans="1:16" ht="12.75">
      <c r="A31" s="24" t="s">
        <v>47</v>
      </c>
      <c r="B31" s="29" t="s">
        <v>39</v>
      </c>
      <c r="C31" s="29" t="s">
        <v>521</v>
      </c>
      <c r="D31" s="24" t="s">
        <v>378</v>
      </c>
      <c r="E31" s="30" t="s">
        <v>522</v>
      </c>
      <c r="F31" s="31" t="s">
        <v>51</v>
      </c>
      <c r="G31" s="32">
        <v>18.7</v>
      </c>
      <c r="H31" s="33">
        <v>0</v>
      </c>
      <c r="I31" s="33">
        <f>ROUND(ROUND(H31,2)*ROUND(G31,3),2)</f>
      </c>
      <c r="O31">
        <f>(I31*21)/100</f>
      </c>
      <c r="P31" t="s">
        <v>26</v>
      </c>
    </row>
    <row r="32" spans="1:5" ht="25.5">
      <c r="A32" s="34" t="s">
        <v>52</v>
      </c>
      <c r="E32" s="35" t="s">
        <v>519</v>
      </c>
    </row>
    <row r="33" spans="1:5" ht="51">
      <c r="A33" s="36" t="s">
        <v>53</v>
      </c>
      <c r="E33" s="37" t="s">
        <v>523</v>
      </c>
    </row>
    <row r="34" spans="1:5" ht="63.75">
      <c r="A34" t="s">
        <v>55</v>
      </c>
      <c r="E34" s="35" t="s">
        <v>73</v>
      </c>
    </row>
    <row r="35" spans="1:16" ht="25.5">
      <c r="A35" s="24" t="s">
        <v>47</v>
      </c>
      <c r="B35" s="29" t="s">
        <v>82</v>
      </c>
      <c r="C35" s="29" t="s">
        <v>69</v>
      </c>
      <c r="D35" s="24" t="s">
        <v>378</v>
      </c>
      <c r="E35" s="30" t="s">
        <v>70</v>
      </c>
      <c r="F35" s="31" t="s">
        <v>51</v>
      </c>
      <c r="G35" s="32">
        <v>112.98</v>
      </c>
      <c r="H35" s="33">
        <v>0</v>
      </c>
      <c r="I35" s="33">
        <f>ROUND(ROUND(H35,2)*ROUND(G35,3),2)</f>
      </c>
      <c r="O35">
        <f>(I35*21)/100</f>
      </c>
      <c r="P35" t="s">
        <v>26</v>
      </c>
    </row>
    <row r="36" spans="1:5" ht="12.75">
      <c r="A36" s="34" t="s">
        <v>52</v>
      </c>
      <c r="E36" s="35" t="s">
        <v>49</v>
      </c>
    </row>
    <row r="37" spans="1:5" ht="76.5">
      <c r="A37" s="36" t="s">
        <v>53</v>
      </c>
      <c r="E37" s="37" t="s">
        <v>524</v>
      </c>
    </row>
    <row r="38" spans="1:5" ht="63.75">
      <c r="A38" t="s">
        <v>55</v>
      </c>
      <c r="E38" s="35" t="s">
        <v>73</v>
      </c>
    </row>
    <row r="39" spans="1:16" ht="12.75">
      <c r="A39" s="24" t="s">
        <v>47</v>
      </c>
      <c r="B39" s="29" t="s">
        <v>89</v>
      </c>
      <c r="C39" s="29" t="s">
        <v>525</v>
      </c>
      <c r="D39" s="24" t="s">
        <v>49</v>
      </c>
      <c r="E39" s="30" t="s">
        <v>526</v>
      </c>
      <c r="F39" s="31" t="s">
        <v>85</v>
      </c>
      <c r="G39" s="32">
        <v>9.7</v>
      </c>
      <c r="H39" s="33">
        <v>0</v>
      </c>
      <c r="I39" s="33">
        <f>ROUND(ROUND(H39,2)*ROUND(G39,3),2)</f>
      </c>
      <c r="O39">
        <f>(I39*21)/100</f>
      </c>
      <c r="P39" t="s">
        <v>26</v>
      </c>
    </row>
    <row r="40" spans="1:5" ht="12.75">
      <c r="A40" s="34" t="s">
        <v>52</v>
      </c>
      <c r="E40" s="35" t="s">
        <v>49</v>
      </c>
    </row>
    <row r="41" spans="1:5" ht="51">
      <c r="A41" s="36" t="s">
        <v>53</v>
      </c>
      <c r="E41" s="37" t="s">
        <v>527</v>
      </c>
    </row>
    <row r="42" spans="1:5" ht="63.75">
      <c r="A42" t="s">
        <v>55</v>
      </c>
      <c r="E42" s="35" t="s">
        <v>73</v>
      </c>
    </row>
    <row r="43" spans="1:16" ht="12.75">
      <c r="A43" s="24" t="s">
        <v>47</v>
      </c>
      <c r="B43" s="29" t="s">
        <v>42</v>
      </c>
      <c r="C43" s="29" t="s">
        <v>528</v>
      </c>
      <c r="D43" s="24" t="s">
        <v>49</v>
      </c>
      <c r="E43" s="30" t="s">
        <v>529</v>
      </c>
      <c r="F43" s="31" t="s">
        <v>85</v>
      </c>
      <c r="G43" s="32">
        <v>60</v>
      </c>
      <c r="H43" s="33">
        <v>0</v>
      </c>
      <c r="I43" s="33">
        <f>ROUND(ROUND(H43,2)*ROUND(G43,3),2)</f>
      </c>
      <c r="O43">
        <f>(I43*21)/100</f>
      </c>
      <c r="P43" t="s">
        <v>26</v>
      </c>
    </row>
    <row r="44" spans="1:5" ht="12.75">
      <c r="A44" s="34" t="s">
        <v>52</v>
      </c>
      <c r="E44" s="35" t="s">
        <v>49</v>
      </c>
    </row>
    <row r="45" spans="1:5" ht="51">
      <c r="A45" s="36" t="s">
        <v>53</v>
      </c>
      <c r="E45" s="37" t="s">
        <v>530</v>
      </c>
    </row>
    <row r="46" spans="1:5" ht="63.75">
      <c r="A46" t="s">
        <v>55</v>
      </c>
      <c r="E46" s="35" t="s">
        <v>73</v>
      </c>
    </row>
    <row r="47" spans="1:16" ht="12.75">
      <c r="A47" s="24" t="s">
        <v>47</v>
      </c>
      <c r="B47" s="29" t="s">
        <v>44</v>
      </c>
      <c r="C47" s="29" t="s">
        <v>74</v>
      </c>
      <c r="D47" s="24" t="s">
        <v>49</v>
      </c>
      <c r="E47" s="30" t="s">
        <v>75</v>
      </c>
      <c r="F47" s="31" t="s">
        <v>51</v>
      </c>
      <c r="G47" s="32">
        <v>26.9</v>
      </c>
      <c r="H47" s="33">
        <v>0</v>
      </c>
      <c r="I47" s="33">
        <f>ROUND(ROUND(H47,2)*ROUND(G47,3),2)</f>
      </c>
      <c r="O47">
        <f>(I47*21)/100</f>
      </c>
      <c r="P47" t="s">
        <v>26</v>
      </c>
    </row>
    <row r="48" spans="1:5" ht="25.5">
      <c r="A48" s="34" t="s">
        <v>52</v>
      </c>
      <c r="E48" s="35" t="s">
        <v>519</v>
      </c>
    </row>
    <row r="49" spans="1:5" ht="38.25">
      <c r="A49" s="36" t="s">
        <v>53</v>
      </c>
      <c r="E49" s="37" t="s">
        <v>531</v>
      </c>
    </row>
    <row r="50" spans="1:5" ht="63.75">
      <c r="A50" t="s">
        <v>55</v>
      </c>
      <c r="E50" s="35" t="s">
        <v>73</v>
      </c>
    </row>
    <row r="51" spans="1:16" ht="12.75">
      <c r="A51" s="24" t="s">
        <v>47</v>
      </c>
      <c r="B51" s="29" t="s">
        <v>104</v>
      </c>
      <c r="C51" s="29" t="s">
        <v>532</v>
      </c>
      <c r="D51" s="24" t="s">
        <v>49</v>
      </c>
      <c r="E51" s="30" t="s">
        <v>533</v>
      </c>
      <c r="F51" s="31" t="s">
        <v>85</v>
      </c>
      <c r="G51" s="32">
        <v>52.8</v>
      </c>
      <c r="H51" s="33">
        <v>0</v>
      </c>
      <c r="I51" s="33">
        <f>ROUND(ROUND(H51,2)*ROUND(G51,3),2)</f>
      </c>
      <c r="O51">
        <f>(I51*21)/100</f>
      </c>
      <c r="P51" t="s">
        <v>26</v>
      </c>
    </row>
    <row r="52" spans="1:5" ht="12.75">
      <c r="A52" s="34" t="s">
        <v>52</v>
      </c>
      <c r="E52" s="35" t="s">
        <v>49</v>
      </c>
    </row>
    <row r="53" spans="1:5" ht="63.75">
      <c r="A53" s="36" t="s">
        <v>53</v>
      </c>
      <c r="E53" s="37" t="s">
        <v>534</v>
      </c>
    </row>
    <row r="54" spans="1:5" ht="25.5">
      <c r="A54" t="s">
        <v>55</v>
      </c>
      <c r="E54" s="35" t="s">
        <v>88</v>
      </c>
    </row>
    <row r="55" spans="1:16" ht="12.75">
      <c r="A55" s="24" t="s">
        <v>47</v>
      </c>
      <c r="B55" s="29" t="s">
        <v>110</v>
      </c>
      <c r="C55" s="29" t="s">
        <v>535</v>
      </c>
      <c r="D55" s="24" t="s">
        <v>49</v>
      </c>
      <c r="E55" s="30" t="s">
        <v>536</v>
      </c>
      <c r="F55" s="31" t="s">
        <v>537</v>
      </c>
      <c r="G55" s="32">
        <v>672</v>
      </c>
      <c r="H55" s="33">
        <v>0</v>
      </c>
      <c r="I55" s="33">
        <f>ROUND(ROUND(H55,2)*ROUND(G55,3),2)</f>
      </c>
      <c r="O55">
        <f>(I55*21)/100</f>
      </c>
      <c r="P55" t="s">
        <v>26</v>
      </c>
    </row>
    <row r="56" spans="1:5" ht="12.75">
      <c r="A56" s="34" t="s">
        <v>52</v>
      </c>
      <c r="E56" s="35" t="s">
        <v>49</v>
      </c>
    </row>
    <row r="57" spans="1:5" ht="63.75">
      <c r="A57" s="36" t="s">
        <v>53</v>
      </c>
      <c r="E57" s="37" t="s">
        <v>538</v>
      </c>
    </row>
    <row r="58" spans="1:5" ht="38.25">
      <c r="A58" t="s">
        <v>55</v>
      </c>
      <c r="E58" s="35" t="s">
        <v>539</v>
      </c>
    </row>
    <row r="59" spans="1:16" ht="12.75">
      <c r="A59" s="24" t="s">
        <v>47</v>
      </c>
      <c r="B59" s="29" t="s">
        <v>115</v>
      </c>
      <c r="C59" s="29" t="s">
        <v>355</v>
      </c>
      <c r="D59" s="24" t="s">
        <v>49</v>
      </c>
      <c r="E59" s="30" t="s">
        <v>356</v>
      </c>
      <c r="F59" s="31" t="s">
        <v>51</v>
      </c>
      <c r="G59" s="32">
        <v>36.6</v>
      </c>
      <c r="H59" s="33">
        <v>0</v>
      </c>
      <c r="I59" s="33">
        <f>ROUND(ROUND(H59,2)*ROUND(G59,3),2)</f>
      </c>
      <c r="O59">
        <f>(I59*21)/100</f>
      </c>
      <c r="P59" t="s">
        <v>26</v>
      </c>
    </row>
    <row r="60" spans="1:5" ht="12.75">
      <c r="A60" s="34" t="s">
        <v>52</v>
      </c>
      <c r="E60" s="35" t="s">
        <v>49</v>
      </c>
    </row>
    <row r="61" spans="1:5" ht="38.25">
      <c r="A61" s="36" t="s">
        <v>53</v>
      </c>
      <c r="E61" s="37" t="s">
        <v>540</v>
      </c>
    </row>
    <row r="62" spans="1:5" ht="38.25">
      <c r="A62" t="s">
        <v>55</v>
      </c>
      <c r="E62" s="35" t="s">
        <v>359</v>
      </c>
    </row>
    <row r="63" spans="1:16" ht="12.75">
      <c r="A63" s="24" t="s">
        <v>47</v>
      </c>
      <c r="B63" s="29" t="s">
        <v>121</v>
      </c>
      <c r="C63" s="29" t="s">
        <v>442</v>
      </c>
      <c r="D63" s="24" t="s">
        <v>49</v>
      </c>
      <c r="E63" s="30" t="s">
        <v>443</v>
      </c>
      <c r="F63" s="31" t="s">
        <v>51</v>
      </c>
      <c r="G63" s="32">
        <v>48</v>
      </c>
      <c r="H63" s="33">
        <v>0</v>
      </c>
      <c r="I63" s="33">
        <f>ROUND(ROUND(H63,2)*ROUND(G63,3),2)</f>
      </c>
      <c r="O63">
        <f>(I63*21)/100</f>
      </c>
      <c r="P63" t="s">
        <v>26</v>
      </c>
    </row>
    <row r="64" spans="1:5" ht="12.75">
      <c r="A64" s="34" t="s">
        <v>52</v>
      </c>
      <c r="E64" s="35" t="s">
        <v>49</v>
      </c>
    </row>
    <row r="65" spans="1:5" ht="76.5">
      <c r="A65" s="36" t="s">
        <v>53</v>
      </c>
      <c r="E65" s="37" t="s">
        <v>541</v>
      </c>
    </row>
    <row r="66" spans="1:5" ht="369.75">
      <c r="A66" t="s">
        <v>55</v>
      </c>
      <c r="E66" s="35" t="s">
        <v>94</v>
      </c>
    </row>
    <row r="67" spans="1:16" ht="12.75">
      <c r="A67" s="24" t="s">
        <v>47</v>
      </c>
      <c r="B67" s="29" t="s">
        <v>126</v>
      </c>
      <c r="C67" s="29" t="s">
        <v>542</v>
      </c>
      <c r="D67" s="24" t="s">
        <v>49</v>
      </c>
      <c r="E67" s="30" t="s">
        <v>543</v>
      </c>
      <c r="F67" s="31" t="s">
        <v>51</v>
      </c>
      <c r="G67" s="32">
        <v>161.86</v>
      </c>
      <c r="H67" s="33">
        <v>0</v>
      </c>
      <c r="I67" s="33">
        <f>ROUND(ROUND(H67,2)*ROUND(G67,3),2)</f>
      </c>
      <c r="O67">
        <f>(I67*21)/100</f>
      </c>
      <c r="P67" t="s">
        <v>26</v>
      </c>
    </row>
    <row r="68" spans="1:5" ht="12.75">
      <c r="A68" s="34" t="s">
        <v>52</v>
      </c>
      <c r="E68" s="35" t="s">
        <v>49</v>
      </c>
    </row>
    <row r="69" spans="1:5" ht="102">
      <c r="A69" s="36" t="s">
        <v>53</v>
      </c>
      <c r="E69" s="37" t="s">
        <v>544</v>
      </c>
    </row>
    <row r="70" spans="1:5" ht="306">
      <c r="A70" t="s">
        <v>55</v>
      </c>
      <c r="E70" s="35" t="s">
        <v>545</v>
      </c>
    </row>
    <row r="71" spans="1:16" ht="12.75">
      <c r="A71" s="24" t="s">
        <v>47</v>
      </c>
      <c r="B71" s="29" t="s">
        <v>133</v>
      </c>
      <c r="C71" s="29" t="s">
        <v>95</v>
      </c>
      <c r="D71" s="24" t="s">
        <v>49</v>
      </c>
      <c r="E71" s="30" t="s">
        <v>96</v>
      </c>
      <c r="F71" s="31" t="s">
        <v>51</v>
      </c>
      <c r="G71" s="32">
        <v>27.98</v>
      </c>
      <c r="H71" s="33">
        <v>0</v>
      </c>
      <c r="I71" s="33">
        <f>ROUND(ROUND(H71,2)*ROUND(G71,3),2)</f>
      </c>
      <c r="O71">
        <f>(I71*21)/100</f>
      </c>
      <c r="P71" t="s">
        <v>26</v>
      </c>
    </row>
    <row r="72" spans="1:5" ht="12.75">
      <c r="A72" s="34" t="s">
        <v>52</v>
      </c>
      <c r="E72" s="35" t="s">
        <v>49</v>
      </c>
    </row>
    <row r="73" spans="1:5" ht="76.5">
      <c r="A73" s="36" t="s">
        <v>53</v>
      </c>
      <c r="E73" s="37" t="s">
        <v>546</v>
      </c>
    </row>
    <row r="74" spans="1:5" ht="25.5">
      <c r="A74" t="s">
        <v>55</v>
      </c>
      <c r="E74" s="35" t="s">
        <v>547</v>
      </c>
    </row>
    <row r="75" spans="1:16" ht="12.75">
      <c r="A75" s="24" t="s">
        <v>47</v>
      </c>
      <c r="B75" s="29" t="s">
        <v>140</v>
      </c>
      <c r="C75" s="29" t="s">
        <v>548</v>
      </c>
      <c r="D75" s="24" t="s">
        <v>49</v>
      </c>
      <c r="E75" s="30" t="s">
        <v>549</v>
      </c>
      <c r="F75" s="31" t="s">
        <v>51</v>
      </c>
      <c r="G75" s="32">
        <v>66.28</v>
      </c>
      <c r="H75" s="33">
        <v>0</v>
      </c>
      <c r="I75" s="33">
        <f>ROUND(ROUND(H75,2)*ROUND(G75,3),2)</f>
      </c>
      <c r="O75">
        <f>(I75*21)/100</f>
      </c>
      <c r="P75" t="s">
        <v>26</v>
      </c>
    </row>
    <row r="76" spans="1:5" ht="12.75">
      <c r="A76" s="34" t="s">
        <v>52</v>
      </c>
      <c r="E76" s="35" t="s">
        <v>49</v>
      </c>
    </row>
    <row r="77" spans="1:5" ht="102">
      <c r="A77" s="36" t="s">
        <v>53</v>
      </c>
      <c r="E77" s="37" t="s">
        <v>550</v>
      </c>
    </row>
    <row r="78" spans="1:5" ht="25.5">
      <c r="A78" t="s">
        <v>55</v>
      </c>
      <c r="E78" s="35" t="s">
        <v>547</v>
      </c>
    </row>
    <row r="79" spans="1:16" ht="12.75">
      <c r="A79" s="24" t="s">
        <v>47</v>
      </c>
      <c r="B79" s="29" t="s">
        <v>146</v>
      </c>
      <c r="C79" s="29" t="s">
        <v>551</v>
      </c>
      <c r="D79" s="24" t="s">
        <v>378</v>
      </c>
      <c r="E79" s="30" t="s">
        <v>552</v>
      </c>
      <c r="F79" s="31" t="s">
        <v>51</v>
      </c>
      <c r="G79" s="32">
        <v>439.05</v>
      </c>
      <c r="H79" s="33">
        <v>0</v>
      </c>
      <c r="I79" s="33">
        <f>ROUND(ROUND(H79,2)*ROUND(G79,3),2)</f>
      </c>
      <c r="O79">
        <f>(I79*21)/100</f>
      </c>
      <c r="P79" t="s">
        <v>26</v>
      </c>
    </row>
    <row r="80" spans="1:5" ht="12.75">
      <c r="A80" s="34" t="s">
        <v>52</v>
      </c>
      <c r="E80" s="35" t="s">
        <v>49</v>
      </c>
    </row>
    <row r="81" spans="1:5" ht="89.25">
      <c r="A81" s="36" t="s">
        <v>53</v>
      </c>
      <c r="E81" s="37" t="s">
        <v>553</v>
      </c>
    </row>
    <row r="82" spans="1:5" ht="318.75">
      <c r="A82" t="s">
        <v>55</v>
      </c>
      <c r="E82" s="35" t="s">
        <v>554</v>
      </c>
    </row>
    <row r="83" spans="1:16" ht="12.75">
      <c r="A83" s="24" t="s">
        <v>47</v>
      </c>
      <c r="B83" s="29" t="s">
        <v>152</v>
      </c>
      <c r="C83" s="29" t="s">
        <v>555</v>
      </c>
      <c r="D83" s="24" t="s">
        <v>378</v>
      </c>
      <c r="E83" s="30" t="s">
        <v>556</v>
      </c>
      <c r="F83" s="31" t="s">
        <v>51</v>
      </c>
      <c r="G83" s="32">
        <v>63.84</v>
      </c>
      <c r="H83" s="33">
        <v>0</v>
      </c>
      <c r="I83" s="33">
        <f>ROUND(ROUND(H83,2)*ROUND(G83,3),2)</f>
      </c>
      <c r="O83">
        <f>(I83*21)/100</f>
      </c>
      <c r="P83" t="s">
        <v>26</v>
      </c>
    </row>
    <row r="84" spans="1:5" ht="12.75">
      <c r="A84" s="34" t="s">
        <v>52</v>
      </c>
      <c r="E84" s="35" t="s">
        <v>49</v>
      </c>
    </row>
    <row r="85" spans="1:5" ht="89.25">
      <c r="A85" s="36" t="s">
        <v>53</v>
      </c>
      <c r="E85" s="37" t="s">
        <v>557</v>
      </c>
    </row>
    <row r="86" spans="1:5" ht="318.75">
      <c r="A86" t="s">
        <v>55</v>
      </c>
      <c r="E86" s="35" t="s">
        <v>558</v>
      </c>
    </row>
    <row r="87" spans="1:16" ht="12.75">
      <c r="A87" s="24" t="s">
        <v>47</v>
      </c>
      <c r="B87" s="29" t="s">
        <v>158</v>
      </c>
      <c r="C87" s="29" t="s">
        <v>559</v>
      </c>
      <c r="D87" s="24" t="s">
        <v>378</v>
      </c>
      <c r="E87" s="30" t="s">
        <v>560</v>
      </c>
      <c r="F87" s="31" t="s">
        <v>51</v>
      </c>
      <c r="G87" s="32">
        <v>64.24</v>
      </c>
      <c r="H87" s="33">
        <v>0</v>
      </c>
      <c r="I87" s="33">
        <f>ROUND(ROUND(H87,2)*ROUND(G87,3),2)</f>
      </c>
      <c r="O87">
        <f>(I87*21)/100</f>
      </c>
      <c r="P87" t="s">
        <v>26</v>
      </c>
    </row>
    <row r="88" spans="1:5" ht="12.75">
      <c r="A88" s="34" t="s">
        <v>52</v>
      </c>
      <c r="E88" s="35" t="s">
        <v>49</v>
      </c>
    </row>
    <row r="89" spans="1:5" ht="114.75">
      <c r="A89" s="36" t="s">
        <v>53</v>
      </c>
      <c r="E89" s="37" t="s">
        <v>561</v>
      </c>
    </row>
    <row r="90" spans="1:5" ht="318.75">
      <c r="A90" t="s">
        <v>55</v>
      </c>
      <c r="E90" s="35" t="s">
        <v>554</v>
      </c>
    </row>
    <row r="91" spans="1:16" ht="12.75">
      <c r="A91" s="24" t="s">
        <v>47</v>
      </c>
      <c r="B91" s="29" t="s">
        <v>164</v>
      </c>
      <c r="C91" s="29" t="s">
        <v>562</v>
      </c>
      <c r="D91" s="24" t="s">
        <v>378</v>
      </c>
      <c r="E91" s="30" t="s">
        <v>563</v>
      </c>
      <c r="F91" s="31" t="s">
        <v>51</v>
      </c>
      <c r="G91" s="32">
        <v>24.403</v>
      </c>
      <c r="H91" s="33">
        <v>0</v>
      </c>
      <c r="I91" s="33">
        <f>ROUND(ROUND(H91,2)*ROUND(G91,3),2)</f>
      </c>
      <c r="O91">
        <f>(I91*21)/100</f>
      </c>
      <c r="P91" t="s">
        <v>26</v>
      </c>
    </row>
    <row r="92" spans="1:5" ht="12.75">
      <c r="A92" s="34" t="s">
        <v>52</v>
      </c>
      <c r="E92" s="35" t="s">
        <v>49</v>
      </c>
    </row>
    <row r="93" spans="1:5" ht="89.25">
      <c r="A93" s="36" t="s">
        <v>53</v>
      </c>
      <c r="E93" s="37" t="s">
        <v>564</v>
      </c>
    </row>
    <row r="94" spans="1:5" ht="318.75">
      <c r="A94" t="s">
        <v>55</v>
      </c>
      <c r="E94" s="35" t="s">
        <v>558</v>
      </c>
    </row>
    <row r="95" spans="1:16" ht="12.75">
      <c r="A95" s="24" t="s">
        <v>47</v>
      </c>
      <c r="B95" s="29" t="s">
        <v>169</v>
      </c>
      <c r="C95" s="29" t="s">
        <v>565</v>
      </c>
      <c r="D95" s="24" t="s">
        <v>49</v>
      </c>
      <c r="E95" s="30" t="s">
        <v>566</v>
      </c>
      <c r="F95" s="31" t="s">
        <v>51</v>
      </c>
      <c r="G95" s="32">
        <v>770.4</v>
      </c>
      <c r="H95" s="33">
        <v>0</v>
      </c>
      <c r="I95" s="33">
        <f>ROUND(ROUND(H95,2)*ROUND(G95,3),2)</f>
      </c>
      <c r="O95">
        <f>(I95*21)/100</f>
      </c>
      <c r="P95" t="s">
        <v>26</v>
      </c>
    </row>
    <row r="96" spans="1:5" ht="12.75">
      <c r="A96" s="34" t="s">
        <v>52</v>
      </c>
      <c r="E96" s="35" t="s">
        <v>49</v>
      </c>
    </row>
    <row r="97" spans="1:5" ht="114.75">
      <c r="A97" s="36" t="s">
        <v>53</v>
      </c>
      <c r="E97" s="37" t="s">
        <v>567</v>
      </c>
    </row>
    <row r="98" spans="1:5" ht="191.25">
      <c r="A98" t="s">
        <v>55</v>
      </c>
      <c r="E98" s="35" t="s">
        <v>568</v>
      </c>
    </row>
    <row r="99" spans="1:16" ht="12.75">
      <c r="A99" s="24" t="s">
        <v>47</v>
      </c>
      <c r="B99" s="29" t="s">
        <v>175</v>
      </c>
      <c r="C99" s="29" t="s">
        <v>569</v>
      </c>
      <c r="D99" s="24" t="s">
        <v>49</v>
      </c>
      <c r="E99" s="30" t="s">
        <v>570</v>
      </c>
      <c r="F99" s="31" t="s">
        <v>51</v>
      </c>
      <c r="G99" s="32">
        <v>48</v>
      </c>
      <c r="H99" s="33">
        <v>0</v>
      </c>
      <c r="I99" s="33">
        <f>ROUND(ROUND(H99,2)*ROUND(G99,3),2)</f>
      </c>
      <c r="O99">
        <f>(I99*21)/100</f>
      </c>
      <c r="P99" t="s">
        <v>26</v>
      </c>
    </row>
    <row r="100" spans="1:5" ht="12.75">
      <c r="A100" s="34" t="s">
        <v>52</v>
      </c>
      <c r="E100" s="35" t="s">
        <v>49</v>
      </c>
    </row>
    <row r="101" spans="1:5" ht="38.25">
      <c r="A101" s="36" t="s">
        <v>53</v>
      </c>
      <c r="E101" s="37" t="s">
        <v>571</v>
      </c>
    </row>
    <row r="102" spans="1:5" ht="280.5">
      <c r="A102" t="s">
        <v>55</v>
      </c>
      <c r="E102" s="35" t="s">
        <v>572</v>
      </c>
    </row>
    <row r="103" spans="1:16" ht="12.75">
      <c r="A103" s="24" t="s">
        <v>47</v>
      </c>
      <c r="B103" s="29" t="s">
        <v>180</v>
      </c>
      <c r="C103" s="29" t="s">
        <v>105</v>
      </c>
      <c r="D103" s="24" t="s">
        <v>49</v>
      </c>
      <c r="E103" s="30" t="s">
        <v>106</v>
      </c>
      <c r="F103" s="31" t="s">
        <v>51</v>
      </c>
      <c r="G103" s="32">
        <v>42.28</v>
      </c>
      <c r="H103" s="33">
        <v>0</v>
      </c>
      <c r="I103" s="33">
        <f>ROUND(ROUND(H103,2)*ROUND(G103,3),2)</f>
      </c>
      <c r="O103">
        <f>(I103*21)/100</f>
      </c>
      <c r="P103" t="s">
        <v>26</v>
      </c>
    </row>
    <row r="104" spans="1:5" ht="12.75">
      <c r="A104" s="34" t="s">
        <v>52</v>
      </c>
      <c r="E104" s="35" t="s">
        <v>49</v>
      </c>
    </row>
    <row r="105" spans="1:5" ht="12.75">
      <c r="A105" s="36" t="s">
        <v>53</v>
      </c>
      <c r="E105" s="37" t="s">
        <v>573</v>
      </c>
    </row>
    <row r="106" spans="1:5" ht="242.25">
      <c r="A106" t="s">
        <v>55</v>
      </c>
      <c r="E106" s="35" t="s">
        <v>109</v>
      </c>
    </row>
    <row r="107" spans="1:16" ht="12.75">
      <c r="A107" s="24" t="s">
        <v>47</v>
      </c>
      <c r="B107" s="29" t="s">
        <v>184</v>
      </c>
      <c r="C107" s="29" t="s">
        <v>365</v>
      </c>
      <c r="D107" s="24" t="s">
        <v>49</v>
      </c>
      <c r="E107" s="30" t="s">
        <v>366</v>
      </c>
      <c r="F107" s="31" t="s">
        <v>51</v>
      </c>
      <c r="G107" s="32">
        <v>122.264</v>
      </c>
      <c r="H107" s="33">
        <v>0</v>
      </c>
      <c r="I107" s="33">
        <f>ROUND(ROUND(H107,2)*ROUND(G107,3),2)</f>
      </c>
      <c r="O107">
        <f>(I107*21)/100</f>
      </c>
      <c r="P107" t="s">
        <v>26</v>
      </c>
    </row>
    <row r="108" spans="1:5" ht="12.75">
      <c r="A108" s="34" t="s">
        <v>52</v>
      </c>
      <c r="E108" s="35" t="s">
        <v>49</v>
      </c>
    </row>
    <row r="109" spans="1:5" ht="102">
      <c r="A109" s="36" t="s">
        <v>53</v>
      </c>
      <c r="E109" s="37" t="s">
        <v>574</v>
      </c>
    </row>
    <row r="110" spans="1:5" ht="229.5">
      <c r="A110" t="s">
        <v>55</v>
      </c>
      <c r="E110" s="35" t="s">
        <v>369</v>
      </c>
    </row>
    <row r="111" spans="1:16" ht="12.75">
      <c r="A111" s="24" t="s">
        <v>47</v>
      </c>
      <c r="B111" s="29" t="s">
        <v>189</v>
      </c>
      <c r="C111" s="29" t="s">
        <v>575</v>
      </c>
      <c r="D111" s="24" t="s">
        <v>49</v>
      </c>
      <c r="E111" s="30" t="s">
        <v>576</v>
      </c>
      <c r="F111" s="31" t="s">
        <v>51</v>
      </c>
      <c r="G111" s="32">
        <v>49.633</v>
      </c>
      <c r="H111" s="33">
        <v>0</v>
      </c>
      <c r="I111" s="33">
        <f>ROUND(ROUND(H111,2)*ROUND(G111,3),2)</f>
      </c>
      <c r="O111">
        <f>(I111*21)/100</f>
      </c>
      <c r="P111" t="s">
        <v>26</v>
      </c>
    </row>
    <row r="112" spans="1:5" ht="12.75">
      <c r="A112" s="34" t="s">
        <v>52</v>
      </c>
      <c r="E112" s="35" t="s">
        <v>49</v>
      </c>
    </row>
    <row r="113" spans="1:5" ht="63.75">
      <c r="A113" s="36" t="s">
        <v>53</v>
      </c>
      <c r="E113" s="37" t="s">
        <v>577</v>
      </c>
    </row>
    <row r="114" spans="1:5" ht="229.5">
      <c r="A114" t="s">
        <v>55</v>
      </c>
      <c r="E114" s="35" t="s">
        <v>578</v>
      </c>
    </row>
    <row r="115" spans="1:16" ht="12.75">
      <c r="A115" s="24" t="s">
        <v>47</v>
      </c>
      <c r="B115" s="29" t="s">
        <v>196</v>
      </c>
      <c r="C115" s="29" t="s">
        <v>111</v>
      </c>
      <c r="D115" s="24" t="s">
        <v>49</v>
      </c>
      <c r="E115" s="30" t="s">
        <v>112</v>
      </c>
      <c r="F115" s="31" t="s">
        <v>65</v>
      </c>
      <c r="G115" s="32">
        <v>349.04</v>
      </c>
      <c r="H115" s="33">
        <v>0</v>
      </c>
      <c r="I115" s="33">
        <f>ROUND(ROUND(H115,2)*ROUND(G115,3),2)</f>
      </c>
      <c r="O115">
        <f>(I115*21)/100</f>
      </c>
      <c r="P115" t="s">
        <v>26</v>
      </c>
    </row>
    <row r="116" spans="1:5" ht="12.75">
      <c r="A116" s="34" t="s">
        <v>52</v>
      </c>
      <c r="E116" s="35" t="s">
        <v>49</v>
      </c>
    </row>
    <row r="117" spans="1:5" ht="76.5">
      <c r="A117" s="36" t="s">
        <v>53</v>
      </c>
      <c r="E117" s="37" t="s">
        <v>579</v>
      </c>
    </row>
    <row r="118" spans="1:5" ht="25.5">
      <c r="A118" t="s">
        <v>55</v>
      </c>
      <c r="E118" s="35" t="s">
        <v>114</v>
      </c>
    </row>
    <row r="119" spans="1:16" ht="12.75">
      <c r="A119" s="24" t="s">
        <v>47</v>
      </c>
      <c r="B119" s="29" t="s">
        <v>201</v>
      </c>
      <c r="C119" s="29" t="s">
        <v>580</v>
      </c>
      <c r="D119" s="24" t="s">
        <v>49</v>
      </c>
      <c r="E119" s="30" t="s">
        <v>581</v>
      </c>
      <c r="F119" s="31" t="s">
        <v>65</v>
      </c>
      <c r="G119" s="32">
        <v>198</v>
      </c>
      <c r="H119" s="33">
        <v>0</v>
      </c>
      <c r="I119" s="33">
        <f>ROUND(ROUND(H119,2)*ROUND(G119,3),2)</f>
      </c>
      <c r="O119">
        <f>(I119*21)/100</f>
      </c>
      <c r="P119" t="s">
        <v>26</v>
      </c>
    </row>
    <row r="120" spans="1:5" ht="12.75">
      <c r="A120" s="34" t="s">
        <v>52</v>
      </c>
      <c r="E120" s="35" t="s">
        <v>49</v>
      </c>
    </row>
    <row r="121" spans="1:5" ht="63.75">
      <c r="A121" s="36" t="s">
        <v>53</v>
      </c>
      <c r="E121" s="37" t="s">
        <v>582</v>
      </c>
    </row>
    <row r="122" spans="1:5" ht="12.75">
      <c r="A122" t="s">
        <v>55</v>
      </c>
      <c r="E122" s="35" t="s">
        <v>583</v>
      </c>
    </row>
    <row r="123" spans="1:16" ht="12.75">
      <c r="A123" s="24" t="s">
        <v>47</v>
      </c>
      <c r="B123" s="29" t="s">
        <v>208</v>
      </c>
      <c r="C123" s="29" t="s">
        <v>584</v>
      </c>
      <c r="D123" s="24" t="s">
        <v>49</v>
      </c>
      <c r="E123" s="30" t="s">
        <v>585</v>
      </c>
      <c r="F123" s="31" t="s">
        <v>65</v>
      </c>
      <c r="G123" s="32">
        <v>71.4</v>
      </c>
      <c r="H123" s="33">
        <v>0</v>
      </c>
      <c r="I123" s="33">
        <f>ROUND(ROUND(H123,2)*ROUND(G123,3),2)</f>
      </c>
      <c r="O123">
        <f>(I123*21)/100</f>
      </c>
      <c r="P123" t="s">
        <v>26</v>
      </c>
    </row>
    <row r="124" spans="1:5" ht="12.75">
      <c r="A124" s="34" t="s">
        <v>52</v>
      </c>
      <c r="E124" s="35" t="s">
        <v>49</v>
      </c>
    </row>
    <row r="125" spans="1:5" ht="38.25">
      <c r="A125" s="36" t="s">
        <v>53</v>
      </c>
      <c r="E125" s="37" t="s">
        <v>586</v>
      </c>
    </row>
    <row r="126" spans="1:5" ht="38.25">
      <c r="A126" t="s">
        <v>55</v>
      </c>
      <c r="E126" s="35" t="s">
        <v>120</v>
      </c>
    </row>
    <row r="127" spans="1:16" ht="12.75">
      <c r="A127" s="24" t="s">
        <v>47</v>
      </c>
      <c r="B127" s="29" t="s">
        <v>214</v>
      </c>
      <c r="C127" s="29" t="s">
        <v>587</v>
      </c>
      <c r="D127" s="24" t="s">
        <v>49</v>
      </c>
      <c r="E127" s="30" t="s">
        <v>588</v>
      </c>
      <c r="F127" s="31" t="s">
        <v>65</v>
      </c>
      <c r="G127" s="32">
        <v>126.6</v>
      </c>
      <c r="H127" s="33">
        <v>0</v>
      </c>
      <c r="I127" s="33">
        <f>ROUND(ROUND(H127,2)*ROUND(G127,3),2)</f>
      </c>
      <c r="O127">
        <f>(I127*21)/100</f>
      </c>
      <c r="P127" t="s">
        <v>26</v>
      </c>
    </row>
    <row r="128" spans="1:5" ht="12.75">
      <c r="A128" s="34" t="s">
        <v>52</v>
      </c>
      <c r="E128" s="35" t="s">
        <v>49</v>
      </c>
    </row>
    <row r="129" spans="1:5" ht="38.25">
      <c r="A129" s="36" t="s">
        <v>53</v>
      </c>
      <c r="E129" s="37" t="s">
        <v>589</v>
      </c>
    </row>
    <row r="130" spans="1:5" ht="38.25">
      <c r="A130" t="s">
        <v>55</v>
      </c>
      <c r="E130" s="35" t="s">
        <v>590</v>
      </c>
    </row>
    <row r="131" spans="1:16" ht="12.75">
      <c r="A131" s="24" t="s">
        <v>47</v>
      </c>
      <c r="B131" s="29" t="s">
        <v>219</v>
      </c>
      <c r="C131" s="29" t="s">
        <v>122</v>
      </c>
      <c r="D131" s="24" t="s">
        <v>49</v>
      </c>
      <c r="E131" s="30" t="s">
        <v>123</v>
      </c>
      <c r="F131" s="31" t="s">
        <v>65</v>
      </c>
      <c r="G131" s="32">
        <v>198</v>
      </c>
      <c r="H131" s="33">
        <v>0</v>
      </c>
      <c r="I131" s="33">
        <f>ROUND(ROUND(H131,2)*ROUND(G131,3),2)</f>
      </c>
      <c r="O131">
        <f>(I131*21)/100</f>
      </c>
      <c r="P131" t="s">
        <v>26</v>
      </c>
    </row>
    <row r="132" spans="1:5" ht="12.75">
      <c r="A132" s="34" t="s">
        <v>52</v>
      </c>
      <c r="E132" s="35" t="s">
        <v>49</v>
      </c>
    </row>
    <row r="133" spans="1:5" ht="63.75">
      <c r="A133" s="36" t="s">
        <v>53</v>
      </c>
      <c r="E133" s="37" t="s">
        <v>582</v>
      </c>
    </row>
    <row r="134" spans="1:5" ht="25.5">
      <c r="A134" t="s">
        <v>55</v>
      </c>
      <c r="E134" s="35" t="s">
        <v>125</v>
      </c>
    </row>
    <row r="135" spans="1:16" ht="12.75">
      <c r="A135" s="24" t="s">
        <v>47</v>
      </c>
      <c r="B135" s="29" t="s">
        <v>225</v>
      </c>
      <c r="C135" s="29" t="s">
        <v>591</v>
      </c>
      <c r="D135" s="24" t="s">
        <v>49</v>
      </c>
      <c r="E135" s="30" t="s">
        <v>592</v>
      </c>
      <c r="F135" s="31" t="s">
        <v>65</v>
      </c>
      <c r="G135" s="32">
        <v>198</v>
      </c>
      <c r="H135" s="33">
        <v>0</v>
      </c>
      <c r="I135" s="33">
        <f>ROUND(ROUND(H135,2)*ROUND(G135,3),2)</f>
      </c>
      <c r="O135">
        <f>(I135*21)/100</f>
      </c>
      <c r="P135" t="s">
        <v>26</v>
      </c>
    </row>
    <row r="136" spans="1:5" ht="12.75">
      <c r="A136" s="34" t="s">
        <v>52</v>
      </c>
      <c r="E136" s="35" t="s">
        <v>49</v>
      </c>
    </row>
    <row r="137" spans="1:5" ht="63.75">
      <c r="A137" s="36" t="s">
        <v>53</v>
      </c>
      <c r="E137" s="37" t="s">
        <v>582</v>
      </c>
    </row>
    <row r="138" spans="1:5" ht="38.25">
      <c r="A138" t="s">
        <v>55</v>
      </c>
      <c r="E138" s="35" t="s">
        <v>593</v>
      </c>
    </row>
    <row r="139" spans="1:18" ht="12.75" customHeight="1">
      <c r="A139" s="6" t="s">
        <v>45</v>
      </c>
      <c r="B139" s="6"/>
      <c r="C139" s="39" t="s">
        <v>26</v>
      </c>
      <c r="D139" s="6"/>
      <c r="E139" s="27" t="s">
        <v>132</v>
      </c>
      <c r="F139" s="6"/>
      <c r="G139" s="6"/>
      <c r="H139" s="6"/>
      <c r="I139" s="40">
        <f>0+Q139</f>
      </c>
      <c r="O139">
        <f>0+R139</f>
      </c>
      <c r="Q139">
        <f>0+I140+I144+I148+I152+I156+I160+I164+I168+I172+I176+I180</f>
      </c>
      <c r="R139">
        <f>0+O140+O144+O148+O152+O156+O160+O164+O168+O172+O176+O180</f>
      </c>
    </row>
    <row r="140" spans="1:16" ht="12.75">
      <c r="A140" s="24" t="s">
        <v>47</v>
      </c>
      <c r="B140" s="29" t="s">
        <v>229</v>
      </c>
      <c r="C140" s="29" t="s">
        <v>594</v>
      </c>
      <c r="D140" s="24" t="s">
        <v>49</v>
      </c>
      <c r="E140" s="30" t="s">
        <v>595</v>
      </c>
      <c r="F140" s="31" t="s">
        <v>51</v>
      </c>
      <c r="G140" s="32">
        <v>0.186</v>
      </c>
      <c r="H140" s="33">
        <v>0</v>
      </c>
      <c r="I140" s="33">
        <f>ROUND(ROUND(H140,2)*ROUND(G140,3),2)</f>
      </c>
      <c r="O140">
        <f>(I140*21)/100</f>
      </c>
      <c r="P140" t="s">
        <v>26</v>
      </c>
    </row>
    <row r="141" spans="1:5" ht="12.75">
      <c r="A141" s="34" t="s">
        <v>52</v>
      </c>
      <c r="E141" s="35" t="s">
        <v>49</v>
      </c>
    </row>
    <row r="142" spans="1:5" ht="51">
      <c r="A142" s="36" t="s">
        <v>53</v>
      </c>
      <c r="E142" s="37" t="s">
        <v>596</v>
      </c>
    </row>
    <row r="143" spans="1:5" ht="51">
      <c r="A143" t="s">
        <v>55</v>
      </c>
      <c r="E143" s="35" t="s">
        <v>597</v>
      </c>
    </row>
    <row r="144" spans="1:16" ht="12.75">
      <c r="A144" s="24" t="s">
        <v>47</v>
      </c>
      <c r="B144" s="29" t="s">
        <v>235</v>
      </c>
      <c r="C144" s="29" t="s">
        <v>598</v>
      </c>
      <c r="D144" s="24" t="s">
        <v>49</v>
      </c>
      <c r="E144" s="30" t="s">
        <v>599</v>
      </c>
      <c r="F144" s="31" t="s">
        <v>85</v>
      </c>
      <c r="G144" s="32">
        <v>420</v>
      </c>
      <c r="H144" s="33">
        <v>0</v>
      </c>
      <c r="I144" s="33">
        <f>ROUND(ROUND(H144,2)*ROUND(G144,3),2)</f>
      </c>
      <c r="O144">
        <f>(I144*21)/100</f>
      </c>
      <c r="P144" t="s">
        <v>26</v>
      </c>
    </row>
    <row r="145" spans="1:5" ht="12.75">
      <c r="A145" s="34" t="s">
        <v>52</v>
      </c>
      <c r="E145" s="35" t="s">
        <v>49</v>
      </c>
    </row>
    <row r="146" spans="1:5" ht="38.25">
      <c r="A146" s="36" t="s">
        <v>53</v>
      </c>
      <c r="E146" s="37" t="s">
        <v>600</v>
      </c>
    </row>
    <row r="147" spans="1:5" ht="51">
      <c r="A147" t="s">
        <v>55</v>
      </c>
      <c r="E147" s="35" t="s">
        <v>601</v>
      </c>
    </row>
    <row r="148" spans="1:16" ht="12.75">
      <c r="A148" s="24" t="s">
        <v>47</v>
      </c>
      <c r="B148" s="29" t="s">
        <v>241</v>
      </c>
      <c r="C148" s="29" t="s">
        <v>602</v>
      </c>
      <c r="D148" s="24" t="s">
        <v>49</v>
      </c>
      <c r="E148" s="30" t="s">
        <v>603</v>
      </c>
      <c r="F148" s="31" t="s">
        <v>51</v>
      </c>
      <c r="G148" s="32">
        <v>22.5</v>
      </c>
      <c r="H148" s="33">
        <v>0</v>
      </c>
      <c r="I148" s="33">
        <f>ROUND(ROUND(H148,2)*ROUND(G148,3),2)</f>
      </c>
      <c r="O148">
        <f>(I148*21)/100</f>
      </c>
      <c r="P148" t="s">
        <v>26</v>
      </c>
    </row>
    <row r="149" spans="1:5" ht="12.75">
      <c r="A149" s="34" t="s">
        <v>52</v>
      </c>
      <c r="E149" s="35" t="s">
        <v>49</v>
      </c>
    </row>
    <row r="150" spans="1:5" ht="38.25">
      <c r="A150" s="36" t="s">
        <v>53</v>
      </c>
      <c r="E150" s="37" t="s">
        <v>604</v>
      </c>
    </row>
    <row r="151" spans="1:5" ht="25.5">
      <c r="A151" t="s">
        <v>55</v>
      </c>
      <c r="E151" s="35" t="s">
        <v>605</v>
      </c>
    </row>
    <row r="152" spans="1:16" ht="25.5">
      <c r="A152" s="24" t="s">
        <v>47</v>
      </c>
      <c r="B152" s="29" t="s">
        <v>247</v>
      </c>
      <c r="C152" s="29" t="s">
        <v>606</v>
      </c>
      <c r="D152" s="24" t="s">
        <v>49</v>
      </c>
      <c r="E152" s="30" t="s">
        <v>607</v>
      </c>
      <c r="F152" s="31" t="s">
        <v>85</v>
      </c>
      <c r="G152" s="32">
        <v>0.3</v>
      </c>
      <c r="H152" s="33">
        <v>0</v>
      </c>
      <c r="I152" s="33">
        <f>ROUND(ROUND(H152,2)*ROUND(G152,3),2)</f>
      </c>
      <c r="O152">
        <f>(I152*21)/100</f>
      </c>
      <c r="P152" t="s">
        <v>26</v>
      </c>
    </row>
    <row r="153" spans="1:5" ht="12.75">
      <c r="A153" s="34" t="s">
        <v>52</v>
      </c>
      <c r="E153" s="35" t="s">
        <v>49</v>
      </c>
    </row>
    <row r="154" spans="1:5" ht="12.75">
      <c r="A154" s="36" t="s">
        <v>53</v>
      </c>
      <c r="E154" s="37" t="s">
        <v>608</v>
      </c>
    </row>
    <row r="155" spans="1:5" ht="63.75">
      <c r="A155" t="s">
        <v>55</v>
      </c>
      <c r="E155" s="35" t="s">
        <v>609</v>
      </c>
    </row>
    <row r="156" spans="1:16" ht="12.75">
      <c r="A156" s="24" t="s">
        <v>47</v>
      </c>
      <c r="B156" s="29" t="s">
        <v>253</v>
      </c>
      <c r="C156" s="29" t="s">
        <v>610</v>
      </c>
      <c r="D156" s="24" t="s">
        <v>49</v>
      </c>
      <c r="E156" s="30" t="s">
        <v>611</v>
      </c>
      <c r="F156" s="31" t="s">
        <v>85</v>
      </c>
      <c r="G156" s="32">
        <v>548</v>
      </c>
      <c r="H156" s="33">
        <v>0</v>
      </c>
      <c r="I156" s="33">
        <f>ROUND(ROUND(H156,2)*ROUND(G156,3),2)</f>
      </c>
      <c r="O156">
        <f>(I156*21)/100</f>
      </c>
      <c r="P156" t="s">
        <v>26</v>
      </c>
    </row>
    <row r="157" spans="1:5" ht="12.75">
      <c r="A157" s="34" t="s">
        <v>52</v>
      </c>
      <c r="E157" s="35" t="s">
        <v>49</v>
      </c>
    </row>
    <row r="158" spans="1:5" ht="51">
      <c r="A158" s="36" t="s">
        <v>53</v>
      </c>
      <c r="E158" s="37" t="s">
        <v>612</v>
      </c>
    </row>
    <row r="159" spans="1:5" ht="63.75">
      <c r="A159" t="s">
        <v>55</v>
      </c>
      <c r="E159" s="35" t="s">
        <v>609</v>
      </c>
    </row>
    <row r="160" spans="1:16" ht="12.75">
      <c r="A160" s="24" t="s">
        <v>47</v>
      </c>
      <c r="B160" s="29" t="s">
        <v>257</v>
      </c>
      <c r="C160" s="29" t="s">
        <v>613</v>
      </c>
      <c r="D160" s="24" t="s">
        <v>49</v>
      </c>
      <c r="E160" s="30" t="s">
        <v>614</v>
      </c>
      <c r="F160" s="31" t="s">
        <v>85</v>
      </c>
      <c r="G160" s="32">
        <v>272</v>
      </c>
      <c r="H160" s="33">
        <v>0</v>
      </c>
      <c r="I160" s="33">
        <f>ROUND(ROUND(H160,2)*ROUND(G160,3),2)</f>
      </c>
      <c r="O160">
        <f>(I160*21)/100</f>
      </c>
      <c r="P160" t="s">
        <v>26</v>
      </c>
    </row>
    <row r="161" spans="1:5" ht="12.75">
      <c r="A161" s="34" t="s">
        <v>52</v>
      </c>
      <c r="E161" s="35" t="s">
        <v>49</v>
      </c>
    </row>
    <row r="162" spans="1:5" ht="38.25">
      <c r="A162" s="36" t="s">
        <v>53</v>
      </c>
      <c r="E162" s="37" t="s">
        <v>615</v>
      </c>
    </row>
    <row r="163" spans="1:5" ht="63.75">
      <c r="A163" t="s">
        <v>55</v>
      </c>
      <c r="E163" s="35" t="s">
        <v>609</v>
      </c>
    </row>
    <row r="164" spans="1:16" ht="12.75">
      <c r="A164" s="24" t="s">
        <v>47</v>
      </c>
      <c r="B164" s="29" t="s">
        <v>262</v>
      </c>
      <c r="C164" s="29" t="s">
        <v>616</v>
      </c>
      <c r="D164" s="24" t="s">
        <v>378</v>
      </c>
      <c r="E164" s="30" t="s">
        <v>617</v>
      </c>
      <c r="F164" s="31" t="s">
        <v>51</v>
      </c>
      <c r="G164" s="32">
        <v>42.944</v>
      </c>
      <c r="H164" s="33">
        <v>0</v>
      </c>
      <c r="I164" s="33">
        <f>ROUND(ROUND(H164,2)*ROUND(G164,3),2)</f>
      </c>
      <c r="O164">
        <f>(I164*21)/100</f>
      </c>
      <c r="P164" t="s">
        <v>26</v>
      </c>
    </row>
    <row r="165" spans="1:5" ht="12.75">
      <c r="A165" s="34" t="s">
        <v>52</v>
      </c>
      <c r="E165" s="35" t="s">
        <v>49</v>
      </c>
    </row>
    <row r="166" spans="1:5" ht="63.75">
      <c r="A166" s="36" t="s">
        <v>53</v>
      </c>
      <c r="E166" s="37" t="s">
        <v>618</v>
      </c>
    </row>
    <row r="167" spans="1:5" ht="369.75">
      <c r="A167" t="s">
        <v>55</v>
      </c>
      <c r="E167" s="35" t="s">
        <v>619</v>
      </c>
    </row>
    <row r="168" spans="1:16" ht="12.75">
      <c r="A168" s="24" t="s">
        <v>47</v>
      </c>
      <c r="B168" s="29" t="s">
        <v>266</v>
      </c>
      <c r="C168" s="29" t="s">
        <v>620</v>
      </c>
      <c r="D168" s="24" t="s">
        <v>49</v>
      </c>
      <c r="E168" s="30" t="s">
        <v>621</v>
      </c>
      <c r="F168" s="31" t="s">
        <v>509</v>
      </c>
      <c r="G168" s="32">
        <v>7.515</v>
      </c>
      <c r="H168" s="33">
        <v>0</v>
      </c>
      <c r="I168" s="33">
        <f>ROUND(ROUND(H168,2)*ROUND(G168,3),2)</f>
      </c>
      <c r="O168">
        <f>(I168*21)/100</f>
      </c>
      <c r="P168" t="s">
        <v>26</v>
      </c>
    </row>
    <row r="169" spans="1:5" ht="12.75">
      <c r="A169" s="34" t="s">
        <v>52</v>
      </c>
      <c r="E169" s="35" t="s">
        <v>49</v>
      </c>
    </row>
    <row r="170" spans="1:5" ht="25.5">
      <c r="A170" s="36" t="s">
        <v>53</v>
      </c>
      <c r="E170" s="37" t="s">
        <v>622</v>
      </c>
    </row>
    <row r="171" spans="1:5" ht="267.75">
      <c r="A171" t="s">
        <v>55</v>
      </c>
      <c r="E171" s="35" t="s">
        <v>623</v>
      </c>
    </row>
    <row r="172" spans="1:16" ht="12.75">
      <c r="A172" s="24" t="s">
        <v>47</v>
      </c>
      <c r="B172" s="29" t="s">
        <v>272</v>
      </c>
      <c r="C172" s="29" t="s">
        <v>624</v>
      </c>
      <c r="D172" s="24" t="s">
        <v>49</v>
      </c>
      <c r="E172" s="30" t="s">
        <v>625</v>
      </c>
      <c r="F172" s="31" t="s">
        <v>204</v>
      </c>
      <c r="G172" s="32">
        <v>16</v>
      </c>
      <c r="H172" s="33">
        <v>0</v>
      </c>
      <c r="I172" s="33">
        <f>ROUND(ROUND(H172,2)*ROUND(G172,3),2)</f>
      </c>
      <c r="O172">
        <f>(I172*21)/100</f>
      </c>
      <c r="P172" t="s">
        <v>26</v>
      </c>
    </row>
    <row r="173" spans="1:5" ht="12.75">
      <c r="A173" s="34" t="s">
        <v>52</v>
      </c>
      <c r="E173" s="35" t="s">
        <v>49</v>
      </c>
    </row>
    <row r="174" spans="1:5" ht="153">
      <c r="A174" s="36" t="s">
        <v>53</v>
      </c>
      <c r="E174" s="37" t="s">
        <v>626</v>
      </c>
    </row>
    <row r="175" spans="1:5" ht="38.25">
      <c r="A175" t="s">
        <v>55</v>
      </c>
      <c r="E175" s="35" t="s">
        <v>627</v>
      </c>
    </row>
    <row r="176" spans="1:16" ht="12.75">
      <c r="A176" s="24" t="s">
        <v>47</v>
      </c>
      <c r="B176" s="29" t="s">
        <v>276</v>
      </c>
      <c r="C176" s="29" t="s">
        <v>628</v>
      </c>
      <c r="D176" s="24" t="s">
        <v>49</v>
      </c>
      <c r="E176" s="30" t="s">
        <v>629</v>
      </c>
      <c r="F176" s="31" t="s">
        <v>65</v>
      </c>
      <c r="G176" s="32">
        <v>220.2</v>
      </c>
      <c r="H176" s="33">
        <v>0</v>
      </c>
      <c r="I176" s="33">
        <f>ROUND(ROUND(H176,2)*ROUND(G176,3),2)</f>
      </c>
      <c r="O176">
        <f>(I176*21)/100</f>
      </c>
      <c r="P176" t="s">
        <v>26</v>
      </c>
    </row>
    <row r="177" spans="1:5" ht="12.75">
      <c r="A177" s="34" t="s">
        <v>52</v>
      </c>
      <c r="E177" s="35" t="s">
        <v>49</v>
      </c>
    </row>
    <row r="178" spans="1:5" ht="25.5">
      <c r="A178" s="36" t="s">
        <v>53</v>
      </c>
      <c r="E178" s="37" t="s">
        <v>630</v>
      </c>
    </row>
    <row r="179" spans="1:5" ht="102">
      <c r="A179" t="s">
        <v>55</v>
      </c>
      <c r="E179" s="35" t="s">
        <v>631</v>
      </c>
    </row>
    <row r="180" spans="1:16" ht="12.75">
      <c r="A180" s="24" t="s">
        <v>47</v>
      </c>
      <c r="B180" s="29" t="s">
        <v>282</v>
      </c>
      <c r="C180" s="29" t="s">
        <v>632</v>
      </c>
      <c r="D180" s="24" t="s">
        <v>49</v>
      </c>
      <c r="E180" s="30" t="s">
        <v>633</v>
      </c>
      <c r="F180" s="31" t="s">
        <v>65</v>
      </c>
      <c r="G180" s="32">
        <v>110.1</v>
      </c>
      <c r="H180" s="33">
        <v>0</v>
      </c>
      <c r="I180" s="33">
        <f>ROUND(ROUND(H180,2)*ROUND(G180,3),2)</f>
      </c>
      <c r="O180">
        <f>(I180*21)/100</f>
      </c>
      <c r="P180" t="s">
        <v>26</v>
      </c>
    </row>
    <row r="181" spans="1:5" ht="12.75">
      <c r="A181" s="34" t="s">
        <v>52</v>
      </c>
      <c r="E181" s="35" t="s">
        <v>49</v>
      </c>
    </row>
    <row r="182" spans="1:5" ht="25.5">
      <c r="A182" s="36" t="s">
        <v>53</v>
      </c>
      <c r="E182" s="37" t="s">
        <v>634</v>
      </c>
    </row>
    <row r="183" spans="1:5" ht="102">
      <c r="A183" t="s">
        <v>55</v>
      </c>
      <c r="E183" s="35" t="s">
        <v>635</v>
      </c>
    </row>
    <row r="184" spans="1:18" ht="12.75" customHeight="1">
      <c r="A184" s="6" t="s">
        <v>45</v>
      </c>
      <c r="B184" s="6"/>
      <c r="C184" s="39" t="s">
        <v>25</v>
      </c>
      <c r="D184" s="6"/>
      <c r="E184" s="27" t="s">
        <v>636</v>
      </c>
      <c r="F184" s="6"/>
      <c r="G184" s="6"/>
      <c r="H184" s="6"/>
      <c r="I184" s="40">
        <f>0+Q184</f>
      </c>
      <c r="O184">
        <f>0+R184</f>
      </c>
      <c r="Q184">
        <f>0+I185+I189+I193+I197+I201+I205+I209</f>
      </c>
      <c r="R184">
        <f>0+O185+O189+O193+O197+O201+O205+O209</f>
      </c>
    </row>
    <row r="185" spans="1:16" ht="12.75">
      <c r="A185" s="24" t="s">
        <v>47</v>
      </c>
      <c r="B185" s="29" t="s">
        <v>287</v>
      </c>
      <c r="C185" s="29" t="s">
        <v>637</v>
      </c>
      <c r="D185" s="24" t="s">
        <v>49</v>
      </c>
      <c r="E185" s="30" t="s">
        <v>638</v>
      </c>
      <c r="F185" s="31" t="s">
        <v>639</v>
      </c>
      <c r="G185" s="32">
        <v>255.2</v>
      </c>
      <c r="H185" s="33">
        <v>0</v>
      </c>
      <c r="I185" s="33">
        <f>ROUND(ROUND(H185,2)*ROUND(G185,3),2)</f>
      </c>
      <c r="O185">
        <f>(I185*21)/100</f>
      </c>
      <c r="P185" t="s">
        <v>26</v>
      </c>
    </row>
    <row r="186" spans="1:5" ht="12.75">
      <c r="A186" s="34" t="s">
        <v>52</v>
      </c>
      <c r="E186" s="35" t="s">
        <v>49</v>
      </c>
    </row>
    <row r="187" spans="1:5" ht="25.5">
      <c r="A187" s="36" t="s">
        <v>53</v>
      </c>
      <c r="E187" s="37" t="s">
        <v>640</v>
      </c>
    </row>
    <row r="188" spans="1:5" ht="25.5">
      <c r="A188" t="s">
        <v>55</v>
      </c>
      <c r="E188" s="35" t="s">
        <v>641</v>
      </c>
    </row>
    <row r="189" spans="1:16" ht="12.75">
      <c r="A189" s="24" t="s">
        <v>47</v>
      </c>
      <c r="B189" s="29" t="s">
        <v>642</v>
      </c>
      <c r="C189" s="29" t="s">
        <v>643</v>
      </c>
      <c r="D189" s="24" t="s">
        <v>378</v>
      </c>
      <c r="E189" s="30" t="s">
        <v>644</v>
      </c>
      <c r="F189" s="31" t="s">
        <v>51</v>
      </c>
      <c r="G189" s="32">
        <v>26.224</v>
      </c>
      <c r="H189" s="33">
        <v>0</v>
      </c>
      <c r="I189" s="33">
        <f>ROUND(ROUND(H189,2)*ROUND(G189,3),2)</f>
      </c>
      <c r="O189">
        <f>(I189*21)/100</f>
      </c>
      <c r="P189" t="s">
        <v>26</v>
      </c>
    </row>
    <row r="190" spans="1:5" ht="12.75">
      <c r="A190" s="34" t="s">
        <v>52</v>
      </c>
      <c r="E190" s="35" t="s">
        <v>49</v>
      </c>
    </row>
    <row r="191" spans="1:5" ht="89.25">
      <c r="A191" s="36" t="s">
        <v>53</v>
      </c>
      <c r="E191" s="37" t="s">
        <v>645</v>
      </c>
    </row>
    <row r="192" spans="1:5" ht="382.5">
      <c r="A192" t="s">
        <v>55</v>
      </c>
      <c r="E192" s="35" t="s">
        <v>646</v>
      </c>
    </row>
    <row r="193" spans="1:16" ht="12.75">
      <c r="A193" s="24" t="s">
        <v>47</v>
      </c>
      <c r="B193" s="29" t="s">
        <v>647</v>
      </c>
      <c r="C193" s="29" t="s">
        <v>648</v>
      </c>
      <c r="D193" s="24" t="s">
        <v>49</v>
      </c>
      <c r="E193" s="30" t="s">
        <v>649</v>
      </c>
      <c r="F193" s="31" t="s">
        <v>509</v>
      </c>
      <c r="G193" s="32">
        <v>3.803</v>
      </c>
      <c r="H193" s="33">
        <v>0</v>
      </c>
      <c r="I193" s="33">
        <f>ROUND(ROUND(H193,2)*ROUND(G193,3),2)</f>
      </c>
      <c r="O193">
        <f>(I193*21)/100</f>
      </c>
      <c r="P193" t="s">
        <v>26</v>
      </c>
    </row>
    <row r="194" spans="1:5" ht="12.75">
      <c r="A194" s="34" t="s">
        <v>52</v>
      </c>
      <c r="E194" s="35" t="s">
        <v>49</v>
      </c>
    </row>
    <row r="195" spans="1:5" ht="25.5">
      <c r="A195" s="36" t="s">
        <v>53</v>
      </c>
      <c r="E195" s="37" t="s">
        <v>650</v>
      </c>
    </row>
    <row r="196" spans="1:5" ht="242.25">
      <c r="A196" t="s">
        <v>55</v>
      </c>
      <c r="E196" s="35" t="s">
        <v>651</v>
      </c>
    </row>
    <row r="197" spans="1:16" ht="12.75">
      <c r="A197" s="24" t="s">
        <v>47</v>
      </c>
      <c r="B197" s="29" t="s">
        <v>652</v>
      </c>
      <c r="C197" s="29" t="s">
        <v>653</v>
      </c>
      <c r="D197" s="24" t="s">
        <v>378</v>
      </c>
      <c r="E197" s="30" t="s">
        <v>654</v>
      </c>
      <c r="F197" s="31" t="s">
        <v>51</v>
      </c>
      <c r="G197" s="32">
        <v>5.76</v>
      </c>
      <c r="H197" s="33">
        <v>0</v>
      </c>
      <c r="I197" s="33">
        <f>ROUND(ROUND(H197,2)*ROUND(G197,3),2)</f>
      </c>
      <c r="O197">
        <f>(I197*21)/100</f>
      </c>
      <c r="P197" t="s">
        <v>26</v>
      </c>
    </row>
    <row r="198" spans="1:5" ht="12.75">
      <c r="A198" s="34" t="s">
        <v>52</v>
      </c>
      <c r="E198" s="35" t="s">
        <v>49</v>
      </c>
    </row>
    <row r="199" spans="1:5" ht="25.5">
      <c r="A199" s="36" t="s">
        <v>53</v>
      </c>
      <c r="E199" s="37" t="s">
        <v>655</v>
      </c>
    </row>
    <row r="200" spans="1:5" ht="369.75">
      <c r="A200" t="s">
        <v>55</v>
      </c>
      <c r="E200" s="35" t="s">
        <v>656</v>
      </c>
    </row>
    <row r="201" spans="1:16" ht="12.75">
      <c r="A201" s="24" t="s">
        <v>47</v>
      </c>
      <c r="B201" s="29" t="s">
        <v>657</v>
      </c>
      <c r="C201" s="29" t="s">
        <v>658</v>
      </c>
      <c r="D201" s="24" t="s">
        <v>49</v>
      </c>
      <c r="E201" s="30" t="s">
        <v>659</v>
      </c>
      <c r="F201" s="31" t="s">
        <v>509</v>
      </c>
      <c r="G201" s="32">
        <v>0.95</v>
      </c>
      <c r="H201" s="33">
        <v>0</v>
      </c>
      <c r="I201" s="33">
        <f>ROUND(ROUND(H201,2)*ROUND(G201,3),2)</f>
      </c>
      <c r="O201">
        <f>(I201*21)/100</f>
      </c>
      <c r="P201" t="s">
        <v>26</v>
      </c>
    </row>
    <row r="202" spans="1:5" ht="12.75">
      <c r="A202" s="34" t="s">
        <v>52</v>
      </c>
      <c r="E202" s="35" t="s">
        <v>49</v>
      </c>
    </row>
    <row r="203" spans="1:5" ht="25.5">
      <c r="A203" s="36" t="s">
        <v>53</v>
      </c>
      <c r="E203" s="37" t="s">
        <v>660</v>
      </c>
    </row>
    <row r="204" spans="1:5" ht="267.75">
      <c r="A204" t="s">
        <v>55</v>
      </c>
      <c r="E204" s="35" t="s">
        <v>623</v>
      </c>
    </row>
    <row r="205" spans="1:16" ht="12.75">
      <c r="A205" s="24" t="s">
        <v>47</v>
      </c>
      <c r="B205" s="29" t="s">
        <v>661</v>
      </c>
      <c r="C205" s="29" t="s">
        <v>662</v>
      </c>
      <c r="D205" s="24" t="s">
        <v>378</v>
      </c>
      <c r="E205" s="30" t="s">
        <v>663</v>
      </c>
      <c r="F205" s="31" t="s">
        <v>51</v>
      </c>
      <c r="G205" s="32">
        <v>36.138</v>
      </c>
      <c r="H205" s="33">
        <v>0</v>
      </c>
      <c r="I205" s="33">
        <f>ROUND(ROUND(H205,2)*ROUND(G205,3),2)</f>
      </c>
      <c r="O205">
        <f>(I205*21)/100</f>
      </c>
      <c r="P205" t="s">
        <v>26</v>
      </c>
    </row>
    <row r="206" spans="1:5" ht="12.75">
      <c r="A206" s="34" t="s">
        <v>52</v>
      </c>
      <c r="E206" s="35" t="s">
        <v>49</v>
      </c>
    </row>
    <row r="207" spans="1:5" ht="51">
      <c r="A207" s="36" t="s">
        <v>53</v>
      </c>
      <c r="E207" s="37" t="s">
        <v>664</v>
      </c>
    </row>
    <row r="208" spans="1:5" ht="369.75">
      <c r="A208" t="s">
        <v>55</v>
      </c>
      <c r="E208" s="35" t="s">
        <v>656</v>
      </c>
    </row>
    <row r="209" spans="1:16" ht="12.75">
      <c r="A209" s="24" t="s">
        <v>47</v>
      </c>
      <c r="B209" s="29" t="s">
        <v>665</v>
      </c>
      <c r="C209" s="29" t="s">
        <v>666</v>
      </c>
      <c r="D209" s="24" t="s">
        <v>49</v>
      </c>
      <c r="E209" s="30" t="s">
        <v>667</v>
      </c>
      <c r="F209" s="31" t="s">
        <v>509</v>
      </c>
      <c r="G209" s="32">
        <v>6.686</v>
      </c>
      <c r="H209" s="33">
        <v>0</v>
      </c>
      <c r="I209" s="33">
        <f>ROUND(ROUND(H209,2)*ROUND(G209,3),2)</f>
      </c>
      <c r="O209">
        <f>(I209*21)/100</f>
      </c>
      <c r="P209" t="s">
        <v>26</v>
      </c>
    </row>
    <row r="210" spans="1:5" ht="12.75">
      <c r="A210" s="34" t="s">
        <v>52</v>
      </c>
      <c r="E210" s="35" t="s">
        <v>49</v>
      </c>
    </row>
    <row r="211" spans="1:5" ht="25.5">
      <c r="A211" s="36" t="s">
        <v>53</v>
      </c>
      <c r="E211" s="37" t="s">
        <v>668</v>
      </c>
    </row>
    <row r="212" spans="1:5" ht="267.75">
      <c r="A212" t="s">
        <v>55</v>
      </c>
      <c r="E212" s="35" t="s">
        <v>623</v>
      </c>
    </row>
    <row r="213" spans="1:18" ht="12.75" customHeight="1">
      <c r="A213" s="6" t="s">
        <v>45</v>
      </c>
      <c r="B213" s="6"/>
      <c r="C213" s="39" t="s">
        <v>35</v>
      </c>
      <c r="D213" s="6"/>
      <c r="E213" s="27" t="s">
        <v>467</v>
      </c>
      <c r="F213" s="6"/>
      <c r="G213" s="6"/>
      <c r="H213" s="6"/>
      <c r="I213" s="40">
        <f>0+Q213</f>
      </c>
      <c r="O213">
        <f>0+R213</f>
      </c>
      <c r="Q213">
        <f>0+I214+I218+I222+I226+I230+I234+I238+I242+I246+I250+I254+I258+I262+I266</f>
      </c>
      <c r="R213">
        <f>0+O214+O218+O222+O226+O230+O234+O238+O242+O246+O250+O254+O258+O262+O266</f>
      </c>
    </row>
    <row r="214" spans="1:16" ht="12.75">
      <c r="A214" s="24" t="s">
        <v>47</v>
      </c>
      <c r="B214" s="29" t="s">
        <v>669</v>
      </c>
      <c r="C214" s="29" t="s">
        <v>670</v>
      </c>
      <c r="D214" s="24" t="s">
        <v>378</v>
      </c>
      <c r="E214" s="30" t="s">
        <v>671</v>
      </c>
      <c r="F214" s="31" t="s">
        <v>51</v>
      </c>
      <c r="G214" s="32">
        <v>4.05</v>
      </c>
      <c r="H214" s="33">
        <v>0</v>
      </c>
      <c r="I214" s="33">
        <f>ROUND(ROUND(H214,2)*ROUND(G214,3),2)</f>
      </c>
      <c r="O214">
        <f>(I214*21)/100</f>
      </c>
      <c r="P214" t="s">
        <v>26</v>
      </c>
    </row>
    <row r="215" spans="1:5" ht="12.75">
      <c r="A215" s="34" t="s">
        <v>52</v>
      </c>
      <c r="E215" s="35" t="s">
        <v>49</v>
      </c>
    </row>
    <row r="216" spans="1:5" ht="25.5">
      <c r="A216" s="36" t="s">
        <v>53</v>
      </c>
      <c r="E216" s="37" t="s">
        <v>672</v>
      </c>
    </row>
    <row r="217" spans="1:5" ht="369.75">
      <c r="A217" t="s">
        <v>55</v>
      </c>
      <c r="E217" s="35" t="s">
        <v>656</v>
      </c>
    </row>
    <row r="218" spans="1:16" ht="12.75">
      <c r="A218" s="24" t="s">
        <v>47</v>
      </c>
      <c r="B218" s="29" t="s">
        <v>673</v>
      </c>
      <c r="C218" s="29" t="s">
        <v>674</v>
      </c>
      <c r="D218" s="24" t="s">
        <v>378</v>
      </c>
      <c r="E218" s="30" t="s">
        <v>675</v>
      </c>
      <c r="F218" s="31" t="s">
        <v>51</v>
      </c>
      <c r="G218" s="32">
        <v>50.976</v>
      </c>
      <c r="H218" s="33">
        <v>0</v>
      </c>
      <c r="I218" s="33">
        <f>ROUND(ROUND(H218,2)*ROUND(G218,3),2)</f>
      </c>
      <c r="O218">
        <f>(I218*21)/100</f>
      </c>
      <c r="P218" t="s">
        <v>26</v>
      </c>
    </row>
    <row r="219" spans="1:5" ht="12.75">
      <c r="A219" s="34" t="s">
        <v>52</v>
      </c>
      <c r="E219" s="35" t="s">
        <v>49</v>
      </c>
    </row>
    <row r="220" spans="1:5" ht="38.25">
      <c r="A220" s="36" t="s">
        <v>53</v>
      </c>
      <c r="E220" s="37" t="s">
        <v>676</v>
      </c>
    </row>
    <row r="221" spans="1:5" ht="369.75">
      <c r="A221" t="s">
        <v>55</v>
      </c>
      <c r="E221" s="35" t="s">
        <v>472</v>
      </c>
    </row>
    <row r="222" spans="1:16" ht="12.75">
      <c r="A222" s="24" t="s">
        <v>47</v>
      </c>
      <c r="B222" s="29" t="s">
        <v>677</v>
      </c>
      <c r="C222" s="29" t="s">
        <v>678</v>
      </c>
      <c r="D222" s="24" t="s">
        <v>49</v>
      </c>
      <c r="E222" s="30" t="s">
        <v>679</v>
      </c>
      <c r="F222" s="31" t="s">
        <v>509</v>
      </c>
      <c r="G222" s="32">
        <v>9.431</v>
      </c>
      <c r="H222" s="33">
        <v>0</v>
      </c>
      <c r="I222" s="33">
        <f>ROUND(ROUND(H222,2)*ROUND(G222,3),2)</f>
      </c>
      <c r="O222">
        <f>(I222*21)/100</f>
      </c>
      <c r="P222" t="s">
        <v>26</v>
      </c>
    </row>
    <row r="223" spans="1:5" ht="12.75">
      <c r="A223" s="34" t="s">
        <v>52</v>
      </c>
      <c r="E223" s="35" t="s">
        <v>49</v>
      </c>
    </row>
    <row r="224" spans="1:5" ht="25.5">
      <c r="A224" s="36" t="s">
        <v>53</v>
      </c>
      <c r="E224" s="37" t="s">
        <v>680</v>
      </c>
    </row>
    <row r="225" spans="1:5" ht="267.75">
      <c r="A225" t="s">
        <v>55</v>
      </c>
      <c r="E225" s="35" t="s">
        <v>681</v>
      </c>
    </row>
    <row r="226" spans="1:16" ht="12.75">
      <c r="A226" s="24" t="s">
        <v>47</v>
      </c>
      <c r="B226" s="29" t="s">
        <v>682</v>
      </c>
      <c r="C226" s="29" t="s">
        <v>683</v>
      </c>
      <c r="D226" s="24" t="s">
        <v>49</v>
      </c>
      <c r="E226" s="30" t="s">
        <v>684</v>
      </c>
      <c r="F226" s="31" t="s">
        <v>51</v>
      </c>
      <c r="G226" s="32">
        <v>26.348</v>
      </c>
      <c r="H226" s="33">
        <v>0</v>
      </c>
      <c r="I226" s="33">
        <f>ROUND(ROUND(H226,2)*ROUND(G226,3),2)</f>
      </c>
      <c r="O226">
        <f>(I226*21)/100</f>
      </c>
      <c r="P226" t="s">
        <v>26</v>
      </c>
    </row>
    <row r="227" spans="1:5" ht="12.75">
      <c r="A227" s="34" t="s">
        <v>52</v>
      </c>
      <c r="E227" s="35" t="s">
        <v>49</v>
      </c>
    </row>
    <row r="228" spans="1:5" ht="114.75">
      <c r="A228" s="36" t="s">
        <v>53</v>
      </c>
      <c r="E228" s="37" t="s">
        <v>685</v>
      </c>
    </row>
    <row r="229" spans="1:5" ht="369.75">
      <c r="A229" t="s">
        <v>55</v>
      </c>
      <c r="E229" s="35" t="s">
        <v>656</v>
      </c>
    </row>
    <row r="230" spans="1:16" ht="12.75">
      <c r="A230" s="24" t="s">
        <v>47</v>
      </c>
      <c r="B230" s="29" t="s">
        <v>686</v>
      </c>
      <c r="C230" s="29" t="s">
        <v>687</v>
      </c>
      <c r="D230" s="24" t="s">
        <v>49</v>
      </c>
      <c r="E230" s="30" t="s">
        <v>688</v>
      </c>
      <c r="F230" s="31" t="s">
        <v>51</v>
      </c>
      <c r="G230" s="32">
        <v>21.471</v>
      </c>
      <c r="H230" s="33">
        <v>0</v>
      </c>
      <c r="I230" s="33">
        <f>ROUND(ROUND(H230,2)*ROUND(G230,3),2)</f>
      </c>
      <c r="O230">
        <f>(I230*21)/100</f>
      </c>
      <c r="P230" t="s">
        <v>26</v>
      </c>
    </row>
    <row r="231" spans="1:5" ht="12.75">
      <c r="A231" s="34" t="s">
        <v>52</v>
      </c>
      <c r="E231" s="35" t="s">
        <v>49</v>
      </c>
    </row>
    <row r="232" spans="1:5" ht="38.25">
      <c r="A232" s="36" t="s">
        <v>53</v>
      </c>
      <c r="E232" s="37" t="s">
        <v>689</v>
      </c>
    </row>
    <row r="233" spans="1:5" ht="369.75">
      <c r="A233" t="s">
        <v>55</v>
      </c>
      <c r="E233" s="35" t="s">
        <v>472</v>
      </c>
    </row>
    <row r="234" spans="1:16" ht="12.75">
      <c r="A234" s="24" t="s">
        <v>47</v>
      </c>
      <c r="B234" s="29" t="s">
        <v>690</v>
      </c>
      <c r="C234" s="29" t="s">
        <v>691</v>
      </c>
      <c r="D234" s="24" t="s">
        <v>49</v>
      </c>
      <c r="E234" s="30" t="s">
        <v>692</v>
      </c>
      <c r="F234" s="31" t="s">
        <v>51</v>
      </c>
      <c r="G234" s="32">
        <v>17.647</v>
      </c>
      <c r="H234" s="33">
        <v>0</v>
      </c>
      <c r="I234" s="33">
        <f>ROUND(ROUND(H234,2)*ROUND(G234,3),2)</f>
      </c>
      <c r="O234">
        <f>(I234*21)/100</f>
      </c>
      <c r="P234" t="s">
        <v>26</v>
      </c>
    </row>
    <row r="235" spans="1:5" ht="12.75">
      <c r="A235" s="34" t="s">
        <v>52</v>
      </c>
      <c r="E235" s="35" t="s">
        <v>49</v>
      </c>
    </row>
    <row r="236" spans="1:5" ht="76.5">
      <c r="A236" s="36" t="s">
        <v>53</v>
      </c>
      <c r="E236" s="37" t="s">
        <v>693</v>
      </c>
    </row>
    <row r="237" spans="1:5" ht="369.75">
      <c r="A237" t="s">
        <v>55</v>
      </c>
      <c r="E237" s="35" t="s">
        <v>472</v>
      </c>
    </row>
    <row r="238" spans="1:16" ht="12.75">
      <c r="A238" s="24" t="s">
        <v>47</v>
      </c>
      <c r="B238" s="29" t="s">
        <v>694</v>
      </c>
      <c r="C238" s="29" t="s">
        <v>473</v>
      </c>
      <c r="D238" s="24" t="s">
        <v>49</v>
      </c>
      <c r="E238" s="30" t="s">
        <v>474</v>
      </c>
      <c r="F238" s="31" t="s">
        <v>51</v>
      </c>
      <c r="G238" s="32">
        <v>63.84</v>
      </c>
      <c r="H238" s="33">
        <v>0</v>
      </c>
      <c r="I238" s="33">
        <f>ROUND(ROUND(H238,2)*ROUND(G238,3),2)</f>
      </c>
      <c r="O238">
        <f>(I238*21)/100</f>
      </c>
      <c r="P238" t="s">
        <v>26</v>
      </c>
    </row>
    <row r="239" spans="1:5" ht="12.75">
      <c r="A239" s="34" t="s">
        <v>52</v>
      </c>
      <c r="E239" s="35" t="s">
        <v>49</v>
      </c>
    </row>
    <row r="240" spans="1:5" ht="51">
      <c r="A240" s="36" t="s">
        <v>53</v>
      </c>
      <c r="E240" s="37" t="s">
        <v>695</v>
      </c>
    </row>
    <row r="241" spans="1:5" ht="38.25">
      <c r="A241" t="s">
        <v>55</v>
      </c>
      <c r="E241" s="35" t="s">
        <v>477</v>
      </c>
    </row>
    <row r="242" spans="1:16" ht="12.75">
      <c r="A242" s="24" t="s">
        <v>47</v>
      </c>
      <c r="B242" s="29" t="s">
        <v>696</v>
      </c>
      <c r="C242" s="29" t="s">
        <v>697</v>
      </c>
      <c r="D242" s="24" t="s">
        <v>49</v>
      </c>
      <c r="E242" s="30" t="s">
        <v>698</v>
      </c>
      <c r="F242" s="31" t="s">
        <v>51</v>
      </c>
      <c r="G242" s="32">
        <v>31.668</v>
      </c>
      <c r="H242" s="33">
        <v>0</v>
      </c>
      <c r="I242" s="33">
        <f>ROUND(ROUND(H242,2)*ROUND(G242,3),2)</f>
      </c>
      <c r="O242">
        <f>(I242*21)/100</f>
      </c>
      <c r="P242" t="s">
        <v>26</v>
      </c>
    </row>
    <row r="243" spans="1:5" ht="12.75">
      <c r="A243" s="34" t="s">
        <v>52</v>
      </c>
      <c r="E243" s="35" t="s">
        <v>49</v>
      </c>
    </row>
    <row r="244" spans="1:5" ht="89.25">
      <c r="A244" s="36" t="s">
        <v>53</v>
      </c>
      <c r="E244" s="37" t="s">
        <v>699</v>
      </c>
    </row>
    <row r="245" spans="1:5" ht="25.5">
      <c r="A245" t="s">
        <v>55</v>
      </c>
      <c r="E245" s="35" t="s">
        <v>700</v>
      </c>
    </row>
    <row r="246" spans="1:16" ht="12.75">
      <c r="A246" s="24" t="s">
        <v>47</v>
      </c>
      <c r="B246" s="29" t="s">
        <v>701</v>
      </c>
      <c r="C246" s="29" t="s">
        <v>702</v>
      </c>
      <c r="D246" s="24" t="s">
        <v>49</v>
      </c>
      <c r="E246" s="30" t="s">
        <v>703</v>
      </c>
      <c r="F246" s="31" t="s">
        <v>51</v>
      </c>
      <c r="G246" s="32">
        <v>0.141</v>
      </c>
      <c r="H246" s="33">
        <v>0</v>
      </c>
      <c r="I246" s="33">
        <f>ROUND(ROUND(H246,2)*ROUND(G246,3),2)</f>
      </c>
      <c r="O246">
        <f>(I246*21)/100</f>
      </c>
      <c r="P246" t="s">
        <v>26</v>
      </c>
    </row>
    <row r="247" spans="1:5" ht="12.75">
      <c r="A247" s="34" t="s">
        <v>52</v>
      </c>
      <c r="E247" s="35" t="s">
        <v>49</v>
      </c>
    </row>
    <row r="248" spans="1:5" ht="12.75">
      <c r="A248" s="36" t="s">
        <v>53</v>
      </c>
      <c r="E248" s="37" t="s">
        <v>704</v>
      </c>
    </row>
    <row r="249" spans="1:5" ht="38.25">
      <c r="A249" t="s">
        <v>55</v>
      </c>
      <c r="E249" s="35" t="s">
        <v>705</v>
      </c>
    </row>
    <row r="250" spans="1:16" ht="12.75">
      <c r="A250" s="24" t="s">
        <v>47</v>
      </c>
      <c r="B250" s="29" t="s">
        <v>706</v>
      </c>
      <c r="C250" s="29" t="s">
        <v>707</v>
      </c>
      <c r="D250" s="24" t="s">
        <v>49</v>
      </c>
      <c r="E250" s="30" t="s">
        <v>708</v>
      </c>
      <c r="F250" s="31" t="s">
        <v>51</v>
      </c>
      <c r="G250" s="32">
        <v>169.15</v>
      </c>
      <c r="H250" s="33">
        <v>0</v>
      </c>
      <c r="I250" s="33">
        <f>ROUND(ROUND(H250,2)*ROUND(G250,3),2)</f>
      </c>
      <c r="O250">
        <f>(I250*21)/100</f>
      </c>
      <c r="P250" t="s">
        <v>26</v>
      </c>
    </row>
    <row r="251" spans="1:5" ht="12.75">
      <c r="A251" s="34" t="s">
        <v>52</v>
      </c>
      <c r="E251" s="35" t="s">
        <v>49</v>
      </c>
    </row>
    <row r="252" spans="1:5" ht="63.75">
      <c r="A252" s="36" t="s">
        <v>53</v>
      </c>
      <c r="E252" s="37" t="s">
        <v>709</v>
      </c>
    </row>
    <row r="253" spans="1:5" ht="38.25">
      <c r="A253" t="s">
        <v>55</v>
      </c>
      <c r="E253" s="35" t="s">
        <v>477</v>
      </c>
    </row>
    <row r="254" spans="1:16" ht="25.5">
      <c r="A254" s="24" t="s">
        <v>47</v>
      </c>
      <c r="B254" s="29" t="s">
        <v>710</v>
      </c>
      <c r="C254" s="29" t="s">
        <v>711</v>
      </c>
      <c r="D254" s="24" t="s">
        <v>49</v>
      </c>
      <c r="E254" s="30" t="s">
        <v>712</v>
      </c>
      <c r="F254" s="31" t="s">
        <v>51</v>
      </c>
      <c r="G254" s="32">
        <v>34.848</v>
      </c>
      <c r="H254" s="33">
        <v>0</v>
      </c>
      <c r="I254" s="33">
        <f>ROUND(ROUND(H254,2)*ROUND(G254,3),2)</f>
      </c>
      <c r="O254">
        <f>(I254*21)/100</f>
      </c>
      <c r="P254" t="s">
        <v>26</v>
      </c>
    </row>
    <row r="255" spans="1:5" ht="12.75">
      <c r="A255" s="34" t="s">
        <v>52</v>
      </c>
      <c r="E255" s="35" t="s">
        <v>49</v>
      </c>
    </row>
    <row r="256" spans="1:5" ht="63.75">
      <c r="A256" s="36" t="s">
        <v>53</v>
      </c>
      <c r="E256" s="37" t="s">
        <v>713</v>
      </c>
    </row>
    <row r="257" spans="1:5" ht="38.25">
      <c r="A257" t="s">
        <v>55</v>
      </c>
      <c r="E257" s="35" t="s">
        <v>477</v>
      </c>
    </row>
    <row r="258" spans="1:16" ht="12.75">
      <c r="A258" s="24" t="s">
        <v>47</v>
      </c>
      <c r="B258" s="29" t="s">
        <v>714</v>
      </c>
      <c r="C258" s="29" t="s">
        <v>715</v>
      </c>
      <c r="D258" s="24" t="s">
        <v>49</v>
      </c>
      <c r="E258" s="30" t="s">
        <v>716</v>
      </c>
      <c r="F258" s="31" t="s">
        <v>51</v>
      </c>
      <c r="G258" s="32">
        <v>16.269</v>
      </c>
      <c r="H258" s="33">
        <v>0</v>
      </c>
      <c r="I258" s="33">
        <f>ROUND(ROUND(H258,2)*ROUND(G258,3),2)</f>
      </c>
      <c r="O258">
        <f>(I258*21)/100</f>
      </c>
      <c r="P258" t="s">
        <v>26</v>
      </c>
    </row>
    <row r="259" spans="1:5" ht="12.75">
      <c r="A259" s="34" t="s">
        <v>52</v>
      </c>
      <c r="E259" s="35" t="s">
        <v>49</v>
      </c>
    </row>
    <row r="260" spans="1:5" ht="51">
      <c r="A260" s="36" t="s">
        <v>53</v>
      </c>
      <c r="E260" s="37" t="s">
        <v>717</v>
      </c>
    </row>
    <row r="261" spans="1:5" ht="293.25">
      <c r="A261" t="s">
        <v>55</v>
      </c>
      <c r="E261" s="35" t="s">
        <v>718</v>
      </c>
    </row>
    <row r="262" spans="1:16" ht="12.75">
      <c r="A262" s="24" t="s">
        <v>47</v>
      </c>
      <c r="B262" s="29" t="s">
        <v>719</v>
      </c>
      <c r="C262" s="29" t="s">
        <v>720</v>
      </c>
      <c r="D262" s="24" t="s">
        <v>49</v>
      </c>
      <c r="E262" s="30" t="s">
        <v>721</v>
      </c>
      <c r="F262" s="31" t="s">
        <v>51</v>
      </c>
      <c r="G262" s="32">
        <v>27.12</v>
      </c>
      <c r="H262" s="33">
        <v>0</v>
      </c>
      <c r="I262" s="33">
        <f>ROUND(ROUND(H262,2)*ROUND(G262,3),2)</f>
      </c>
      <c r="O262">
        <f>(I262*21)/100</f>
      </c>
      <c r="P262" t="s">
        <v>26</v>
      </c>
    </row>
    <row r="263" spans="1:5" ht="12.75">
      <c r="A263" s="34" t="s">
        <v>52</v>
      </c>
      <c r="E263" s="35" t="s">
        <v>49</v>
      </c>
    </row>
    <row r="264" spans="1:5" ht="25.5">
      <c r="A264" s="36" t="s">
        <v>53</v>
      </c>
      <c r="E264" s="37" t="s">
        <v>722</v>
      </c>
    </row>
    <row r="265" spans="1:5" ht="51">
      <c r="A265" t="s">
        <v>55</v>
      </c>
      <c r="E265" s="35" t="s">
        <v>723</v>
      </c>
    </row>
    <row r="266" spans="1:16" ht="12.75">
      <c r="A266" s="24" t="s">
        <v>47</v>
      </c>
      <c r="B266" s="29" t="s">
        <v>724</v>
      </c>
      <c r="C266" s="29" t="s">
        <v>478</v>
      </c>
      <c r="D266" s="24" t="s">
        <v>49</v>
      </c>
      <c r="E266" s="30" t="s">
        <v>479</v>
      </c>
      <c r="F266" s="31" t="s">
        <v>51</v>
      </c>
      <c r="G266" s="32">
        <v>35.785</v>
      </c>
      <c r="H266" s="33">
        <v>0</v>
      </c>
      <c r="I266" s="33">
        <f>ROUND(ROUND(H266,2)*ROUND(G266,3),2)</f>
      </c>
      <c r="O266">
        <f>(I266*21)/100</f>
      </c>
      <c r="P266" t="s">
        <v>26</v>
      </c>
    </row>
    <row r="267" spans="1:5" ht="12.75">
      <c r="A267" s="34" t="s">
        <v>52</v>
      </c>
      <c r="E267" s="35" t="s">
        <v>49</v>
      </c>
    </row>
    <row r="268" spans="1:5" ht="51">
      <c r="A268" s="36" t="s">
        <v>53</v>
      </c>
      <c r="E268" s="37" t="s">
        <v>725</v>
      </c>
    </row>
    <row r="269" spans="1:5" ht="102">
      <c r="A269" t="s">
        <v>55</v>
      </c>
      <c r="E269" s="35" t="s">
        <v>482</v>
      </c>
    </row>
    <row r="270" spans="1:18" ht="12.75" customHeight="1">
      <c r="A270" s="6" t="s">
        <v>45</v>
      </c>
      <c r="B270" s="6"/>
      <c r="C270" s="39" t="s">
        <v>37</v>
      </c>
      <c r="D270" s="6"/>
      <c r="E270" s="27" t="s">
        <v>139</v>
      </c>
      <c r="F270" s="6"/>
      <c r="G270" s="6"/>
      <c r="H270" s="6"/>
      <c r="I270" s="40">
        <f>0+Q270</f>
      </c>
      <c r="O270">
        <f>0+R270</f>
      </c>
      <c r="Q270">
        <f>0+I271+I275+I279+I283+I287+I291+I295+I299+I303+I307</f>
      </c>
      <c r="R270">
        <f>0+O271+O275+O279+O283+O287+O291+O295+O299+O303+O307</f>
      </c>
    </row>
    <row r="271" spans="1:16" ht="12.75">
      <c r="A271" s="24" t="s">
        <v>47</v>
      </c>
      <c r="B271" s="29" t="s">
        <v>726</v>
      </c>
      <c r="C271" s="29" t="s">
        <v>727</v>
      </c>
      <c r="D271" s="24" t="s">
        <v>49</v>
      </c>
      <c r="E271" s="30" t="s">
        <v>728</v>
      </c>
      <c r="F271" s="31" t="s">
        <v>51</v>
      </c>
      <c r="G271" s="32">
        <v>60.42</v>
      </c>
      <c r="H271" s="33">
        <v>0</v>
      </c>
      <c r="I271" s="33">
        <f>ROUND(ROUND(H271,2)*ROUND(G271,3),2)</f>
      </c>
      <c r="O271">
        <f>(I271*21)/100</f>
      </c>
      <c r="P271" t="s">
        <v>26</v>
      </c>
    </row>
    <row r="272" spans="1:5" ht="12.75">
      <c r="A272" s="34" t="s">
        <v>52</v>
      </c>
      <c r="E272" s="35" t="s">
        <v>49</v>
      </c>
    </row>
    <row r="273" spans="1:5" ht="51">
      <c r="A273" s="36" t="s">
        <v>53</v>
      </c>
      <c r="E273" s="37" t="s">
        <v>729</v>
      </c>
    </row>
    <row r="274" spans="1:5" ht="51">
      <c r="A274" t="s">
        <v>55</v>
      </c>
      <c r="E274" s="35" t="s">
        <v>151</v>
      </c>
    </row>
    <row r="275" spans="1:16" ht="12.75">
      <c r="A275" s="24" t="s">
        <v>47</v>
      </c>
      <c r="B275" s="29" t="s">
        <v>730</v>
      </c>
      <c r="C275" s="29" t="s">
        <v>731</v>
      </c>
      <c r="D275" s="24" t="s">
        <v>49</v>
      </c>
      <c r="E275" s="30" t="s">
        <v>732</v>
      </c>
      <c r="F275" s="31" t="s">
        <v>65</v>
      </c>
      <c r="G275" s="32">
        <v>16.3</v>
      </c>
      <c r="H275" s="33">
        <v>0</v>
      </c>
      <c r="I275" s="33">
        <f>ROUND(ROUND(H275,2)*ROUND(G275,3),2)</f>
      </c>
      <c r="O275">
        <f>(I275*21)/100</f>
      </c>
      <c r="P275" t="s">
        <v>26</v>
      </c>
    </row>
    <row r="276" spans="1:5" ht="12.75">
      <c r="A276" s="34" t="s">
        <v>52</v>
      </c>
      <c r="E276" s="35" t="s">
        <v>49</v>
      </c>
    </row>
    <row r="277" spans="1:5" ht="12.75">
      <c r="A277" s="36" t="s">
        <v>53</v>
      </c>
      <c r="E277" s="37" t="s">
        <v>733</v>
      </c>
    </row>
    <row r="278" spans="1:5" ht="38.25">
      <c r="A278" t="s">
        <v>55</v>
      </c>
      <c r="E278" s="35" t="s">
        <v>734</v>
      </c>
    </row>
    <row r="279" spans="1:16" ht="12.75">
      <c r="A279" s="24" t="s">
        <v>47</v>
      </c>
      <c r="B279" s="29" t="s">
        <v>735</v>
      </c>
      <c r="C279" s="29" t="s">
        <v>736</v>
      </c>
      <c r="D279" s="24" t="s">
        <v>49</v>
      </c>
      <c r="E279" s="30" t="s">
        <v>737</v>
      </c>
      <c r="F279" s="31" t="s">
        <v>65</v>
      </c>
      <c r="G279" s="32">
        <v>186</v>
      </c>
      <c r="H279" s="33">
        <v>0</v>
      </c>
      <c r="I279" s="33">
        <f>ROUND(ROUND(H279,2)*ROUND(G279,3),2)</f>
      </c>
      <c r="O279">
        <f>(I279*21)/100</f>
      </c>
      <c r="P279" t="s">
        <v>26</v>
      </c>
    </row>
    <row r="280" spans="1:5" ht="12.75">
      <c r="A280" s="34" t="s">
        <v>52</v>
      </c>
      <c r="E280" s="35" t="s">
        <v>49</v>
      </c>
    </row>
    <row r="281" spans="1:5" ht="51">
      <c r="A281" s="36" t="s">
        <v>53</v>
      </c>
      <c r="E281" s="37" t="s">
        <v>738</v>
      </c>
    </row>
    <row r="282" spans="1:5" ht="51">
      <c r="A282" t="s">
        <v>55</v>
      </c>
      <c r="E282" s="35" t="s">
        <v>163</v>
      </c>
    </row>
    <row r="283" spans="1:16" ht="12.75">
      <c r="A283" s="24" t="s">
        <v>47</v>
      </c>
      <c r="B283" s="29" t="s">
        <v>739</v>
      </c>
      <c r="C283" s="29" t="s">
        <v>740</v>
      </c>
      <c r="D283" s="24" t="s">
        <v>49</v>
      </c>
      <c r="E283" s="30" t="s">
        <v>741</v>
      </c>
      <c r="F283" s="31" t="s">
        <v>65</v>
      </c>
      <c r="G283" s="32">
        <v>472.99</v>
      </c>
      <c r="H283" s="33">
        <v>0</v>
      </c>
      <c r="I283" s="33">
        <f>ROUND(ROUND(H283,2)*ROUND(G283,3),2)</f>
      </c>
      <c r="O283">
        <f>(I283*21)/100</f>
      </c>
      <c r="P283" t="s">
        <v>26</v>
      </c>
    </row>
    <row r="284" spans="1:5" ht="12.75">
      <c r="A284" s="34" t="s">
        <v>52</v>
      </c>
      <c r="E284" s="35" t="s">
        <v>49</v>
      </c>
    </row>
    <row r="285" spans="1:5" ht="89.25">
      <c r="A285" s="36" t="s">
        <v>53</v>
      </c>
      <c r="E285" s="37" t="s">
        <v>742</v>
      </c>
    </row>
    <row r="286" spans="1:5" ht="51">
      <c r="A286" t="s">
        <v>55</v>
      </c>
      <c r="E286" s="35" t="s">
        <v>163</v>
      </c>
    </row>
    <row r="287" spans="1:16" ht="12.75">
      <c r="A287" s="24" t="s">
        <v>47</v>
      </c>
      <c r="B287" s="29" t="s">
        <v>743</v>
      </c>
      <c r="C287" s="29" t="s">
        <v>744</v>
      </c>
      <c r="D287" s="24" t="s">
        <v>49</v>
      </c>
      <c r="E287" s="30" t="s">
        <v>745</v>
      </c>
      <c r="F287" s="31" t="s">
        <v>65</v>
      </c>
      <c r="G287" s="32">
        <v>186</v>
      </c>
      <c r="H287" s="33">
        <v>0</v>
      </c>
      <c r="I287" s="33">
        <f>ROUND(ROUND(H287,2)*ROUND(G287,3),2)</f>
      </c>
      <c r="O287">
        <f>(I287*21)/100</f>
      </c>
      <c r="P287" t="s">
        <v>26</v>
      </c>
    </row>
    <row r="288" spans="1:5" ht="12.75">
      <c r="A288" s="34" t="s">
        <v>52</v>
      </c>
      <c r="E288" s="35" t="s">
        <v>49</v>
      </c>
    </row>
    <row r="289" spans="1:5" ht="51">
      <c r="A289" s="36" t="s">
        <v>53</v>
      </c>
      <c r="E289" s="37" t="s">
        <v>746</v>
      </c>
    </row>
    <row r="290" spans="1:5" ht="51">
      <c r="A290" t="s">
        <v>55</v>
      </c>
      <c r="E290" s="35" t="s">
        <v>163</v>
      </c>
    </row>
    <row r="291" spans="1:16" ht="12.75">
      <c r="A291" s="24" t="s">
        <v>47</v>
      </c>
      <c r="B291" s="29" t="s">
        <v>747</v>
      </c>
      <c r="C291" s="29" t="s">
        <v>748</v>
      </c>
      <c r="D291" s="24" t="s">
        <v>49</v>
      </c>
      <c r="E291" s="30" t="s">
        <v>749</v>
      </c>
      <c r="F291" s="31" t="s">
        <v>65</v>
      </c>
      <c r="G291" s="32">
        <v>235.33</v>
      </c>
      <c r="H291" s="33">
        <v>0</v>
      </c>
      <c r="I291" s="33">
        <f>ROUND(ROUND(H291,2)*ROUND(G291,3),2)</f>
      </c>
      <c r="O291">
        <f>(I291*21)/100</f>
      </c>
      <c r="P291" t="s">
        <v>26</v>
      </c>
    </row>
    <row r="292" spans="1:5" ht="12.75">
      <c r="A292" s="34" t="s">
        <v>52</v>
      </c>
      <c r="E292" s="35" t="s">
        <v>49</v>
      </c>
    </row>
    <row r="293" spans="1:5" ht="51">
      <c r="A293" s="36" t="s">
        <v>53</v>
      </c>
      <c r="E293" s="37" t="s">
        <v>750</v>
      </c>
    </row>
    <row r="294" spans="1:5" ht="140.25">
      <c r="A294" t="s">
        <v>55</v>
      </c>
      <c r="E294" s="35" t="s">
        <v>174</v>
      </c>
    </row>
    <row r="295" spans="1:16" ht="12.75">
      <c r="A295" s="24" t="s">
        <v>47</v>
      </c>
      <c r="B295" s="29" t="s">
        <v>751</v>
      </c>
      <c r="C295" s="29" t="s">
        <v>752</v>
      </c>
      <c r="D295" s="24" t="s">
        <v>49</v>
      </c>
      <c r="E295" s="30" t="s">
        <v>753</v>
      </c>
      <c r="F295" s="31" t="s">
        <v>65</v>
      </c>
      <c r="G295" s="32">
        <v>235.33</v>
      </c>
      <c r="H295" s="33">
        <v>0</v>
      </c>
      <c r="I295" s="33">
        <f>ROUND(ROUND(H295,2)*ROUND(G295,3),2)</f>
      </c>
      <c r="O295">
        <f>(I295*21)/100</f>
      </c>
      <c r="P295" t="s">
        <v>26</v>
      </c>
    </row>
    <row r="296" spans="1:5" ht="12.75">
      <c r="A296" s="34" t="s">
        <v>52</v>
      </c>
      <c r="E296" s="35" t="s">
        <v>49</v>
      </c>
    </row>
    <row r="297" spans="1:5" ht="51">
      <c r="A297" s="36" t="s">
        <v>53</v>
      </c>
      <c r="E297" s="37" t="s">
        <v>754</v>
      </c>
    </row>
    <row r="298" spans="1:5" ht="140.25">
      <c r="A298" t="s">
        <v>55</v>
      </c>
      <c r="E298" s="35" t="s">
        <v>174</v>
      </c>
    </row>
    <row r="299" spans="1:16" ht="12.75">
      <c r="A299" s="24" t="s">
        <v>47</v>
      </c>
      <c r="B299" s="29" t="s">
        <v>755</v>
      </c>
      <c r="C299" s="29" t="s">
        <v>756</v>
      </c>
      <c r="D299" s="24" t="s">
        <v>49</v>
      </c>
      <c r="E299" s="30" t="s">
        <v>757</v>
      </c>
      <c r="F299" s="31" t="s">
        <v>51</v>
      </c>
      <c r="G299" s="32">
        <v>19.013</v>
      </c>
      <c r="H299" s="33">
        <v>0</v>
      </c>
      <c r="I299" s="33">
        <f>ROUND(ROUND(H299,2)*ROUND(G299,3),2)</f>
      </c>
      <c r="O299">
        <f>(I299*21)/100</f>
      </c>
      <c r="P299" t="s">
        <v>26</v>
      </c>
    </row>
    <row r="300" spans="1:5" ht="12.75">
      <c r="A300" s="34" t="s">
        <v>52</v>
      </c>
      <c r="E300" s="35" t="s">
        <v>49</v>
      </c>
    </row>
    <row r="301" spans="1:5" ht="51">
      <c r="A301" s="36" t="s">
        <v>53</v>
      </c>
      <c r="E301" s="37" t="s">
        <v>758</v>
      </c>
    </row>
    <row r="302" spans="1:5" ht="140.25">
      <c r="A302" t="s">
        <v>55</v>
      </c>
      <c r="E302" s="35" t="s">
        <v>174</v>
      </c>
    </row>
    <row r="303" spans="1:16" ht="12.75">
      <c r="A303" s="24" t="s">
        <v>47</v>
      </c>
      <c r="B303" s="29" t="s">
        <v>759</v>
      </c>
      <c r="C303" s="29" t="s">
        <v>760</v>
      </c>
      <c r="D303" s="24" t="s">
        <v>49</v>
      </c>
      <c r="E303" s="30" t="s">
        <v>761</v>
      </c>
      <c r="F303" s="31" t="s">
        <v>51</v>
      </c>
      <c r="G303" s="32">
        <v>0.626</v>
      </c>
      <c r="H303" s="33">
        <v>0</v>
      </c>
      <c r="I303" s="33">
        <f>ROUND(ROUND(H303,2)*ROUND(G303,3),2)</f>
      </c>
      <c r="O303">
        <f>(I303*21)/100</f>
      </c>
      <c r="P303" t="s">
        <v>26</v>
      </c>
    </row>
    <row r="304" spans="1:5" ht="12.75">
      <c r="A304" s="34" t="s">
        <v>52</v>
      </c>
      <c r="E304" s="35" t="s">
        <v>49</v>
      </c>
    </row>
    <row r="305" spans="1:5" ht="25.5">
      <c r="A305" s="36" t="s">
        <v>53</v>
      </c>
      <c r="E305" s="37" t="s">
        <v>762</v>
      </c>
    </row>
    <row r="306" spans="1:5" ht="140.25">
      <c r="A306" t="s">
        <v>55</v>
      </c>
      <c r="E306" s="35" t="s">
        <v>174</v>
      </c>
    </row>
    <row r="307" spans="1:16" ht="12.75">
      <c r="A307" s="24" t="s">
        <v>47</v>
      </c>
      <c r="B307" s="29" t="s">
        <v>763</v>
      </c>
      <c r="C307" s="29" t="s">
        <v>764</v>
      </c>
      <c r="D307" s="24" t="s">
        <v>49</v>
      </c>
      <c r="E307" s="30" t="s">
        <v>765</v>
      </c>
      <c r="F307" s="31" t="s">
        <v>51</v>
      </c>
      <c r="G307" s="32">
        <v>2.032</v>
      </c>
      <c r="H307" s="33">
        <v>0</v>
      </c>
      <c r="I307" s="33">
        <f>ROUND(ROUND(H307,2)*ROUND(G307,3),2)</f>
      </c>
      <c r="O307">
        <f>(I307*21)/100</f>
      </c>
      <c r="P307" t="s">
        <v>26</v>
      </c>
    </row>
    <row r="308" spans="1:5" ht="12.75">
      <c r="A308" s="34" t="s">
        <v>52</v>
      </c>
      <c r="E308" s="35" t="s">
        <v>49</v>
      </c>
    </row>
    <row r="309" spans="1:5" ht="38.25">
      <c r="A309" s="36" t="s">
        <v>53</v>
      </c>
      <c r="E309" s="37" t="s">
        <v>766</v>
      </c>
    </row>
    <row r="310" spans="1:5" ht="140.25">
      <c r="A310" t="s">
        <v>55</v>
      </c>
      <c r="E310" s="35" t="s">
        <v>174</v>
      </c>
    </row>
    <row r="311" spans="1:18" ht="12.75" customHeight="1">
      <c r="A311" s="6" t="s">
        <v>45</v>
      </c>
      <c r="B311" s="6"/>
      <c r="C311" s="39" t="s">
        <v>82</v>
      </c>
      <c r="D311" s="6"/>
      <c r="E311" s="27" t="s">
        <v>767</v>
      </c>
      <c r="F311" s="6"/>
      <c r="G311" s="6"/>
      <c r="H311" s="6"/>
      <c r="I311" s="40">
        <f>0+Q311</f>
      </c>
      <c r="O311">
        <f>0+R311</f>
      </c>
      <c r="Q311">
        <f>0+I312+I316+I320+I324+I328+I332+I336</f>
      </c>
      <c r="R311">
        <f>0+O312+O316+O320+O324+O328+O332+O336</f>
      </c>
    </row>
    <row r="312" spans="1:16" ht="25.5">
      <c r="A312" s="24" t="s">
        <v>47</v>
      </c>
      <c r="B312" s="29" t="s">
        <v>768</v>
      </c>
      <c r="C312" s="29" t="s">
        <v>769</v>
      </c>
      <c r="D312" s="24" t="s">
        <v>49</v>
      </c>
      <c r="E312" s="30" t="s">
        <v>770</v>
      </c>
      <c r="F312" s="31" t="s">
        <v>65</v>
      </c>
      <c r="G312" s="32">
        <v>74.7</v>
      </c>
      <c r="H312" s="33">
        <v>0</v>
      </c>
      <c r="I312" s="33">
        <f>ROUND(ROUND(H312,2)*ROUND(G312,3),2)</f>
      </c>
      <c r="O312">
        <f>(I312*21)/100</f>
      </c>
      <c r="P312" t="s">
        <v>26</v>
      </c>
    </row>
    <row r="313" spans="1:5" ht="12.75">
      <c r="A313" s="34" t="s">
        <v>52</v>
      </c>
      <c r="E313" s="35" t="s">
        <v>49</v>
      </c>
    </row>
    <row r="314" spans="1:5" ht="114.75">
      <c r="A314" s="36" t="s">
        <v>53</v>
      </c>
      <c r="E314" s="37" t="s">
        <v>771</v>
      </c>
    </row>
    <row r="315" spans="1:5" ht="191.25">
      <c r="A315" t="s">
        <v>55</v>
      </c>
      <c r="E315" s="35" t="s">
        <v>772</v>
      </c>
    </row>
    <row r="316" spans="1:16" ht="25.5">
      <c r="A316" s="24" t="s">
        <v>47</v>
      </c>
      <c r="B316" s="29" t="s">
        <v>773</v>
      </c>
      <c r="C316" s="29" t="s">
        <v>774</v>
      </c>
      <c r="D316" s="24" t="s">
        <v>49</v>
      </c>
      <c r="E316" s="30" t="s">
        <v>775</v>
      </c>
      <c r="F316" s="31" t="s">
        <v>65</v>
      </c>
      <c r="G316" s="32">
        <v>122.15</v>
      </c>
      <c r="H316" s="33">
        <v>0</v>
      </c>
      <c r="I316" s="33">
        <f>ROUND(ROUND(H316,2)*ROUND(G316,3),2)</f>
      </c>
      <c r="O316">
        <f>(I316*21)/100</f>
      </c>
      <c r="P316" t="s">
        <v>26</v>
      </c>
    </row>
    <row r="317" spans="1:5" ht="12.75">
      <c r="A317" s="34" t="s">
        <v>52</v>
      </c>
      <c r="E317" s="35" t="s">
        <v>49</v>
      </c>
    </row>
    <row r="318" spans="1:5" ht="51">
      <c r="A318" s="36" t="s">
        <v>53</v>
      </c>
      <c r="E318" s="37" t="s">
        <v>776</v>
      </c>
    </row>
    <row r="319" spans="1:5" ht="204">
      <c r="A319" t="s">
        <v>55</v>
      </c>
      <c r="E319" s="35" t="s">
        <v>777</v>
      </c>
    </row>
    <row r="320" spans="1:16" ht="12.75">
      <c r="A320" s="24" t="s">
        <v>47</v>
      </c>
      <c r="B320" s="29" t="s">
        <v>778</v>
      </c>
      <c r="C320" s="29" t="s">
        <v>779</v>
      </c>
      <c r="D320" s="24" t="s">
        <v>49</v>
      </c>
      <c r="E320" s="30" t="s">
        <v>780</v>
      </c>
      <c r="F320" s="31" t="s">
        <v>65</v>
      </c>
      <c r="G320" s="32">
        <v>68.365</v>
      </c>
      <c r="H320" s="33">
        <v>0</v>
      </c>
      <c r="I320" s="33">
        <f>ROUND(ROUND(H320,2)*ROUND(G320,3),2)</f>
      </c>
      <c r="O320">
        <f>(I320*21)/100</f>
      </c>
      <c r="P320" t="s">
        <v>26</v>
      </c>
    </row>
    <row r="321" spans="1:5" ht="12.75">
      <c r="A321" s="34" t="s">
        <v>52</v>
      </c>
      <c r="E321" s="35" t="s">
        <v>49</v>
      </c>
    </row>
    <row r="322" spans="1:5" ht="25.5">
      <c r="A322" s="36" t="s">
        <v>53</v>
      </c>
      <c r="E322" s="37" t="s">
        <v>781</v>
      </c>
    </row>
    <row r="323" spans="1:5" ht="38.25">
      <c r="A323" t="s">
        <v>55</v>
      </c>
      <c r="E323" s="35" t="s">
        <v>782</v>
      </c>
    </row>
    <row r="324" spans="1:16" ht="12.75">
      <c r="A324" s="24" t="s">
        <v>47</v>
      </c>
      <c r="B324" s="29" t="s">
        <v>783</v>
      </c>
      <c r="C324" s="29" t="s">
        <v>784</v>
      </c>
      <c r="D324" s="24" t="s">
        <v>49</v>
      </c>
      <c r="E324" s="30" t="s">
        <v>785</v>
      </c>
      <c r="F324" s="31" t="s">
        <v>65</v>
      </c>
      <c r="G324" s="32">
        <v>226.386</v>
      </c>
      <c r="H324" s="33">
        <v>0</v>
      </c>
      <c r="I324" s="33">
        <f>ROUND(ROUND(H324,2)*ROUND(G324,3),2)</f>
      </c>
      <c r="O324">
        <f>(I324*21)/100</f>
      </c>
      <c r="P324" t="s">
        <v>26</v>
      </c>
    </row>
    <row r="325" spans="1:5" ht="12.75">
      <c r="A325" s="34" t="s">
        <v>52</v>
      </c>
      <c r="E325" s="35" t="s">
        <v>49</v>
      </c>
    </row>
    <row r="326" spans="1:5" ht="191.25">
      <c r="A326" s="36" t="s">
        <v>53</v>
      </c>
      <c r="E326" s="37" t="s">
        <v>786</v>
      </c>
    </row>
    <row r="327" spans="1:5" ht="38.25">
      <c r="A327" t="s">
        <v>55</v>
      </c>
      <c r="E327" s="35" t="s">
        <v>782</v>
      </c>
    </row>
    <row r="328" spans="1:16" ht="12.75">
      <c r="A328" s="24" t="s">
        <v>47</v>
      </c>
      <c r="B328" s="29" t="s">
        <v>787</v>
      </c>
      <c r="C328" s="29" t="s">
        <v>788</v>
      </c>
      <c r="D328" s="24" t="s">
        <v>49</v>
      </c>
      <c r="E328" s="30" t="s">
        <v>789</v>
      </c>
      <c r="F328" s="31" t="s">
        <v>65</v>
      </c>
      <c r="G328" s="32">
        <v>12.42</v>
      </c>
      <c r="H328" s="33">
        <v>0</v>
      </c>
      <c r="I328" s="33">
        <f>ROUND(ROUND(H328,2)*ROUND(G328,3),2)</f>
      </c>
      <c r="O328">
        <f>(I328*21)/100</f>
      </c>
      <c r="P328" t="s">
        <v>26</v>
      </c>
    </row>
    <row r="329" spans="1:5" ht="12.75">
      <c r="A329" s="34" t="s">
        <v>52</v>
      </c>
      <c r="E329" s="35" t="s">
        <v>49</v>
      </c>
    </row>
    <row r="330" spans="1:5" ht="38.25">
      <c r="A330" s="36" t="s">
        <v>53</v>
      </c>
      <c r="E330" s="37" t="s">
        <v>790</v>
      </c>
    </row>
    <row r="331" spans="1:5" ht="51">
      <c r="A331" t="s">
        <v>55</v>
      </c>
      <c r="E331" s="35" t="s">
        <v>791</v>
      </c>
    </row>
    <row r="332" spans="1:16" ht="12.75">
      <c r="A332" s="24" t="s">
        <v>47</v>
      </c>
      <c r="B332" s="29" t="s">
        <v>792</v>
      </c>
      <c r="C332" s="29" t="s">
        <v>793</v>
      </c>
      <c r="D332" s="24" t="s">
        <v>49</v>
      </c>
      <c r="E332" s="30" t="s">
        <v>794</v>
      </c>
      <c r="F332" s="31" t="s">
        <v>65</v>
      </c>
      <c r="G332" s="32">
        <v>99.155</v>
      </c>
      <c r="H332" s="33">
        <v>0</v>
      </c>
      <c r="I332" s="33">
        <f>ROUND(ROUND(H332,2)*ROUND(G332,3),2)</f>
      </c>
      <c r="O332">
        <f>(I332*21)/100</f>
      </c>
      <c r="P332" t="s">
        <v>26</v>
      </c>
    </row>
    <row r="333" spans="1:5" ht="12.75">
      <c r="A333" s="34" t="s">
        <v>52</v>
      </c>
      <c r="E333" s="35" t="s">
        <v>49</v>
      </c>
    </row>
    <row r="334" spans="1:5" ht="51">
      <c r="A334" s="36" t="s">
        <v>53</v>
      </c>
      <c r="E334" s="37" t="s">
        <v>795</v>
      </c>
    </row>
    <row r="335" spans="1:5" ht="51">
      <c r="A335" t="s">
        <v>55</v>
      </c>
      <c r="E335" s="35" t="s">
        <v>791</v>
      </c>
    </row>
    <row r="336" spans="1:16" ht="12.75">
      <c r="A336" s="24" t="s">
        <v>47</v>
      </c>
      <c r="B336" s="29" t="s">
        <v>796</v>
      </c>
      <c r="C336" s="29" t="s">
        <v>797</v>
      </c>
      <c r="D336" s="24" t="s">
        <v>49</v>
      </c>
      <c r="E336" s="30" t="s">
        <v>798</v>
      </c>
      <c r="F336" s="31" t="s">
        <v>65</v>
      </c>
      <c r="G336" s="32">
        <v>6.78</v>
      </c>
      <c r="H336" s="33">
        <v>0</v>
      </c>
      <c r="I336" s="33">
        <f>ROUND(ROUND(H336,2)*ROUND(G336,3),2)</f>
      </c>
      <c r="O336">
        <f>(I336*21)/100</f>
      </c>
      <c r="P336" t="s">
        <v>26</v>
      </c>
    </row>
    <row r="337" spans="1:5" ht="12.75">
      <c r="A337" s="34" t="s">
        <v>52</v>
      </c>
      <c r="E337" s="35" t="s">
        <v>49</v>
      </c>
    </row>
    <row r="338" spans="1:5" ht="12.75">
      <c r="A338" s="36" t="s">
        <v>53</v>
      </c>
      <c r="E338" s="37" t="s">
        <v>799</v>
      </c>
    </row>
    <row r="339" spans="1:5" ht="51">
      <c r="A339" t="s">
        <v>55</v>
      </c>
      <c r="E339" s="35" t="s">
        <v>791</v>
      </c>
    </row>
    <row r="340" spans="1:18" ht="12.75" customHeight="1">
      <c r="A340" s="6" t="s">
        <v>45</v>
      </c>
      <c r="B340" s="6"/>
      <c r="C340" s="39" t="s">
        <v>89</v>
      </c>
      <c r="D340" s="6"/>
      <c r="E340" s="27" t="s">
        <v>407</v>
      </c>
      <c r="F340" s="6"/>
      <c r="G340" s="6"/>
      <c r="H340" s="6"/>
      <c r="I340" s="40">
        <f>0+Q340</f>
      </c>
      <c r="O340">
        <f>0+R340</f>
      </c>
      <c r="Q340">
        <f>0+I341+I345+I349+I353+I357+I361</f>
      </c>
      <c r="R340">
        <f>0+O341+O345+O349+O353+O357+O361</f>
      </c>
    </row>
    <row r="341" spans="1:16" ht="12.75">
      <c r="A341" s="24" t="s">
        <v>47</v>
      </c>
      <c r="B341" s="29" t="s">
        <v>800</v>
      </c>
      <c r="C341" s="29" t="s">
        <v>801</v>
      </c>
      <c r="D341" s="24" t="s">
        <v>49</v>
      </c>
      <c r="E341" s="30" t="s">
        <v>802</v>
      </c>
      <c r="F341" s="31" t="s">
        <v>85</v>
      </c>
      <c r="G341" s="32">
        <v>7</v>
      </c>
      <c r="H341" s="33">
        <v>0</v>
      </c>
      <c r="I341" s="33">
        <f>ROUND(ROUND(H341,2)*ROUND(G341,3),2)</f>
      </c>
      <c r="O341">
        <f>(I341*21)/100</f>
      </c>
      <c r="P341" t="s">
        <v>26</v>
      </c>
    </row>
    <row r="342" spans="1:5" ht="12.75">
      <c r="A342" s="34" t="s">
        <v>52</v>
      </c>
      <c r="E342" s="35" t="s">
        <v>49</v>
      </c>
    </row>
    <row r="343" spans="1:5" ht="38.25">
      <c r="A343" s="36" t="s">
        <v>53</v>
      </c>
      <c r="E343" s="37" t="s">
        <v>803</v>
      </c>
    </row>
    <row r="344" spans="1:5" ht="255">
      <c r="A344" t="s">
        <v>55</v>
      </c>
      <c r="E344" s="35" t="s">
        <v>804</v>
      </c>
    </row>
    <row r="345" spans="1:16" ht="12.75">
      <c r="A345" s="24" t="s">
        <v>47</v>
      </c>
      <c r="B345" s="29" t="s">
        <v>805</v>
      </c>
      <c r="C345" s="29" t="s">
        <v>806</v>
      </c>
      <c r="D345" s="24" t="s">
        <v>49</v>
      </c>
      <c r="E345" s="30" t="s">
        <v>807</v>
      </c>
      <c r="F345" s="31" t="s">
        <v>85</v>
      </c>
      <c r="G345" s="32">
        <v>8</v>
      </c>
      <c r="H345" s="33">
        <v>0</v>
      </c>
      <c r="I345" s="33">
        <f>ROUND(ROUND(H345,2)*ROUND(G345,3),2)</f>
      </c>
      <c r="O345">
        <f>(I345*21)/100</f>
      </c>
      <c r="P345" t="s">
        <v>26</v>
      </c>
    </row>
    <row r="346" spans="1:5" ht="12.75">
      <c r="A346" s="34" t="s">
        <v>52</v>
      </c>
      <c r="E346" s="35" t="s">
        <v>49</v>
      </c>
    </row>
    <row r="347" spans="1:5" ht="12.75">
      <c r="A347" s="36" t="s">
        <v>53</v>
      </c>
      <c r="E347" s="37" t="s">
        <v>808</v>
      </c>
    </row>
    <row r="348" spans="1:5" ht="255">
      <c r="A348" t="s">
        <v>55</v>
      </c>
      <c r="E348" s="35" t="s">
        <v>804</v>
      </c>
    </row>
    <row r="349" spans="1:16" ht="12.75">
      <c r="A349" s="24" t="s">
        <v>47</v>
      </c>
      <c r="B349" s="29" t="s">
        <v>809</v>
      </c>
      <c r="C349" s="29" t="s">
        <v>810</v>
      </c>
      <c r="D349" s="24" t="s">
        <v>49</v>
      </c>
      <c r="E349" s="30" t="s">
        <v>811</v>
      </c>
      <c r="F349" s="31" t="s">
        <v>85</v>
      </c>
      <c r="G349" s="32">
        <v>8</v>
      </c>
      <c r="H349" s="33">
        <v>0</v>
      </c>
      <c r="I349" s="33">
        <f>ROUND(ROUND(H349,2)*ROUND(G349,3),2)</f>
      </c>
      <c r="O349">
        <f>(I349*21)/100</f>
      </c>
      <c r="P349" t="s">
        <v>26</v>
      </c>
    </row>
    <row r="350" spans="1:5" ht="12.75">
      <c r="A350" s="34" t="s">
        <v>52</v>
      </c>
      <c r="E350" s="35" t="s">
        <v>49</v>
      </c>
    </row>
    <row r="351" spans="1:5" ht="12.75">
      <c r="A351" s="36" t="s">
        <v>53</v>
      </c>
      <c r="E351" s="37" t="s">
        <v>808</v>
      </c>
    </row>
    <row r="352" spans="1:5" ht="255">
      <c r="A352" t="s">
        <v>55</v>
      </c>
      <c r="E352" s="35" t="s">
        <v>804</v>
      </c>
    </row>
    <row r="353" spans="1:16" ht="12.75">
      <c r="A353" s="24" t="s">
        <v>47</v>
      </c>
      <c r="B353" s="29" t="s">
        <v>812</v>
      </c>
      <c r="C353" s="29" t="s">
        <v>813</v>
      </c>
      <c r="D353" s="24" t="s">
        <v>49</v>
      </c>
      <c r="E353" s="30" t="s">
        <v>814</v>
      </c>
      <c r="F353" s="31" t="s">
        <v>85</v>
      </c>
      <c r="G353" s="32">
        <v>51</v>
      </c>
      <c r="H353" s="33">
        <v>0</v>
      </c>
      <c r="I353" s="33">
        <f>ROUND(ROUND(H353,2)*ROUND(G353,3),2)</f>
      </c>
      <c r="O353">
        <f>(I353*21)/100</f>
      </c>
      <c r="P353" t="s">
        <v>26</v>
      </c>
    </row>
    <row r="354" spans="1:5" ht="12.75">
      <c r="A354" s="34" t="s">
        <v>52</v>
      </c>
      <c r="E354" s="35" t="s">
        <v>49</v>
      </c>
    </row>
    <row r="355" spans="1:5" ht="51">
      <c r="A355" s="36" t="s">
        <v>53</v>
      </c>
      <c r="E355" s="37" t="s">
        <v>815</v>
      </c>
    </row>
    <row r="356" spans="1:5" ht="242.25">
      <c r="A356" t="s">
        <v>55</v>
      </c>
      <c r="E356" s="35" t="s">
        <v>816</v>
      </c>
    </row>
    <row r="357" spans="1:16" ht="12.75">
      <c r="A357" s="24" t="s">
        <v>47</v>
      </c>
      <c r="B357" s="29" t="s">
        <v>817</v>
      </c>
      <c r="C357" s="29" t="s">
        <v>818</v>
      </c>
      <c r="D357" s="24" t="s">
        <v>49</v>
      </c>
      <c r="E357" s="30" t="s">
        <v>819</v>
      </c>
      <c r="F357" s="31" t="s">
        <v>85</v>
      </c>
      <c r="G357" s="32">
        <v>58.5</v>
      </c>
      <c r="H357" s="33">
        <v>0</v>
      </c>
      <c r="I357" s="33">
        <f>ROUND(ROUND(H357,2)*ROUND(G357,3),2)</f>
      </c>
      <c r="O357">
        <f>(I357*21)/100</f>
      </c>
      <c r="P357" t="s">
        <v>26</v>
      </c>
    </row>
    <row r="358" spans="1:5" ht="12.75">
      <c r="A358" s="34" t="s">
        <v>52</v>
      </c>
      <c r="E358" s="35" t="s">
        <v>49</v>
      </c>
    </row>
    <row r="359" spans="1:5" ht="12.75">
      <c r="A359" s="36" t="s">
        <v>53</v>
      </c>
      <c r="E359" s="37" t="s">
        <v>820</v>
      </c>
    </row>
    <row r="360" spans="1:5" ht="242.25">
      <c r="A360" t="s">
        <v>55</v>
      </c>
      <c r="E360" s="35" t="s">
        <v>821</v>
      </c>
    </row>
    <row r="361" spans="1:16" ht="12.75">
      <c r="A361" s="24" t="s">
        <v>47</v>
      </c>
      <c r="B361" s="29" t="s">
        <v>822</v>
      </c>
      <c r="C361" s="29" t="s">
        <v>408</v>
      </c>
      <c r="D361" s="24" t="s">
        <v>49</v>
      </c>
      <c r="E361" s="30" t="s">
        <v>409</v>
      </c>
      <c r="F361" s="31" t="s">
        <v>204</v>
      </c>
      <c r="G361" s="32">
        <v>2</v>
      </c>
      <c r="H361" s="33">
        <v>0</v>
      </c>
      <c r="I361" s="33">
        <f>ROUND(ROUND(H361,2)*ROUND(G361,3),2)</f>
      </c>
      <c r="O361">
        <f>(I361*21)/100</f>
      </c>
      <c r="P361" t="s">
        <v>26</v>
      </c>
    </row>
    <row r="362" spans="1:5" ht="12.75">
      <c r="A362" s="34" t="s">
        <v>52</v>
      </c>
      <c r="E362" s="35" t="s">
        <v>49</v>
      </c>
    </row>
    <row r="363" spans="1:5" ht="12.75">
      <c r="A363" s="36" t="s">
        <v>53</v>
      </c>
      <c r="E363" s="37" t="s">
        <v>823</v>
      </c>
    </row>
    <row r="364" spans="1:5" ht="76.5">
      <c r="A364" t="s">
        <v>55</v>
      </c>
      <c r="E364" s="35" t="s">
        <v>411</v>
      </c>
    </row>
    <row r="365" spans="1:18" ht="12.75" customHeight="1">
      <c r="A365" s="6" t="s">
        <v>45</v>
      </c>
      <c r="B365" s="6"/>
      <c r="C365" s="39" t="s">
        <v>42</v>
      </c>
      <c r="D365" s="6"/>
      <c r="E365" s="27" t="s">
        <v>195</v>
      </c>
      <c r="F365" s="6"/>
      <c r="G365" s="6"/>
      <c r="H365" s="6"/>
      <c r="I365" s="40">
        <f>0+Q365</f>
      </c>
      <c r="O365">
        <f>0+R365</f>
      </c>
      <c r="Q365">
        <f>0+I366+I370+I374+I378+I382+I386+I390+I394+I398+I402+I406+I410+I414+I418+I422+I426+I430+I434+I438+I442</f>
      </c>
      <c r="R365">
        <f>0+O366+O370+O374+O378+O382+O386+O390+O394+O398+O402+O406+O410+O414+O418+O422+O426+O430+O434+O438+O442</f>
      </c>
    </row>
    <row r="366" spans="1:16" ht="12.75">
      <c r="A366" s="24" t="s">
        <v>47</v>
      </c>
      <c r="B366" s="29" t="s">
        <v>824</v>
      </c>
      <c r="C366" s="29" t="s">
        <v>825</v>
      </c>
      <c r="D366" s="24" t="s">
        <v>49</v>
      </c>
      <c r="E366" s="30" t="s">
        <v>826</v>
      </c>
      <c r="F366" s="31" t="s">
        <v>85</v>
      </c>
      <c r="G366" s="32">
        <v>19.4</v>
      </c>
      <c r="H366" s="33">
        <v>0</v>
      </c>
      <c r="I366" s="33">
        <f>ROUND(ROUND(H366,2)*ROUND(G366,3),2)</f>
      </c>
      <c r="O366">
        <f>(I366*21)/100</f>
      </c>
      <c r="P366" t="s">
        <v>26</v>
      </c>
    </row>
    <row r="367" spans="1:5" ht="12.75">
      <c r="A367" s="34" t="s">
        <v>52</v>
      </c>
      <c r="E367" s="35" t="s">
        <v>49</v>
      </c>
    </row>
    <row r="368" spans="1:5" ht="25.5">
      <c r="A368" s="36" t="s">
        <v>53</v>
      </c>
      <c r="E368" s="37" t="s">
        <v>827</v>
      </c>
    </row>
    <row r="369" spans="1:5" ht="38.25">
      <c r="A369" t="s">
        <v>55</v>
      </c>
      <c r="E369" s="35" t="s">
        <v>828</v>
      </c>
    </row>
    <row r="370" spans="1:16" ht="12.75">
      <c r="A370" s="24" t="s">
        <v>47</v>
      </c>
      <c r="B370" s="29" t="s">
        <v>829</v>
      </c>
      <c r="C370" s="29" t="s">
        <v>830</v>
      </c>
      <c r="D370" s="24" t="s">
        <v>49</v>
      </c>
      <c r="E370" s="30" t="s">
        <v>831</v>
      </c>
      <c r="F370" s="31" t="s">
        <v>85</v>
      </c>
      <c r="G370" s="32">
        <v>25.4</v>
      </c>
      <c r="H370" s="33">
        <v>0</v>
      </c>
      <c r="I370" s="33">
        <f>ROUND(ROUND(H370,2)*ROUND(G370,3),2)</f>
      </c>
      <c r="O370">
        <f>(I370*21)/100</f>
      </c>
      <c r="P370" t="s">
        <v>26</v>
      </c>
    </row>
    <row r="371" spans="1:5" ht="12.75">
      <c r="A371" s="34" t="s">
        <v>52</v>
      </c>
      <c r="E371" s="35" t="s">
        <v>49</v>
      </c>
    </row>
    <row r="372" spans="1:5" ht="63.75">
      <c r="A372" s="36" t="s">
        <v>53</v>
      </c>
      <c r="E372" s="37" t="s">
        <v>832</v>
      </c>
    </row>
    <row r="373" spans="1:5" ht="63.75">
      <c r="A373" t="s">
        <v>55</v>
      </c>
      <c r="E373" s="35" t="s">
        <v>833</v>
      </c>
    </row>
    <row r="374" spans="1:16" ht="12.75">
      <c r="A374" s="24" t="s">
        <v>47</v>
      </c>
      <c r="B374" s="29" t="s">
        <v>834</v>
      </c>
      <c r="C374" s="29" t="s">
        <v>835</v>
      </c>
      <c r="D374" s="24" t="s">
        <v>49</v>
      </c>
      <c r="E374" s="30" t="s">
        <v>836</v>
      </c>
      <c r="F374" s="31" t="s">
        <v>204</v>
      </c>
      <c r="G374" s="32">
        <v>10</v>
      </c>
      <c r="H374" s="33">
        <v>0</v>
      </c>
      <c r="I374" s="33">
        <f>ROUND(ROUND(H374,2)*ROUND(G374,3),2)</f>
      </c>
      <c r="O374">
        <f>(I374*21)/100</f>
      </c>
      <c r="P374" t="s">
        <v>26</v>
      </c>
    </row>
    <row r="375" spans="1:5" ht="12.75">
      <c r="A375" s="34" t="s">
        <v>52</v>
      </c>
      <c r="E375" s="35" t="s">
        <v>49</v>
      </c>
    </row>
    <row r="376" spans="1:5" ht="38.25">
      <c r="A376" s="36" t="s">
        <v>53</v>
      </c>
      <c r="E376" s="37" t="s">
        <v>837</v>
      </c>
    </row>
    <row r="377" spans="1:5" ht="38.25">
      <c r="A377" t="s">
        <v>55</v>
      </c>
      <c r="E377" s="35" t="s">
        <v>838</v>
      </c>
    </row>
    <row r="378" spans="1:16" ht="12.75">
      <c r="A378" s="24" t="s">
        <v>47</v>
      </c>
      <c r="B378" s="29" t="s">
        <v>839</v>
      </c>
      <c r="C378" s="29" t="s">
        <v>840</v>
      </c>
      <c r="D378" s="24" t="s">
        <v>49</v>
      </c>
      <c r="E378" s="30" t="s">
        <v>841</v>
      </c>
      <c r="F378" s="31" t="s">
        <v>204</v>
      </c>
      <c r="G378" s="32">
        <v>2</v>
      </c>
      <c r="H378" s="33">
        <v>0</v>
      </c>
      <c r="I378" s="33">
        <f>ROUND(ROUND(H378,2)*ROUND(G378,3),2)</f>
      </c>
      <c r="O378">
        <f>(I378*21)/100</f>
      </c>
      <c r="P378" t="s">
        <v>26</v>
      </c>
    </row>
    <row r="379" spans="1:5" ht="12.75">
      <c r="A379" s="34" t="s">
        <v>52</v>
      </c>
      <c r="E379" s="35" t="s">
        <v>49</v>
      </c>
    </row>
    <row r="380" spans="1:5" ht="25.5">
      <c r="A380" s="36" t="s">
        <v>53</v>
      </c>
      <c r="E380" s="37" t="s">
        <v>842</v>
      </c>
    </row>
    <row r="381" spans="1:5" ht="25.5">
      <c r="A381" t="s">
        <v>55</v>
      </c>
      <c r="E381" s="35" t="s">
        <v>843</v>
      </c>
    </row>
    <row r="382" spans="1:16" ht="25.5">
      <c r="A382" s="24" t="s">
        <v>47</v>
      </c>
      <c r="B382" s="29" t="s">
        <v>844</v>
      </c>
      <c r="C382" s="29" t="s">
        <v>845</v>
      </c>
      <c r="D382" s="24" t="s">
        <v>49</v>
      </c>
      <c r="E382" s="30" t="s">
        <v>846</v>
      </c>
      <c r="F382" s="31" t="s">
        <v>204</v>
      </c>
      <c r="G382" s="32">
        <v>8</v>
      </c>
      <c r="H382" s="33">
        <v>0</v>
      </c>
      <c r="I382" s="33">
        <f>ROUND(ROUND(H382,2)*ROUND(G382,3),2)</f>
      </c>
      <c r="O382">
        <f>(I382*21)/100</f>
      </c>
      <c r="P382" t="s">
        <v>26</v>
      </c>
    </row>
    <row r="383" spans="1:5" ht="12.75">
      <c r="A383" s="34" t="s">
        <v>52</v>
      </c>
      <c r="E383" s="35" t="s">
        <v>49</v>
      </c>
    </row>
    <row r="384" spans="1:5" ht="76.5">
      <c r="A384" s="36" t="s">
        <v>53</v>
      </c>
      <c r="E384" s="37" t="s">
        <v>847</v>
      </c>
    </row>
    <row r="385" spans="1:5" ht="25.5">
      <c r="A385" t="s">
        <v>55</v>
      </c>
      <c r="E385" s="35" t="s">
        <v>246</v>
      </c>
    </row>
    <row r="386" spans="1:16" ht="25.5">
      <c r="A386" s="24" t="s">
        <v>47</v>
      </c>
      <c r="B386" s="29" t="s">
        <v>848</v>
      </c>
      <c r="C386" s="29" t="s">
        <v>258</v>
      </c>
      <c r="D386" s="24" t="s">
        <v>49</v>
      </c>
      <c r="E386" s="30" t="s">
        <v>259</v>
      </c>
      <c r="F386" s="31" t="s">
        <v>65</v>
      </c>
      <c r="G386" s="32">
        <v>1.25</v>
      </c>
      <c r="H386" s="33">
        <v>0</v>
      </c>
      <c r="I386" s="33">
        <f>ROUND(ROUND(H386,2)*ROUND(G386,3),2)</f>
      </c>
      <c r="O386">
        <f>(I386*21)/100</f>
      </c>
      <c r="P386" t="s">
        <v>26</v>
      </c>
    </row>
    <row r="387" spans="1:5" ht="12.75">
      <c r="A387" s="34" t="s">
        <v>52</v>
      </c>
      <c r="E387" s="35" t="s">
        <v>49</v>
      </c>
    </row>
    <row r="388" spans="1:5" ht="12.75">
      <c r="A388" s="36" t="s">
        <v>53</v>
      </c>
      <c r="E388" s="37" t="s">
        <v>849</v>
      </c>
    </row>
    <row r="389" spans="1:5" ht="38.25">
      <c r="A389" t="s">
        <v>55</v>
      </c>
      <c r="E389" s="35" t="s">
        <v>261</v>
      </c>
    </row>
    <row r="390" spans="1:16" ht="25.5">
      <c r="A390" s="24" t="s">
        <v>47</v>
      </c>
      <c r="B390" s="29" t="s">
        <v>850</v>
      </c>
      <c r="C390" s="29" t="s">
        <v>263</v>
      </c>
      <c r="D390" s="24" t="s">
        <v>49</v>
      </c>
      <c r="E390" s="30" t="s">
        <v>264</v>
      </c>
      <c r="F390" s="31" t="s">
        <v>65</v>
      </c>
      <c r="G390" s="32">
        <v>1.25</v>
      </c>
      <c r="H390" s="33">
        <v>0</v>
      </c>
      <c r="I390" s="33">
        <f>ROUND(ROUND(H390,2)*ROUND(G390,3),2)</f>
      </c>
      <c r="O390">
        <f>(I390*21)/100</f>
      </c>
      <c r="P390" t="s">
        <v>26</v>
      </c>
    </row>
    <row r="391" spans="1:5" ht="12.75">
      <c r="A391" s="34" t="s">
        <v>52</v>
      </c>
      <c r="E391" s="35" t="s">
        <v>49</v>
      </c>
    </row>
    <row r="392" spans="1:5" ht="12.75">
      <c r="A392" s="36" t="s">
        <v>53</v>
      </c>
      <c r="E392" s="37" t="s">
        <v>849</v>
      </c>
    </row>
    <row r="393" spans="1:5" ht="38.25">
      <c r="A393" t="s">
        <v>55</v>
      </c>
      <c r="E393" s="35" t="s">
        <v>261</v>
      </c>
    </row>
    <row r="394" spans="1:16" ht="25.5">
      <c r="A394" s="24" t="s">
        <v>47</v>
      </c>
      <c r="B394" s="29" t="s">
        <v>851</v>
      </c>
      <c r="C394" s="29" t="s">
        <v>852</v>
      </c>
      <c r="D394" s="24" t="s">
        <v>49</v>
      </c>
      <c r="E394" s="30" t="s">
        <v>853</v>
      </c>
      <c r="F394" s="31" t="s">
        <v>65</v>
      </c>
      <c r="G394" s="32">
        <v>37.5</v>
      </c>
      <c r="H394" s="33">
        <v>0</v>
      </c>
      <c r="I394" s="33">
        <f>ROUND(ROUND(H394,2)*ROUND(G394,3),2)</f>
      </c>
      <c r="O394">
        <f>(I394*21)/100</f>
      </c>
      <c r="P394" t="s">
        <v>26</v>
      </c>
    </row>
    <row r="395" spans="1:5" ht="12.75">
      <c r="A395" s="34" t="s">
        <v>52</v>
      </c>
      <c r="E395" s="35" t="s">
        <v>49</v>
      </c>
    </row>
    <row r="396" spans="1:5" ht="38.25">
      <c r="A396" s="36" t="s">
        <v>53</v>
      </c>
      <c r="E396" s="37" t="s">
        <v>854</v>
      </c>
    </row>
    <row r="397" spans="1:5" ht="12.75">
      <c r="A397" t="s">
        <v>55</v>
      </c>
      <c r="E397" s="35" t="s">
        <v>855</v>
      </c>
    </row>
    <row r="398" spans="1:16" ht="12.75">
      <c r="A398" s="24" t="s">
        <v>47</v>
      </c>
      <c r="B398" s="29" t="s">
        <v>856</v>
      </c>
      <c r="C398" s="29" t="s">
        <v>857</v>
      </c>
      <c r="D398" s="24" t="s">
        <v>49</v>
      </c>
      <c r="E398" s="30" t="s">
        <v>858</v>
      </c>
      <c r="F398" s="31" t="s">
        <v>85</v>
      </c>
      <c r="G398" s="32">
        <v>23.98</v>
      </c>
      <c r="H398" s="33">
        <v>0</v>
      </c>
      <c r="I398" s="33">
        <f>ROUND(ROUND(H398,2)*ROUND(G398,3),2)</f>
      </c>
      <c r="O398">
        <f>(I398*21)/100</f>
      </c>
      <c r="P398" t="s">
        <v>26</v>
      </c>
    </row>
    <row r="399" spans="1:5" ht="12.75">
      <c r="A399" s="34" t="s">
        <v>52</v>
      </c>
      <c r="E399" s="35" t="s">
        <v>49</v>
      </c>
    </row>
    <row r="400" spans="1:5" ht="63.75">
      <c r="A400" s="36" t="s">
        <v>53</v>
      </c>
      <c r="E400" s="37" t="s">
        <v>859</v>
      </c>
    </row>
    <row r="401" spans="1:5" ht="51">
      <c r="A401" t="s">
        <v>55</v>
      </c>
      <c r="E401" s="35" t="s">
        <v>271</v>
      </c>
    </row>
    <row r="402" spans="1:16" ht="12.75">
      <c r="A402" s="24" t="s">
        <v>47</v>
      </c>
      <c r="B402" s="29" t="s">
        <v>860</v>
      </c>
      <c r="C402" s="29" t="s">
        <v>267</v>
      </c>
      <c r="D402" s="24" t="s">
        <v>49</v>
      </c>
      <c r="E402" s="30" t="s">
        <v>268</v>
      </c>
      <c r="F402" s="31" t="s">
        <v>85</v>
      </c>
      <c r="G402" s="32">
        <v>37.5</v>
      </c>
      <c r="H402" s="33">
        <v>0</v>
      </c>
      <c r="I402" s="33">
        <f>ROUND(ROUND(H402,2)*ROUND(G402,3),2)</f>
      </c>
      <c r="O402">
        <f>(I402*21)/100</f>
      </c>
      <c r="P402" t="s">
        <v>26</v>
      </c>
    </row>
    <row r="403" spans="1:5" ht="12.75">
      <c r="A403" s="34" t="s">
        <v>52</v>
      </c>
      <c r="E403" s="35" t="s">
        <v>49</v>
      </c>
    </row>
    <row r="404" spans="1:5" ht="38.25">
      <c r="A404" s="36" t="s">
        <v>53</v>
      </c>
      <c r="E404" s="37" t="s">
        <v>861</v>
      </c>
    </row>
    <row r="405" spans="1:5" ht="51">
      <c r="A405" t="s">
        <v>55</v>
      </c>
      <c r="E405" s="35" t="s">
        <v>271</v>
      </c>
    </row>
    <row r="406" spans="1:16" ht="12.75">
      <c r="A406" s="24" t="s">
        <v>47</v>
      </c>
      <c r="B406" s="29" t="s">
        <v>862</v>
      </c>
      <c r="C406" s="29" t="s">
        <v>863</v>
      </c>
      <c r="D406" s="24" t="s">
        <v>49</v>
      </c>
      <c r="E406" s="30" t="s">
        <v>864</v>
      </c>
      <c r="F406" s="31" t="s">
        <v>85</v>
      </c>
      <c r="G406" s="32">
        <v>18.1</v>
      </c>
      <c r="H406" s="33">
        <v>0</v>
      </c>
      <c r="I406" s="33">
        <f>ROUND(ROUND(H406,2)*ROUND(G406,3),2)</f>
      </c>
      <c r="O406">
        <f>(I406*21)/100</f>
      </c>
      <c r="P406" t="s">
        <v>26</v>
      </c>
    </row>
    <row r="407" spans="1:5" ht="12.75">
      <c r="A407" s="34" t="s">
        <v>52</v>
      </c>
      <c r="E407" s="35" t="s">
        <v>49</v>
      </c>
    </row>
    <row r="408" spans="1:5" ht="12.75">
      <c r="A408" s="36" t="s">
        <v>53</v>
      </c>
      <c r="E408" s="37" t="s">
        <v>865</v>
      </c>
    </row>
    <row r="409" spans="1:5" ht="25.5">
      <c r="A409" t="s">
        <v>55</v>
      </c>
      <c r="E409" s="35" t="s">
        <v>281</v>
      </c>
    </row>
    <row r="410" spans="1:16" ht="12.75">
      <c r="A410" s="24" t="s">
        <v>47</v>
      </c>
      <c r="B410" s="29" t="s">
        <v>866</v>
      </c>
      <c r="C410" s="29" t="s">
        <v>867</v>
      </c>
      <c r="D410" s="24" t="s">
        <v>49</v>
      </c>
      <c r="E410" s="30" t="s">
        <v>868</v>
      </c>
      <c r="F410" s="31" t="s">
        <v>85</v>
      </c>
      <c r="G410" s="32">
        <v>40.8</v>
      </c>
      <c r="H410" s="33">
        <v>0</v>
      </c>
      <c r="I410" s="33">
        <f>ROUND(ROUND(H410,2)*ROUND(G410,3),2)</f>
      </c>
      <c r="O410">
        <f>(I410*21)/100</f>
      </c>
      <c r="P410" t="s">
        <v>26</v>
      </c>
    </row>
    <row r="411" spans="1:5" ht="12.75">
      <c r="A411" s="34" t="s">
        <v>52</v>
      </c>
      <c r="E411" s="35" t="s">
        <v>49</v>
      </c>
    </row>
    <row r="412" spans="1:5" ht="51">
      <c r="A412" s="36" t="s">
        <v>53</v>
      </c>
      <c r="E412" s="37" t="s">
        <v>869</v>
      </c>
    </row>
    <row r="413" spans="1:5" ht="38.25">
      <c r="A413" t="s">
        <v>55</v>
      </c>
      <c r="E413" s="35" t="s">
        <v>286</v>
      </c>
    </row>
    <row r="414" spans="1:16" ht="12.75">
      <c r="A414" s="24" t="s">
        <v>47</v>
      </c>
      <c r="B414" s="29" t="s">
        <v>870</v>
      </c>
      <c r="C414" s="29" t="s">
        <v>871</v>
      </c>
      <c r="D414" s="24" t="s">
        <v>49</v>
      </c>
      <c r="E414" s="30" t="s">
        <v>872</v>
      </c>
      <c r="F414" s="31" t="s">
        <v>51</v>
      </c>
      <c r="G414" s="32">
        <v>0.038</v>
      </c>
      <c r="H414" s="33">
        <v>0</v>
      </c>
      <c r="I414" s="33">
        <f>ROUND(ROUND(H414,2)*ROUND(G414,3),2)</f>
      </c>
      <c r="O414">
        <f>(I414*21)/100</f>
      </c>
      <c r="P414" t="s">
        <v>26</v>
      </c>
    </row>
    <row r="415" spans="1:5" ht="12.75">
      <c r="A415" s="34" t="s">
        <v>52</v>
      </c>
      <c r="E415" s="35" t="s">
        <v>49</v>
      </c>
    </row>
    <row r="416" spans="1:5" ht="12.75">
      <c r="A416" s="36" t="s">
        <v>53</v>
      </c>
      <c r="E416" s="37" t="s">
        <v>873</v>
      </c>
    </row>
    <row r="417" spans="1:5" ht="63.75">
      <c r="A417" t="s">
        <v>55</v>
      </c>
      <c r="E417" s="35" t="s">
        <v>874</v>
      </c>
    </row>
    <row r="418" spans="1:16" ht="12.75">
      <c r="A418" s="24" t="s">
        <v>47</v>
      </c>
      <c r="B418" s="29" t="s">
        <v>875</v>
      </c>
      <c r="C418" s="29" t="s">
        <v>876</v>
      </c>
      <c r="D418" s="24" t="s">
        <v>49</v>
      </c>
      <c r="E418" s="30" t="s">
        <v>877</v>
      </c>
      <c r="F418" s="31" t="s">
        <v>204</v>
      </c>
      <c r="G418" s="32">
        <v>6</v>
      </c>
      <c r="H418" s="33">
        <v>0</v>
      </c>
      <c r="I418" s="33">
        <f>ROUND(ROUND(H418,2)*ROUND(G418,3),2)</f>
      </c>
      <c r="O418">
        <f>(I418*21)/100</f>
      </c>
      <c r="P418" t="s">
        <v>26</v>
      </c>
    </row>
    <row r="419" spans="1:5" ht="12.75">
      <c r="A419" s="34" t="s">
        <v>52</v>
      </c>
      <c r="E419" s="35" t="s">
        <v>49</v>
      </c>
    </row>
    <row r="420" spans="1:5" ht="38.25">
      <c r="A420" s="36" t="s">
        <v>53</v>
      </c>
      <c r="E420" s="37" t="s">
        <v>878</v>
      </c>
    </row>
    <row r="421" spans="1:5" ht="267.75">
      <c r="A421" t="s">
        <v>55</v>
      </c>
      <c r="E421" s="35" t="s">
        <v>879</v>
      </c>
    </row>
    <row r="422" spans="1:16" ht="12.75">
      <c r="A422" s="24" t="s">
        <v>47</v>
      </c>
      <c r="B422" s="29" t="s">
        <v>880</v>
      </c>
      <c r="C422" s="29" t="s">
        <v>881</v>
      </c>
      <c r="D422" s="24" t="s">
        <v>49</v>
      </c>
      <c r="E422" s="30" t="s">
        <v>882</v>
      </c>
      <c r="F422" s="31" t="s">
        <v>51</v>
      </c>
      <c r="G422" s="32">
        <v>159</v>
      </c>
      <c r="H422" s="33">
        <v>0</v>
      </c>
      <c r="I422" s="33">
        <f>ROUND(ROUND(H422,2)*ROUND(G422,3),2)</f>
      </c>
      <c r="O422">
        <f>(I422*21)/100</f>
      </c>
      <c r="P422" t="s">
        <v>26</v>
      </c>
    </row>
    <row r="423" spans="1:5" ht="12.75">
      <c r="A423" s="34" t="s">
        <v>52</v>
      </c>
      <c r="E423" s="35" t="s">
        <v>49</v>
      </c>
    </row>
    <row r="424" spans="1:5" ht="127.5">
      <c r="A424" s="36" t="s">
        <v>53</v>
      </c>
      <c r="E424" s="37" t="s">
        <v>883</v>
      </c>
    </row>
    <row r="425" spans="1:5" ht="102">
      <c r="A425" t="s">
        <v>55</v>
      </c>
      <c r="E425" s="35" t="s">
        <v>502</v>
      </c>
    </row>
    <row r="426" spans="1:16" ht="12.75">
      <c r="A426" s="24" t="s">
        <v>47</v>
      </c>
      <c r="B426" s="29" t="s">
        <v>884</v>
      </c>
      <c r="C426" s="29" t="s">
        <v>498</v>
      </c>
      <c r="D426" s="24" t="s">
        <v>49</v>
      </c>
      <c r="E426" s="30" t="s">
        <v>499</v>
      </c>
      <c r="F426" s="31" t="s">
        <v>51</v>
      </c>
      <c r="G426" s="32">
        <v>167.9</v>
      </c>
      <c r="H426" s="33">
        <v>0</v>
      </c>
      <c r="I426" s="33">
        <f>ROUND(ROUND(H426,2)*ROUND(G426,3),2)</f>
      </c>
      <c r="O426">
        <f>(I426*21)/100</f>
      </c>
      <c r="P426" t="s">
        <v>26</v>
      </c>
    </row>
    <row r="427" spans="1:5" ht="12.75">
      <c r="A427" s="34" t="s">
        <v>52</v>
      </c>
      <c r="E427" s="35" t="s">
        <v>49</v>
      </c>
    </row>
    <row r="428" spans="1:5" ht="153">
      <c r="A428" s="36" t="s">
        <v>53</v>
      </c>
      <c r="E428" s="37" t="s">
        <v>885</v>
      </c>
    </row>
    <row r="429" spans="1:5" ht="102">
      <c r="A429" t="s">
        <v>55</v>
      </c>
      <c r="E429" s="35" t="s">
        <v>502</v>
      </c>
    </row>
    <row r="430" spans="1:16" ht="12.75">
      <c r="A430" s="24" t="s">
        <v>47</v>
      </c>
      <c r="B430" s="29" t="s">
        <v>886</v>
      </c>
      <c r="C430" s="29" t="s">
        <v>887</v>
      </c>
      <c r="D430" s="24" t="s">
        <v>49</v>
      </c>
      <c r="E430" s="30" t="s">
        <v>888</v>
      </c>
      <c r="F430" s="31" t="s">
        <v>51</v>
      </c>
      <c r="G430" s="32">
        <v>95.851</v>
      </c>
      <c r="H430" s="33">
        <v>0</v>
      </c>
      <c r="I430" s="33">
        <f>ROUND(ROUND(H430,2)*ROUND(G430,3),2)</f>
      </c>
      <c r="O430">
        <f>(I430*21)/100</f>
      </c>
      <c r="P430" t="s">
        <v>26</v>
      </c>
    </row>
    <row r="431" spans="1:5" ht="12.75">
      <c r="A431" s="34" t="s">
        <v>52</v>
      </c>
      <c r="E431" s="35" t="s">
        <v>49</v>
      </c>
    </row>
    <row r="432" spans="1:5" ht="140.25">
      <c r="A432" s="36" t="s">
        <v>53</v>
      </c>
      <c r="E432" s="37" t="s">
        <v>889</v>
      </c>
    </row>
    <row r="433" spans="1:5" ht="102">
      <c r="A433" t="s">
        <v>55</v>
      </c>
      <c r="E433" s="35" t="s">
        <v>502</v>
      </c>
    </row>
    <row r="434" spans="1:16" ht="12.75">
      <c r="A434" s="24" t="s">
        <v>47</v>
      </c>
      <c r="B434" s="29" t="s">
        <v>890</v>
      </c>
      <c r="C434" s="29" t="s">
        <v>891</v>
      </c>
      <c r="D434" s="24" t="s">
        <v>49</v>
      </c>
      <c r="E434" s="30" t="s">
        <v>892</v>
      </c>
      <c r="F434" s="31" t="s">
        <v>509</v>
      </c>
      <c r="G434" s="32">
        <v>0.75</v>
      </c>
      <c r="H434" s="33">
        <v>0</v>
      </c>
      <c r="I434" s="33">
        <f>ROUND(ROUND(H434,2)*ROUND(G434,3),2)</f>
      </c>
      <c r="O434">
        <f>(I434*21)/100</f>
      </c>
      <c r="P434" t="s">
        <v>26</v>
      </c>
    </row>
    <row r="435" spans="1:5" ht="12.75">
      <c r="A435" s="34" t="s">
        <v>52</v>
      </c>
      <c r="E435" s="35" t="s">
        <v>49</v>
      </c>
    </row>
    <row r="436" spans="1:5" ht="38.25">
      <c r="A436" s="36" t="s">
        <v>53</v>
      </c>
      <c r="E436" s="37" t="s">
        <v>893</v>
      </c>
    </row>
    <row r="437" spans="1:5" ht="76.5">
      <c r="A437" t="s">
        <v>55</v>
      </c>
      <c r="E437" s="35" t="s">
        <v>894</v>
      </c>
    </row>
    <row r="438" spans="1:16" ht="12.75">
      <c r="A438" s="24" t="s">
        <v>47</v>
      </c>
      <c r="B438" s="29" t="s">
        <v>895</v>
      </c>
      <c r="C438" s="29" t="s">
        <v>896</v>
      </c>
      <c r="D438" s="24" t="s">
        <v>49</v>
      </c>
      <c r="E438" s="30" t="s">
        <v>897</v>
      </c>
      <c r="F438" s="31" t="s">
        <v>51</v>
      </c>
      <c r="G438" s="32">
        <v>14.9</v>
      </c>
      <c r="H438" s="33">
        <v>0</v>
      </c>
      <c r="I438" s="33">
        <f>ROUND(ROUND(H438,2)*ROUND(G438,3),2)</f>
      </c>
      <c r="O438">
        <f>(I438*21)/100</f>
      </c>
      <c r="P438" t="s">
        <v>26</v>
      </c>
    </row>
    <row r="439" spans="1:5" ht="12.75">
      <c r="A439" s="34" t="s">
        <v>52</v>
      </c>
      <c r="E439" s="35" t="s">
        <v>49</v>
      </c>
    </row>
    <row r="440" spans="1:5" ht="76.5">
      <c r="A440" s="36" t="s">
        <v>53</v>
      </c>
      <c r="E440" s="37" t="s">
        <v>898</v>
      </c>
    </row>
    <row r="441" spans="1:5" ht="76.5">
      <c r="A441" t="s">
        <v>55</v>
      </c>
      <c r="E441" s="35" t="s">
        <v>894</v>
      </c>
    </row>
    <row r="442" spans="1:16" ht="12.75">
      <c r="A442" s="24" t="s">
        <v>47</v>
      </c>
      <c r="B442" s="29" t="s">
        <v>899</v>
      </c>
      <c r="C442" s="29" t="s">
        <v>900</v>
      </c>
      <c r="D442" s="24" t="s">
        <v>49</v>
      </c>
      <c r="E442" s="30" t="s">
        <v>901</v>
      </c>
      <c r="F442" s="31" t="s">
        <v>65</v>
      </c>
      <c r="G442" s="32">
        <v>137.8</v>
      </c>
      <c r="H442" s="33">
        <v>0</v>
      </c>
      <c r="I442" s="33">
        <f>ROUND(ROUND(H442,2)*ROUND(G442,3),2)</f>
      </c>
      <c r="O442">
        <f>(I442*21)/100</f>
      </c>
      <c r="P442" t="s">
        <v>26</v>
      </c>
    </row>
    <row r="443" spans="1:5" ht="12.75">
      <c r="A443" s="34" t="s">
        <v>52</v>
      </c>
      <c r="E443" s="35" t="s">
        <v>49</v>
      </c>
    </row>
    <row r="444" spans="1:5" ht="76.5">
      <c r="A444" s="36" t="s">
        <v>53</v>
      </c>
      <c r="E444" s="37" t="s">
        <v>902</v>
      </c>
    </row>
    <row r="445" spans="1:5" ht="76.5">
      <c r="A445" t="s">
        <v>55</v>
      </c>
      <c r="E445" s="35" t="s">
        <v>894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44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0+O9+O22+O131+O168+O193+O234+O267+O296+O329+O350</f>
      </c>
      <c r="P2" t="s">
        <v>25</v>
      </c>
    </row>
    <row r="3" spans="1:16" ht="15" customHeight="1">
      <c r="A3" t="s">
        <v>11</v>
      </c>
      <c r="B3" s="12" t="s">
        <v>13</v>
      </c>
      <c r="C3" s="13" t="s">
        <v>14</v>
      </c>
      <c r="D3" s="1"/>
      <c r="E3" s="14" t="s">
        <v>15</v>
      </c>
      <c r="F3" s="1"/>
      <c r="G3" s="9"/>
      <c r="H3" s="8" t="s">
        <v>903</v>
      </c>
      <c r="I3" s="41">
        <f>0+I9+I22+I131+I168+I193+I234+I267+I296+I329+I350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903</v>
      </c>
      <c r="D5" s="6"/>
      <c r="E5" s="18" t="s">
        <v>904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505</v>
      </c>
      <c r="D10" s="24" t="s">
        <v>49</v>
      </c>
      <c r="E10" s="30" t="s">
        <v>506</v>
      </c>
      <c r="F10" s="31" t="s">
        <v>51</v>
      </c>
      <c r="G10" s="32">
        <v>422.34</v>
      </c>
      <c r="H10" s="33">
        <v>0</v>
      </c>
      <c r="I10" s="33">
        <f>ROUND(ROUND(H10,2)*ROUND(G10,3),2)</f>
      </c>
      <c r="O10">
        <f>(I10*21)/100</f>
      </c>
      <c r="P10" t="s">
        <v>26</v>
      </c>
    </row>
    <row r="11" spans="1:5" ht="12.75">
      <c r="A11" s="34" t="s">
        <v>52</v>
      </c>
      <c r="E11" s="35" t="s">
        <v>49</v>
      </c>
    </row>
    <row r="12" spans="1:5" ht="204">
      <c r="A12" s="36" t="s">
        <v>53</v>
      </c>
      <c r="E12" s="37" t="s">
        <v>905</v>
      </c>
    </row>
    <row r="13" spans="1:5" ht="25.5">
      <c r="A13" t="s">
        <v>55</v>
      </c>
      <c r="E13" s="35" t="s">
        <v>56</v>
      </c>
    </row>
    <row r="14" spans="1:16" ht="12.75">
      <c r="A14" s="24" t="s">
        <v>47</v>
      </c>
      <c r="B14" s="29" t="s">
        <v>26</v>
      </c>
      <c r="C14" s="29" t="s">
        <v>508</v>
      </c>
      <c r="D14" s="24" t="s">
        <v>49</v>
      </c>
      <c r="E14" s="30" t="s">
        <v>50</v>
      </c>
      <c r="F14" s="31" t="s">
        <v>509</v>
      </c>
      <c r="G14" s="32">
        <v>226.81</v>
      </c>
      <c r="H14" s="33">
        <v>0</v>
      </c>
      <c r="I14" s="33">
        <f>ROUND(ROUND(H14,2)*ROUND(G14,3),2)</f>
      </c>
      <c r="O14">
        <f>(I14*21)/100</f>
      </c>
      <c r="P14" t="s">
        <v>26</v>
      </c>
    </row>
    <row r="15" spans="1:5" ht="12.75">
      <c r="A15" s="34" t="s">
        <v>52</v>
      </c>
      <c r="E15" s="35" t="s">
        <v>49</v>
      </c>
    </row>
    <row r="16" spans="1:5" ht="165.75">
      <c r="A16" s="36" t="s">
        <v>53</v>
      </c>
      <c r="E16" s="37" t="s">
        <v>906</v>
      </c>
    </row>
    <row r="17" spans="1:5" ht="25.5">
      <c r="A17" t="s">
        <v>55</v>
      </c>
      <c r="E17" s="35" t="s">
        <v>56</v>
      </c>
    </row>
    <row r="18" spans="1:16" ht="12.75">
      <c r="A18" s="24" t="s">
        <v>47</v>
      </c>
      <c r="B18" s="29" t="s">
        <v>25</v>
      </c>
      <c r="C18" s="29" t="s">
        <v>511</v>
      </c>
      <c r="D18" s="24" t="s">
        <v>49</v>
      </c>
      <c r="E18" s="30" t="s">
        <v>298</v>
      </c>
      <c r="F18" s="31" t="s">
        <v>509</v>
      </c>
      <c r="G18" s="32">
        <v>2.957</v>
      </c>
      <c r="H18" s="33">
        <v>0</v>
      </c>
      <c r="I18" s="33">
        <f>ROUND(ROUND(H18,2)*ROUND(G18,3),2)</f>
      </c>
      <c r="O18">
        <f>(I18*21)/100</f>
      </c>
      <c r="P18" t="s">
        <v>26</v>
      </c>
    </row>
    <row r="19" spans="1:5" ht="12.75">
      <c r="A19" s="34" t="s">
        <v>52</v>
      </c>
      <c r="E19" s="35" t="s">
        <v>49</v>
      </c>
    </row>
    <row r="20" spans="1:5" ht="76.5">
      <c r="A20" s="36" t="s">
        <v>53</v>
      </c>
      <c r="E20" s="37" t="s">
        <v>907</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f>
      </c>
      <c r="R22">
        <f>0+O23+O27+O31+O35+O39+O43+O47+O51+O55+O59+O63+O67+O71+O75+O79+O83+O87+O91+O95+O99+O103+O107+O111+O115+O119+O123+O127</f>
      </c>
    </row>
    <row r="23" spans="1:16" ht="12.75">
      <c r="A23" s="24" t="s">
        <v>47</v>
      </c>
      <c r="B23" s="29" t="s">
        <v>35</v>
      </c>
      <c r="C23" s="29" t="s">
        <v>513</v>
      </c>
      <c r="D23" s="24" t="s">
        <v>49</v>
      </c>
      <c r="E23" s="30" t="s">
        <v>514</v>
      </c>
      <c r="F23" s="31" t="s">
        <v>65</v>
      </c>
      <c r="G23" s="32">
        <v>282</v>
      </c>
      <c r="H23" s="33">
        <v>0</v>
      </c>
      <c r="I23" s="33">
        <f>ROUND(ROUND(H23,2)*ROUND(G23,3),2)</f>
      </c>
      <c r="O23">
        <f>(I23*21)/100</f>
      </c>
      <c r="P23" t="s">
        <v>26</v>
      </c>
    </row>
    <row r="24" spans="1:5" ht="12.75">
      <c r="A24" s="34" t="s">
        <v>52</v>
      </c>
      <c r="E24" s="35" t="s">
        <v>49</v>
      </c>
    </row>
    <row r="25" spans="1:5" ht="38.25">
      <c r="A25" s="36" t="s">
        <v>53</v>
      </c>
      <c r="E25" s="37" t="s">
        <v>908</v>
      </c>
    </row>
    <row r="26" spans="1:5" ht="12.75">
      <c r="A26" t="s">
        <v>55</v>
      </c>
      <c r="E26" s="35" t="s">
        <v>516</v>
      </c>
    </row>
    <row r="27" spans="1:16" ht="12.75">
      <c r="A27" s="24" t="s">
        <v>47</v>
      </c>
      <c r="B27" s="29" t="s">
        <v>37</v>
      </c>
      <c r="C27" s="29" t="s">
        <v>517</v>
      </c>
      <c r="D27" s="24" t="s">
        <v>378</v>
      </c>
      <c r="E27" s="30" t="s">
        <v>518</v>
      </c>
      <c r="F27" s="31" t="s">
        <v>51</v>
      </c>
      <c r="G27" s="32">
        <v>24.938</v>
      </c>
      <c r="H27" s="33">
        <v>0</v>
      </c>
      <c r="I27" s="33">
        <f>ROUND(ROUND(H27,2)*ROUND(G27,3),2)</f>
      </c>
      <c r="O27">
        <f>(I27*21)/100</f>
      </c>
      <c r="P27" t="s">
        <v>26</v>
      </c>
    </row>
    <row r="28" spans="1:5" ht="25.5">
      <c r="A28" s="34" t="s">
        <v>52</v>
      </c>
      <c r="E28" s="35" t="s">
        <v>909</v>
      </c>
    </row>
    <row r="29" spans="1:5" ht="63.75">
      <c r="A29" s="36" t="s">
        <v>53</v>
      </c>
      <c r="E29" s="37" t="s">
        <v>910</v>
      </c>
    </row>
    <row r="30" spans="1:5" ht="63.75">
      <c r="A30" t="s">
        <v>55</v>
      </c>
      <c r="E30" s="35" t="s">
        <v>73</v>
      </c>
    </row>
    <row r="31" spans="1:16" ht="12.75">
      <c r="A31" s="24" t="s">
        <v>47</v>
      </c>
      <c r="B31" s="29" t="s">
        <v>39</v>
      </c>
      <c r="C31" s="29" t="s">
        <v>911</v>
      </c>
      <c r="D31" s="24" t="s">
        <v>49</v>
      </c>
      <c r="E31" s="30" t="s">
        <v>912</v>
      </c>
      <c r="F31" s="31" t="s">
        <v>51</v>
      </c>
      <c r="G31" s="32">
        <v>0.6</v>
      </c>
      <c r="H31" s="33">
        <v>0</v>
      </c>
      <c r="I31" s="33">
        <f>ROUND(ROUND(H31,2)*ROUND(G31,3),2)</f>
      </c>
      <c r="O31">
        <f>(I31*21)/100</f>
      </c>
      <c r="P31" t="s">
        <v>26</v>
      </c>
    </row>
    <row r="32" spans="1:5" ht="12.75">
      <c r="A32" s="34" t="s">
        <v>52</v>
      </c>
      <c r="E32" s="35" t="s">
        <v>49</v>
      </c>
    </row>
    <row r="33" spans="1:5" ht="51">
      <c r="A33" s="36" t="s">
        <v>53</v>
      </c>
      <c r="E33" s="37" t="s">
        <v>913</v>
      </c>
    </row>
    <row r="34" spans="1:5" ht="63.75">
      <c r="A34" t="s">
        <v>55</v>
      </c>
      <c r="E34" s="35" t="s">
        <v>73</v>
      </c>
    </row>
    <row r="35" spans="1:16" ht="25.5">
      <c r="A35" s="24" t="s">
        <v>47</v>
      </c>
      <c r="B35" s="29" t="s">
        <v>82</v>
      </c>
      <c r="C35" s="29" t="s">
        <v>69</v>
      </c>
      <c r="D35" s="24" t="s">
        <v>378</v>
      </c>
      <c r="E35" s="30" t="s">
        <v>70</v>
      </c>
      <c r="F35" s="31" t="s">
        <v>51</v>
      </c>
      <c r="G35" s="32">
        <v>54.5</v>
      </c>
      <c r="H35" s="33">
        <v>0</v>
      </c>
      <c r="I35" s="33">
        <f>ROUND(ROUND(H35,2)*ROUND(G35,3),2)</f>
      </c>
      <c r="O35">
        <f>(I35*21)/100</f>
      </c>
      <c r="P35" t="s">
        <v>26</v>
      </c>
    </row>
    <row r="36" spans="1:5" ht="12.75">
      <c r="A36" s="34" t="s">
        <v>52</v>
      </c>
      <c r="E36" s="35" t="s">
        <v>49</v>
      </c>
    </row>
    <row r="37" spans="1:5" ht="89.25">
      <c r="A37" s="36" t="s">
        <v>53</v>
      </c>
      <c r="E37" s="37" t="s">
        <v>914</v>
      </c>
    </row>
    <row r="38" spans="1:5" ht="63.75">
      <c r="A38" t="s">
        <v>55</v>
      </c>
      <c r="E38" s="35" t="s">
        <v>73</v>
      </c>
    </row>
    <row r="39" spans="1:16" ht="12.75">
      <c r="A39" s="24" t="s">
        <v>47</v>
      </c>
      <c r="B39" s="29" t="s">
        <v>89</v>
      </c>
      <c r="C39" s="29" t="s">
        <v>525</v>
      </c>
      <c r="D39" s="24" t="s">
        <v>49</v>
      </c>
      <c r="E39" s="30" t="s">
        <v>526</v>
      </c>
      <c r="F39" s="31" t="s">
        <v>85</v>
      </c>
      <c r="G39" s="32">
        <v>16</v>
      </c>
      <c r="H39" s="33">
        <v>0</v>
      </c>
      <c r="I39" s="33">
        <f>ROUND(ROUND(H39,2)*ROUND(G39,3),2)</f>
      </c>
      <c r="O39">
        <f>(I39*21)/100</f>
      </c>
      <c r="P39" t="s">
        <v>26</v>
      </c>
    </row>
    <row r="40" spans="1:5" ht="12.75">
      <c r="A40" s="34" t="s">
        <v>52</v>
      </c>
      <c r="E40" s="35" t="s">
        <v>49</v>
      </c>
    </row>
    <row r="41" spans="1:5" ht="51">
      <c r="A41" s="36" t="s">
        <v>53</v>
      </c>
      <c r="E41" s="37" t="s">
        <v>915</v>
      </c>
    </row>
    <row r="42" spans="1:5" ht="63.75">
      <c r="A42" t="s">
        <v>55</v>
      </c>
      <c r="E42" s="35" t="s">
        <v>73</v>
      </c>
    </row>
    <row r="43" spans="1:16" ht="12.75">
      <c r="A43" s="24" t="s">
        <v>47</v>
      </c>
      <c r="B43" s="29" t="s">
        <v>42</v>
      </c>
      <c r="C43" s="29" t="s">
        <v>74</v>
      </c>
      <c r="D43" s="24" t="s">
        <v>49</v>
      </c>
      <c r="E43" s="30" t="s">
        <v>75</v>
      </c>
      <c r="F43" s="31" t="s">
        <v>51</v>
      </c>
      <c r="G43" s="32">
        <v>22.5</v>
      </c>
      <c r="H43" s="33">
        <v>0</v>
      </c>
      <c r="I43" s="33">
        <f>ROUND(ROUND(H43,2)*ROUND(G43,3),2)</f>
      </c>
      <c r="O43">
        <f>(I43*21)/100</f>
      </c>
      <c r="P43" t="s">
        <v>26</v>
      </c>
    </row>
    <row r="44" spans="1:5" ht="25.5">
      <c r="A44" s="34" t="s">
        <v>52</v>
      </c>
      <c r="E44" s="35" t="s">
        <v>909</v>
      </c>
    </row>
    <row r="45" spans="1:5" ht="12.75">
      <c r="A45" s="36" t="s">
        <v>53</v>
      </c>
      <c r="E45" s="37" t="s">
        <v>916</v>
      </c>
    </row>
    <row r="46" spans="1:5" ht="63.75">
      <c r="A46" t="s">
        <v>55</v>
      </c>
      <c r="E46" s="35" t="s">
        <v>73</v>
      </c>
    </row>
    <row r="47" spans="1:16" ht="12.75">
      <c r="A47" s="24" t="s">
        <v>47</v>
      </c>
      <c r="B47" s="29" t="s">
        <v>44</v>
      </c>
      <c r="C47" s="29" t="s">
        <v>917</v>
      </c>
      <c r="D47" s="24" t="s">
        <v>378</v>
      </c>
      <c r="E47" s="30" t="s">
        <v>918</v>
      </c>
      <c r="F47" s="31" t="s">
        <v>51</v>
      </c>
      <c r="G47" s="32">
        <v>3.294</v>
      </c>
      <c r="H47" s="33">
        <v>0</v>
      </c>
      <c r="I47" s="33">
        <f>ROUND(ROUND(H47,2)*ROUND(G47,3),2)</f>
      </c>
      <c r="O47">
        <f>(I47*21)/100</f>
      </c>
      <c r="P47" t="s">
        <v>26</v>
      </c>
    </row>
    <row r="48" spans="1:5" ht="12.75">
      <c r="A48" s="34" t="s">
        <v>52</v>
      </c>
      <c r="E48" s="35" t="s">
        <v>49</v>
      </c>
    </row>
    <row r="49" spans="1:5" ht="76.5">
      <c r="A49" s="36" t="s">
        <v>53</v>
      </c>
      <c r="E49" s="37" t="s">
        <v>919</v>
      </c>
    </row>
    <row r="50" spans="1:5" ht="63.75">
      <c r="A50" t="s">
        <v>55</v>
      </c>
      <c r="E50" s="35" t="s">
        <v>73</v>
      </c>
    </row>
    <row r="51" spans="1:16" ht="12.75">
      <c r="A51" s="24" t="s">
        <v>47</v>
      </c>
      <c r="B51" s="29" t="s">
        <v>104</v>
      </c>
      <c r="C51" s="29" t="s">
        <v>532</v>
      </c>
      <c r="D51" s="24" t="s">
        <v>49</v>
      </c>
      <c r="E51" s="30" t="s">
        <v>533</v>
      </c>
      <c r="F51" s="31" t="s">
        <v>85</v>
      </c>
      <c r="G51" s="32">
        <v>87.2</v>
      </c>
      <c r="H51" s="33">
        <v>0</v>
      </c>
      <c r="I51" s="33">
        <f>ROUND(ROUND(H51,2)*ROUND(G51,3),2)</f>
      </c>
      <c r="O51">
        <f>(I51*21)/100</f>
      </c>
      <c r="P51" t="s">
        <v>26</v>
      </c>
    </row>
    <row r="52" spans="1:5" ht="12.75">
      <c r="A52" s="34" t="s">
        <v>52</v>
      </c>
      <c r="E52" s="35" t="s">
        <v>49</v>
      </c>
    </row>
    <row r="53" spans="1:5" ht="76.5">
      <c r="A53" s="36" t="s">
        <v>53</v>
      </c>
      <c r="E53" s="37" t="s">
        <v>920</v>
      </c>
    </row>
    <row r="54" spans="1:5" ht="25.5">
      <c r="A54" t="s">
        <v>55</v>
      </c>
      <c r="E54" s="35" t="s">
        <v>88</v>
      </c>
    </row>
    <row r="55" spans="1:16" ht="12.75">
      <c r="A55" s="24" t="s">
        <v>47</v>
      </c>
      <c r="B55" s="29" t="s">
        <v>110</v>
      </c>
      <c r="C55" s="29" t="s">
        <v>355</v>
      </c>
      <c r="D55" s="24" t="s">
        <v>49</v>
      </c>
      <c r="E55" s="30" t="s">
        <v>356</v>
      </c>
      <c r="F55" s="31" t="s">
        <v>51</v>
      </c>
      <c r="G55" s="32">
        <v>9.6</v>
      </c>
      <c r="H55" s="33">
        <v>0</v>
      </c>
      <c r="I55" s="33">
        <f>ROUND(ROUND(H55,2)*ROUND(G55,3),2)</f>
      </c>
      <c r="O55">
        <f>(I55*21)/100</f>
      </c>
      <c r="P55" t="s">
        <v>26</v>
      </c>
    </row>
    <row r="56" spans="1:5" ht="12.75">
      <c r="A56" s="34" t="s">
        <v>52</v>
      </c>
      <c r="E56" s="35" t="s">
        <v>49</v>
      </c>
    </row>
    <row r="57" spans="1:5" ht="38.25">
      <c r="A57" s="36" t="s">
        <v>53</v>
      </c>
      <c r="E57" s="37" t="s">
        <v>921</v>
      </c>
    </row>
    <row r="58" spans="1:5" ht="38.25">
      <c r="A58" t="s">
        <v>55</v>
      </c>
      <c r="E58" s="35" t="s">
        <v>359</v>
      </c>
    </row>
    <row r="59" spans="1:16" ht="12.75">
      <c r="A59" s="24" t="s">
        <v>47</v>
      </c>
      <c r="B59" s="29" t="s">
        <v>115</v>
      </c>
      <c r="C59" s="29" t="s">
        <v>442</v>
      </c>
      <c r="D59" s="24" t="s">
        <v>49</v>
      </c>
      <c r="E59" s="30" t="s">
        <v>443</v>
      </c>
      <c r="F59" s="31" t="s">
        <v>51</v>
      </c>
      <c r="G59" s="32">
        <v>121.5</v>
      </c>
      <c r="H59" s="33">
        <v>0</v>
      </c>
      <c r="I59" s="33">
        <f>ROUND(ROUND(H59,2)*ROUND(G59,3),2)</f>
      </c>
      <c r="O59">
        <f>(I59*21)/100</f>
      </c>
      <c r="P59" t="s">
        <v>26</v>
      </c>
    </row>
    <row r="60" spans="1:5" ht="12.75">
      <c r="A60" s="34" t="s">
        <v>52</v>
      </c>
      <c r="E60" s="35" t="s">
        <v>49</v>
      </c>
    </row>
    <row r="61" spans="1:5" ht="89.25">
      <c r="A61" s="36" t="s">
        <v>53</v>
      </c>
      <c r="E61" s="37" t="s">
        <v>922</v>
      </c>
    </row>
    <row r="62" spans="1:5" ht="369.75">
      <c r="A62" t="s">
        <v>55</v>
      </c>
      <c r="E62" s="35" t="s">
        <v>94</v>
      </c>
    </row>
    <row r="63" spans="1:16" ht="12.75">
      <c r="A63" s="24" t="s">
        <v>47</v>
      </c>
      <c r="B63" s="29" t="s">
        <v>121</v>
      </c>
      <c r="C63" s="29" t="s">
        <v>542</v>
      </c>
      <c r="D63" s="24" t="s">
        <v>49</v>
      </c>
      <c r="E63" s="30" t="s">
        <v>543</v>
      </c>
      <c r="F63" s="31" t="s">
        <v>51</v>
      </c>
      <c r="G63" s="32">
        <v>148.14</v>
      </c>
      <c r="H63" s="33">
        <v>0</v>
      </c>
      <c r="I63" s="33">
        <f>ROUND(ROUND(H63,2)*ROUND(G63,3),2)</f>
      </c>
      <c r="O63">
        <f>(I63*21)/100</f>
      </c>
      <c r="P63" t="s">
        <v>26</v>
      </c>
    </row>
    <row r="64" spans="1:5" ht="12.75">
      <c r="A64" s="34" t="s">
        <v>52</v>
      </c>
      <c r="E64" s="35" t="s">
        <v>49</v>
      </c>
    </row>
    <row r="65" spans="1:5" ht="89.25">
      <c r="A65" s="36" t="s">
        <v>53</v>
      </c>
      <c r="E65" s="37" t="s">
        <v>923</v>
      </c>
    </row>
    <row r="66" spans="1:5" ht="306">
      <c r="A66" t="s">
        <v>55</v>
      </c>
      <c r="E66" s="35" t="s">
        <v>545</v>
      </c>
    </row>
    <row r="67" spans="1:16" ht="12.75">
      <c r="A67" s="24" t="s">
        <v>47</v>
      </c>
      <c r="B67" s="29" t="s">
        <v>126</v>
      </c>
      <c r="C67" s="29" t="s">
        <v>95</v>
      </c>
      <c r="D67" s="24" t="s">
        <v>49</v>
      </c>
      <c r="E67" s="30" t="s">
        <v>96</v>
      </c>
      <c r="F67" s="31" t="s">
        <v>51</v>
      </c>
      <c r="G67" s="32">
        <v>14</v>
      </c>
      <c r="H67" s="33">
        <v>0</v>
      </c>
      <c r="I67" s="33">
        <f>ROUND(ROUND(H67,2)*ROUND(G67,3),2)</f>
      </c>
      <c r="O67">
        <f>(I67*21)/100</f>
      </c>
      <c r="P67" t="s">
        <v>26</v>
      </c>
    </row>
    <row r="68" spans="1:5" ht="12.75">
      <c r="A68" s="34" t="s">
        <v>52</v>
      </c>
      <c r="E68" s="35" t="s">
        <v>49</v>
      </c>
    </row>
    <row r="69" spans="1:5" ht="102">
      <c r="A69" s="36" t="s">
        <v>53</v>
      </c>
      <c r="E69" s="37" t="s">
        <v>924</v>
      </c>
    </row>
    <row r="70" spans="1:5" ht="25.5">
      <c r="A70" t="s">
        <v>55</v>
      </c>
      <c r="E70" s="35" t="s">
        <v>547</v>
      </c>
    </row>
    <row r="71" spans="1:16" ht="12.75">
      <c r="A71" s="24" t="s">
        <v>47</v>
      </c>
      <c r="B71" s="29" t="s">
        <v>133</v>
      </c>
      <c r="C71" s="29" t="s">
        <v>548</v>
      </c>
      <c r="D71" s="24" t="s">
        <v>49</v>
      </c>
      <c r="E71" s="30" t="s">
        <v>549</v>
      </c>
      <c r="F71" s="31" t="s">
        <v>51</v>
      </c>
      <c r="G71" s="32">
        <v>3.75</v>
      </c>
      <c r="H71" s="33">
        <v>0</v>
      </c>
      <c r="I71" s="33">
        <f>ROUND(ROUND(H71,2)*ROUND(G71,3),2)</f>
      </c>
      <c r="O71">
        <f>(I71*21)/100</f>
      </c>
      <c r="P71" t="s">
        <v>26</v>
      </c>
    </row>
    <row r="72" spans="1:5" ht="12.75">
      <c r="A72" s="34" t="s">
        <v>52</v>
      </c>
      <c r="E72" s="35" t="s">
        <v>49</v>
      </c>
    </row>
    <row r="73" spans="1:5" ht="63.75">
      <c r="A73" s="36" t="s">
        <v>53</v>
      </c>
      <c r="E73" s="37" t="s">
        <v>925</v>
      </c>
    </row>
    <row r="74" spans="1:5" ht="25.5">
      <c r="A74" t="s">
        <v>55</v>
      </c>
      <c r="E74" s="35" t="s">
        <v>547</v>
      </c>
    </row>
    <row r="75" spans="1:16" ht="12.75">
      <c r="A75" s="24" t="s">
        <v>47</v>
      </c>
      <c r="B75" s="29" t="s">
        <v>140</v>
      </c>
      <c r="C75" s="29" t="s">
        <v>551</v>
      </c>
      <c r="D75" s="24" t="s">
        <v>378</v>
      </c>
      <c r="E75" s="30" t="s">
        <v>552</v>
      </c>
      <c r="F75" s="31" t="s">
        <v>51</v>
      </c>
      <c r="G75" s="32">
        <v>295.165</v>
      </c>
      <c r="H75" s="33">
        <v>0</v>
      </c>
      <c r="I75" s="33">
        <f>ROUND(ROUND(H75,2)*ROUND(G75,3),2)</f>
      </c>
      <c r="O75">
        <f>(I75*21)/100</f>
      </c>
      <c r="P75" t="s">
        <v>26</v>
      </c>
    </row>
    <row r="76" spans="1:5" ht="12.75">
      <c r="A76" s="34" t="s">
        <v>52</v>
      </c>
      <c r="E76" s="35" t="s">
        <v>49</v>
      </c>
    </row>
    <row r="77" spans="1:5" ht="114.75">
      <c r="A77" s="36" t="s">
        <v>53</v>
      </c>
      <c r="E77" s="37" t="s">
        <v>926</v>
      </c>
    </row>
    <row r="78" spans="1:5" ht="318.75">
      <c r="A78" t="s">
        <v>55</v>
      </c>
      <c r="E78" s="35" t="s">
        <v>554</v>
      </c>
    </row>
    <row r="79" spans="1:16" ht="12.75">
      <c r="A79" s="24" t="s">
        <v>47</v>
      </c>
      <c r="B79" s="29" t="s">
        <v>146</v>
      </c>
      <c r="C79" s="29" t="s">
        <v>555</v>
      </c>
      <c r="D79" s="24" t="s">
        <v>378</v>
      </c>
      <c r="E79" s="30" t="s">
        <v>556</v>
      </c>
      <c r="F79" s="31" t="s">
        <v>51</v>
      </c>
      <c r="G79" s="32">
        <v>4.8</v>
      </c>
      <c r="H79" s="33">
        <v>0</v>
      </c>
      <c r="I79" s="33">
        <f>ROUND(ROUND(H79,2)*ROUND(G79,3),2)</f>
      </c>
      <c r="O79">
        <f>(I79*21)/100</f>
      </c>
      <c r="P79" t="s">
        <v>26</v>
      </c>
    </row>
    <row r="80" spans="1:5" ht="12.75">
      <c r="A80" s="34" t="s">
        <v>52</v>
      </c>
      <c r="E80" s="35" t="s">
        <v>49</v>
      </c>
    </row>
    <row r="81" spans="1:5" ht="63.75">
      <c r="A81" s="36" t="s">
        <v>53</v>
      </c>
      <c r="E81" s="37" t="s">
        <v>927</v>
      </c>
    </row>
    <row r="82" spans="1:5" ht="318.75">
      <c r="A82" t="s">
        <v>55</v>
      </c>
      <c r="E82" s="35" t="s">
        <v>558</v>
      </c>
    </row>
    <row r="83" spans="1:16" ht="12.75">
      <c r="A83" s="24" t="s">
        <v>47</v>
      </c>
      <c r="B83" s="29" t="s">
        <v>152</v>
      </c>
      <c r="C83" s="29" t="s">
        <v>559</v>
      </c>
      <c r="D83" s="24" t="s">
        <v>378</v>
      </c>
      <c r="E83" s="30" t="s">
        <v>560</v>
      </c>
      <c r="F83" s="31" t="s">
        <v>51</v>
      </c>
      <c r="G83" s="32">
        <v>55.3</v>
      </c>
      <c r="H83" s="33">
        <v>0</v>
      </c>
      <c r="I83" s="33">
        <f>ROUND(ROUND(H83,2)*ROUND(G83,3),2)</f>
      </c>
      <c r="O83">
        <f>(I83*21)/100</f>
      </c>
      <c r="P83" t="s">
        <v>26</v>
      </c>
    </row>
    <row r="84" spans="1:5" ht="12.75">
      <c r="A84" s="34" t="s">
        <v>52</v>
      </c>
      <c r="E84" s="35" t="s">
        <v>49</v>
      </c>
    </row>
    <row r="85" spans="1:5" ht="89.25">
      <c r="A85" s="36" t="s">
        <v>53</v>
      </c>
      <c r="E85" s="37" t="s">
        <v>928</v>
      </c>
    </row>
    <row r="86" spans="1:5" ht="318.75">
      <c r="A86" t="s">
        <v>55</v>
      </c>
      <c r="E86" s="35" t="s">
        <v>554</v>
      </c>
    </row>
    <row r="87" spans="1:16" ht="12.75">
      <c r="A87" s="24" t="s">
        <v>47</v>
      </c>
      <c r="B87" s="29" t="s">
        <v>158</v>
      </c>
      <c r="C87" s="29" t="s">
        <v>562</v>
      </c>
      <c r="D87" s="24" t="s">
        <v>378</v>
      </c>
      <c r="E87" s="30" t="s">
        <v>563</v>
      </c>
      <c r="F87" s="31" t="s">
        <v>51</v>
      </c>
      <c r="G87" s="32">
        <v>11.84</v>
      </c>
      <c r="H87" s="33">
        <v>0</v>
      </c>
      <c r="I87" s="33">
        <f>ROUND(ROUND(H87,2)*ROUND(G87,3),2)</f>
      </c>
      <c r="O87">
        <f>(I87*21)/100</f>
      </c>
      <c r="P87" t="s">
        <v>26</v>
      </c>
    </row>
    <row r="88" spans="1:5" ht="12.75">
      <c r="A88" s="34" t="s">
        <v>52</v>
      </c>
      <c r="E88" s="35" t="s">
        <v>49</v>
      </c>
    </row>
    <row r="89" spans="1:5" ht="63.75">
      <c r="A89" s="36" t="s">
        <v>53</v>
      </c>
      <c r="E89" s="37" t="s">
        <v>929</v>
      </c>
    </row>
    <row r="90" spans="1:5" ht="318.75">
      <c r="A90" t="s">
        <v>55</v>
      </c>
      <c r="E90" s="35" t="s">
        <v>558</v>
      </c>
    </row>
    <row r="91" spans="1:16" ht="12.75">
      <c r="A91" s="24" t="s">
        <v>47</v>
      </c>
      <c r="B91" s="29" t="s">
        <v>164</v>
      </c>
      <c r="C91" s="29" t="s">
        <v>565</v>
      </c>
      <c r="D91" s="24" t="s">
        <v>49</v>
      </c>
      <c r="E91" s="30" t="s">
        <v>566</v>
      </c>
      <c r="F91" s="31" t="s">
        <v>51</v>
      </c>
      <c r="G91" s="32">
        <v>516</v>
      </c>
      <c r="H91" s="33">
        <v>0</v>
      </c>
      <c r="I91" s="33">
        <f>ROUND(ROUND(H91,2)*ROUND(G91,3),2)</f>
      </c>
      <c r="O91">
        <f>(I91*21)/100</f>
      </c>
      <c r="P91" t="s">
        <v>26</v>
      </c>
    </row>
    <row r="92" spans="1:5" ht="12.75">
      <c r="A92" s="34" t="s">
        <v>52</v>
      </c>
      <c r="E92" s="35" t="s">
        <v>49</v>
      </c>
    </row>
    <row r="93" spans="1:5" ht="114.75">
      <c r="A93" s="36" t="s">
        <v>53</v>
      </c>
      <c r="E93" s="37" t="s">
        <v>930</v>
      </c>
    </row>
    <row r="94" spans="1:5" ht="191.25">
      <c r="A94" t="s">
        <v>55</v>
      </c>
      <c r="E94" s="35" t="s">
        <v>568</v>
      </c>
    </row>
    <row r="95" spans="1:16" ht="12.75">
      <c r="A95" s="24" t="s">
        <v>47</v>
      </c>
      <c r="B95" s="29" t="s">
        <v>169</v>
      </c>
      <c r="C95" s="29" t="s">
        <v>569</v>
      </c>
      <c r="D95" s="24" t="s">
        <v>49</v>
      </c>
      <c r="E95" s="30" t="s">
        <v>570</v>
      </c>
      <c r="F95" s="31" t="s">
        <v>51</v>
      </c>
      <c r="G95" s="32">
        <v>6.6</v>
      </c>
      <c r="H95" s="33">
        <v>0</v>
      </c>
      <c r="I95" s="33">
        <f>ROUND(ROUND(H95,2)*ROUND(G95,3),2)</f>
      </c>
      <c r="O95">
        <f>(I95*21)/100</f>
      </c>
      <c r="P95" t="s">
        <v>26</v>
      </c>
    </row>
    <row r="96" spans="1:5" ht="12.75">
      <c r="A96" s="34" t="s">
        <v>52</v>
      </c>
      <c r="E96" s="35" t="s">
        <v>49</v>
      </c>
    </row>
    <row r="97" spans="1:5" ht="38.25">
      <c r="A97" s="36" t="s">
        <v>53</v>
      </c>
      <c r="E97" s="37" t="s">
        <v>931</v>
      </c>
    </row>
    <row r="98" spans="1:5" ht="280.5">
      <c r="A98" t="s">
        <v>55</v>
      </c>
      <c r="E98" s="35" t="s">
        <v>572</v>
      </c>
    </row>
    <row r="99" spans="1:16" ht="12.75">
      <c r="A99" s="24" t="s">
        <v>47</v>
      </c>
      <c r="B99" s="29" t="s">
        <v>175</v>
      </c>
      <c r="C99" s="29" t="s">
        <v>105</v>
      </c>
      <c r="D99" s="24" t="s">
        <v>49</v>
      </c>
      <c r="E99" s="30" t="s">
        <v>106</v>
      </c>
      <c r="F99" s="31" t="s">
        <v>51</v>
      </c>
      <c r="G99" s="32">
        <v>11.2</v>
      </c>
      <c r="H99" s="33">
        <v>0</v>
      </c>
      <c r="I99" s="33">
        <f>ROUND(ROUND(H99,2)*ROUND(G99,3),2)</f>
      </c>
      <c r="O99">
        <f>(I99*21)/100</f>
      </c>
      <c r="P99" t="s">
        <v>26</v>
      </c>
    </row>
    <row r="100" spans="1:5" ht="12.75">
      <c r="A100" s="34" t="s">
        <v>52</v>
      </c>
      <c r="E100" s="35" t="s">
        <v>49</v>
      </c>
    </row>
    <row r="101" spans="1:5" ht="12.75">
      <c r="A101" s="36" t="s">
        <v>53</v>
      </c>
      <c r="E101" s="37" t="s">
        <v>932</v>
      </c>
    </row>
    <row r="102" spans="1:5" ht="242.25">
      <c r="A102" t="s">
        <v>55</v>
      </c>
      <c r="E102" s="35" t="s">
        <v>109</v>
      </c>
    </row>
    <row r="103" spans="1:16" ht="12.75">
      <c r="A103" s="24" t="s">
        <v>47</v>
      </c>
      <c r="B103" s="29" t="s">
        <v>180</v>
      </c>
      <c r="C103" s="29" t="s">
        <v>365</v>
      </c>
      <c r="D103" s="24" t="s">
        <v>49</v>
      </c>
      <c r="E103" s="30" t="s">
        <v>366</v>
      </c>
      <c r="F103" s="31" t="s">
        <v>51</v>
      </c>
      <c r="G103" s="32">
        <v>133.38</v>
      </c>
      <c r="H103" s="33">
        <v>0</v>
      </c>
      <c r="I103" s="33">
        <f>ROUND(ROUND(H103,2)*ROUND(G103,3),2)</f>
      </c>
      <c r="O103">
        <f>(I103*21)/100</f>
      </c>
      <c r="P103" t="s">
        <v>26</v>
      </c>
    </row>
    <row r="104" spans="1:5" ht="12.75">
      <c r="A104" s="34" t="s">
        <v>52</v>
      </c>
      <c r="E104" s="35" t="s">
        <v>49</v>
      </c>
    </row>
    <row r="105" spans="1:5" ht="63.75">
      <c r="A105" s="36" t="s">
        <v>53</v>
      </c>
      <c r="E105" s="37" t="s">
        <v>933</v>
      </c>
    </row>
    <row r="106" spans="1:5" ht="229.5">
      <c r="A106" t="s">
        <v>55</v>
      </c>
      <c r="E106" s="35" t="s">
        <v>369</v>
      </c>
    </row>
    <row r="107" spans="1:16" ht="12.75">
      <c r="A107" s="24" t="s">
        <v>47</v>
      </c>
      <c r="B107" s="29" t="s">
        <v>184</v>
      </c>
      <c r="C107" s="29" t="s">
        <v>575</v>
      </c>
      <c r="D107" s="24" t="s">
        <v>49</v>
      </c>
      <c r="E107" s="30" t="s">
        <v>576</v>
      </c>
      <c r="F107" s="31" t="s">
        <v>51</v>
      </c>
      <c r="G107" s="32">
        <v>58.26</v>
      </c>
      <c r="H107" s="33">
        <v>0</v>
      </c>
      <c r="I107" s="33">
        <f>ROUND(ROUND(H107,2)*ROUND(G107,3),2)</f>
      </c>
      <c r="O107">
        <f>(I107*21)/100</f>
      </c>
      <c r="P107" t="s">
        <v>26</v>
      </c>
    </row>
    <row r="108" spans="1:5" ht="12.75">
      <c r="A108" s="34" t="s">
        <v>52</v>
      </c>
      <c r="E108" s="35" t="s">
        <v>49</v>
      </c>
    </row>
    <row r="109" spans="1:5" ht="51">
      <c r="A109" s="36" t="s">
        <v>53</v>
      </c>
      <c r="E109" s="37" t="s">
        <v>934</v>
      </c>
    </row>
    <row r="110" spans="1:5" ht="229.5">
      <c r="A110" t="s">
        <v>55</v>
      </c>
      <c r="E110" s="35" t="s">
        <v>578</v>
      </c>
    </row>
    <row r="111" spans="1:16" ht="12.75">
      <c r="A111" s="24" t="s">
        <v>47</v>
      </c>
      <c r="B111" s="29" t="s">
        <v>189</v>
      </c>
      <c r="C111" s="29" t="s">
        <v>111</v>
      </c>
      <c r="D111" s="24" t="s">
        <v>49</v>
      </c>
      <c r="E111" s="30" t="s">
        <v>112</v>
      </c>
      <c r="F111" s="31" t="s">
        <v>65</v>
      </c>
      <c r="G111" s="32">
        <v>219.6</v>
      </c>
      <c r="H111" s="33">
        <v>0</v>
      </c>
      <c r="I111" s="33">
        <f>ROUND(ROUND(H111,2)*ROUND(G111,3),2)</f>
      </c>
      <c r="O111">
        <f>(I111*21)/100</f>
      </c>
      <c r="P111" t="s">
        <v>26</v>
      </c>
    </row>
    <row r="112" spans="1:5" ht="12.75">
      <c r="A112" s="34" t="s">
        <v>52</v>
      </c>
      <c r="E112" s="35" t="s">
        <v>49</v>
      </c>
    </row>
    <row r="113" spans="1:5" ht="38.25">
      <c r="A113" s="36" t="s">
        <v>53</v>
      </c>
      <c r="E113" s="37" t="s">
        <v>935</v>
      </c>
    </row>
    <row r="114" spans="1:5" ht="25.5">
      <c r="A114" t="s">
        <v>55</v>
      </c>
      <c r="E114" s="35" t="s">
        <v>114</v>
      </c>
    </row>
    <row r="115" spans="1:16" ht="12.75">
      <c r="A115" s="24" t="s">
        <v>47</v>
      </c>
      <c r="B115" s="29" t="s">
        <v>196</v>
      </c>
      <c r="C115" s="29" t="s">
        <v>580</v>
      </c>
      <c r="D115" s="24" t="s">
        <v>49</v>
      </c>
      <c r="E115" s="30" t="s">
        <v>581</v>
      </c>
      <c r="F115" s="31" t="s">
        <v>65</v>
      </c>
      <c r="G115" s="32">
        <v>105.3</v>
      </c>
      <c r="H115" s="33">
        <v>0</v>
      </c>
      <c r="I115" s="33">
        <f>ROUND(ROUND(H115,2)*ROUND(G115,3),2)</f>
      </c>
      <c r="O115">
        <f>(I115*21)/100</f>
      </c>
      <c r="P115" t="s">
        <v>26</v>
      </c>
    </row>
    <row r="116" spans="1:5" ht="12.75">
      <c r="A116" s="34" t="s">
        <v>52</v>
      </c>
      <c r="E116" s="35" t="s">
        <v>49</v>
      </c>
    </row>
    <row r="117" spans="1:5" ht="51">
      <c r="A117" s="36" t="s">
        <v>53</v>
      </c>
      <c r="E117" s="37" t="s">
        <v>936</v>
      </c>
    </row>
    <row r="118" spans="1:5" ht="12.75">
      <c r="A118" t="s">
        <v>55</v>
      </c>
      <c r="E118" s="35" t="s">
        <v>583</v>
      </c>
    </row>
    <row r="119" spans="1:16" ht="12.75">
      <c r="A119" s="24" t="s">
        <v>47</v>
      </c>
      <c r="B119" s="29" t="s">
        <v>201</v>
      </c>
      <c r="C119" s="29" t="s">
        <v>584</v>
      </c>
      <c r="D119" s="24" t="s">
        <v>49</v>
      </c>
      <c r="E119" s="30" t="s">
        <v>585</v>
      </c>
      <c r="F119" s="31" t="s">
        <v>65</v>
      </c>
      <c r="G119" s="32">
        <v>73.8</v>
      </c>
      <c r="H119" s="33">
        <v>0</v>
      </c>
      <c r="I119" s="33">
        <f>ROUND(ROUND(H119,2)*ROUND(G119,3),2)</f>
      </c>
      <c r="O119">
        <f>(I119*21)/100</f>
      </c>
      <c r="P119" t="s">
        <v>26</v>
      </c>
    </row>
    <row r="120" spans="1:5" ht="12.75">
      <c r="A120" s="34" t="s">
        <v>52</v>
      </c>
      <c r="E120" s="35" t="s">
        <v>49</v>
      </c>
    </row>
    <row r="121" spans="1:5" ht="38.25">
      <c r="A121" s="36" t="s">
        <v>53</v>
      </c>
      <c r="E121" s="37" t="s">
        <v>937</v>
      </c>
    </row>
    <row r="122" spans="1:5" ht="38.25">
      <c r="A122" t="s">
        <v>55</v>
      </c>
      <c r="E122" s="35" t="s">
        <v>120</v>
      </c>
    </row>
    <row r="123" spans="1:16" ht="12.75">
      <c r="A123" s="24" t="s">
        <v>47</v>
      </c>
      <c r="B123" s="29" t="s">
        <v>208</v>
      </c>
      <c r="C123" s="29" t="s">
        <v>122</v>
      </c>
      <c r="D123" s="24" t="s">
        <v>49</v>
      </c>
      <c r="E123" s="30" t="s">
        <v>123</v>
      </c>
      <c r="F123" s="31" t="s">
        <v>65</v>
      </c>
      <c r="G123" s="32">
        <v>73.8</v>
      </c>
      <c r="H123" s="33">
        <v>0</v>
      </c>
      <c r="I123" s="33">
        <f>ROUND(ROUND(H123,2)*ROUND(G123,3),2)</f>
      </c>
      <c r="O123">
        <f>(I123*21)/100</f>
      </c>
      <c r="P123" t="s">
        <v>26</v>
      </c>
    </row>
    <row r="124" spans="1:5" ht="12.75">
      <c r="A124" s="34" t="s">
        <v>52</v>
      </c>
      <c r="E124" s="35" t="s">
        <v>49</v>
      </c>
    </row>
    <row r="125" spans="1:5" ht="25.5">
      <c r="A125" s="36" t="s">
        <v>53</v>
      </c>
      <c r="E125" s="37" t="s">
        <v>938</v>
      </c>
    </row>
    <row r="126" spans="1:5" ht="25.5">
      <c r="A126" t="s">
        <v>55</v>
      </c>
      <c r="E126" s="35" t="s">
        <v>125</v>
      </c>
    </row>
    <row r="127" spans="1:16" ht="12.75">
      <c r="A127" s="24" t="s">
        <v>47</v>
      </c>
      <c r="B127" s="29" t="s">
        <v>214</v>
      </c>
      <c r="C127" s="29" t="s">
        <v>591</v>
      </c>
      <c r="D127" s="24" t="s">
        <v>49</v>
      </c>
      <c r="E127" s="30" t="s">
        <v>592</v>
      </c>
      <c r="F127" s="31" t="s">
        <v>65</v>
      </c>
      <c r="G127" s="32">
        <v>73.8</v>
      </c>
      <c r="H127" s="33">
        <v>0</v>
      </c>
      <c r="I127" s="33">
        <f>ROUND(ROUND(H127,2)*ROUND(G127,3),2)</f>
      </c>
      <c r="O127">
        <f>(I127*21)/100</f>
      </c>
      <c r="P127" t="s">
        <v>26</v>
      </c>
    </row>
    <row r="128" spans="1:5" ht="12.75">
      <c r="A128" s="34" t="s">
        <v>52</v>
      </c>
      <c r="E128" s="35" t="s">
        <v>49</v>
      </c>
    </row>
    <row r="129" spans="1:5" ht="25.5">
      <c r="A129" s="36" t="s">
        <v>53</v>
      </c>
      <c r="E129" s="37" t="s">
        <v>938</v>
      </c>
    </row>
    <row r="130" spans="1:5" ht="38.25">
      <c r="A130" t="s">
        <v>55</v>
      </c>
      <c r="E130" s="35" t="s">
        <v>593</v>
      </c>
    </row>
    <row r="131" spans="1:18" ht="12.75" customHeight="1">
      <c r="A131" s="6" t="s">
        <v>45</v>
      </c>
      <c r="B131" s="6"/>
      <c r="C131" s="39" t="s">
        <v>26</v>
      </c>
      <c r="D131" s="6"/>
      <c r="E131" s="27" t="s">
        <v>132</v>
      </c>
      <c r="F131" s="6"/>
      <c r="G131" s="6"/>
      <c r="H131" s="6"/>
      <c r="I131" s="40">
        <f>0+Q131</f>
      </c>
      <c r="O131">
        <f>0+R131</f>
      </c>
      <c r="Q131">
        <f>0+I132+I136+I140+I144+I148+I152+I156+I160+I164</f>
      </c>
      <c r="R131">
        <f>0+O132+O136+O140+O144+O148+O152+O156+O160+O164</f>
      </c>
    </row>
    <row r="132" spans="1:16" ht="12.75">
      <c r="A132" s="24" t="s">
        <v>47</v>
      </c>
      <c r="B132" s="29" t="s">
        <v>219</v>
      </c>
      <c r="C132" s="29" t="s">
        <v>594</v>
      </c>
      <c r="D132" s="24" t="s">
        <v>49</v>
      </c>
      <c r="E132" s="30" t="s">
        <v>595</v>
      </c>
      <c r="F132" s="31" t="s">
        <v>51</v>
      </c>
      <c r="G132" s="32">
        <v>0.645</v>
      </c>
      <c r="H132" s="33">
        <v>0</v>
      </c>
      <c r="I132" s="33">
        <f>ROUND(ROUND(H132,2)*ROUND(G132,3),2)</f>
      </c>
      <c r="O132">
        <f>(I132*21)/100</f>
      </c>
      <c r="P132" t="s">
        <v>26</v>
      </c>
    </row>
    <row r="133" spans="1:5" ht="12.75">
      <c r="A133" s="34" t="s">
        <v>52</v>
      </c>
      <c r="E133" s="35" t="s">
        <v>49</v>
      </c>
    </row>
    <row r="134" spans="1:5" ht="38.25">
      <c r="A134" s="36" t="s">
        <v>53</v>
      </c>
      <c r="E134" s="37" t="s">
        <v>939</v>
      </c>
    </row>
    <row r="135" spans="1:5" ht="51">
      <c r="A135" t="s">
        <v>55</v>
      </c>
      <c r="E135" s="35" t="s">
        <v>597</v>
      </c>
    </row>
    <row r="136" spans="1:16" ht="12.75">
      <c r="A136" s="24" t="s">
        <v>47</v>
      </c>
      <c r="B136" s="29" t="s">
        <v>225</v>
      </c>
      <c r="C136" s="29" t="s">
        <v>602</v>
      </c>
      <c r="D136" s="24" t="s">
        <v>49</v>
      </c>
      <c r="E136" s="30" t="s">
        <v>603</v>
      </c>
      <c r="F136" s="31" t="s">
        <v>51</v>
      </c>
      <c r="G136" s="32">
        <v>51.75</v>
      </c>
      <c r="H136" s="33">
        <v>0</v>
      </c>
      <c r="I136" s="33">
        <f>ROUND(ROUND(H136,2)*ROUND(G136,3),2)</f>
      </c>
      <c r="O136">
        <f>(I136*21)/100</f>
      </c>
      <c r="P136" t="s">
        <v>26</v>
      </c>
    </row>
    <row r="137" spans="1:5" ht="12.75">
      <c r="A137" s="34" t="s">
        <v>52</v>
      </c>
      <c r="E137" s="35" t="s">
        <v>49</v>
      </c>
    </row>
    <row r="138" spans="1:5" ht="38.25">
      <c r="A138" s="36" t="s">
        <v>53</v>
      </c>
      <c r="E138" s="37" t="s">
        <v>940</v>
      </c>
    </row>
    <row r="139" spans="1:5" ht="25.5">
      <c r="A139" t="s">
        <v>55</v>
      </c>
      <c r="E139" s="35" t="s">
        <v>605</v>
      </c>
    </row>
    <row r="140" spans="1:16" ht="12.75">
      <c r="A140" s="24" t="s">
        <v>47</v>
      </c>
      <c r="B140" s="29" t="s">
        <v>229</v>
      </c>
      <c r="C140" s="29" t="s">
        <v>941</v>
      </c>
      <c r="D140" s="24" t="s">
        <v>49</v>
      </c>
      <c r="E140" s="30" t="s">
        <v>942</v>
      </c>
      <c r="F140" s="31" t="s">
        <v>85</v>
      </c>
      <c r="G140" s="32">
        <v>28</v>
      </c>
      <c r="H140" s="33">
        <v>0</v>
      </c>
      <c r="I140" s="33">
        <f>ROUND(ROUND(H140,2)*ROUND(G140,3),2)</f>
      </c>
      <c r="O140">
        <f>(I140*21)/100</f>
      </c>
      <c r="P140" t="s">
        <v>26</v>
      </c>
    </row>
    <row r="141" spans="1:5" ht="12.75">
      <c r="A141" s="34" t="s">
        <v>52</v>
      </c>
      <c r="E141" s="35" t="s">
        <v>49</v>
      </c>
    </row>
    <row r="142" spans="1:5" ht="63.75">
      <c r="A142" s="36" t="s">
        <v>53</v>
      </c>
      <c r="E142" s="37" t="s">
        <v>943</v>
      </c>
    </row>
    <row r="143" spans="1:5" ht="63.75">
      <c r="A143" t="s">
        <v>55</v>
      </c>
      <c r="E143" s="35" t="s">
        <v>609</v>
      </c>
    </row>
    <row r="144" spans="1:16" ht="12.75">
      <c r="A144" s="24" t="s">
        <v>47</v>
      </c>
      <c r="B144" s="29" t="s">
        <v>235</v>
      </c>
      <c r="C144" s="29" t="s">
        <v>944</v>
      </c>
      <c r="D144" s="24" t="s">
        <v>49</v>
      </c>
      <c r="E144" s="30" t="s">
        <v>945</v>
      </c>
      <c r="F144" s="31" t="s">
        <v>85</v>
      </c>
      <c r="G144" s="32">
        <v>3.6</v>
      </c>
      <c r="H144" s="33">
        <v>0</v>
      </c>
      <c r="I144" s="33">
        <f>ROUND(ROUND(H144,2)*ROUND(G144,3),2)</f>
      </c>
      <c r="O144">
        <f>(I144*21)/100</f>
      </c>
      <c r="P144" t="s">
        <v>26</v>
      </c>
    </row>
    <row r="145" spans="1:5" ht="12.75">
      <c r="A145" s="34" t="s">
        <v>52</v>
      </c>
      <c r="E145" s="35" t="s">
        <v>49</v>
      </c>
    </row>
    <row r="146" spans="1:5" ht="12.75">
      <c r="A146" s="36" t="s">
        <v>53</v>
      </c>
      <c r="E146" s="37" t="s">
        <v>946</v>
      </c>
    </row>
    <row r="147" spans="1:5" ht="63.75">
      <c r="A147" t="s">
        <v>55</v>
      </c>
      <c r="E147" s="35" t="s">
        <v>609</v>
      </c>
    </row>
    <row r="148" spans="1:16" ht="25.5">
      <c r="A148" s="24" t="s">
        <v>47</v>
      </c>
      <c r="B148" s="29" t="s">
        <v>241</v>
      </c>
      <c r="C148" s="29" t="s">
        <v>606</v>
      </c>
      <c r="D148" s="24" t="s">
        <v>49</v>
      </c>
      <c r="E148" s="30" t="s">
        <v>607</v>
      </c>
      <c r="F148" s="31" t="s">
        <v>85</v>
      </c>
      <c r="G148" s="32">
        <v>4</v>
      </c>
      <c r="H148" s="33">
        <v>0</v>
      </c>
      <c r="I148" s="33">
        <f>ROUND(ROUND(H148,2)*ROUND(G148,3),2)</f>
      </c>
      <c r="O148">
        <f>(I148*21)/100</f>
      </c>
      <c r="P148" t="s">
        <v>26</v>
      </c>
    </row>
    <row r="149" spans="1:5" ht="12.75">
      <c r="A149" s="34" t="s">
        <v>52</v>
      </c>
      <c r="E149" s="35" t="s">
        <v>49</v>
      </c>
    </row>
    <row r="150" spans="1:5" ht="12.75">
      <c r="A150" s="36" t="s">
        <v>53</v>
      </c>
      <c r="E150" s="37" t="s">
        <v>947</v>
      </c>
    </row>
    <row r="151" spans="1:5" ht="63.75">
      <c r="A151" t="s">
        <v>55</v>
      </c>
      <c r="E151" s="35" t="s">
        <v>609</v>
      </c>
    </row>
    <row r="152" spans="1:16" ht="12.75">
      <c r="A152" s="24" t="s">
        <v>47</v>
      </c>
      <c r="B152" s="29" t="s">
        <v>247</v>
      </c>
      <c r="C152" s="29" t="s">
        <v>948</v>
      </c>
      <c r="D152" s="24" t="s">
        <v>378</v>
      </c>
      <c r="E152" s="30" t="s">
        <v>949</v>
      </c>
      <c r="F152" s="31" t="s">
        <v>51</v>
      </c>
      <c r="G152" s="32">
        <v>0.26</v>
      </c>
      <c r="H152" s="33">
        <v>0</v>
      </c>
      <c r="I152" s="33">
        <f>ROUND(ROUND(H152,2)*ROUND(G152,3),2)</f>
      </c>
      <c r="O152">
        <f>(I152*21)/100</f>
      </c>
      <c r="P152" t="s">
        <v>26</v>
      </c>
    </row>
    <row r="153" spans="1:5" ht="12.75">
      <c r="A153" s="34" t="s">
        <v>52</v>
      </c>
      <c r="E153" s="35" t="s">
        <v>49</v>
      </c>
    </row>
    <row r="154" spans="1:5" ht="76.5">
      <c r="A154" s="36" t="s">
        <v>53</v>
      </c>
      <c r="E154" s="37" t="s">
        <v>950</v>
      </c>
    </row>
    <row r="155" spans="1:5" ht="76.5">
      <c r="A155" t="s">
        <v>55</v>
      </c>
      <c r="E155" s="35" t="s">
        <v>951</v>
      </c>
    </row>
    <row r="156" spans="1:16" ht="25.5">
      <c r="A156" s="24" t="s">
        <v>47</v>
      </c>
      <c r="B156" s="29" t="s">
        <v>253</v>
      </c>
      <c r="C156" s="29" t="s">
        <v>952</v>
      </c>
      <c r="D156" s="24" t="s">
        <v>49</v>
      </c>
      <c r="E156" s="30" t="s">
        <v>953</v>
      </c>
      <c r="F156" s="31" t="s">
        <v>204</v>
      </c>
      <c r="G156" s="32">
        <v>320</v>
      </c>
      <c r="H156" s="33">
        <v>0</v>
      </c>
      <c r="I156" s="33">
        <f>ROUND(ROUND(H156,2)*ROUND(G156,3),2)</f>
      </c>
      <c r="O156">
        <f>(I156*21)/100</f>
      </c>
      <c r="P156" t="s">
        <v>26</v>
      </c>
    </row>
    <row r="157" spans="1:5" ht="12.75">
      <c r="A157" s="34" t="s">
        <v>52</v>
      </c>
      <c r="E157" s="35" t="s">
        <v>49</v>
      </c>
    </row>
    <row r="158" spans="1:5" ht="63.75">
      <c r="A158" s="36" t="s">
        <v>53</v>
      </c>
      <c r="E158" s="37" t="s">
        <v>954</v>
      </c>
    </row>
    <row r="159" spans="1:5" ht="63.75">
      <c r="A159" t="s">
        <v>55</v>
      </c>
      <c r="E159" s="35" t="s">
        <v>955</v>
      </c>
    </row>
    <row r="160" spans="1:16" ht="12.75">
      <c r="A160" s="24" t="s">
        <v>47</v>
      </c>
      <c r="B160" s="29" t="s">
        <v>257</v>
      </c>
      <c r="C160" s="29" t="s">
        <v>628</v>
      </c>
      <c r="D160" s="24" t="s">
        <v>49</v>
      </c>
      <c r="E160" s="30" t="s">
        <v>629</v>
      </c>
      <c r="F160" s="31" t="s">
        <v>65</v>
      </c>
      <c r="G160" s="32">
        <v>200</v>
      </c>
      <c r="H160" s="33">
        <v>0</v>
      </c>
      <c r="I160" s="33">
        <f>ROUND(ROUND(H160,2)*ROUND(G160,3),2)</f>
      </c>
      <c r="O160">
        <f>(I160*21)/100</f>
      </c>
      <c r="P160" t="s">
        <v>26</v>
      </c>
    </row>
    <row r="161" spans="1:5" ht="12.75">
      <c r="A161" s="34" t="s">
        <v>52</v>
      </c>
      <c r="E161" s="35" t="s">
        <v>49</v>
      </c>
    </row>
    <row r="162" spans="1:5" ht="25.5">
      <c r="A162" s="36" t="s">
        <v>53</v>
      </c>
      <c r="E162" s="37" t="s">
        <v>956</v>
      </c>
    </row>
    <row r="163" spans="1:5" ht="102">
      <c r="A163" t="s">
        <v>55</v>
      </c>
      <c r="E163" s="35" t="s">
        <v>631</v>
      </c>
    </row>
    <row r="164" spans="1:16" ht="12.75">
      <c r="A164" s="24" t="s">
        <v>47</v>
      </c>
      <c r="B164" s="29" t="s">
        <v>262</v>
      </c>
      <c r="C164" s="29" t="s">
        <v>632</v>
      </c>
      <c r="D164" s="24" t="s">
        <v>49</v>
      </c>
      <c r="E164" s="30" t="s">
        <v>633</v>
      </c>
      <c r="F164" s="31" t="s">
        <v>65</v>
      </c>
      <c r="G164" s="32">
        <v>100</v>
      </c>
      <c r="H164" s="33">
        <v>0</v>
      </c>
      <c r="I164" s="33">
        <f>ROUND(ROUND(H164,2)*ROUND(G164,3),2)</f>
      </c>
      <c r="O164">
        <f>(I164*21)/100</f>
      </c>
      <c r="P164" t="s">
        <v>26</v>
      </c>
    </row>
    <row r="165" spans="1:5" ht="12.75">
      <c r="A165" s="34" t="s">
        <v>52</v>
      </c>
      <c r="E165" s="35" t="s">
        <v>49</v>
      </c>
    </row>
    <row r="166" spans="1:5" ht="25.5">
      <c r="A166" s="36" t="s">
        <v>53</v>
      </c>
      <c r="E166" s="37" t="s">
        <v>957</v>
      </c>
    </row>
    <row r="167" spans="1:5" ht="102">
      <c r="A167" t="s">
        <v>55</v>
      </c>
      <c r="E167" s="35" t="s">
        <v>635</v>
      </c>
    </row>
    <row r="168" spans="1:18" ht="12.75" customHeight="1">
      <c r="A168" s="6" t="s">
        <v>45</v>
      </c>
      <c r="B168" s="6"/>
      <c r="C168" s="39" t="s">
        <v>25</v>
      </c>
      <c r="D168" s="6"/>
      <c r="E168" s="27" t="s">
        <v>636</v>
      </c>
      <c r="F168" s="6"/>
      <c r="G168" s="6"/>
      <c r="H168" s="6"/>
      <c r="I168" s="40">
        <f>0+Q168</f>
      </c>
      <c r="O168">
        <f>0+R168</f>
      </c>
      <c r="Q168">
        <f>0+I169+I173+I177+I181+I185+I189</f>
      </c>
      <c r="R168">
        <f>0+O169+O173+O177+O181+O185+O189</f>
      </c>
    </row>
    <row r="169" spans="1:16" ht="12.75">
      <c r="A169" s="24" t="s">
        <v>47</v>
      </c>
      <c r="B169" s="29" t="s">
        <v>266</v>
      </c>
      <c r="C169" s="29" t="s">
        <v>637</v>
      </c>
      <c r="D169" s="24" t="s">
        <v>49</v>
      </c>
      <c r="E169" s="30" t="s">
        <v>638</v>
      </c>
      <c r="F169" s="31" t="s">
        <v>639</v>
      </c>
      <c r="G169" s="32">
        <v>270</v>
      </c>
      <c r="H169" s="33">
        <v>0</v>
      </c>
      <c r="I169" s="33">
        <f>ROUND(ROUND(H169,2)*ROUND(G169,3),2)</f>
      </c>
      <c r="O169">
        <f>(I169*21)/100</f>
      </c>
      <c r="P169" t="s">
        <v>26</v>
      </c>
    </row>
    <row r="170" spans="1:5" ht="12.75">
      <c r="A170" s="34" t="s">
        <v>52</v>
      </c>
      <c r="E170" s="35" t="s">
        <v>49</v>
      </c>
    </row>
    <row r="171" spans="1:5" ht="12.75">
      <c r="A171" s="36" t="s">
        <v>53</v>
      </c>
      <c r="E171" s="37" t="s">
        <v>958</v>
      </c>
    </row>
    <row r="172" spans="1:5" ht="25.5">
      <c r="A172" t="s">
        <v>55</v>
      </c>
      <c r="E172" s="35" t="s">
        <v>641</v>
      </c>
    </row>
    <row r="173" spans="1:16" ht="12.75">
      <c r="A173" s="24" t="s">
        <v>47</v>
      </c>
      <c r="B173" s="29" t="s">
        <v>272</v>
      </c>
      <c r="C173" s="29" t="s">
        <v>643</v>
      </c>
      <c r="D173" s="24" t="s">
        <v>378</v>
      </c>
      <c r="E173" s="30" t="s">
        <v>644</v>
      </c>
      <c r="F173" s="31" t="s">
        <v>51</v>
      </c>
      <c r="G173" s="32">
        <v>22.94</v>
      </c>
      <c r="H173" s="33">
        <v>0</v>
      </c>
      <c r="I173" s="33">
        <f>ROUND(ROUND(H173,2)*ROUND(G173,3),2)</f>
      </c>
      <c r="O173">
        <f>(I173*21)/100</f>
      </c>
      <c r="P173" t="s">
        <v>26</v>
      </c>
    </row>
    <row r="174" spans="1:5" ht="12.75">
      <c r="A174" s="34" t="s">
        <v>52</v>
      </c>
      <c r="E174" s="35" t="s">
        <v>49</v>
      </c>
    </row>
    <row r="175" spans="1:5" ht="76.5">
      <c r="A175" s="36" t="s">
        <v>53</v>
      </c>
      <c r="E175" s="37" t="s">
        <v>959</v>
      </c>
    </row>
    <row r="176" spans="1:5" ht="382.5">
      <c r="A176" t="s">
        <v>55</v>
      </c>
      <c r="E176" s="35" t="s">
        <v>646</v>
      </c>
    </row>
    <row r="177" spans="1:16" ht="12.75">
      <c r="A177" s="24" t="s">
        <v>47</v>
      </c>
      <c r="B177" s="29" t="s">
        <v>276</v>
      </c>
      <c r="C177" s="29" t="s">
        <v>648</v>
      </c>
      <c r="D177" s="24" t="s">
        <v>49</v>
      </c>
      <c r="E177" s="30" t="s">
        <v>649</v>
      </c>
      <c r="F177" s="31" t="s">
        <v>509</v>
      </c>
      <c r="G177" s="32">
        <v>3.326</v>
      </c>
      <c r="H177" s="33">
        <v>0</v>
      </c>
      <c r="I177" s="33">
        <f>ROUND(ROUND(H177,2)*ROUND(G177,3),2)</f>
      </c>
      <c r="O177">
        <f>(I177*21)/100</f>
      </c>
      <c r="P177" t="s">
        <v>26</v>
      </c>
    </row>
    <row r="178" spans="1:5" ht="12.75">
      <c r="A178" s="34" t="s">
        <v>52</v>
      </c>
      <c r="E178" s="35" t="s">
        <v>49</v>
      </c>
    </row>
    <row r="179" spans="1:5" ht="25.5">
      <c r="A179" s="36" t="s">
        <v>53</v>
      </c>
      <c r="E179" s="37" t="s">
        <v>960</v>
      </c>
    </row>
    <row r="180" spans="1:5" ht="242.25">
      <c r="A180" t="s">
        <v>55</v>
      </c>
      <c r="E180" s="35" t="s">
        <v>651</v>
      </c>
    </row>
    <row r="181" spans="1:16" ht="12.75">
      <c r="A181" s="24" t="s">
        <v>47</v>
      </c>
      <c r="B181" s="29" t="s">
        <v>282</v>
      </c>
      <c r="C181" s="29" t="s">
        <v>961</v>
      </c>
      <c r="D181" s="24" t="s">
        <v>378</v>
      </c>
      <c r="E181" s="30" t="s">
        <v>962</v>
      </c>
      <c r="F181" s="31" t="s">
        <v>51</v>
      </c>
      <c r="G181" s="32">
        <v>1.313</v>
      </c>
      <c r="H181" s="33">
        <v>0</v>
      </c>
      <c r="I181" s="33">
        <f>ROUND(ROUND(H181,2)*ROUND(G181,3),2)</f>
      </c>
      <c r="O181">
        <f>(I181*21)/100</f>
      </c>
      <c r="P181" t="s">
        <v>26</v>
      </c>
    </row>
    <row r="182" spans="1:5" ht="12.75">
      <c r="A182" s="34" t="s">
        <v>52</v>
      </c>
      <c r="E182" s="35" t="s">
        <v>49</v>
      </c>
    </row>
    <row r="183" spans="1:5" ht="38.25">
      <c r="A183" s="36" t="s">
        <v>53</v>
      </c>
      <c r="E183" s="37" t="s">
        <v>963</v>
      </c>
    </row>
    <row r="184" spans="1:5" ht="229.5">
      <c r="A184" t="s">
        <v>55</v>
      </c>
      <c r="E184" s="35" t="s">
        <v>964</v>
      </c>
    </row>
    <row r="185" spans="1:16" ht="12.75">
      <c r="A185" s="24" t="s">
        <v>47</v>
      </c>
      <c r="B185" s="29" t="s">
        <v>287</v>
      </c>
      <c r="C185" s="29" t="s">
        <v>662</v>
      </c>
      <c r="D185" s="24" t="s">
        <v>378</v>
      </c>
      <c r="E185" s="30" t="s">
        <v>663</v>
      </c>
      <c r="F185" s="31" t="s">
        <v>51</v>
      </c>
      <c r="G185" s="32">
        <v>4.86</v>
      </c>
      <c r="H185" s="33">
        <v>0</v>
      </c>
      <c r="I185" s="33">
        <f>ROUND(ROUND(H185,2)*ROUND(G185,3),2)</f>
      </c>
      <c r="O185">
        <f>(I185*21)/100</f>
      </c>
      <c r="P185" t="s">
        <v>26</v>
      </c>
    </row>
    <row r="186" spans="1:5" ht="12.75">
      <c r="A186" s="34" t="s">
        <v>52</v>
      </c>
      <c r="E186" s="35" t="s">
        <v>49</v>
      </c>
    </row>
    <row r="187" spans="1:5" ht="25.5">
      <c r="A187" s="36" t="s">
        <v>53</v>
      </c>
      <c r="E187" s="37" t="s">
        <v>965</v>
      </c>
    </row>
    <row r="188" spans="1:5" ht="369.75">
      <c r="A188" t="s">
        <v>55</v>
      </c>
      <c r="E188" s="35" t="s">
        <v>656</v>
      </c>
    </row>
    <row r="189" spans="1:16" ht="12.75">
      <c r="A189" s="24" t="s">
        <v>47</v>
      </c>
      <c r="B189" s="29" t="s">
        <v>642</v>
      </c>
      <c r="C189" s="29" t="s">
        <v>666</v>
      </c>
      <c r="D189" s="24" t="s">
        <v>49</v>
      </c>
      <c r="E189" s="30" t="s">
        <v>667</v>
      </c>
      <c r="F189" s="31" t="s">
        <v>509</v>
      </c>
      <c r="G189" s="32">
        <v>0.899</v>
      </c>
      <c r="H189" s="33">
        <v>0</v>
      </c>
      <c r="I189" s="33">
        <f>ROUND(ROUND(H189,2)*ROUND(G189,3),2)</f>
      </c>
      <c r="O189">
        <f>(I189*21)/100</f>
      </c>
      <c r="P189" t="s">
        <v>26</v>
      </c>
    </row>
    <row r="190" spans="1:5" ht="12.75">
      <c r="A190" s="34" t="s">
        <v>52</v>
      </c>
      <c r="E190" s="35" t="s">
        <v>49</v>
      </c>
    </row>
    <row r="191" spans="1:5" ht="25.5">
      <c r="A191" s="36" t="s">
        <v>53</v>
      </c>
      <c r="E191" s="37" t="s">
        <v>966</v>
      </c>
    </row>
    <row r="192" spans="1:5" ht="267.75">
      <c r="A192" t="s">
        <v>55</v>
      </c>
      <c r="E192" s="35" t="s">
        <v>623</v>
      </c>
    </row>
    <row r="193" spans="1:18" ht="12.75" customHeight="1">
      <c r="A193" s="6" t="s">
        <v>45</v>
      </c>
      <c r="B193" s="6"/>
      <c r="C193" s="39" t="s">
        <v>35</v>
      </c>
      <c r="D193" s="6"/>
      <c r="E193" s="27" t="s">
        <v>467</v>
      </c>
      <c r="F193" s="6"/>
      <c r="G193" s="6"/>
      <c r="H193" s="6"/>
      <c r="I193" s="40">
        <f>0+Q193</f>
      </c>
      <c r="O193">
        <f>0+R193</f>
      </c>
      <c r="Q193">
        <f>0+I194+I198+I202+I206+I210+I214+I218+I222+I226+I230</f>
      </c>
      <c r="R193">
        <f>0+O194+O198+O202+O206+O210+O214+O218+O222+O226+O230</f>
      </c>
    </row>
    <row r="194" spans="1:16" ht="12.75">
      <c r="A194" s="24" t="s">
        <v>47</v>
      </c>
      <c r="B194" s="29" t="s">
        <v>647</v>
      </c>
      <c r="C194" s="29" t="s">
        <v>683</v>
      </c>
      <c r="D194" s="24" t="s">
        <v>49</v>
      </c>
      <c r="E194" s="30" t="s">
        <v>684</v>
      </c>
      <c r="F194" s="31" t="s">
        <v>51</v>
      </c>
      <c r="G194" s="32">
        <v>5.232</v>
      </c>
      <c r="H194" s="33">
        <v>0</v>
      </c>
      <c r="I194" s="33">
        <f>ROUND(ROUND(H194,2)*ROUND(G194,3),2)</f>
      </c>
      <c r="O194">
        <f>(I194*21)/100</f>
      </c>
      <c r="P194" t="s">
        <v>26</v>
      </c>
    </row>
    <row r="195" spans="1:5" ht="12.75">
      <c r="A195" s="34" t="s">
        <v>52</v>
      </c>
      <c r="E195" s="35" t="s">
        <v>49</v>
      </c>
    </row>
    <row r="196" spans="1:5" ht="76.5">
      <c r="A196" s="36" t="s">
        <v>53</v>
      </c>
      <c r="E196" s="37" t="s">
        <v>967</v>
      </c>
    </row>
    <row r="197" spans="1:5" ht="369.75">
      <c r="A197" t="s">
        <v>55</v>
      </c>
      <c r="E197" s="35" t="s">
        <v>656</v>
      </c>
    </row>
    <row r="198" spans="1:16" ht="12.75">
      <c r="A198" s="24" t="s">
        <v>47</v>
      </c>
      <c r="B198" s="29" t="s">
        <v>652</v>
      </c>
      <c r="C198" s="29" t="s">
        <v>687</v>
      </c>
      <c r="D198" s="24" t="s">
        <v>49</v>
      </c>
      <c r="E198" s="30" t="s">
        <v>688</v>
      </c>
      <c r="F198" s="31" t="s">
        <v>51</v>
      </c>
      <c r="G198" s="32">
        <v>10.44</v>
      </c>
      <c r="H198" s="33">
        <v>0</v>
      </c>
      <c r="I198" s="33">
        <f>ROUND(ROUND(H198,2)*ROUND(G198,3),2)</f>
      </c>
      <c r="O198">
        <f>(I198*21)/100</f>
      </c>
      <c r="P198" t="s">
        <v>26</v>
      </c>
    </row>
    <row r="199" spans="1:5" ht="12.75">
      <c r="A199" s="34" t="s">
        <v>52</v>
      </c>
      <c r="E199" s="35" t="s">
        <v>49</v>
      </c>
    </row>
    <row r="200" spans="1:5" ht="38.25">
      <c r="A200" s="36" t="s">
        <v>53</v>
      </c>
      <c r="E200" s="37" t="s">
        <v>968</v>
      </c>
    </row>
    <row r="201" spans="1:5" ht="369.75">
      <c r="A201" t="s">
        <v>55</v>
      </c>
      <c r="E201" s="35" t="s">
        <v>472</v>
      </c>
    </row>
    <row r="202" spans="1:16" ht="12.75">
      <c r="A202" s="24" t="s">
        <v>47</v>
      </c>
      <c r="B202" s="29" t="s">
        <v>657</v>
      </c>
      <c r="C202" s="29" t="s">
        <v>691</v>
      </c>
      <c r="D202" s="24" t="s">
        <v>49</v>
      </c>
      <c r="E202" s="30" t="s">
        <v>692</v>
      </c>
      <c r="F202" s="31" t="s">
        <v>51</v>
      </c>
      <c r="G202" s="32">
        <v>5.541</v>
      </c>
      <c r="H202" s="33">
        <v>0</v>
      </c>
      <c r="I202" s="33">
        <f>ROUND(ROUND(H202,2)*ROUND(G202,3),2)</f>
      </c>
      <c r="O202">
        <f>(I202*21)/100</f>
      </c>
      <c r="P202" t="s">
        <v>26</v>
      </c>
    </row>
    <row r="203" spans="1:5" ht="12.75">
      <c r="A203" s="34" t="s">
        <v>52</v>
      </c>
      <c r="E203" s="35" t="s">
        <v>49</v>
      </c>
    </row>
    <row r="204" spans="1:5" ht="63.75">
      <c r="A204" s="36" t="s">
        <v>53</v>
      </c>
      <c r="E204" s="37" t="s">
        <v>969</v>
      </c>
    </row>
    <row r="205" spans="1:5" ht="369.75">
      <c r="A205" t="s">
        <v>55</v>
      </c>
      <c r="E205" s="35" t="s">
        <v>472</v>
      </c>
    </row>
    <row r="206" spans="1:16" ht="12.75">
      <c r="A206" s="24" t="s">
        <v>47</v>
      </c>
      <c r="B206" s="29" t="s">
        <v>661</v>
      </c>
      <c r="C206" s="29" t="s">
        <v>697</v>
      </c>
      <c r="D206" s="24" t="s">
        <v>49</v>
      </c>
      <c r="E206" s="30" t="s">
        <v>698</v>
      </c>
      <c r="F206" s="31" t="s">
        <v>51</v>
      </c>
      <c r="G206" s="32">
        <v>17.914</v>
      </c>
      <c r="H206" s="33">
        <v>0</v>
      </c>
      <c r="I206" s="33">
        <f>ROUND(ROUND(H206,2)*ROUND(G206,3),2)</f>
      </c>
      <c r="O206">
        <f>(I206*21)/100</f>
      </c>
      <c r="P206" t="s">
        <v>26</v>
      </c>
    </row>
    <row r="207" spans="1:5" ht="12.75">
      <c r="A207" s="34" t="s">
        <v>52</v>
      </c>
      <c r="E207" s="35" t="s">
        <v>49</v>
      </c>
    </row>
    <row r="208" spans="1:5" ht="114.75">
      <c r="A208" s="36" t="s">
        <v>53</v>
      </c>
      <c r="E208" s="37" t="s">
        <v>970</v>
      </c>
    </row>
    <row r="209" spans="1:5" ht="25.5">
      <c r="A209" t="s">
        <v>55</v>
      </c>
      <c r="E209" s="35" t="s">
        <v>700</v>
      </c>
    </row>
    <row r="210" spans="1:16" ht="12.75">
      <c r="A210" s="24" t="s">
        <v>47</v>
      </c>
      <c r="B210" s="29" t="s">
        <v>665</v>
      </c>
      <c r="C210" s="29" t="s">
        <v>702</v>
      </c>
      <c r="D210" s="24" t="s">
        <v>49</v>
      </c>
      <c r="E210" s="30" t="s">
        <v>703</v>
      </c>
      <c r="F210" s="31" t="s">
        <v>51</v>
      </c>
      <c r="G210" s="32">
        <v>3.564</v>
      </c>
      <c r="H210" s="33">
        <v>0</v>
      </c>
      <c r="I210" s="33">
        <f>ROUND(ROUND(H210,2)*ROUND(G210,3),2)</f>
      </c>
      <c r="O210">
        <f>(I210*21)/100</f>
      </c>
      <c r="P210" t="s">
        <v>26</v>
      </c>
    </row>
    <row r="211" spans="1:5" ht="12.75">
      <c r="A211" s="34" t="s">
        <v>52</v>
      </c>
      <c r="E211" s="35" t="s">
        <v>49</v>
      </c>
    </row>
    <row r="212" spans="1:5" ht="51">
      <c r="A212" s="36" t="s">
        <v>53</v>
      </c>
      <c r="E212" s="37" t="s">
        <v>971</v>
      </c>
    </row>
    <row r="213" spans="1:5" ht="38.25">
      <c r="A213" t="s">
        <v>55</v>
      </c>
      <c r="E213" s="35" t="s">
        <v>705</v>
      </c>
    </row>
    <row r="214" spans="1:16" ht="12.75">
      <c r="A214" s="24" t="s">
        <v>47</v>
      </c>
      <c r="B214" s="29" t="s">
        <v>669</v>
      </c>
      <c r="C214" s="29" t="s">
        <v>707</v>
      </c>
      <c r="D214" s="24" t="s">
        <v>49</v>
      </c>
      <c r="E214" s="30" t="s">
        <v>708</v>
      </c>
      <c r="F214" s="31" t="s">
        <v>51</v>
      </c>
      <c r="G214" s="32">
        <v>212.775</v>
      </c>
      <c r="H214" s="33">
        <v>0</v>
      </c>
      <c r="I214" s="33">
        <f>ROUND(ROUND(H214,2)*ROUND(G214,3),2)</f>
      </c>
      <c r="O214">
        <f>(I214*21)/100</f>
      </c>
      <c r="P214" t="s">
        <v>26</v>
      </c>
    </row>
    <row r="215" spans="1:5" ht="12.75">
      <c r="A215" s="34" t="s">
        <v>52</v>
      </c>
      <c r="E215" s="35" t="s">
        <v>49</v>
      </c>
    </row>
    <row r="216" spans="1:5" ht="51">
      <c r="A216" s="36" t="s">
        <v>53</v>
      </c>
      <c r="E216" s="37" t="s">
        <v>972</v>
      </c>
    </row>
    <row r="217" spans="1:5" ht="38.25">
      <c r="A217" t="s">
        <v>55</v>
      </c>
      <c r="E217" s="35" t="s">
        <v>477</v>
      </c>
    </row>
    <row r="218" spans="1:16" ht="25.5">
      <c r="A218" s="24" t="s">
        <v>47</v>
      </c>
      <c r="B218" s="29" t="s">
        <v>673</v>
      </c>
      <c r="C218" s="29" t="s">
        <v>711</v>
      </c>
      <c r="D218" s="24" t="s">
        <v>49</v>
      </c>
      <c r="E218" s="30" t="s">
        <v>712</v>
      </c>
      <c r="F218" s="31" t="s">
        <v>51</v>
      </c>
      <c r="G218" s="32">
        <v>54.99</v>
      </c>
      <c r="H218" s="33">
        <v>0</v>
      </c>
      <c r="I218" s="33">
        <f>ROUND(ROUND(H218,2)*ROUND(G218,3),2)</f>
      </c>
      <c r="O218">
        <f>(I218*21)/100</f>
      </c>
      <c r="P218" t="s">
        <v>26</v>
      </c>
    </row>
    <row r="219" spans="1:5" ht="12.75">
      <c r="A219" s="34" t="s">
        <v>52</v>
      </c>
      <c r="E219" s="35" t="s">
        <v>49</v>
      </c>
    </row>
    <row r="220" spans="1:5" ht="51">
      <c r="A220" s="36" t="s">
        <v>53</v>
      </c>
      <c r="E220" s="37" t="s">
        <v>973</v>
      </c>
    </row>
    <row r="221" spans="1:5" ht="38.25">
      <c r="A221" t="s">
        <v>55</v>
      </c>
      <c r="E221" s="35" t="s">
        <v>477</v>
      </c>
    </row>
    <row r="222" spans="1:16" ht="12.75">
      <c r="A222" s="24" t="s">
        <v>47</v>
      </c>
      <c r="B222" s="29" t="s">
        <v>677</v>
      </c>
      <c r="C222" s="29" t="s">
        <v>715</v>
      </c>
      <c r="D222" s="24" t="s">
        <v>49</v>
      </c>
      <c r="E222" s="30" t="s">
        <v>716</v>
      </c>
      <c r="F222" s="31" t="s">
        <v>51</v>
      </c>
      <c r="G222" s="32">
        <v>8.88</v>
      </c>
      <c r="H222" s="33">
        <v>0</v>
      </c>
      <c r="I222" s="33">
        <f>ROUND(ROUND(H222,2)*ROUND(G222,3),2)</f>
      </c>
      <c r="O222">
        <f>(I222*21)/100</f>
      </c>
      <c r="P222" t="s">
        <v>26</v>
      </c>
    </row>
    <row r="223" spans="1:5" ht="12.75">
      <c r="A223" s="34" t="s">
        <v>52</v>
      </c>
      <c r="E223" s="35" t="s">
        <v>49</v>
      </c>
    </row>
    <row r="224" spans="1:5" ht="38.25">
      <c r="A224" s="36" t="s">
        <v>53</v>
      </c>
      <c r="E224" s="37" t="s">
        <v>974</v>
      </c>
    </row>
    <row r="225" spans="1:5" ht="293.25">
      <c r="A225" t="s">
        <v>55</v>
      </c>
      <c r="E225" s="35" t="s">
        <v>718</v>
      </c>
    </row>
    <row r="226" spans="1:16" ht="12.75">
      <c r="A226" s="24" t="s">
        <v>47</v>
      </c>
      <c r="B226" s="29" t="s">
        <v>682</v>
      </c>
      <c r="C226" s="29" t="s">
        <v>720</v>
      </c>
      <c r="D226" s="24" t="s">
        <v>49</v>
      </c>
      <c r="E226" s="30" t="s">
        <v>721</v>
      </c>
      <c r="F226" s="31" t="s">
        <v>51</v>
      </c>
      <c r="G226" s="32">
        <v>7.875</v>
      </c>
      <c r="H226" s="33">
        <v>0</v>
      </c>
      <c r="I226" s="33">
        <f>ROUND(ROUND(H226,2)*ROUND(G226,3),2)</f>
      </c>
      <c r="O226">
        <f>(I226*21)/100</f>
      </c>
      <c r="P226" t="s">
        <v>26</v>
      </c>
    </row>
    <row r="227" spans="1:5" ht="12.75">
      <c r="A227" s="34" t="s">
        <v>52</v>
      </c>
      <c r="E227" s="35" t="s">
        <v>49</v>
      </c>
    </row>
    <row r="228" spans="1:5" ht="12.75">
      <c r="A228" s="36" t="s">
        <v>53</v>
      </c>
      <c r="E228" s="37" t="s">
        <v>975</v>
      </c>
    </row>
    <row r="229" spans="1:5" ht="51">
      <c r="A229" t="s">
        <v>55</v>
      </c>
      <c r="E229" s="35" t="s">
        <v>723</v>
      </c>
    </row>
    <row r="230" spans="1:16" ht="12.75">
      <c r="A230" s="24" t="s">
        <v>47</v>
      </c>
      <c r="B230" s="29" t="s">
        <v>686</v>
      </c>
      <c r="C230" s="29" t="s">
        <v>478</v>
      </c>
      <c r="D230" s="24" t="s">
        <v>49</v>
      </c>
      <c r="E230" s="30" t="s">
        <v>479</v>
      </c>
      <c r="F230" s="31" t="s">
        <v>51</v>
      </c>
      <c r="G230" s="32">
        <v>17.4</v>
      </c>
      <c r="H230" s="33">
        <v>0</v>
      </c>
      <c r="I230" s="33">
        <f>ROUND(ROUND(H230,2)*ROUND(G230,3),2)</f>
      </c>
      <c r="O230">
        <f>(I230*21)/100</f>
      </c>
      <c r="P230" t="s">
        <v>26</v>
      </c>
    </row>
    <row r="231" spans="1:5" ht="12.75">
      <c r="A231" s="34" t="s">
        <v>52</v>
      </c>
      <c r="E231" s="35" t="s">
        <v>49</v>
      </c>
    </row>
    <row r="232" spans="1:5" ht="51">
      <c r="A232" s="36" t="s">
        <v>53</v>
      </c>
      <c r="E232" s="37" t="s">
        <v>976</v>
      </c>
    </row>
    <row r="233" spans="1:5" ht="102">
      <c r="A233" t="s">
        <v>55</v>
      </c>
      <c r="E233" s="35" t="s">
        <v>482</v>
      </c>
    </row>
    <row r="234" spans="1:18" ht="12.75" customHeight="1">
      <c r="A234" s="6" t="s">
        <v>45</v>
      </c>
      <c r="B234" s="6"/>
      <c r="C234" s="39" t="s">
        <v>37</v>
      </c>
      <c r="D234" s="6"/>
      <c r="E234" s="27" t="s">
        <v>139</v>
      </c>
      <c r="F234" s="6"/>
      <c r="G234" s="6"/>
      <c r="H234" s="6"/>
      <c r="I234" s="40">
        <f>0+Q234</f>
      </c>
      <c r="O234">
        <f>0+R234</f>
      </c>
      <c r="Q234">
        <f>0+I235+I239+I243+I247+I251+I255+I259+I263</f>
      </c>
      <c r="R234">
        <f>0+O235+O239+O243+O247+O251+O255+O259+O263</f>
      </c>
    </row>
    <row r="235" spans="1:16" ht="12.75">
      <c r="A235" s="24" t="s">
        <v>47</v>
      </c>
      <c r="B235" s="29" t="s">
        <v>690</v>
      </c>
      <c r="C235" s="29" t="s">
        <v>727</v>
      </c>
      <c r="D235" s="24" t="s">
        <v>49</v>
      </c>
      <c r="E235" s="30" t="s">
        <v>728</v>
      </c>
      <c r="F235" s="31" t="s">
        <v>51</v>
      </c>
      <c r="G235" s="32">
        <v>49.538</v>
      </c>
      <c r="H235" s="33">
        <v>0</v>
      </c>
      <c r="I235" s="33">
        <f>ROUND(ROUND(H235,2)*ROUND(G235,3),2)</f>
      </c>
      <c r="O235">
        <f>(I235*21)/100</f>
      </c>
      <c r="P235" t="s">
        <v>26</v>
      </c>
    </row>
    <row r="236" spans="1:5" ht="12.75">
      <c r="A236" s="34" t="s">
        <v>52</v>
      </c>
      <c r="E236" s="35" t="s">
        <v>49</v>
      </c>
    </row>
    <row r="237" spans="1:5" ht="76.5">
      <c r="A237" s="36" t="s">
        <v>53</v>
      </c>
      <c r="E237" s="37" t="s">
        <v>977</v>
      </c>
    </row>
    <row r="238" spans="1:5" ht="51">
      <c r="A238" t="s">
        <v>55</v>
      </c>
      <c r="E238" s="35" t="s">
        <v>151</v>
      </c>
    </row>
    <row r="239" spans="1:16" ht="12.75">
      <c r="A239" s="24" t="s">
        <v>47</v>
      </c>
      <c r="B239" s="29" t="s">
        <v>694</v>
      </c>
      <c r="C239" s="29" t="s">
        <v>731</v>
      </c>
      <c r="D239" s="24" t="s">
        <v>49</v>
      </c>
      <c r="E239" s="30" t="s">
        <v>732</v>
      </c>
      <c r="F239" s="31" t="s">
        <v>65</v>
      </c>
      <c r="G239" s="32">
        <v>11.2</v>
      </c>
      <c r="H239" s="33">
        <v>0</v>
      </c>
      <c r="I239" s="33">
        <f>ROUND(ROUND(H239,2)*ROUND(G239,3),2)</f>
      </c>
      <c r="O239">
        <f>(I239*21)/100</f>
      </c>
      <c r="P239" t="s">
        <v>26</v>
      </c>
    </row>
    <row r="240" spans="1:5" ht="12.75">
      <c r="A240" s="34" t="s">
        <v>52</v>
      </c>
      <c r="E240" s="35" t="s">
        <v>49</v>
      </c>
    </row>
    <row r="241" spans="1:5" ht="12.75">
      <c r="A241" s="36" t="s">
        <v>53</v>
      </c>
      <c r="E241" s="37" t="s">
        <v>978</v>
      </c>
    </row>
    <row r="242" spans="1:5" ht="38.25">
      <c r="A242" t="s">
        <v>55</v>
      </c>
      <c r="E242" s="35" t="s">
        <v>734</v>
      </c>
    </row>
    <row r="243" spans="1:16" ht="12.75">
      <c r="A243" s="24" t="s">
        <v>47</v>
      </c>
      <c r="B243" s="29" t="s">
        <v>696</v>
      </c>
      <c r="C243" s="29" t="s">
        <v>736</v>
      </c>
      <c r="D243" s="24" t="s">
        <v>49</v>
      </c>
      <c r="E243" s="30" t="s">
        <v>737</v>
      </c>
      <c r="F243" s="31" t="s">
        <v>65</v>
      </c>
      <c r="G243" s="32">
        <v>173.4</v>
      </c>
      <c r="H243" s="33">
        <v>0</v>
      </c>
      <c r="I243" s="33">
        <f>ROUND(ROUND(H243,2)*ROUND(G243,3),2)</f>
      </c>
      <c r="O243">
        <f>(I243*21)/100</f>
      </c>
      <c r="P243" t="s">
        <v>26</v>
      </c>
    </row>
    <row r="244" spans="1:5" ht="12.75">
      <c r="A244" s="34" t="s">
        <v>52</v>
      </c>
      <c r="E244" s="35" t="s">
        <v>49</v>
      </c>
    </row>
    <row r="245" spans="1:5" ht="25.5">
      <c r="A245" s="36" t="s">
        <v>53</v>
      </c>
      <c r="E245" s="37" t="s">
        <v>979</v>
      </c>
    </row>
    <row r="246" spans="1:5" ht="51">
      <c r="A246" t="s">
        <v>55</v>
      </c>
      <c r="E246" s="35" t="s">
        <v>163</v>
      </c>
    </row>
    <row r="247" spans="1:16" ht="12.75">
      <c r="A247" s="24" t="s">
        <v>47</v>
      </c>
      <c r="B247" s="29" t="s">
        <v>701</v>
      </c>
      <c r="C247" s="29" t="s">
        <v>744</v>
      </c>
      <c r="D247" s="24" t="s">
        <v>49</v>
      </c>
      <c r="E247" s="30" t="s">
        <v>745</v>
      </c>
      <c r="F247" s="31" t="s">
        <v>65</v>
      </c>
      <c r="G247" s="32">
        <v>303.96</v>
      </c>
      <c r="H247" s="33">
        <v>0</v>
      </c>
      <c r="I247" s="33">
        <f>ROUND(ROUND(H247,2)*ROUND(G247,3),2)</f>
      </c>
      <c r="O247">
        <f>(I247*21)/100</f>
      </c>
      <c r="P247" t="s">
        <v>26</v>
      </c>
    </row>
    <row r="248" spans="1:5" ht="12.75">
      <c r="A248" s="34" t="s">
        <v>52</v>
      </c>
      <c r="E248" s="35" t="s">
        <v>49</v>
      </c>
    </row>
    <row r="249" spans="1:5" ht="51">
      <c r="A249" s="36" t="s">
        <v>53</v>
      </c>
      <c r="E249" s="37" t="s">
        <v>980</v>
      </c>
    </row>
    <row r="250" spans="1:5" ht="51">
      <c r="A250" t="s">
        <v>55</v>
      </c>
      <c r="E250" s="35" t="s">
        <v>163</v>
      </c>
    </row>
    <row r="251" spans="1:16" ht="25.5">
      <c r="A251" s="24" t="s">
        <v>47</v>
      </c>
      <c r="B251" s="29" t="s">
        <v>706</v>
      </c>
      <c r="C251" s="29" t="s">
        <v>981</v>
      </c>
      <c r="D251" s="24" t="s">
        <v>49</v>
      </c>
      <c r="E251" s="30" t="s">
        <v>982</v>
      </c>
      <c r="F251" s="31" t="s">
        <v>65</v>
      </c>
      <c r="G251" s="32">
        <v>130.56</v>
      </c>
      <c r="H251" s="33">
        <v>0</v>
      </c>
      <c r="I251" s="33">
        <f>ROUND(ROUND(H251,2)*ROUND(G251,3),2)</f>
      </c>
      <c r="O251">
        <f>(I251*21)/100</f>
      </c>
      <c r="P251" t="s">
        <v>26</v>
      </c>
    </row>
    <row r="252" spans="1:5" ht="12.75">
      <c r="A252" s="34" t="s">
        <v>52</v>
      </c>
      <c r="E252" s="35" t="s">
        <v>49</v>
      </c>
    </row>
    <row r="253" spans="1:5" ht="25.5">
      <c r="A253" s="36" t="s">
        <v>53</v>
      </c>
      <c r="E253" s="37" t="s">
        <v>983</v>
      </c>
    </row>
    <row r="254" spans="1:5" ht="140.25">
      <c r="A254" t="s">
        <v>55</v>
      </c>
      <c r="E254" s="35" t="s">
        <v>174</v>
      </c>
    </row>
    <row r="255" spans="1:16" ht="12.75">
      <c r="A255" s="24" t="s">
        <v>47</v>
      </c>
      <c r="B255" s="29" t="s">
        <v>710</v>
      </c>
      <c r="C255" s="29" t="s">
        <v>764</v>
      </c>
      <c r="D255" s="24" t="s">
        <v>49</v>
      </c>
      <c r="E255" s="30" t="s">
        <v>765</v>
      </c>
      <c r="F255" s="31" t="s">
        <v>51</v>
      </c>
      <c r="G255" s="32">
        <v>5.387</v>
      </c>
      <c r="H255" s="33">
        <v>0</v>
      </c>
      <c r="I255" s="33">
        <f>ROUND(ROUND(H255,2)*ROUND(G255,3),2)</f>
      </c>
      <c r="O255">
        <f>(I255*21)/100</f>
      </c>
      <c r="P255" t="s">
        <v>26</v>
      </c>
    </row>
    <row r="256" spans="1:5" ht="12.75">
      <c r="A256" s="34" t="s">
        <v>52</v>
      </c>
      <c r="E256" s="35" t="s">
        <v>49</v>
      </c>
    </row>
    <row r="257" spans="1:5" ht="38.25">
      <c r="A257" s="36" t="s">
        <v>53</v>
      </c>
      <c r="E257" s="37" t="s">
        <v>984</v>
      </c>
    </row>
    <row r="258" spans="1:5" ht="140.25">
      <c r="A258" t="s">
        <v>55</v>
      </c>
      <c r="E258" s="35" t="s">
        <v>174</v>
      </c>
    </row>
    <row r="259" spans="1:16" ht="12.75">
      <c r="A259" s="24" t="s">
        <v>47</v>
      </c>
      <c r="B259" s="29" t="s">
        <v>714</v>
      </c>
      <c r="C259" s="29" t="s">
        <v>985</v>
      </c>
      <c r="D259" s="24" t="s">
        <v>49</v>
      </c>
      <c r="E259" s="30" t="s">
        <v>986</v>
      </c>
      <c r="F259" s="31" t="s">
        <v>65</v>
      </c>
      <c r="G259" s="32">
        <v>16.25</v>
      </c>
      <c r="H259" s="33">
        <v>0</v>
      </c>
      <c r="I259" s="33">
        <f>ROUND(ROUND(H259,2)*ROUND(G259,3),2)</f>
      </c>
      <c r="O259">
        <f>(I259*21)/100</f>
      </c>
      <c r="P259" t="s">
        <v>26</v>
      </c>
    </row>
    <row r="260" spans="1:5" ht="12.75">
      <c r="A260" s="34" t="s">
        <v>52</v>
      </c>
      <c r="E260" s="35" t="s">
        <v>49</v>
      </c>
    </row>
    <row r="261" spans="1:5" ht="25.5">
      <c r="A261" s="36" t="s">
        <v>53</v>
      </c>
      <c r="E261" s="37" t="s">
        <v>987</v>
      </c>
    </row>
    <row r="262" spans="1:5" ht="153">
      <c r="A262" t="s">
        <v>55</v>
      </c>
      <c r="E262" s="35" t="s">
        <v>194</v>
      </c>
    </row>
    <row r="263" spans="1:16" ht="25.5">
      <c r="A263" s="24" t="s">
        <v>47</v>
      </c>
      <c r="B263" s="29" t="s">
        <v>719</v>
      </c>
      <c r="C263" s="29" t="s">
        <v>988</v>
      </c>
      <c r="D263" s="24" t="s">
        <v>49</v>
      </c>
      <c r="E263" s="30" t="s">
        <v>989</v>
      </c>
      <c r="F263" s="31" t="s">
        <v>65</v>
      </c>
      <c r="G263" s="32">
        <v>1</v>
      </c>
      <c r="H263" s="33">
        <v>0</v>
      </c>
      <c r="I263" s="33">
        <f>ROUND(ROUND(H263,2)*ROUND(G263,3),2)</f>
      </c>
      <c r="O263">
        <f>(I263*21)/100</f>
      </c>
      <c r="P263" t="s">
        <v>26</v>
      </c>
    </row>
    <row r="264" spans="1:5" ht="12.75">
      <c r="A264" s="34" t="s">
        <v>52</v>
      </c>
      <c r="E264" s="35" t="s">
        <v>49</v>
      </c>
    </row>
    <row r="265" spans="1:5" ht="12.75">
      <c r="A265" s="36" t="s">
        <v>53</v>
      </c>
      <c r="E265" s="37" t="s">
        <v>990</v>
      </c>
    </row>
    <row r="266" spans="1:5" ht="153">
      <c r="A266" t="s">
        <v>55</v>
      </c>
      <c r="E266" s="35" t="s">
        <v>194</v>
      </c>
    </row>
    <row r="267" spans="1:18" ht="12.75" customHeight="1">
      <c r="A267" s="6" t="s">
        <v>45</v>
      </c>
      <c r="B267" s="6"/>
      <c r="C267" s="39" t="s">
        <v>39</v>
      </c>
      <c r="D267" s="6"/>
      <c r="E267" s="27" t="s">
        <v>991</v>
      </c>
      <c r="F267" s="6"/>
      <c r="G267" s="6"/>
      <c r="H267" s="6"/>
      <c r="I267" s="40">
        <f>0+Q267</f>
      </c>
      <c r="O267">
        <f>0+R267</f>
      </c>
      <c r="Q267">
        <f>0+I268+I272+I276+I280+I284+I288+I292</f>
      </c>
      <c r="R267">
        <f>0+O268+O272+O276+O280+O284+O288+O292</f>
      </c>
    </row>
    <row r="268" spans="1:16" ht="25.5">
      <c r="A268" s="24" t="s">
        <v>47</v>
      </c>
      <c r="B268" s="29" t="s">
        <v>724</v>
      </c>
      <c r="C268" s="29" t="s">
        <v>992</v>
      </c>
      <c r="D268" s="24" t="s">
        <v>49</v>
      </c>
      <c r="E268" s="30" t="s">
        <v>993</v>
      </c>
      <c r="F268" s="31" t="s">
        <v>65</v>
      </c>
      <c r="G268" s="32">
        <v>246.048</v>
      </c>
      <c r="H268" s="33">
        <v>0</v>
      </c>
      <c r="I268" s="33">
        <f>ROUND(ROUND(H268,2)*ROUND(G268,3),2)</f>
      </c>
      <c r="O268">
        <f>(I268*21)/100</f>
      </c>
      <c r="P268" t="s">
        <v>26</v>
      </c>
    </row>
    <row r="269" spans="1:5" ht="12.75">
      <c r="A269" s="34" t="s">
        <v>52</v>
      </c>
      <c r="E269" s="35" t="s">
        <v>49</v>
      </c>
    </row>
    <row r="270" spans="1:5" ht="76.5">
      <c r="A270" s="36" t="s">
        <v>53</v>
      </c>
      <c r="E270" s="37" t="s">
        <v>994</v>
      </c>
    </row>
    <row r="271" spans="1:5" ht="76.5">
      <c r="A271" t="s">
        <v>55</v>
      </c>
      <c r="E271" s="35" t="s">
        <v>995</v>
      </c>
    </row>
    <row r="272" spans="1:16" ht="25.5">
      <c r="A272" s="24" t="s">
        <v>47</v>
      </c>
      <c r="B272" s="29" t="s">
        <v>726</v>
      </c>
      <c r="C272" s="29" t="s">
        <v>996</v>
      </c>
      <c r="D272" s="24" t="s">
        <v>49</v>
      </c>
      <c r="E272" s="30" t="s">
        <v>997</v>
      </c>
      <c r="F272" s="31" t="s">
        <v>65</v>
      </c>
      <c r="G272" s="32">
        <v>30.756</v>
      </c>
      <c r="H272" s="33">
        <v>0</v>
      </c>
      <c r="I272" s="33">
        <f>ROUND(ROUND(H272,2)*ROUND(G272,3),2)</f>
      </c>
      <c r="O272">
        <f>(I272*21)/100</f>
      </c>
      <c r="P272" t="s">
        <v>26</v>
      </c>
    </row>
    <row r="273" spans="1:5" ht="12.75">
      <c r="A273" s="34" t="s">
        <v>52</v>
      </c>
      <c r="E273" s="35" t="s">
        <v>49</v>
      </c>
    </row>
    <row r="274" spans="1:5" ht="76.5">
      <c r="A274" s="36" t="s">
        <v>53</v>
      </c>
      <c r="E274" s="37" t="s">
        <v>998</v>
      </c>
    </row>
    <row r="275" spans="1:5" ht="76.5">
      <c r="A275" t="s">
        <v>55</v>
      </c>
      <c r="E275" s="35" t="s">
        <v>995</v>
      </c>
    </row>
    <row r="276" spans="1:16" ht="25.5">
      <c r="A276" s="24" t="s">
        <v>47</v>
      </c>
      <c r="B276" s="29" t="s">
        <v>730</v>
      </c>
      <c r="C276" s="29" t="s">
        <v>999</v>
      </c>
      <c r="D276" s="24" t="s">
        <v>49</v>
      </c>
      <c r="E276" s="30" t="s">
        <v>1000</v>
      </c>
      <c r="F276" s="31" t="s">
        <v>65</v>
      </c>
      <c r="G276" s="32">
        <v>30.756</v>
      </c>
      <c r="H276" s="33">
        <v>0</v>
      </c>
      <c r="I276" s="33">
        <f>ROUND(ROUND(H276,2)*ROUND(G276,3),2)</f>
      </c>
      <c r="O276">
        <f>(I276*21)/100</f>
      </c>
      <c r="P276" t="s">
        <v>26</v>
      </c>
    </row>
    <row r="277" spans="1:5" ht="12.75">
      <c r="A277" s="34" t="s">
        <v>52</v>
      </c>
      <c r="E277" s="35" t="s">
        <v>49</v>
      </c>
    </row>
    <row r="278" spans="1:5" ht="76.5">
      <c r="A278" s="36" t="s">
        <v>53</v>
      </c>
      <c r="E278" s="37" t="s">
        <v>1001</v>
      </c>
    </row>
    <row r="279" spans="1:5" ht="76.5">
      <c r="A279" t="s">
        <v>55</v>
      </c>
      <c r="E279" s="35" t="s">
        <v>995</v>
      </c>
    </row>
    <row r="280" spans="1:16" ht="12.75">
      <c r="A280" s="24" t="s">
        <v>47</v>
      </c>
      <c r="B280" s="29" t="s">
        <v>735</v>
      </c>
      <c r="C280" s="29" t="s">
        <v>1002</v>
      </c>
      <c r="D280" s="24" t="s">
        <v>49</v>
      </c>
      <c r="E280" s="30" t="s">
        <v>1003</v>
      </c>
      <c r="F280" s="31" t="s">
        <v>65</v>
      </c>
      <c r="G280" s="32">
        <v>307.56</v>
      </c>
      <c r="H280" s="33">
        <v>0</v>
      </c>
      <c r="I280" s="33">
        <f>ROUND(ROUND(H280,2)*ROUND(G280,3),2)</f>
      </c>
      <c r="O280">
        <f>(I280*21)/100</f>
      </c>
      <c r="P280" t="s">
        <v>26</v>
      </c>
    </row>
    <row r="281" spans="1:5" ht="12.75">
      <c r="A281" s="34" t="s">
        <v>52</v>
      </c>
      <c r="E281" s="35" t="s">
        <v>49</v>
      </c>
    </row>
    <row r="282" spans="1:5" ht="76.5">
      <c r="A282" s="36" t="s">
        <v>53</v>
      </c>
      <c r="E282" s="37" t="s">
        <v>1004</v>
      </c>
    </row>
    <row r="283" spans="1:5" ht="76.5">
      <c r="A283" t="s">
        <v>55</v>
      </c>
      <c r="E283" s="35" t="s">
        <v>995</v>
      </c>
    </row>
    <row r="284" spans="1:16" ht="12.75">
      <c r="A284" s="24" t="s">
        <v>47</v>
      </c>
      <c r="B284" s="29" t="s">
        <v>739</v>
      </c>
      <c r="C284" s="29" t="s">
        <v>1005</v>
      </c>
      <c r="D284" s="24" t="s">
        <v>49</v>
      </c>
      <c r="E284" s="30" t="s">
        <v>1006</v>
      </c>
      <c r="F284" s="31" t="s">
        <v>65</v>
      </c>
      <c r="G284" s="32">
        <v>307.56</v>
      </c>
      <c r="H284" s="33">
        <v>0</v>
      </c>
      <c r="I284" s="33">
        <f>ROUND(ROUND(H284,2)*ROUND(G284,3),2)</f>
      </c>
      <c r="O284">
        <f>(I284*21)/100</f>
      </c>
      <c r="P284" t="s">
        <v>26</v>
      </c>
    </row>
    <row r="285" spans="1:5" ht="12.75">
      <c r="A285" s="34" t="s">
        <v>52</v>
      </c>
      <c r="E285" s="35" t="s">
        <v>49</v>
      </c>
    </row>
    <row r="286" spans="1:5" ht="63.75">
      <c r="A286" s="36" t="s">
        <v>53</v>
      </c>
      <c r="E286" s="37" t="s">
        <v>1007</v>
      </c>
    </row>
    <row r="287" spans="1:5" ht="76.5">
      <c r="A287" t="s">
        <v>55</v>
      </c>
      <c r="E287" s="35" t="s">
        <v>995</v>
      </c>
    </row>
    <row r="288" spans="1:16" ht="12.75">
      <c r="A288" s="24" t="s">
        <v>47</v>
      </c>
      <c r="B288" s="29" t="s">
        <v>743</v>
      </c>
      <c r="C288" s="29" t="s">
        <v>1008</v>
      </c>
      <c r="D288" s="24" t="s">
        <v>49</v>
      </c>
      <c r="E288" s="30" t="s">
        <v>1009</v>
      </c>
      <c r="F288" s="31" t="s">
        <v>65</v>
      </c>
      <c r="G288" s="32">
        <v>199.86</v>
      </c>
      <c r="H288" s="33">
        <v>0</v>
      </c>
      <c r="I288" s="33">
        <f>ROUND(ROUND(H288,2)*ROUND(G288,3),2)</f>
      </c>
      <c r="O288">
        <f>(I288*21)/100</f>
      </c>
      <c r="P288" t="s">
        <v>26</v>
      </c>
    </row>
    <row r="289" spans="1:5" ht="12.75">
      <c r="A289" s="34" t="s">
        <v>52</v>
      </c>
      <c r="E289" s="35" t="s">
        <v>49</v>
      </c>
    </row>
    <row r="290" spans="1:5" ht="63.75">
      <c r="A290" s="36" t="s">
        <v>53</v>
      </c>
      <c r="E290" s="37" t="s">
        <v>1010</v>
      </c>
    </row>
    <row r="291" spans="1:5" ht="63.75">
      <c r="A291" t="s">
        <v>55</v>
      </c>
      <c r="E291" s="35" t="s">
        <v>1011</v>
      </c>
    </row>
    <row r="292" spans="1:16" ht="12.75">
      <c r="A292" s="24" t="s">
        <v>47</v>
      </c>
      <c r="B292" s="29" t="s">
        <v>747</v>
      </c>
      <c r="C292" s="29" t="s">
        <v>1012</v>
      </c>
      <c r="D292" s="24" t="s">
        <v>49</v>
      </c>
      <c r="E292" s="30" t="s">
        <v>1013</v>
      </c>
      <c r="F292" s="31" t="s">
        <v>65</v>
      </c>
      <c r="G292" s="32">
        <v>199.86</v>
      </c>
      <c r="H292" s="33">
        <v>0</v>
      </c>
      <c r="I292" s="33">
        <f>ROUND(ROUND(H292,2)*ROUND(G292,3),2)</f>
      </c>
      <c r="O292">
        <f>(I292*21)/100</f>
      </c>
      <c r="P292" t="s">
        <v>26</v>
      </c>
    </row>
    <row r="293" spans="1:5" ht="12.75">
      <c r="A293" s="34" t="s">
        <v>52</v>
      </c>
      <c r="E293" s="35" t="s">
        <v>49</v>
      </c>
    </row>
    <row r="294" spans="1:5" ht="63.75">
      <c r="A294" s="36" t="s">
        <v>53</v>
      </c>
      <c r="E294" s="37" t="s">
        <v>1014</v>
      </c>
    </row>
    <row r="295" spans="1:5" ht="63.75">
      <c r="A295" t="s">
        <v>55</v>
      </c>
      <c r="E295" s="35" t="s">
        <v>1011</v>
      </c>
    </row>
    <row r="296" spans="1:18" ht="12.75" customHeight="1">
      <c r="A296" s="6" t="s">
        <v>45</v>
      </c>
      <c r="B296" s="6"/>
      <c r="C296" s="39" t="s">
        <v>82</v>
      </c>
      <c r="D296" s="6"/>
      <c r="E296" s="27" t="s">
        <v>767</v>
      </c>
      <c r="F296" s="6"/>
      <c r="G296" s="6"/>
      <c r="H296" s="6"/>
      <c r="I296" s="40">
        <f>0+Q296</f>
      </c>
      <c r="O296">
        <f>0+R296</f>
      </c>
      <c r="Q296">
        <f>0+I297+I301+I305+I309+I313+I317+I321+I325</f>
      </c>
      <c r="R296">
        <f>0+O297+O301+O305+O309+O313+O317+O321+O325</f>
      </c>
    </row>
    <row r="297" spans="1:16" ht="25.5">
      <c r="A297" s="24" t="s">
        <v>47</v>
      </c>
      <c r="B297" s="29" t="s">
        <v>751</v>
      </c>
      <c r="C297" s="29" t="s">
        <v>769</v>
      </c>
      <c r="D297" s="24" t="s">
        <v>49</v>
      </c>
      <c r="E297" s="30" t="s">
        <v>770</v>
      </c>
      <c r="F297" s="31" t="s">
        <v>65</v>
      </c>
      <c r="G297" s="32">
        <v>187.3</v>
      </c>
      <c r="H297" s="33">
        <v>0</v>
      </c>
      <c r="I297" s="33">
        <f>ROUND(ROUND(H297,2)*ROUND(G297,3),2)</f>
      </c>
      <c r="O297">
        <f>(I297*21)/100</f>
      </c>
      <c r="P297" t="s">
        <v>26</v>
      </c>
    </row>
    <row r="298" spans="1:5" ht="12.75">
      <c r="A298" s="34" t="s">
        <v>52</v>
      </c>
      <c r="E298" s="35" t="s">
        <v>49</v>
      </c>
    </row>
    <row r="299" spans="1:5" ht="76.5">
      <c r="A299" s="36" t="s">
        <v>53</v>
      </c>
      <c r="E299" s="37" t="s">
        <v>1015</v>
      </c>
    </row>
    <row r="300" spans="1:5" ht="191.25">
      <c r="A300" t="s">
        <v>55</v>
      </c>
      <c r="E300" s="35" t="s">
        <v>772</v>
      </c>
    </row>
    <row r="301" spans="1:16" ht="25.5">
      <c r="A301" s="24" t="s">
        <v>47</v>
      </c>
      <c r="B301" s="29" t="s">
        <v>755</v>
      </c>
      <c r="C301" s="29" t="s">
        <v>774</v>
      </c>
      <c r="D301" s="24" t="s">
        <v>49</v>
      </c>
      <c r="E301" s="30" t="s">
        <v>775</v>
      </c>
      <c r="F301" s="31" t="s">
        <v>65</v>
      </c>
      <c r="G301" s="32">
        <v>172.25</v>
      </c>
      <c r="H301" s="33">
        <v>0</v>
      </c>
      <c r="I301" s="33">
        <f>ROUND(ROUND(H301,2)*ROUND(G301,3),2)</f>
      </c>
      <c r="O301">
        <f>(I301*21)/100</f>
      </c>
      <c r="P301" t="s">
        <v>26</v>
      </c>
    </row>
    <row r="302" spans="1:5" ht="12.75">
      <c r="A302" s="34" t="s">
        <v>52</v>
      </c>
      <c r="E302" s="35" t="s">
        <v>49</v>
      </c>
    </row>
    <row r="303" spans="1:5" ht="38.25">
      <c r="A303" s="36" t="s">
        <v>53</v>
      </c>
      <c r="E303" s="37" t="s">
        <v>1016</v>
      </c>
    </row>
    <row r="304" spans="1:5" ht="204">
      <c r="A304" t="s">
        <v>55</v>
      </c>
      <c r="E304" s="35" t="s">
        <v>777</v>
      </c>
    </row>
    <row r="305" spans="1:16" ht="12.75">
      <c r="A305" s="24" t="s">
        <v>47</v>
      </c>
      <c r="B305" s="29" t="s">
        <v>759</v>
      </c>
      <c r="C305" s="29" t="s">
        <v>779</v>
      </c>
      <c r="D305" s="24" t="s">
        <v>49</v>
      </c>
      <c r="E305" s="30" t="s">
        <v>780</v>
      </c>
      <c r="F305" s="31" t="s">
        <v>65</v>
      </c>
      <c r="G305" s="32">
        <v>77.22</v>
      </c>
      <c r="H305" s="33">
        <v>0</v>
      </c>
      <c r="I305" s="33">
        <f>ROUND(ROUND(H305,2)*ROUND(G305,3),2)</f>
      </c>
      <c r="O305">
        <f>(I305*21)/100</f>
      </c>
      <c r="P305" t="s">
        <v>26</v>
      </c>
    </row>
    <row r="306" spans="1:5" ht="12.75">
      <c r="A306" s="34" t="s">
        <v>52</v>
      </c>
      <c r="E306" s="35" t="s">
        <v>49</v>
      </c>
    </row>
    <row r="307" spans="1:5" ht="51">
      <c r="A307" s="36" t="s">
        <v>53</v>
      </c>
      <c r="E307" s="37" t="s">
        <v>1017</v>
      </c>
    </row>
    <row r="308" spans="1:5" ht="38.25">
      <c r="A308" t="s">
        <v>55</v>
      </c>
      <c r="E308" s="35" t="s">
        <v>782</v>
      </c>
    </row>
    <row r="309" spans="1:16" ht="12.75">
      <c r="A309" s="24" t="s">
        <v>47</v>
      </c>
      <c r="B309" s="29" t="s">
        <v>763</v>
      </c>
      <c r="C309" s="29" t="s">
        <v>784</v>
      </c>
      <c r="D309" s="24" t="s">
        <v>49</v>
      </c>
      <c r="E309" s="30" t="s">
        <v>785</v>
      </c>
      <c r="F309" s="31" t="s">
        <v>65</v>
      </c>
      <c r="G309" s="32">
        <v>179.7</v>
      </c>
      <c r="H309" s="33">
        <v>0</v>
      </c>
      <c r="I309" s="33">
        <f>ROUND(ROUND(H309,2)*ROUND(G309,3),2)</f>
      </c>
      <c r="O309">
        <f>(I309*21)/100</f>
      </c>
      <c r="P309" t="s">
        <v>26</v>
      </c>
    </row>
    <row r="310" spans="1:5" ht="12.75">
      <c r="A310" s="34" t="s">
        <v>52</v>
      </c>
      <c r="E310" s="35" t="s">
        <v>49</v>
      </c>
    </row>
    <row r="311" spans="1:5" ht="76.5">
      <c r="A311" s="36" t="s">
        <v>53</v>
      </c>
      <c r="E311" s="37" t="s">
        <v>1018</v>
      </c>
    </row>
    <row r="312" spans="1:5" ht="38.25">
      <c r="A312" t="s">
        <v>55</v>
      </c>
      <c r="E312" s="35" t="s">
        <v>782</v>
      </c>
    </row>
    <row r="313" spans="1:16" ht="12.75">
      <c r="A313" s="24" t="s">
        <v>47</v>
      </c>
      <c r="B313" s="29" t="s">
        <v>768</v>
      </c>
      <c r="C313" s="29" t="s">
        <v>1019</v>
      </c>
      <c r="D313" s="24" t="s">
        <v>49</v>
      </c>
      <c r="E313" s="30" t="s">
        <v>1020</v>
      </c>
      <c r="F313" s="31" t="s">
        <v>65</v>
      </c>
      <c r="G313" s="32">
        <v>4.35</v>
      </c>
      <c r="H313" s="33">
        <v>0</v>
      </c>
      <c r="I313" s="33">
        <f>ROUND(ROUND(H313,2)*ROUND(G313,3),2)</f>
      </c>
      <c r="O313">
        <f>(I313*21)/100</f>
      </c>
      <c r="P313" t="s">
        <v>26</v>
      </c>
    </row>
    <row r="314" spans="1:5" ht="12.75">
      <c r="A314" s="34" t="s">
        <v>52</v>
      </c>
      <c r="E314" s="35" t="s">
        <v>49</v>
      </c>
    </row>
    <row r="315" spans="1:5" ht="25.5">
      <c r="A315" s="36" t="s">
        <v>53</v>
      </c>
      <c r="E315" s="37" t="s">
        <v>1021</v>
      </c>
    </row>
    <row r="316" spans="1:5" ht="102">
      <c r="A316" t="s">
        <v>55</v>
      </c>
      <c r="E316" s="35" t="s">
        <v>1022</v>
      </c>
    </row>
    <row r="317" spans="1:16" ht="12.75">
      <c r="A317" s="24" t="s">
        <v>47</v>
      </c>
      <c r="B317" s="29" t="s">
        <v>773</v>
      </c>
      <c r="C317" s="29" t="s">
        <v>788</v>
      </c>
      <c r="D317" s="24" t="s">
        <v>49</v>
      </c>
      <c r="E317" s="30" t="s">
        <v>789</v>
      </c>
      <c r="F317" s="31" t="s">
        <v>65</v>
      </c>
      <c r="G317" s="32">
        <v>25.92</v>
      </c>
      <c r="H317" s="33">
        <v>0</v>
      </c>
      <c r="I317" s="33">
        <f>ROUND(ROUND(H317,2)*ROUND(G317,3),2)</f>
      </c>
      <c r="O317">
        <f>(I317*21)/100</f>
      </c>
      <c r="P317" t="s">
        <v>26</v>
      </c>
    </row>
    <row r="318" spans="1:5" ht="12.75">
      <c r="A318" s="34" t="s">
        <v>52</v>
      </c>
      <c r="E318" s="35" t="s">
        <v>49</v>
      </c>
    </row>
    <row r="319" spans="1:5" ht="12.75">
      <c r="A319" s="36" t="s">
        <v>53</v>
      </c>
      <c r="E319" s="37" t="s">
        <v>1023</v>
      </c>
    </row>
    <row r="320" spans="1:5" ht="51">
      <c r="A320" t="s">
        <v>55</v>
      </c>
      <c r="E320" s="35" t="s">
        <v>791</v>
      </c>
    </row>
    <row r="321" spans="1:16" ht="12.75">
      <c r="A321" s="24" t="s">
        <v>47</v>
      </c>
      <c r="B321" s="29" t="s">
        <v>778</v>
      </c>
      <c r="C321" s="29" t="s">
        <v>793</v>
      </c>
      <c r="D321" s="24" t="s">
        <v>49</v>
      </c>
      <c r="E321" s="30" t="s">
        <v>794</v>
      </c>
      <c r="F321" s="31" t="s">
        <v>65</v>
      </c>
      <c r="G321" s="32">
        <v>421.188</v>
      </c>
      <c r="H321" s="33">
        <v>0</v>
      </c>
      <c r="I321" s="33">
        <f>ROUND(ROUND(H321,2)*ROUND(G321,3),2)</f>
      </c>
      <c r="O321">
        <f>(I321*21)/100</f>
      </c>
      <c r="P321" t="s">
        <v>26</v>
      </c>
    </row>
    <row r="322" spans="1:5" ht="12.75">
      <c r="A322" s="34" t="s">
        <v>52</v>
      </c>
      <c r="E322" s="35" t="s">
        <v>49</v>
      </c>
    </row>
    <row r="323" spans="1:5" ht="76.5">
      <c r="A323" s="36" t="s">
        <v>53</v>
      </c>
      <c r="E323" s="37" t="s">
        <v>1024</v>
      </c>
    </row>
    <row r="324" spans="1:5" ht="51">
      <c r="A324" t="s">
        <v>55</v>
      </c>
      <c r="E324" s="35" t="s">
        <v>791</v>
      </c>
    </row>
    <row r="325" spans="1:16" ht="12.75">
      <c r="A325" s="24" t="s">
        <v>47</v>
      </c>
      <c r="B325" s="29" t="s">
        <v>783</v>
      </c>
      <c r="C325" s="29" t="s">
        <v>797</v>
      </c>
      <c r="D325" s="24" t="s">
        <v>49</v>
      </c>
      <c r="E325" s="30" t="s">
        <v>798</v>
      </c>
      <c r="F325" s="31" t="s">
        <v>65</v>
      </c>
      <c r="G325" s="32">
        <v>12.96</v>
      </c>
      <c r="H325" s="33">
        <v>0</v>
      </c>
      <c r="I325" s="33">
        <f>ROUND(ROUND(H325,2)*ROUND(G325,3),2)</f>
      </c>
      <c r="O325">
        <f>(I325*21)/100</f>
      </c>
      <c r="P325" t="s">
        <v>26</v>
      </c>
    </row>
    <row r="326" spans="1:5" ht="12.75">
      <c r="A326" s="34" t="s">
        <v>52</v>
      </c>
      <c r="E326" s="35" t="s">
        <v>49</v>
      </c>
    </row>
    <row r="327" spans="1:5" ht="12.75">
      <c r="A327" s="36" t="s">
        <v>53</v>
      </c>
      <c r="E327" s="37" t="s">
        <v>1025</v>
      </c>
    </row>
    <row r="328" spans="1:5" ht="51">
      <c r="A328" t="s">
        <v>55</v>
      </c>
      <c r="E328" s="35" t="s">
        <v>791</v>
      </c>
    </row>
    <row r="329" spans="1:18" ht="12.75" customHeight="1">
      <c r="A329" s="6" t="s">
        <v>45</v>
      </c>
      <c r="B329" s="6"/>
      <c r="C329" s="39" t="s">
        <v>89</v>
      </c>
      <c r="D329" s="6"/>
      <c r="E329" s="27" t="s">
        <v>407</v>
      </c>
      <c r="F329" s="6"/>
      <c r="G329" s="6"/>
      <c r="H329" s="6"/>
      <c r="I329" s="40">
        <f>0+Q329</f>
      </c>
      <c r="O329">
        <f>0+R329</f>
      </c>
      <c r="Q329">
        <f>0+I330+I334+I338+I342+I346</f>
      </c>
      <c r="R329">
        <f>0+O330+O334+O338+O342+O346</f>
      </c>
    </row>
    <row r="330" spans="1:16" ht="12.75">
      <c r="A330" s="24" t="s">
        <v>47</v>
      </c>
      <c r="B330" s="29" t="s">
        <v>787</v>
      </c>
      <c r="C330" s="29" t="s">
        <v>801</v>
      </c>
      <c r="D330" s="24" t="s">
        <v>49</v>
      </c>
      <c r="E330" s="30" t="s">
        <v>802</v>
      </c>
      <c r="F330" s="31" t="s">
        <v>85</v>
      </c>
      <c r="G330" s="32">
        <v>26</v>
      </c>
      <c r="H330" s="33">
        <v>0</v>
      </c>
      <c r="I330" s="33">
        <f>ROUND(ROUND(H330,2)*ROUND(G330,3),2)</f>
      </c>
      <c r="O330">
        <f>(I330*21)/100</f>
      </c>
      <c r="P330" t="s">
        <v>26</v>
      </c>
    </row>
    <row r="331" spans="1:5" ht="12.75">
      <c r="A331" s="34" t="s">
        <v>52</v>
      </c>
      <c r="E331" s="35" t="s">
        <v>49</v>
      </c>
    </row>
    <row r="332" spans="1:5" ht="12.75">
      <c r="A332" s="36" t="s">
        <v>53</v>
      </c>
      <c r="E332" s="37" t="s">
        <v>1026</v>
      </c>
    </row>
    <row r="333" spans="1:5" ht="255">
      <c r="A333" t="s">
        <v>55</v>
      </c>
      <c r="E333" s="35" t="s">
        <v>804</v>
      </c>
    </row>
    <row r="334" spans="1:16" ht="12.75">
      <c r="A334" s="24" t="s">
        <v>47</v>
      </c>
      <c r="B334" s="29" t="s">
        <v>792</v>
      </c>
      <c r="C334" s="29" t="s">
        <v>813</v>
      </c>
      <c r="D334" s="24" t="s">
        <v>49</v>
      </c>
      <c r="E334" s="30" t="s">
        <v>814</v>
      </c>
      <c r="F334" s="31" t="s">
        <v>85</v>
      </c>
      <c r="G334" s="32">
        <v>46</v>
      </c>
      <c r="H334" s="33">
        <v>0</v>
      </c>
      <c r="I334" s="33">
        <f>ROUND(ROUND(H334,2)*ROUND(G334,3),2)</f>
      </c>
      <c r="O334">
        <f>(I334*21)/100</f>
      </c>
      <c r="P334" t="s">
        <v>26</v>
      </c>
    </row>
    <row r="335" spans="1:5" ht="12.75">
      <c r="A335" s="34" t="s">
        <v>52</v>
      </c>
      <c r="E335" s="35" t="s">
        <v>49</v>
      </c>
    </row>
    <row r="336" spans="1:5" ht="38.25">
      <c r="A336" s="36" t="s">
        <v>53</v>
      </c>
      <c r="E336" s="37" t="s">
        <v>1027</v>
      </c>
    </row>
    <row r="337" spans="1:5" ht="242.25">
      <c r="A337" t="s">
        <v>55</v>
      </c>
      <c r="E337" s="35" t="s">
        <v>816</v>
      </c>
    </row>
    <row r="338" spans="1:16" ht="12.75">
      <c r="A338" s="24" t="s">
        <v>47</v>
      </c>
      <c r="B338" s="29" t="s">
        <v>796</v>
      </c>
      <c r="C338" s="29" t="s">
        <v>818</v>
      </c>
      <c r="D338" s="24" t="s">
        <v>49</v>
      </c>
      <c r="E338" s="30" t="s">
        <v>819</v>
      </c>
      <c r="F338" s="31" t="s">
        <v>85</v>
      </c>
      <c r="G338" s="32">
        <v>110.4</v>
      </c>
      <c r="H338" s="33">
        <v>0</v>
      </c>
      <c r="I338" s="33">
        <f>ROUND(ROUND(H338,2)*ROUND(G338,3),2)</f>
      </c>
      <c r="O338">
        <f>(I338*21)/100</f>
      </c>
      <c r="P338" t="s">
        <v>26</v>
      </c>
    </row>
    <row r="339" spans="1:5" ht="12.75">
      <c r="A339" s="34" t="s">
        <v>52</v>
      </c>
      <c r="E339" s="35" t="s">
        <v>49</v>
      </c>
    </row>
    <row r="340" spans="1:5" ht="12.75">
      <c r="A340" s="36" t="s">
        <v>53</v>
      </c>
      <c r="E340" s="37" t="s">
        <v>1028</v>
      </c>
    </row>
    <row r="341" spans="1:5" ht="242.25">
      <c r="A341" t="s">
        <v>55</v>
      </c>
      <c r="E341" s="35" t="s">
        <v>821</v>
      </c>
    </row>
    <row r="342" spans="1:16" ht="12.75">
      <c r="A342" s="24" t="s">
        <v>47</v>
      </c>
      <c r="B342" s="29" t="s">
        <v>800</v>
      </c>
      <c r="C342" s="29" t="s">
        <v>1029</v>
      </c>
      <c r="D342" s="24" t="s">
        <v>49</v>
      </c>
      <c r="E342" s="30" t="s">
        <v>1030</v>
      </c>
      <c r="F342" s="31" t="s">
        <v>204</v>
      </c>
      <c r="G342" s="32">
        <v>4</v>
      </c>
      <c r="H342" s="33">
        <v>0</v>
      </c>
      <c r="I342" s="33">
        <f>ROUND(ROUND(H342,2)*ROUND(G342,3),2)</f>
      </c>
      <c r="O342">
        <f>(I342*21)/100</f>
      </c>
      <c r="P342" t="s">
        <v>26</v>
      </c>
    </row>
    <row r="343" spans="1:5" ht="12.75">
      <c r="A343" s="34" t="s">
        <v>52</v>
      </c>
      <c r="E343" s="35" t="s">
        <v>49</v>
      </c>
    </row>
    <row r="344" spans="1:5" ht="25.5">
      <c r="A344" s="36" t="s">
        <v>53</v>
      </c>
      <c r="E344" s="37" t="s">
        <v>1031</v>
      </c>
    </row>
    <row r="345" spans="1:5" ht="153">
      <c r="A345" t="s">
        <v>55</v>
      </c>
      <c r="E345" s="35" t="s">
        <v>1032</v>
      </c>
    </row>
    <row r="346" spans="1:16" ht="12.75">
      <c r="A346" s="24" t="s">
        <v>47</v>
      </c>
      <c r="B346" s="29" t="s">
        <v>805</v>
      </c>
      <c r="C346" s="29" t="s">
        <v>408</v>
      </c>
      <c r="D346" s="24" t="s">
        <v>49</v>
      </c>
      <c r="E346" s="30" t="s">
        <v>409</v>
      </c>
      <c r="F346" s="31" t="s">
        <v>204</v>
      </c>
      <c r="G346" s="32">
        <v>4</v>
      </c>
      <c r="H346" s="33">
        <v>0</v>
      </c>
      <c r="I346" s="33">
        <f>ROUND(ROUND(H346,2)*ROUND(G346,3),2)</f>
      </c>
      <c r="O346">
        <f>(I346*21)/100</f>
      </c>
      <c r="P346" t="s">
        <v>26</v>
      </c>
    </row>
    <row r="347" spans="1:5" ht="12.75">
      <c r="A347" s="34" t="s">
        <v>52</v>
      </c>
      <c r="E347" s="35" t="s">
        <v>49</v>
      </c>
    </row>
    <row r="348" spans="1:5" ht="12.75">
      <c r="A348" s="36" t="s">
        <v>53</v>
      </c>
      <c r="E348" s="37" t="s">
        <v>1033</v>
      </c>
    </row>
    <row r="349" spans="1:5" ht="76.5">
      <c r="A349" t="s">
        <v>55</v>
      </c>
      <c r="E349" s="35" t="s">
        <v>411</v>
      </c>
    </row>
    <row r="350" spans="1:18" ht="12.75" customHeight="1">
      <c r="A350" s="6" t="s">
        <v>45</v>
      </c>
      <c r="B350" s="6"/>
      <c r="C350" s="39" t="s">
        <v>42</v>
      </c>
      <c r="D350" s="6"/>
      <c r="E350" s="27" t="s">
        <v>195</v>
      </c>
      <c r="F350" s="6"/>
      <c r="G350" s="6"/>
      <c r="H350" s="6"/>
      <c r="I350" s="40">
        <f>0+Q350</f>
      </c>
      <c r="O350">
        <f>0+R350</f>
      </c>
      <c r="Q350">
        <f>0+I351+I355+I359+I363+I367+I371+I375+I379+I383+I387+I391+I395+I399+I403+I407+I411+I415+I419+I423+I427+I431+I435+I439</f>
      </c>
      <c r="R350">
        <f>0+O351+O355+O359+O363+O367+O371+O375+O379+O383+O387+O391+O395+O399+O403+O407+O411+O415+O419+O423+O427+O431+O435+O439</f>
      </c>
    </row>
    <row r="351" spans="1:16" ht="12.75">
      <c r="A351" s="24" t="s">
        <v>47</v>
      </c>
      <c r="B351" s="29" t="s">
        <v>809</v>
      </c>
      <c r="C351" s="29" t="s">
        <v>830</v>
      </c>
      <c r="D351" s="24" t="s">
        <v>49</v>
      </c>
      <c r="E351" s="30" t="s">
        <v>831</v>
      </c>
      <c r="F351" s="31" t="s">
        <v>85</v>
      </c>
      <c r="G351" s="32">
        <v>43.2</v>
      </c>
      <c r="H351" s="33">
        <v>0</v>
      </c>
      <c r="I351" s="33">
        <f>ROUND(ROUND(H351,2)*ROUND(G351,3),2)</f>
      </c>
      <c r="O351">
        <f>(I351*21)/100</f>
      </c>
      <c r="P351" t="s">
        <v>26</v>
      </c>
    </row>
    <row r="352" spans="1:5" ht="12.75">
      <c r="A352" s="34" t="s">
        <v>52</v>
      </c>
      <c r="E352" s="35" t="s">
        <v>49</v>
      </c>
    </row>
    <row r="353" spans="1:5" ht="38.25">
      <c r="A353" s="36" t="s">
        <v>53</v>
      </c>
      <c r="E353" s="37" t="s">
        <v>1034</v>
      </c>
    </row>
    <row r="354" spans="1:5" ht="63.75">
      <c r="A354" t="s">
        <v>55</v>
      </c>
      <c r="E354" s="35" t="s">
        <v>833</v>
      </c>
    </row>
    <row r="355" spans="1:16" ht="12.75">
      <c r="A355" s="24" t="s">
        <v>47</v>
      </c>
      <c r="B355" s="29" t="s">
        <v>812</v>
      </c>
      <c r="C355" s="29" t="s">
        <v>1035</v>
      </c>
      <c r="D355" s="24" t="s">
        <v>49</v>
      </c>
      <c r="E355" s="30" t="s">
        <v>1036</v>
      </c>
      <c r="F355" s="31" t="s">
        <v>85</v>
      </c>
      <c r="G355" s="32">
        <v>43.2</v>
      </c>
      <c r="H355" s="33">
        <v>0</v>
      </c>
      <c r="I355" s="33">
        <f>ROUND(ROUND(H355,2)*ROUND(G355,3),2)</f>
      </c>
      <c r="O355">
        <f>(I355*21)/100</f>
      </c>
      <c r="P355" t="s">
        <v>26</v>
      </c>
    </row>
    <row r="356" spans="1:5" ht="12.75">
      <c r="A356" s="34" t="s">
        <v>52</v>
      </c>
      <c r="E356" s="35" t="s">
        <v>49</v>
      </c>
    </row>
    <row r="357" spans="1:5" ht="25.5">
      <c r="A357" s="36" t="s">
        <v>53</v>
      </c>
      <c r="E357" s="37" t="s">
        <v>1037</v>
      </c>
    </row>
    <row r="358" spans="1:5" ht="38.25">
      <c r="A358" t="s">
        <v>55</v>
      </c>
      <c r="E358" s="35" t="s">
        <v>828</v>
      </c>
    </row>
    <row r="359" spans="1:16" ht="25.5">
      <c r="A359" s="24" t="s">
        <v>47</v>
      </c>
      <c r="B359" s="29" t="s">
        <v>817</v>
      </c>
      <c r="C359" s="29" t="s">
        <v>1038</v>
      </c>
      <c r="D359" s="24" t="s">
        <v>49</v>
      </c>
      <c r="E359" s="30" t="s">
        <v>1039</v>
      </c>
      <c r="F359" s="31" t="s">
        <v>85</v>
      </c>
      <c r="G359" s="32">
        <v>24</v>
      </c>
      <c r="H359" s="33">
        <v>0</v>
      </c>
      <c r="I359" s="33">
        <f>ROUND(ROUND(H359,2)*ROUND(G359,3),2)</f>
      </c>
      <c r="O359">
        <f>(I359*21)/100</f>
      </c>
      <c r="P359" t="s">
        <v>26</v>
      </c>
    </row>
    <row r="360" spans="1:5" ht="12.75">
      <c r="A360" s="34" t="s">
        <v>52</v>
      </c>
      <c r="E360" s="35" t="s">
        <v>49</v>
      </c>
    </row>
    <row r="361" spans="1:5" ht="38.25">
      <c r="A361" s="36" t="s">
        <v>53</v>
      </c>
      <c r="E361" s="37" t="s">
        <v>1040</v>
      </c>
    </row>
    <row r="362" spans="1:5" ht="38.25">
      <c r="A362" t="s">
        <v>55</v>
      </c>
      <c r="E362" s="35" t="s">
        <v>828</v>
      </c>
    </row>
    <row r="363" spans="1:16" ht="25.5">
      <c r="A363" s="24" t="s">
        <v>47</v>
      </c>
      <c r="B363" s="29" t="s">
        <v>822</v>
      </c>
      <c r="C363" s="29" t="s">
        <v>1041</v>
      </c>
      <c r="D363" s="24" t="s">
        <v>49</v>
      </c>
      <c r="E363" s="30" t="s">
        <v>1042</v>
      </c>
      <c r="F363" s="31" t="s">
        <v>85</v>
      </c>
      <c r="G363" s="32">
        <v>44</v>
      </c>
      <c r="H363" s="33">
        <v>0</v>
      </c>
      <c r="I363" s="33">
        <f>ROUND(ROUND(H363,2)*ROUND(G363,3),2)</f>
      </c>
      <c r="O363">
        <f>(I363*21)/100</f>
      </c>
      <c r="P363" t="s">
        <v>26</v>
      </c>
    </row>
    <row r="364" spans="1:5" ht="12.75">
      <c r="A364" s="34" t="s">
        <v>52</v>
      </c>
      <c r="E364" s="35" t="s">
        <v>49</v>
      </c>
    </row>
    <row r="365" spans="1:5" ht="38.25">
      <c r="A365" s="36" t="s">
        <v>53</v>
      </c>
      <c r="E365" s="37" t="s">
        <v>1043</v>
      </c>
    </row>
    <row r="366" spans="1:5" ht="38.25">
      <c r="A366" t="s">
        <v>55</v>
      </c>
      <c r="E366" s="35" t="s">
        <v>828</v>
      </c>
    </row>
    <row r="367" spans="1:16" ht="12.75">
      <c r="A367" s="24" t="s">
        <v>47</v>
      </c>
      <c r="B367" s="29" t="s">
        <v>824</v>
      </c>
      <c r="C367" s="29" t="s">
        <v>840</v>
      </c>
      <c r="D367" s="24" t="s">
        <v>49</v>
      </c>
      <c r="E367" s="30" t="s">
        <v>841</v>
      </c>
      <c r="F367" s="31" t="s">
        <v>204</v>
      </c>
      <c r="G367" s="32">
        <v>2</v>
      </c>
      <c r="H367" s="33">
        <v>0</v>
      </c>
      <c r="I367" s="33">
        <f>ROUND(ROUND(H367,2)*ROUND(G367,3),2)</f>
      </c>
      <c r="O367">
        <f>(I367*21)/100</f>
      </c>
      <c r="P367" t="s">
        <v>26</v>
      </c>
    </row>
    <row r="368" spans="1:5" ht="12.75">
      <c r="A368" s="34" t="s">
        <v>52</v>
      </c>
      <c r="E368" s="35" t="s">
        <v>49</v>
      </c>
    </row>
    <row r="369" spans="1:5" ht="25.5">
      <c r="A369" s="36" t="s">
        <v>53</v>
      </c>
      <c r="E369" s="37" t="s">
        <v>842</v>
      </c>
    </row>
    <row r="370" spans="1:5" ht="25.5">
      <c r="A370" t="s">
        <v>55</v>
      </c>
      <c r="E370" s="35" t="s">
        <v>843</v>
      </c>
    </row>
    <row r="371" spans="1:16" ht="25.5">
      <c r="A371" s="24" t="s">
        <v>47</v>
      </c>
      <c r="B371" s="29" t="s">
        <v>829</v>
      </c>
      <c r="C371" s="29" t="s">
        <v>845</v>
      </c>
      <c r="D371" s="24" t="s">
        <v>49</v>
      </c>
      <c r="E371" s="30" t="s">
        <v>846</v>
      </c>
      <c r="F371" s="31" t="s">
        <v>204</v>
      </c>
      <c r="G371" s="32">
        <v>2</v>
      </c>
      <c r="H371" s="33">
        <v>0</v>
      </c>
      <c r="I371" s="33">
        <f>ROUND(ROUND(H371,2)*ROUND(G371,3),2)</f>
      </c>
      <c r="O371">
        <f>(I371*21)/100</f>
      </c>
      <c r="P371" t="s">
        <v>26</v>
      </c>
    </row>
    <row r="372" spans="1:5" ht="12.75">
      <c r="A372" s="34" t="s">
        <v>52</v>
      </c>
      <c r="E372" s="35" t="s">
        <v>49</v>
      </c>
    </row>
    <row r="373" spans="1:5" ht="51">
      <c r="A373" s="36" t="s">
        <v>53</v>
      </c>
      <c r="E373" s="37" t="s">
        <v>1044</v>
      </c>
    </row>
    <row r="374" spans="1:5" ht="25.5">
      <c r="A374" t="s">
        <v>55</v>
      </c>
      <c r="E374" s="35" t="s">
        <v>246</v>
      </c>
    </row>
    <row r="375" spans="1:16" ht="12.75">
      <c r="A375" s="24" t="s">
        <v>47</v>
      </c>
      <c r="B375" s="29" t="s">
        <v>834</v>
      </c>
      <c r="C375" s="29" t="s">
        <v>857</v>
      </c>
      <c r="D375" s="24" t="s">
        <v>49</v>
      </c>
      <c r="E375" s="30" t="s">
        <v>858</v>
      </c>
      <c r="F375" s="31" t="s">
        <v>85</v>
      </c>
      <c r="G375" s="32">
        <v>40.44</v>
      </c>
      <c r="H375" s="33">
        <v>0</v>
      </c>
      <c r="I375" s="33">
        <f>ROUND(ROUND(H375,2)*ROUND(G375,3),2)</f>
      </c>
      <c r="O375">
        <f>(I375*21)/100</f>
      </c>
      <c r="P375" t="s">
        <v>26</v>
      </c>
    </row>
    <row r="376" spans="1:5" ht="12.75">
      <c r="A376" s="34" t="s">
        <v>52</v>
      </c>
      <c r="E376" s="35" t="s">
        <v>49</v>
      </c>
    </row>
    <row r="377" spans="1:5" ht="63.75">
      <c r="A377" s="36" t="s">
        <v>53</v>
      </c>
      <c r="E377" s="37" t="s">
        <v>1045</v>
      </c>
    </row>
    <row r="378" spans="1:5" ht="51">
      <c r="A378" t="s">
        <v>55</v>
      </c>
      <c r="E378" s="35" t="s">
        <v>271</v>
      </c>
    </row>
    <row r="379" spans="1:16" ht="12.75">
      <c r="A379" s="24" t="s">
        <v>47</v>
      </c>
      <c r="B379" s="29" t="s">
        <v>839</v>
      </c>
      <c r="C379" s="29" t="s">
        <v>267</v>
      </c>
      <c r="D379" s="24" t="s">
        <v>49</v>
      </c>
      <c r="E379" s="30" t="s">
        <v>268</v>
      </c>
      <c r="F379" s="31" t="s">
        <v>85</v>
      </c>
      <c r="G379" s="32">
        <v>13</v>
      </c>
      <c r="H379" s="33">
        <v>0</v>
      </c>
      <c r="I379" s="33">
        <f>ROUND(ROUND(H379,2)*ROUND(G379,3),2)</f>
      </c>
      <c r="O379">
        <f>(I379*21)/100</f>
      </c>
      <c r="P379" t="s">
        <v>26</v>
      </c>
    </row>
    <row r="380" spans="1:5" ht="12.75">
      <c r="A380" s="34" t="s">
        <v>52</v>
      </c>
      <c r="E380" s="35" t="s">
        <v>49</v>
      </c>
    </row>
    <row r="381" spans="1:5" ht="38.25">
      <c r="A381" s="36" t="s">
        <v>53</v>
      </c>
      <c r="E381" s="37" t="s">
        <v>1046</v>
      </c>
    </row>
    <row r="382" spans="1:5" ht="51">
      <c r="A382" t="s">
        <v>55</v>
      </c>
      <c r="E382" s="35" t="s">
        <v>271</v>
      </c>
    </row>
    <row r="383" spans="1:16" ht="12.75">
      <c r="A383" s="24" t="s">
        <v>47</v>
      </c>
      <c r="B383" s="29" t="s">
        <v>844</v>
      </c>
      <c r="C383" s="29" t="s">
        <v>863</v>
      </c>
      <c r="D383" s="24" t="s">
        <v>49</v>
      </c>
      <c r="E383" s="30" t="s">
        <v>864</v>
      </c>
      <c r="F383" s="31" t="s">
        <v>85</v>
      </c>
      <c r="G383" s="32">
        <v>15</v>
      </c>
      <c r="H383" s="33">
        <v>0</v>
      </c>
      <c r="I383" s="33">
        <f>ROUND(ROUND(H383,2)*ROUND(G383,3),2)</f>
      </c>
      <c r="O383">
        <f>(I383*21)/100</f>
      </c>
      <c r="P383" t="s">
        <v>26</v>
      </c>
    </row>
    <row r="384" spans="1:5" ht="12.75">
      <c r="A384" s="34" t="s">
        <v>52</v>
      </c>
      <c r="E384" s="35" t="s">
        <v>49</v>
      </c>
    </row>
    <row r="385" spans="1:5" ht="12.75">
      <c r="A385" s="36" t="s">
        <v>53</v>
      </c>
      <c r="E385" s="37" t="s">
        <v>1047</v>
      </c>
    </row>
    <row r="386" spans="1:5" ht="25.5">
      <c r="A386" t="s">
        <v>55</v>
      </c>
      <c r="E386" s="35" t="s">
        <v>281</v>
      </c>
    </row>
    <row r="387" spans="1:16" ht="12.75">
      <c r="A387" s="24" t="s">
        <v>47</v>
      </c>
      <c r="B387" s="29" t="s">
        <v>848</v>
      </c>
      <c r="C387" s="29" t="s">
        <v>1048</v>
      </c>
      <c r="D387" s="24" t="s">
        <v>49</v>
      </c>
      <c r="E387" s="30" t="s">
        <v>1049</v>
      </c>
      <c r="F387" s="31" t="s">
        <v>85</v>
      </c>
      <c r="G387" s="32">
        <v>21.8</v>
      </c>
      <c r="H387" s="33">
        <v>0</v>
      </c>
      <c r="I387" s="33">
        <f>ROUND(ROUND(H387,2)*ROUND(G387,3),2)</f>
      </c>
      <c r="O387">
        <f>(I387*21)/100</f>
      </c>
      <c r="P387" t="s">
        <v>26</v>
      </c>
    </row>
    <row r="388" spans="1:5" ht="12.75">
      <c r="A388" s="34" t="s">
        <v>52</v>
      </c>
      <c r="E388" s="35" t="s">
        <v>49</v>
      </c>
    </row>
    <row r="389" spans="1:5" ht="38.25">
      <c r="A389" s="36" t="s">
        <v>53</v>
      </c>
      <c r="E389" s="37" t="s">
        <v>1050</v>
      </c>
    </row>
    <row r="390" spans="1:5" ht="25.5">
      <c r="A390" t="s">
        <v>55</v>
      </c>
      <c r="E390" s="35" t="s">
        <v>1051</v>
      </c>
    </row>
    <row r="391" spans="1:16" ht="12.75">
      <c r="A391" s="24" t="s">
        <v>47</v>
      </c>
      <c r="B391" s="29" t="s">
        <v>850</v>
      </c>
      <c r="C391" s="29" t="s">
        <v>867</v>
      </c>
      <c r="D391" s="24" t="s">
        <v>49</v>
      </c>
      <c r="E391" s="30" t="s">
        <v>868</v>
      </c>
      <c r="F391" s="31" t="s">
        <v>85</v>
      </c>
      <c r="G391" s="32">
        <v>72.2</v>
      </c>
      <c r="H391" s="33">
        <v>0</v>
      </c>
      <c r="I391" s="33">
        <f>ROUND(ROUND(H391,2)*ROUND(G391,3),2)</f>
      </c>
      <c r="O391">
        <f>(I391*21)/100</f>
      </c>
      <c r="P391" t="s">
        <v>26</v>
      </c>
    </row>
    <row r="392" spans="1:5" ht="12.75">
      <c r="A392" s="34" t="s">
        <v>52</v>
      </c>
      <c r="E392" s="35" t="s">
        <v>49</v>
      </c>
    </row>
    <row r="393" spans="1:5" ht="63.75">
      <c r="A393" s="36" t="s">
        <v>53</v>
      </c>
      <c r="E393" s="37" t="s">
        <v>1052</v>
      </c>
    </row>
    <row r="394" spans="1:5" ht="38.25">
      <c r="A394" t="s">
        <v>55</v>
      </c>
      <c r="E394" s="35" t="s">
        <v>286</v>
      </c>
    </row>
    <row r="395" spans="1:16" ht="12.75">
      <c r="A395" s="24" t="s">
        <v>47</v>
      </c>
      <c r="B395" s="29" t="s">
        <v>851</v>
      </c>
      <c r="C395" s="29" t="s">
        <v>871</v>
      </c>
      <c r="D395" s="24" t="s">
        <v>49</v>
      </c>
      <c r="E395" s="30" t="s">
        <v>872</v>
      </c>
      <c r="F395" s="31" t="s">
        <v>51</v>
      </c>
      <c r="G395" s="32">
        <v>0.03</v>
      </c>
      <c r="H395" s="33">
        <v>0</v>
      </c>
      <c r="I395" s="33">
        <f>ROUND(ROUND(H395,2)*ROUND(G395,3),2)</f>
      </c>
      <c r="O395">
        <f>(I395*21)/100</f>
      </c>
      <c r="P395" t="s">
        <v>26</v>
      </c>
    </row>
    <row r="396" spans="1:5" ht="12.75">
      <c r="A396" s="34" t="s">
        <v>52</v>
      </c>
      <c r="E396" s="35" t="s">
        <v>49</v>
      </c>
    </row>
    <row r="397" spans="1:5" ht="12.75">
      <c r="A397" s="36" t="s">
        <v>53</v>
      </c>
      <c r="E397" s="37" t="s">
        <v>1053</v>
      </c>
    </row>
    <row r="398" spans="1:5" ht="63.75">
      <c r="A398" t="s">
        <v>55</v>
      </c>
      <c r="E398" s="35" t="s">
        <v>874</v>
      </c>
    </row>
    <row r="399" spans="1:16" ht="12.75">
      <c r="A399" s="24" t="s">
        <v>47</v>
      </c>
      <c r="B399" s="29" t="s">
        <v>856</v>
      </c>
      <c r="C399" s="29" t="s">
        <v>1054</v>
      </c>
      <c r="D399" s="24" t="s">
        <v>49</v>
      </c>
      <c r="E399" s="30" t="s">
        <v>1055</v>
      </c>
      <c r="F399" s="31" t="s">
        <v>204</v>
      </c>
      <c r="G399" s="32">
        <v>1</v>
      </c>
      <c r="H399" s="33">
        <v>0</v>
      </c>
      <c r="I399" s="33">
        <f>ROUND(ROUND(H399,2)*ROUND(G399,3),2)</f>
      </c>
      <c r="O399">
        <f>(I399*21)/100</f>
      </c>
      <c r="P399" t="s">
        <v>26</v>
      </c>
    </row>
    <row r="400" spans="1:5" ht="12.75">
      <c r="A400" s="34" t="s">
        <v>52</v>
      </c>
      <c r="E400" s="35" t="s">
        <v>49</v>
      </c>
    </row>
    <row r="401" spans="1:5" ht="25.5">
      <c r="A401" s="36" t="s">
        <v>53</v>
      </c>
      <c r="E401" s="37" t="s">
        <v>1056</v>
      </c>
    </row>
    <row r="402" spans="1:5" ht="38.25">
      <c r="A402" t="s">
        <v>55</v>
      </c>
      <c r="E402" s="35" t="s">
        <v>1057</v>
      </c>
    </row>
    <row r="403" spans="1:16" ht="12.75">
      <c r="A403" s="24" t="s">
        <v>47</v>
      </c>
      <c r="B403" s="29" t="s">
        <v>860</v>
      </c>
      <c r="C403" s="29" t="s">
        <v>876</v>
      </c>
      <c r="D403" s="24" t="s">
        <v>49</v>
      </c>
      <c r="E403" s="30" t="s">
        <v>877</v>
      </c>
      <c r="F403" s="31" t="s">
        <v>204</v>
      </c>
      <c r="G403" s="32">
        <v>6</v>
      </c>
      <c r="H403" s="33">
        <v>0</v>
      </c>
      <c r="I403" s="33">
        <f>ROUND(ROUND(H403,2)*ROUND(G403,3),2)</f>
      </c>
      <c r="O403">
        <f>(I403*21)/100</f>
      </c>
      <c r="P403" t="s">
        <v>26</v>
      </c>
    </row>
    <row r="404" spans="1:5" ht="12.75">
      <c r="A404" s="34" t="s">
        <v>52</v>
      </c>
      <c r="E404" s="35" t="s">
        <v>49</v>
      </c>
    </row>
    <row r="405" spans="1:5" ht="38.25">
      <c r="A405" s="36" t="s">
        <v>53</v>
      </c>
      <c r="E405" s="37" t="s">
        <v>878</v>
      </c>
    </row>
    <row r="406" spans="1:5" ht="267.75">
      <c r="A406" t="s">
        <v>55</v>
      </c>
      <c r="E406" s="35" t="s">
        <v>879</v>
      </c>
    </row>
    <row r="407" spans="1:16" ht="12.75">
      <c r="A407" s="24" t="s">
        <v>47</v>
      </c>
      <c r="B407" s="29" t="s">
        <v>862</v>
      </c>
      <c r="C407" s="29" t="s">
        <v>1058</v>
      </c>
      <c r="D407" s="24" t="s">
        <v>49</v>
      </c>
      <c r="E407" s="30" t="s">
        <v>1059</v>
      </c>
      <c r="F407" s="31" t="s">
        <v>65</v>
      </c>
      <c r="G407" s="32">
        <v>153.78</v>
      </c>
      <c r="H407" s="33">
        <v>0</v>
      </c>
      <c r="I407" s="33">
        <f>ROUND(ROUND(H407,2)*ROUND(G407,3),2)</f>
      </c>
      <c r="O407">
        <f>(I407*21)/100</f>
      </c>
      <c r="P407" t="s">
        <v>26</v>
      </c>
    </row>
    <row r="408" spans="1:5" ht="12.75">
      <c r="A408" s="34" t="s">
        <v>52</v>
      </c>
      <c r="E408" s="35" t="s">
        <v>49</v>
      </c>
    </row>
    <row r="409" spans="1:5" ht="63.75">
      <c r="A409" s="36" t="s">
        <v>53</v>
      </c>
      <c r="E409" s="37" t="s">
        <v>1060</v>
      </c>
    </row>
    <row r="410" spans="1:5" ht="25.5">
      <c r="A410" t="s">
        <v>55</v>
      </c>
      <c r="E410" s="35" t="s">
        <v>292</v>
      </c>
    </row>
    <row r="411" spans="1:16" ht="12.75">
      <c r="A411" s="24" t="s">
        <v>47</v>
      </c>
      <c r="B411" s="29" t="s">
        <v>866</v>
      </c>
      <c r="C411" s="29" t="s">
        <v>1061</v>
      </c>
      <c r="D411" s="24" t="s">
        <v>49</v>
      </c>
      <c r="E411" s="30" t="s">
        <v>1062</v>
      </c>
      <c r="F411" s="31" t="s">
        <v>65</v>
      </c>
      <c r="G411" s="32">
        <v>153.78</v>
      </c>
      <c r="H411" s="33">
        <v>0</v>
      </c>
      <c r="I411" s="33">
        <f>ROUND(ROUND(H411,2)*ROUND(G411,3),2)</f>
      </c>
      <c r="O411">
        <f>(I411*21)/100</f>
      </c>
      <c r="P411" t="s">
        <v>26</v>
      </c>
    </row>
    <row r="412" spans="1:5" ht="12.75">
      <c r="A412" s="34" t="s">
        <v>52</v>
      </c>
      <c r="E412" s="35" t="s">
        <v>49</v>
      </c>
    </row>
    <row r="413" spans="1:5" ht="63.75">
      <c r="A413" s="36" t="s">
        <v>53</v>
      </c>
      <c r="E413" s="37" t="s">
        <v>1060</v>
      </c>
    </row>
    <row r="414" spans="1:5" ht="25.5">
      <c r="A414" t="s">
        <v>55</v>
      </c>
      <c r="E414" s="35" t="s">
        <v>292</v>
      </c>
    </row>
    <row r="415" spans="1:16" ht="12.75">
      <c r="A415" s="24" t="s">
        <v>47</v>
      </c>
      <c r="B415" s="29" t="s">
        <v>870</v>
      </c>
      <c r="C415" s="29" t="s">
        <v>1063</v>
      </c>
      <c r="D415" s="24" t="s">
        <v>49</v>
      </c>
      <c r="E415" s="30" t="s">
        <v>1064</v>
      </c>
      <c r="F415" s="31" t="s">
        <v>65</v>
      </c>
      <c r="G415" s="32">
        <v>472.26</v>
      </c>
      <c r="H415" s="33">
        <v>0</v>
      </c>
      <c r="I415" s="33">
        <f>ROUND(ROUND(H415,2)*ROUND(G415,3),2)</f>
      </c>
      <c r="O415">
        <f>(I415*21)/100</f>
      </c>
      <c r="P415" t="s">
        <v>26</v>
      </c>
    </row>
    <row r="416" spans="1:5" ht="12.75">
      <c r="A416" s="34" t="s">
        <v>52</v>
      </c>
      <c r="E416" s="35" t="s">
        <v>49</v>
      </c>
    </row>
    <row r="417" spans="1:5" ht="76.5">
      <c r="A417" s="36" t="s">
        <v>53</v>
      </c>
      <c r="E417" s="37" t="s">
        <v>1065</v>
      </c>
    </row>
    <row r="418" spans="1:5" ht="25.5">
      <c r="A418" t="s">
        <v>55</v>
      </c>
      <c r="E418" s="35" t="s">
        <v>292</v>
      </c>
    </row>
    <row r="419" spans="1:16" ht="12.75">
      <c r="A419" s="24" t="s">
        <v>47</v>
      </c>
      <c r="B419" s="29" t="s">
        <v>875</v>
      </c>
      <c r="C419" s="29" t="s">
        <v>1066</v>
      </c>
      <c r="D419" s="24" t="s">
        <v>49</v>
      </c>
      <c r="E419" s="30" t="s">
        <v>1067</v>
      </c>
      <c r="F419" s="31" t="s">
        <v>65</v>
      </c>
      <c r="G419" s="32">
        <v>472.26</v>
      </c>
      <c r="H419" s="33">
        <v>0</v>
      </c>
      <c r="I419" s="33">
        <f>ROUND(ROUND(H419,2)*ROUND(G419,3),2)</f>
      </c>
      <c r="O419">
        <f>(I419*21)/100</f>
      </c>
      <c r="P419" t="s">
        <v>26</v>
      </c>
    </row>
    <row r="420" spans="1:5" ht="12.75">
      <c r="A420" s="34" t="s">
        <v>52</v>
      </c>
      <c r="E420" s="35" t="s">
        <v>49</v>
      </c>
    </row>
    <row r="421" spans="1:5" ht="76.5">
      <c r="A421" s="36" t="s">
        <v>53</v>
      </c>
      <c r="E421" s="37" t="s">
        <v>1065</v>
      </c>
    </row>
    <row r="422" spans="1:5" ht="25.5">
      <c r="A422" t="s">
        <v>55</v>
      </c>
      <c r="E422" s="35" t="s">
        <v>292</v>
      </c>
    </row>
    <row r="423" spans="1:16" ht="12.75">
      <c r="A423" s="24" t="s">
        <v>47</v>
      </c>
      <c r="B423" s="29" t="s">
        <v>880</v>
      </c>
      <c r="C423" s="29" t="s">
        <v>1068</v>
      </c>
      <c r="D423" s="24" t="s">
        <v>49</v>
      </c>
      <c r="E423" s="30" t="s">
        <v>1069</v>
      </c>
      <c r="F423" s="31" t="s">
        <v>65</v>
      </c>
      <c r="G423" s="32">
        <v>172.25</v>
      </c>
      <c r="H423" s="33">
        <v>0</v>
      </c>
      <c r="I423" s="33">
        <f>ROUND(ROUND(H423,2)*ROUND(G423,3),2)</f>
      </c>
      <c r="O423">
        <f>(I423*21)/100</f>
      </c>
      <c r="P423" t="s">
        <v>26</v>
      </c>
    </row>
    <row r="424" spans="1:5" ht="12.75">
      <c r="A424" s="34" t="s">
        <v>52</v>
      </c>
      <c r="E424" s="35" t="s">
        <v>49</v>
      </c>
    </row>
    <row r="425" spans="1:5" ht="89.25">
      <c r="A425" s="36" t="s">
        <v>53</v>
      </c>
      <c r="E425" s="37" t="s">
        <v>1070</v>
      </c>
    </row>
    <row r="426" spans="1:5" ht="25.5">
      <c r="A426" t="s">
        <v>55</v>
      </c>
      <c r="E426" s="35" t="s">
        <v>292</v>
      </c>
    </row>
    <row r="427" spans="1:16" ht="12.75">
      <c r="A427" s="24" t="s">
        <v>47</v>
      </c>
      <c r="B427" s="29" t="s">
        <v>884</v>
      </c>
      <c r="C427" s="29" t="s">
        <v>881</v>
      </c>
      <c r="D427" s="24" t="s">
        <v>49</v>
      </c>
      <c r="E427" s="30" t="s">
        <v>882</v>
      </c>
      <c r="F427" s="31" t="s">
        <v>51</v>
      </c>
      <c r="G427" s="32">
        <v>21.139</v>
      </c>
      <c r="H427" s="33">
        <v>0</v>
      </c>
      <c r="I427" s="33">
        <f>ROUND(ROUND(H427,2)*ROUND(G427,3),2)</f>
      </c>
      <c r="O427">
        <f>(I427*21)/100</f>
      </c>
      <c r="P427" t="s">
        <v>26</v>
      </c>
    </row>
    <row r="428" spans="1:5" ht="12.75">
      <c r="A428" s="34" t="s">
        <v>52</v>
      </c>
      <c r="E428" s="35" t="s">
        <v>49</v>
      </c>
    </row>
    <row r="429" spans="1:5" ht="102">
      <c r="A429" s="36" t="s">
        <v>53</v>
      </c>
      <c r="E429" s="37" t="s">
        <v>1071</v>
      </c>
    </row>
    <row r="430" spans="1:5" ht="102">
      <c r="A430" t="s">
        <v>55</v>
      </c>
      <c r="E430" s="35" t="s">
        <v>502</v>
      </c>
    </row>
    <row r="431" spans="1:16" ht="12.75">
      <c r="A431" s="24" t="s">
        <v>47</v>
      </c>
      <c r="B431" s="29" t="s">
        <v>886</v>
      </c>
      <c r="C431" s="29" t="s">
        <v>498</v>
      </c>
      <c r="D431" s="24" t="s">
        <v>49</v>
      </c>
      <c r="E431" s="30" t="s">
        <v>499</v>
      </c>
      <c r="F431" s="31" t="s">
        <v>51</v>
      </c>
      <c r="G431" s="32">
        <v>5.945</v>
      </c>
      <c r="H431" s="33">
        <v>0</v>
      </c>
      <c r="I431" s="33">
        <f>ROUND(ROUND(H431,2)*ROUND(G431,3),2)</f>
      </c>
      <c r="O431">
        <f>(I431*21)/100</f>
      </c>
      <c r="P431" t="s">
        <v>26</v>
      </c>
    </row>
    <row r="432" spans="1:5" ht="12.75">
      <c r="A432" s="34" t="s">
        <v>52</v>
      </c>
      <c r="E432" s="35" t="s">
        <v>49</v>
      </c>
    </row>
    <row r="433" spans="1:5" ht="76.5">
      <c r="A433" s="36" t="s">
        <v>53</v>
      </c>
      <c r="E433" s="37" t="s">
        <v>1072</v>
      </c>
    </row>
    <row r="434" spans="1:5" ht="102">
      <c r="A434" t="s">
        <v>55</v>
      </c>
      <c r="E434" s="35" t="s">
        <v>502</v>
      </c>
    </row>
    <row r="435" spans="1:16" ht="12.75">
      <c r="A435" s="24" t="s">
        <v>47</v>
      </c>
      <c r="B435" s="29" t="s">
        <v>890</v>
      </c>
      <c r="C435" s="29" t="s">
        <v>887</v>
      </c>
      <c r="D435" s="24" t="s">
        <v>49</v>
      </c>
      <c r="E435" s="30" t="s">
        <v>888</v>
      </c>
      <c r="F435" s="31" t="s">
        <v>51</v>
      </c>
      <c r="G435" s="32">
        <v>37.799</v>
      </c>
      <c r="H435" s="33">
        <v>0</v>
      </c>
      <c r="I435" s="33">
        <f>ROUND(ROUND(H435,2)*ROUND(G435,3),2)</f>
      </c>
      <c r="O435">
        <f>(I435*21)/100</f>
      </c>
      <c r="P435" t="s">
        <v>26</v>
      </c>
    </row>
    <row r="436" spans="1:5" ht="12.75">
      <c r="A436" s="34" t="s">
        <v>52</v>
      </c>
      <c r="E436" s="35" t="s">
        <v>49</v>
      </c>
    </row>
    <row r="437" spans="1:5" ht="102">
      <c r="A437" s="36" t="s">
        <v>53</v>
      </c>
      <c r="E437" s="37" t="s">
        <v>1073</v>
      </c>
    </row>
    <row r="438" spans="1:5" ht="102">
      <c r="A438" t="s">
        <v>55</v>
      </c>
      <c r="E438" s="35" t="s">
        <v>502</v>
      </c>
    </row>
    <row r="439" spans="1:16" ht="12.75">
      <c r="A439" s="24" t="s">
        <v>47</v>
      </c>
      <c r="B439" s="29" t="s">
        <v>895</v>
      </c>
      <c r="C439" s="29" t="s">
        <v>900</v>
      </c>
      <c r="D439" s="24" t="s">
        <v>49</v>
      </c>
      <c r="E439" s="30" t="s">
        <v>901</v>
      </c>
      <c r="F439" s="31" t="s">
        <v>65</v>
      </c>
      <c r="G439" s="32">
        <v>295.65</v>
      </c>
      <c r="H439" s="33">
        <v>0</v>
      </c>
      <c r="I439" s="33">
        <f>ROUND(ROUND(H439,2)*ROUND(G439,3),2)</f>
      </c>
      <c r="O439">
        <f>(I439*21)/100</f>
      </c>
      <c r="P439" t="s">
        <v>26</v>
      </c>
    </row>
    <row r="440" spans="1:5" ht="12.75">
      <c r="A440" s="34" t="s">
        <v>52</v>
      </c>
      <c r="E440" s="35" t="s">
        <v>49</v>
      </c>
    </row>
    <row r="441" spans="1:5" ht="102">
      <c r="A441" s="36" t="s">
        <v>53</v>
      </c>
      <c r="E441" s="37" t="s">
        <v>1074</v>
      </c>
    </row>
    <row r="442" spans="1:5" ht="76.5">
      <c r="A442" t="s">
        <v>55</v>
      </c>
      <c r="E442" s="35" t="s">
        <v>894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0+O9+O18+O31+O40+O53</f>
      </c>
      <c r="P2" t="s">
        <v>25</v>
      </c>
    </row>
    <row r="3" spans="1:16" ht="15" customHeight="1">
      <c r="A3" t="s">
        <v>11</v>
      </c>
      <c r="B3" s="12" t="s">
        <v>13</v>
      </c>
      <c r="C3" s="13" t="s">
        <v>14</v>
      </c>
      <c r="D3" s="1"/>
      <c r="E3" s="14" t="s">
        <v>15</v>
      </c>
      <c r="F3" s="1"/>
      <c r="G3" s="9"/>
      <c r="H3" s="8" t="s">
        <v>1075</v>
      </c>
      <c r="I3" s="41">
        <f>0+I9+I18+I31+I40+I53</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1075</v>
      </c>
      <c r="D5" s="6"/>
      <c r="E5" s="18" t="s">
        <v>1076</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519.6</v>
      </c>
      <c r="H10" s="33">
        <v>0</v>
      </c>
      <c r="I10" s="33">
        <f>ROUND(ROUND(H10,2)*ROUND(G10,3),2)</f>
      </c>
      <c r="O10">
        <f>(I10*21)/100</f>
      </c>
      <c r="P10" t="s">
        <v>26</v>
      </c>
    </row>
    <row r="11" spans="1:5" ht="12.75">
      <c r="A11" s="34" t="s">
        <v>52</v>
      </c>
      <c r="E11" s="35" t="s">
        <v>49</v>
      </c>
    </row>
    <row r="12" spans="1:5" ht="12.75">
      <c r="A12" s="36" t="s">
        <v>53</v>
      </c>
      <c r="E12" s="37" t="s">
        <v>1077</v>
      </c>
    </row>
    <row r="13" spans="1:5" ht="25.5">
      <c r="A13" t="s">
        <v>55</v>
      </c>
      <c r="E13" s="35" t="s">
        <v>56</v>
      </c>
    </row>
    <row r="14" spans="1:16" ht="12.75">
      <c r="A14" s="24" t="s">
        <v>47</v>
      </c>
      <c r="B14" s="29" t="s">
        <v>26</v>
      </c>
      <c r="C14" s="29" t="s">
        <v>348</v>
      </c>
      <c r="D14" s="24" t="s">
        <v>49</v>
      </c>
      <c r="E14" s="30" t="s">
        <v>349</v>
      </c>
      <c r="F14" s="31" t="s">
        <v>51</v>
      </c>
      <c r="G14" s="32">
        <v>22.363</v>
      </c>
      <c r="H14" s="33">
        <v>0</v>
      </c>
      <c r="I14" s="33">
        <f>ROUND(ROUND(H14,2)*ROUND(G14,3),2)</f>
      </c>
      <c r="O14">
        <f>(I14*21)/100</f>
      </c>
      <c r="P14" t="s">
        <v>26</v>
      </c>
    </row>
    <row r="15" spans="1:5" ht="12.75">
      <c r="A15" s="34" t="s">
        <v>52</v>
      </c>
      <c r="E15" s="35" t="s">
        <v>49</v>
      </c>
    </row>
    <row r="16" spans="1:5" ht="89.25">
      <c r="A16" s="36" t="s">
        <v>53</v>
      </c>
      <c r="E16" s="37" t="s">
        <v>1078</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559</v>
      </c>
      <c r="D19" s="24" t="s">
        <v>49</v>
      </c>
      <c r="E19" s="30" t="s">
        <v>560</v>
      </c>
      <c r="F19" s="31" t="s">
        <v>51</v>
      </c>
      <c r="G19" s="32">
        <v>519.6</v>
      </c>
      <c r="H19" s="33">
        <v>0</v>
      </c>
      <c r="I19" s="33">
        <f>ROUND(ROUND(H19,2)*ROUND(G19,3),2)</f>
      </c>
      <c r="O19">
        <f>(I19*21)/100</f>
      </c>
      <c r="P19" t="s">
        <v>26</v>
      </c>
    </row>
    <row r="20" spans="1:5" ht="25.5">
      <c r="A20" s="34" t="s">
        <v>52</v>
      </c>
      <c r="E20" s="35" t="s">
        <v>1079</v>
      </c>
    </row>
    <row r="21" spans="1:5" ht="38.25">
      <c r="A21" s="36" t="s">
        <v>53</v>
      </c>
      <c r="E21" s="37" t="s">
        <v>1080</v>
      </c>
    </row>
    <row r="22" spans="1:5" ht="318.75">
      <c r="A22" t="s">
        <v>55</v>
      </c>
      <c r="E22" s="35" t="s">
        <v>554</v>
      </c>
    </row>
    <row r="23" spans="1:16" ht="12.75">
      <c r="A23" s="24" t="s">
        <v>47</v>
      </c>
      <c r="B23" s="29" t="s">
        <v>35</v>
      </c>
      <c r="C23" s="29" t="s">
        <v>365</v>
      </c>
      <c r="D23" s="24" t="s">
        <v>49</v>
      </c>
      <c r="E23" s="30" t="s">
        <v>366</v>
      </c>
      <c r="F23" s="31" t="s">
        <v>51</v>
      </c>
      <c r="G23" s="32">
        <v>181.86</v>
      </c>
      <c r="H23" s="33">
        <v>0</v>
      </c>
      <c r="I23" s="33">
        <f>ROUND(ROUND(H23,2)*ROUND(G23,3),2)</f>
      </c>
      <c r="O23">
        <f>(I23*21)/100</f>
      </c>
      <c r="P23" t="s">
        <v>26</v>
      </c>
    </row>
    <row r="24" spans="1:5" ht="25.5">
      <c r="A24" s="34" t="s">
        <v>52</v>
      </c>
      <c r="E24" s="35" t="s">
        <v>1081</v>
      </c>
    </row>
    <row r="25" spans="1:5" ht="38.25">
      <c r="A25" s="36" t="s">
        <v>53</v>
      </c>
      <c r="E25" s="37" t="s">
        <v>1082</v>
      </c>
    </row>
    <row r="26" spans="1:5" ht="229.5">
      <c r="A26" t="s">
        <v>55</v>
      </c>
      <c r="E26" s="35" t="s">
        <v>369</v>
      </c>
    </row>
    <row r="27" spans="1:16" ht="12.75">
      <c r="A27" s="24" t="s">
        <v>47</v>
      </c>
      <c r="B27" s="29" t="s">
        <v>37</v>
      </c>
      <c r="C27" s="29" t="s">
        <v>122</v>
      </c>
      <c r="D27" s="24" t="s">
        <v>49</v>
      </c>
      <c r="E27" s="30" t="s">
        <v>123</v>
      </c>
      <c r="F27" s="31" t="s">
        <v>65</v>
      </c>
      <c r="G27" s="32">
        <v>510.3</v>
      </c>
      <c r="H27" s="33">
        <v>0</v>
      </c>
      <c r="I27" s="33">
        <f>ROUND(ROUND(H27,2)*ROUND(G27,3),2)</f>
      </c>
      <c r="O27">
        <f>(I27*21)/100</f>
      </c>
      <c r="P27" t="s">
        <v>26</v>
      </c>
    </row>
    <row r="28" spans="1:5" ht="12.75">
      <c r="A28" s="34" t="s">
        <v>52</v>
      </c>
      <c r="E28" s="35" t="s">
        <v>49</v>
      </c>
    </row>
    <row r="29" spans="1:5" ht="12.75">
      <c r="A29" s="36" t="s">
        <v>53</v>
      </c>
      <c r="E29" s="37" t="s">
        <v>1083</v>
      </c>
    </row>
    <row r="30" spans="1:5" ht="25.5">
      <c r="A30" t="s">
        <v>55</v>
      </c>
      <c r="E30" s="35" t="s">
        <v>125</v>
      </c>
    </row>
    <row r="31" spans="1:18" ht="12.75" customHeight="1">
      <c r="A31" s="6" t="s">
        <v>45</v>
      </c>
      <c r="B31" s="6"/>
      <c r="C31" s="39" t="s">
        <v>35</v>
      </c>
      <c r="D31" s="6"/>
      <c r="E31" s="27" t="s">
        <v>467</v>
      </c>
      <c r="F31" s="6"/>
      <c r="G31" s="6"/>
      <c r="H31" s="6"/>
      <c r="I31" s="40">
        <f>0+Q31</f>
      </c>
      <c r="O31">
        <f>0+R31</f>
      </c>
      <c r="Q31">
        <f>0+I32+I36</f>
      </c>
      <c r="R31">
        <f>0+O32+O36</f>
      </c>
    </row>
    <row r="32" spans="1:16" ht="12.75">
      <c r="A32" s="24" t="s">
        <v>47</v>
      </c>
      <c r="B32" s="29" t="s">
        <v>39</v>
      </c>
      <c r="C32" s="29" t="s">
        <v>468</v>
      </c>
      <c r="D32" s="24" t="s">
        <v>49</v>
      </c>
      <c r="E32" s="30" t="s">
        <v>469</v>
      </c>
      <c r="F32" s="31" t="s">
        <v>51</v>
      </c>
      <c r="G32" s="32">
        <v>259.823</v>
      </c>
      <c r="H32" s="33">
        <v>0</v>
      </c>
      <c r="I32" s="33">
        <f>ROUND(ROUND(H32,2)*ROUND(G32,3),2)</f>
      </c>
      <c r="O32">
        <f>(I32*21)/100</f>
      </c>
      <c r="P32" t="s">
        <v>26</v>
      </c>
    </row>
    <row r="33" spans="1:5" ht="12.75">
      <c r="A33" s="34" t="s">
        <v>52</v>
      </c>
      <c r="E33" s="35" t="s">
        <v>1084</v>
      </c>
    </row>
    <row r="34" spans="1:5" ht="38.25">
      <c r="A34" s="36" t="s">
        <v>53</v>
      </c>
      <c r="E34" s="37" t="s">
        <v>1085</v>
      </c>
    </row>
    <row r="35" spans="1:5" ht="369.75">
      <c r="A35" t="s">
        <v>55</v>
      </c>
      <c r="E35" s="35" t="s">
        <v>472</v>
      </c>
    </row>
    <row r="36" spans="1:16" ht="12.75">
      <c r="A36" s="24" t="s">
        <v>47</v>
      </c>
      <c r="B36" s="29" t="s">
        <v>82</v>
      </c>
      <c r="C36" s="29" t="s">
        <v>473</v>
      </c>
      <c r="D36" s="24" t="s">
        <v>49</v>
      </c>
      <c r="E36" s="30" t="s">
        <v>474</v>
      </c>
      <c r="F36" s="31" t="s">
        <v>51</v>
      </c>
      <c r="G36" s="32">
        <v>25.98</v>
      </c>
      <c r="H36" s="33">
        <v>0</v>
      </c>
      <c r="I36" s="33">
        <f>ROUND(ROUND(H36,2)*ROUND(G36,3),2)</f>
      </c>
      <c r="O36">
        <f>(I36*21)/100</f>
      </c>
      <c r="P36" t="s">
        <v>26</v>
      </c>
    </row>
    <row r="37" spans="1:5" ht="12.75">
      <c r="A37" s="34" t="s">
        <v>52</v>
      </c>
      <c r="E37" s="35" t="s">
        <v>1086</v>
      </c>
    </row>
    <row r="38" spans="1:5" ht="38.25">
      <c r="A38" s="36" t="s">
        <v>53</v>
      </c>
      <c r="E38" s="37" t="s">
        <v>1087</v>
      </c>
    </row>
    <row r="39" spans="1:5" ht="38.25">
      <c r="A39" t="s">
        <v>55</v>
      </c>
      <c r="E39" s="35" t="s">
        <v>477</v>
      </c>
    </row>
    <row r="40" spans="1:18" ht="12.75" customHeight="1">
      <c r="A40" s="6" t="s">
        <v>45</v>
      </c>
      <c r="B40" s="6"/>
      <c r="C40" s="39" t="s">
        <v>89</v>
      </c>
      <c r="D40" s="6"/>
      <c r="E40" s="27" t="s">
        <v>407</v>
      </c>
      <c r="F40" s="6"/>
      <c r="G40" s="6"/>
      <c r="H40" s="6"/>
      <c r="I40" s="40">
        <f>0+Q40</f>
      </c>
      <c r="O40">
        <f>0+R40</f>
      </c>
      <c r="Q40">
        <f>0+I41+I45+I49</f>
      </c>
      <c r="R40">
        <f>0+O41+O45+O49</f>
      </c>
    </row>
    <row r="41" spans="1:16" ht="12.75">
      <c r="A41" s="24" t="s">
        <v>47</v>
      </c>
      <c r="B41" s="29" t="s">
        <v>89</v>
      </c>
      <c r="C41" s="29" t="s">
        <v>1088</v>
      </c>
      <c r="D41" s="24" t="s">
        <v>49</v>
      </c>
      <c r="E41" s="30" t="s">
        <v>1089</v>
      </c>
      <c r="F41" s="31" t="s">
        <v>85</v>
      </c>
      <c r="G41" s="32">
        <v>201</v>
      </c>
      <c r="H41" s="33">
        <v>0</v>
      </c>
      <c r="I41" s="33">
        <f>ROUND(ROUND(H41,2)*ROUND(G41,3),2)</f>
      </c>
      <c r="O41">
        <f>(I41*21)/100</f>
      </c>
      <c r="P41" t="s">
        <v>26</v>
      </c>
    </row>
    <row r="42" spans="1:5" ht="25.5">
      <c r="A42" s="34" t="s">
        <v>52</v>
      </c>
      <c r="E42" s="35" t="s">
        <v>1090</v>
      </c>
    </row>
    <row r="43" spans="1:5" ht="12.75">
      <c r="A43" s="36" t="s">
        <v>53</v>
      </c>
      <c r="E43" s="37" t="s">
        <v>193</v>
      </c>
    </row>
    <row r="44" spans="1:5" ht="255">
      <c r="A44" t="s">
        <v>55</v>
      </c>
      <c r="E44" s="35" t="s">
        <v>804</v>
      </c>
    </row>
    <row r="45" spans="1:16" ht="12.75">
      <c r="A45" s="24" t="s">
        <v>47</v>
      </c>
      <c r="B45" s="29" t="s">
        <v>42</v>
      </c>
      <c r="C45" s="29" t="s">
        <v>810</v>
      </c>
      <c r="D45" s="24" t="s">
        <v>49</v>
      </c>
      <c r="E45" s="30" t="s">
        <v>811</v>
      </c>
      <c r="F45" s="31" t="s">
        <v>85</v>
      </c>
      <c r="G45" s="32">
        <v>82.5</v>
      </c>
      <c r="H45" s="33">
        <v>0</v>
      </c>
      <c r="I45" s="33">
        <f>ROUND(ROUND(H45,2)*ROUND(G45,3),2)</f>
      </c>
      <c r="O45">
        <f>(I45*21)/100</f>
      </c>
      <c r="P45" t="s">
        <v>26</v>
      </c>
    </row>
    <row r="46" spans="1:5" ht="12.75">
      <c r="A46" s="34" t="s">
        <v>52</v>
      </c>
      <c r="E46" s="35" t="s">
        <v>1091</v>
      </c>
    </row>
    <row r="47" spans="1:5" ht="12.75">
      <c r="A47" s="36" t="s">
        <v>53</v>
      </c>
      <c r="E47" s="37" t="s">
        <v>1092</v>
      </c>
    </row>
    <row r="48" spans="1:5" ht="255">
      <c r="A48" t="s">
        <v>55</v>
      </c>
      <c r="E48" s="35" t="s">
        <v>804</v>
      </c>
    </row>
    <row r="49" spans="1:16" ht="12.75">
      <c r="A49" s="24" t="s">
        <v>47</v>
      </c>
      <c r="B49" s="29" t="s">
        <v>44</v>
      </c>
      <c r="C49" s="29" t="s">
        <v>1093</v>
      </c>
      <c r="D49" s="24" t="s">
        <v>49</v>
      </c>
      <c r="E49" s="30" t="s">
        <v>1094</v>
      </c>
      <c r="F49" s="31" t="s">
        <v>204</v>
      </c>
      <c r="G49" s="32">
        <v>4</v>
      </c>
      <c r="H49" s="33">
        <v>0</v>
      </c>
      <c r="I49" s="33">
        <f>ROUND(ROUND(H49,2)*ROUND(G49,3),2)</f>
      </c>
      <c r="O49">
        <f>(I49*21)/100</f>
      </c>
      <c r="P49" t="s">
        <v>26</v>
      </c>
    </row>
    <row r="50" spans="1:5" ht="63.75">
      <c r="A50" s="34" t="s">
        <v>52</v>
      </c>
      <c r="E50" s="35" t="s">
        <v>1095</v>
      </c>
    </row>
    <row r="51" spans="1:5" ht="12.75">
      <c r="A51" s="36" t="s">
        <v>53</v>
      </c>
      <c r="E51" s="37" t="s">
        <v>436</v>
      </c>
    </row>
    <row r="52" spans="1:5" ht="242.25">
      <c r="A52" t="s">
        <v>55</v>
      </c>
      <c r="E52" s="35" t="s">
        <v>1096</v>
      </c>
    </row>
    <row r="53" spans="1:18" ht="12.75" customHeight="1">
      <c r="A53" s="6" t="s">
        <v>45</v>
      </c>
      <c r="B53" s="6"/>
      <c r="C53" s="39" t="s">
        <v>42</v>
      </c>
      <c r="D53" s="6"/>
      <c r="E53" s="27" t="s">
        <v>195</v>
      </c>
      <c r="F53" s="6"/>
      <c r="G53" s="6"/>
      <c r="H53" s="6"/>
      <c r="I53" s="40">
        <f>0+Q53</f>
      </c>
      <c r="O53">
        <f>0+R53</f>
      </c>
      <c r="Q53">
        <f>0+I54+I58+I62</f>
      </c>
      <c r="R53">
        <f>0+O54+O58+O62</f>
      </c>
    </row>
    <row r="54" spans="1:16" ht="12.75">
      <c r="A54" s="24" t="s">
        <v>47</v>
      </c>
      <c r="B54" s="29" t="s">
        <v>104</v>
      </c>
      <c r="C54" s="29" t="s">
        <v>1097</v>
      </c>
      <c r="D54" s="24" t="s">
        <v>49</v>
      </c>
      <c r="E54" s="30" t="s">
        <v>1098</v>
      </c>
      <c r="F54" s="31" t="s">
        <v>204</v>
      </c>
      <c r="G54" s="32">
        <v>1</v>
      </c>
      <c r="H54" s="33">
        <v>0</v>
      </c>
      <c r="I54" s="33">
        <f>ROUND(ROUND(H54,2)*ROUND(G54,3),2)</f>
      </c>
      <c r="O54">
        <f>(I54*21)/100</f>
      </c>
      <c r="P54" t="s">
        <v>26</v>
      </c>
    </row>
    <row r="55" spans="1:5" ht="25.5">
      <c r="A55" s="34" t="s">
        <v>52</v>
      </c>
      <c r="E55" s="35" t="s">
        <v>1099</v>
      </c>
    </row>
    <row r="56" spans="1:5" ht="12.75">
      <c r="A56" s="36" t="s">
        <v>53</v>
      </c>
      <c r="E56" s="37" t="s">
        <v>419</v>
      </c>
    </row>
    <row r="57" spans="1:5" ht="89.25">
      <c r="A57" t="s">
        <v>55</v>
      </c>
      <c r="E57" s="35" t="s">
        <v>437</v>
      </c>
    </row>
    <row r="58" spans="1:16" ht="12.75">
      <c r="A58" s="24" t="s">
        <v>47</v>
      </c>
      <c r="B58" s="29" t="s">
        <v>110</v>
      </c>
      <c r="C58" s="29" t="s">
        <v>1100</v>
      </c>
      <c r="D58" s="24" t="s">
        <v>49</v>
      </c>
      <c r="E58" s="30" t="s">
        <v>1101</v>
      </c>
      <c r="F58" s="31" t="s">
        <v>85</v>
      </c>
      <c r="G58" s="32">
        <v>36</v>
      </c>
      <c r="H58" s="33">
        <v>0</v>
      </c>
      <c r="I58" s="33">
        <f>ROUND(ROUND(H58,2)*ROUND(G58,3),2)</f>
      </c>
      <c r="O58">
        <f>(I58*21)/100</f>
      </c>
      <c r="P58" t="s">
        <v>26</v>
      </c>
    </row>
    <row r="59" spans="1:5" ht="25.5">
      <c r="A59" s="34" t="s">
        <v>52</v>
      </c>
      <c r="E59" s="35" t="s">
        <v>1102</v>
      </c>
    </row>
    <row r="60" spans="1:5" ht="12.75">
      <c r="A60" s="36" t="s">
        <v>53</v>
      </c>
      <c r="E60" s="37" t="s">
        <v>455</v>
      </c>
    </row>
    <row r="61" spans="1:5" ht="76.5">
      <c r="A61" t="s">
        <v>55</v>
      </c>
      <c r="E61" s="35" t="s">
        <v>894</v>
      </c>
    </row>
    <row r="62" spans="1:16" ht="12.75">
      <c r="A62" s="24" t="s">
        <v>47</v>
      </c>
      <c r="B62" s="29" t="s">
        <v>115</v>
      </c>
      <c r="C62" s="29" t="s">
        <v>1103</v>
      </c>
      <c r="D62" s="24" t="s">
        <v>49</v>
      </c>
      <c r="E62" s="30" t="s">
        <v>1104</v>
      </c>
      <c r="F62" s="31" t="s">
        <v>85</v>
      </c>
      <c r="G62" s="32">
        <v>65</v>
      </c>
      <c r="H62" s="33">
        <v>0</v>
      </c>
      <c r="I62" s="33">
        <f>ROUND(ROUND(H62,2)*ROUND(G62,3),2)</f>
      </c>
      <c r="O62">
        <f>(I62*21)/100</f>
      </c>
      <c r="P62" t="s">
        <v>26</v>
      </c>
    </row>
    <row r="63" spans="1:5" ht="38.25">
      <c r="A63" s="34" t="s">
        <v>52</v>
      </c>
      <c r="E63" s="35" t="s">
        <v>1105</v>
      </c>
    </row>
    <row r="64" spans="1:5" ht="12.75">
      <c r="A64" s="36" t="s">
        <v>53</v>
      </c>
      <c r="E64" s="37" t="s">
        <v>1106</v>
      </c>
    </row>
    <row r="65" spans="1:5" ht="76.5">
      <c r="A65" t="s">
        <v>55</v>
      </c>
      <c r="E65" s="35" t="s">
        <v>894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1107</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1107</v>
      </c>
      <c r="D5" s="6"/>
      <c r="E5" s="18" t="s">
        <v>1108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f>
      </c>
      <c r="R9">
        <f>0+O10</f>
      </c>
    </row>
    <row r="10" spans="1:16" ht="12.75">
      <c r="A10" s="24" t="s">
        <v>47</v>
      </c>
      <c r="B10" s="29" t="s">
        <v>18</v>
      </c>
      <c r="C10" s="29" t="s">
        <v>1109</v>
      </c>
      <c r="D10" s="24" t="s">
        <v>49</v>
      </c>
      <c r="E10" s="30" t="s">
        <v>1110</v>
      </c>
      <c r="F10" s="31" t="s">
        <v>1111</v>
      </c>
      <c r="G10" s="32">
        <v>1</v>
      </c>
      <c r="H10" s="33">
        <v>0</v>
      </c>
      <c r="I10" s="33">
        <f>ROUND(ROUND(H10,2)*ROUND(G10,3),2)</f>
      </c>
      <c r="O10">
        <f>(I10*21)/100</f>
      </c>
      <c r="P10" t="s">
        <v>26</v>
      </c>
    </row>
    <row r="11" spans="1:5" ht="76.5">
      <c r="A11" s="34" t="s">
        <v>52</v>
      </c>
      <c r="E11" s="35" t="s">
        <v>1112</v>
      </c>
    </row>
    <row r="12" spans="1:5" ht="12.75">
      <c r="A12" s="36" t="s">
        <v>53</v>
      </c>
      <c r="E12" s="37" t="s">
        <v>419</v>
      </c>
    </row>
    <row r="13" spans="1:5" ht="12.75">
      <c r="A13" t="s">
        <v>55</v>
      </c>
      <c r="E13"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