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002" sheetId="4" r:id="rId4"/>
    <sheet name="SO 101" sheetId="5" r:id="rId5"/>
    <sheet name="SO 102" sheetId="6" r:id="rId6"/>
    <sheet name="SO 103" sheetId="7" r:id="rId7"/>
    <sheet name="SO 104" sheetId="8" r:id="rId8"/>
    <sheet name="SO 105" sheetId="9" r:id="rId9"/>
    <sheet name="SO 106" sheetId="10" r:id="rId10"/>
    <sheet name="SO 107" sheetId="11" r:id="rId11"/>
    <sheet name="SO 121" sheetId="12" r:id="rId12"/>
    <sheet name="SO 122" sheetId="13" r:id="rId13"/>
    <sheet name="SO 134" sheetId="14" r:id="rId14"/>
    <sheet name="SO 135" sheetId="15" r:id="rId15"/>
    <sheet name="SO 141" sheetId="16" r:id="rId16"/>
    <sheet name="SO 142" sheetId="17" r:id="rId17"/>
    <sheet name="SO 143" sheetId="18" r:id="rId18"/>
    <sheet name="SO 144" sheetId="19" r:id="rId19"/>
    <sheet name="SO 190" sheetId="20" r:id="rId20"/>
    <sheet name="SO 201" sheetId="21" r:id="rId21"/>
    <sheet name="SO 251" sheetId="22" r:id="rId22"/>
    <sheet name="SO 252" sheetId="23" r:id="rId23"/>
    <sheet name="SO 253" sheetId="24" r:id="rId24"/>
    <sheet name="SO 301" sheetId="25" r:id="rId25"/>
    <sheet name="SO 302" sheetId="26" r:id="rId26"/>
    <sheet name="SO 303" sheetId="27" r:id="rId27"/>
    <sheet name="SO 304" sheetId="28" r:id="rId28"/>
    <sheet name="SO 601" sheetId="29" r:id="rId29"/>
    <sheet name="SO 801" sheetId="30" r:id="rId30"/>
    <sheet name="SO 901" sheetId="31" r:id="rId31"/>
    <sheet name="SO 902" sheetId="32" r:id="rId32"/>
  </sheets>
  <definedNames/>
  <calcPr fullCalcOnLoad="1"/>
</workbook>
</file>

<file path=xl/sharedStrings.xml><?xml version="1.0" encoding="utf-8"?>
<sst xmlns="http://schemas.openxmlformats.org/spreadsheetml/2006/main" count="13633" uniqueCount="2264">
  <si>
    <t>Rekapitulace ceny</t>
  </si>
  <si>
    <t>Stavba: 16-156 - Modernizace silnice II/343 Vršov - Seč, křižovatka s II/337</t>
  </si>
  <si>
    <t>Varianta: 03 - PDPS 2020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</si>
  <si>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</si>
  <si>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</si>
  <si>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</si>
  <si>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</si>
  <si>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</si>
  <si>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</si>
  <si>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</si>
  <si>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</si>
  <si>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</si>
  <si>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</si>
  <si>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</si>
  <si>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16-156</t>
  </si>
  <si>
    <t>Modernizace silnice II/343 Vršov - Seč, křižovatka s II/337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</si>
  <si>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</si>
  <si>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</si>
  <si>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</si>
  <si>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</si>
  <si>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</si>
  <si>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</si>
  <si>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</si>
  <si>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</si>
  <si>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a předběžné položky_způsobilé vedlejší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</si>
  <si>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</si>
  <si>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</si>
  <si>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</si>
  <si>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</si>
  <si>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</si>
  <si>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</si>
  <si>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</si>
  <si>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</si>
  <si>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</si>
  <si>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</si>
  <si>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</si>
  <si>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</si>
  <si>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</si>
  <si>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</si>
  <si>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</si>
  <si>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</si>
  <si>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</si>
  <si>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</si>
  <si>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</si>
  <si>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</si>
  <si>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</si>
  <si>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</si>
  <si>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01400</t>
  </si>
  <si>
    <t/>
  </si>
  <si>
    <t>POPLATKY</t>
  </si>
  <si>
    <t>KPL</t>
  </si>
  <si>
    <t>2018_OTSKP</t>
  </si>
  <si>
    <t>PP</t>
  </si>
  <si>
    <t>bankovní poplatky za bankovní záruku</t>
  </si>
  <si>
    <t>VV</t>
  </si>
  <si>
    <t>1=1.000 [A]</t>
  </si>
  <si>
    <t>TS</t>
  </si>
  <si>
    <t>zahrnuje jinde neuvedené poplatky související s výstavbou</t>
  </si>
  <si>
    <t>02821</t>
  </si>
  <si>
    <t>PRŮZKUMNÉ PRÁCE ARCHEOLOGICKÉ NA POVRCHU</t>
  </si>
  <si>
    <t>odborný archeologický dozor při výkopových pracích</t>
  </si>
  <si>
    <t>zahrnuje veškeré náklady spojené s objednatelem požadovanými pracemi</t>
  </si>
  <si>
    <t>02910</t>
  </si>
  <si>
    <t>OSTATNÍ POŽADAVKY - ZEMĚMĚŘIČSKÁ MĚŘENÍ</t>
  </si>
  <si>
    <t>Zaměření skutečného provedení díla ke kolaudaci stavby v délce stavby  
3x tištěné paré + 1x CD 
Na celou délku stavby, tj. 7810m. 
PEVNÁ CENA</t>
  </si>
  <si>
    <t>zahrnuje veškeré náklady spojené s objednatelem požadovanými pracemi,   
- pro stanovení orientační investorské ceny určete jednotkovou cenu jako 1% odhadované ceny stavby</t>
  </si>
  <si>
    <t>02911</t>
  </si>
  <si>
    <t>a</t>
  </si>
  <si>
    <t>OSTATNÍ POŽADAVKY - GEODETICKÉ ZAMĚŘENÍ</t>
  </si>
  <si>
    <t>Veškerá nutná zaměření nutná k realizaci díla (např. zaměření stavby před 
výstavbou, vytyčení stavby a obvodu staveniště apod.) a k uvedení stavby do 
užívání a řádnému předání dokončeného díla. 
vytyčení stavby (3x tištěná, 1xCD), zřízení vytyčovací sítě stavby 
Na celou délku stavby, tj. 7810m. 
PEVNÁ CENA</t>
  </si>
  <si>
    <t>b</t>
  </si>
  <si>
    <t>Geometrický oddělovací plán pro majetkové vypořádání vlastnických vztahů a 
případných věcných břemen 
Na celou délku stavby, tj.7810m 
(12x tiskem) 
Geometrický oddělovací plán pro majetkové vypořádání vlastnických vztahů a  případných věcných břemen, včetně potvrzení katastrem 
Délka stavby 1784m. (12x tiskem) 
PEVNÁ CENA</t>
  </si>
  <si>
    <t>029112</t>
  </si>
  <si>
    <t>OSTATNÍ POŽADAVKY - GEODETICKÉ ZAMĚŘENÍ - PLOŠNÉ</t>
  </si>
  <si>
    <t>Zaměření vrstev pro určení kubatur sanací (dle zaměření příčných řezů v PD) a pro určení kubatur konstrukčních vrstev a celkových plošných a délkových výměr. 
Na celou délku stavby, tj. 7810m.</t>
  </si>
  <si>
    <t>7</t>
  </si>
  <si>
    <t>02930</t>
  </si>
  <si>
    <t>OSTATNÍ POŽADAVKY - UMĚLECKÁ DÍLA</t>
  </si>
  <si>
    <t>stálá pamětní deska o rozměrech 0,3 x 0,4 m - povinná publicita IROP 
včetně podkladního kamene výšky do 1,0m</t>
  </si>
  <si>
    <t>zahrnuje veškeré náklady spojené s objednatelem požadovanými pracemi a díly</t>
  </si>
  <si>
    <t>8</t>
  </si>
  <si>
    <t>02940</t>
  </si>
  <si>
    <t>OSTATNÍ POŽADAVKY - VYPRACOVÁNÍ DOKUMENTACE</t>
  </si>
  <si>
    <t>Dokumentace skutečného provedení stavby. Výkresy a související písemnosti 
zhotovené stavby potřebné pro evidenci pozemní komunikace. Výkresy odchylek a 
změn stavby oproti DSP, PDPS pro objekty stavby. Ověřené podpisem odpovědného zástupce zhotovitele a správce stavby - tiskem ve 4 vyhotoveních a 
1 x na CD. Zadavatel poskytne dokumentaci v otevřeném formátu *DWG. 
Na celou délku stavby, tj. 7810m. 
PEVNÁ CENA</t>
  </si>
  <si>
    <t>02943</t>
  </si>
  <si>
    <t>OSTATNÍ POŽADAVKY - VYPRACOVÁNÍ RDS</t>
  </si>
  <si>
    <t>Realizační dokumentace objektů stavby, přechodné úpravy DIO, stanovení místní úpravy DZ po stavbě ( tiskem 4x + 1x CD). 
Obsah dle směrnice pro dokumentaci staveb PK, v souladu s PDPS, Řeší podrobnosti pro kvalitní a bezpečné zhotovení stavby. Mimo jiné zahrnuje vypracování souřadnicového a výškového pokrytí komunikace, zahuštění příčných řezů pro plynulé řešení, detaily oprav poruch dle TP 82 – Katalog poruch netuhých vozovek, aktualizace a dopracování dopravního značení, aktualizace dešťové kanalizace na základě skutečného stavu sítí v místě stavby.. Vypracuje autorizovaná osoba. Odsouhlasí správce stavby. Havarijní a povodňový plán. Aktualizace dokladové části - vyjádření správců sítí. 
Tiskem 2x. Zadavatel poskytne dokumnetaci v otevřeném formátu *DWG.  
Na celou délku stavby, tj. 7810m včetně inženýrských objektů 
PEVNÁ CENA</t>
  </si>
  <si>
    <t>02946</t>
  </si>
  <si>
    <t>OSTAT POŽADAVKY - FOTODOKUMENTACE</t>
  </si>
  <si>
    <t>Fotodokumentace stavby 
- 1x měsíčně sada barevných fotografií v tištěné i elektronické formě + zpráva o 
průběhu stavby 
- 3x závěřečná fotodokumentace v albu s popisem v tištěné i elektronické formě 
Na celou délku stavby, tj. 1784m. 
PEVNÁ CENA</t>
  </si>
  <si>
    <t>Jednou měsíčně zajištění jedné sady barevných fotografií v tištěné formě i na CD dokumentující postup výstavby. Sadu uspořádat do alba s popisy, stručně určujícími místo, čas a předmět fotografie. Pro převzetí stavby zajistit zvláštní sadu z průběhu celé stavby ve 3 vyhotoveních včetně uložení na  CD. 
1=1.000 [A]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</si>
  <si>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</si>
  <si>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02950</t>
  </si>
  <si>
    <t>OSTATNÍ POŽADAVKY - POSUDKY, KONTROLY, REVIZNÍ ZPRÁVY</t>
  </si>
  <si>
    <t>Pasportizace zástavby a objektů, které mohou být dotčeny stavbou před zahájením 
stavebních prací Na celou délku stavby, tj. 7810m. 
3x tiskem + 1x CD 
PEVNÁ CENA</t>
  </si>
  <si>
    <t>12</t>
  </si>
  <si>
    <t>02991</t>
  </si>
  <si>
    <t>OSTATNÍ POŽADAVKY - INFORMAČNÍ TABULE</t>
  </si>
  <si>
    <t>KUS</t>
  </si>
  <si>
    <t>Náklady na zřízení informačních tabulí s údaji o stavbě s textem dle vzoru objednatele, včetně ukotvení. 
Povinná publicita IROP - billboard 5,1 x 2,4m  
Po ukončení stavby demontáž a likvidace. 
PEVNÁ CENA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</si>
  <si>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</si>
  <si>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SO 001</t>
  </si>
  <si>
    <t>Příprava území_způsobilé hlavní</t>
  </si>
  <si>
    <t>Zemní práce</t>
  </si>
  <si>
    <t>11120</t>
  </si>
  <si>
    <t>ODSTRANĚNÍ KŘOVIN</t>
  </si>
  <si>
    <t>M2</t>
  </si>
  <si>
    <t>2019_OTSKP</t>
  </si>
  <si>
    <t>včetně odvozu a štěpkování</t>
  </si>
  <si>
    <t>dle situace kácení a inventarizačních tabulek 
266+116+1+47+15+4+15+12+8+3+7,5+9+6+2+3+32+26+34+90=696.500 [A] 
250=250.000 [B] plocha za hrází vpravo v místě PZ 
a+b=946.500 [C]</t>
  </si>
  <si>
    <t>odstranění křovin a stromů do průměru 100 mm  
doprava dřevin bez ohledu na vzdálenost  
spálení na hromadách nebo štěpkování</t>
  </si>
  <si>
    <t>11211</t>
  </si>
  <si>
    <t>KÁCENÍ STROMŮ D KMENE DO 0,5M</t>
  </si>
  <si>
    <t>dle situace kácení a inventarizačních tabulek 
77=77.000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</si>
  <si>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</t>
  </si>
  <si>
    <t>11212</t>
  </si>
  <si>
    <t>KÁCENÍ STROMŮ D KMENE DO 0,9M</t>
  </si>
  <si>
    <t>dle situace kácení a inventarizačních tabulek 
51=51.000 [A]</t>
  </si>
  <si>
    <t>11213</t>
  </si>
  <si>
    <t>KÁCENÍ STROMŮ D KMENE PŘES 0,9M</t>
  </si>
  <si>
    <t>dle situace kácení a inventarizačních tabulek 
3=3.000 [A]</t>
  </si>
  <si>
    <t>11214</t>
  </si>
  <si>
    <t>KÁCENÍ STROMŮ D KMENE DO 0,3M</t>
  </si>
  <si>
    <t>dle situace kácení a inventarizačních tabulek 
71=71.000 [A]</t>
  </si>
  <si>
    <t>11221</t>
  </si>
  <si>
    <t>ODSTRANĚNÍ PAŘEZŮ D DO 0,5M</t>
  </si>
  <si>
    <t>včetně zásypu jámy po pařezu</t>
  </si>
  <si>
    <t>dle situace kácení a inventarizačních tabulek 
77+71=148.000 [A]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</si>
  <si>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</si>
  <si>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11222</t>
  </si>
  <si>
    <t>ODSTRANĚNÍ PAŘEZŮ D DO 0,9M</t>
  </si>
  <si>
    <t>11223</t>
  </si>
  <si>
    <t>ODSTRANĚNÍ PAŘEZŮ D PŘES 0,9M</t>
  </si>
  <si>
    <t>184721</t>
  </si>
  <si>
    <t>ZDRAVOTNÍ ŘEZ VĚTVÍ STROMŮ D DO 50CM</t>
  </si>
  <si>
    <t>prořezání ponechávaných stromů pro zajištění průjezdného průřezu na II/343</t>
  </si>
  <si>
    <t>60*3=180.000 [A]</t>
  </si>
  <si>
    <t>zahrnuje:  
odstranění větví suchých a odumírajících  
odstranění větví nevhodných po stránce tvaru a budoucího vývoje koruny  
odstranění větví napadených patogenními organismy  
odstranění větví se silně sníženou vitalitou  
odstranění sekundárních výhonů</t>
  </si>
  <si>
    <t>18481</t>
  </si>
  <si>
    <t>OCHRANA STROMŮ BEDNĚNÍM</t>
  </si>
  <si>
    <t>ochrana ponechávaných stromů dle ČSN 83 9061</t>
  </si>
  <si>
    <t>ponechané stromy v rozsahu stavby 
4*2,0*0,4=3.200 [A]  průměrné bednění na jeden strom 
na základě dendrologických tabulek a stávajícího stavu 
102*a=326.400 [B]</t>
  </si>
  <si>
    <t>položka zahrnuje veškerý materiál, výrobky a polotovary, včetně mimostaveništní a vnitrostaveništní dopravy (rovněž přesuny), včetně naložení a složení, případně s uložením</t>
  </si>
  <si>
    <t>Přidružená stavební výroba</t>
  </si>
  <si>
    <t>75L3AX</t>
  </si>
  <si>
    <t>INFORMAČNÍ PRVEK, - MONTÁŽ</t>
  </si>
  <si>
    <t>zpětná montáž stávajících tabulí, označení a orientačních systémů včetně patek a sloupků</t>
  </si>
  <si>
    <t>v místě stavby u křižovatky Ústupky 
informační tabule, orientační systém, informace CHKO, turistické informační tabule 
10=10.000 [A]</t>
  </si>
  <si>
    <t>1. Položka obsahuje:  
 – kompletní montáž (oživení, konfigurace, nastavení a uvedení do provozu) specifikovaného bloku/zařízení a souvisejícího příslušenství včetně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nebo práce.</t>
  </si>
  <si>
    <t>75L3AY</t>
  </si>
  <si>
    <t>INFORMAČNÍ PRVEK, - DEMONTÁŽ</t>
  </si>
  <si>
    <t>demontáž stávajících tabulí, označení a orientačních systémů - uložení na deponii pro zpětnou montáž po stavbě</t>
  </si>
  <si>
    <t>dle stávajícího stavu 
v místě stavby u křižovatky Ústupky 
informační tabule, orientační systém, informace CHKO, turistické informační tabule 
10=10.000 [A]</t>
  </si>
  <si>
    <t>1. Položka obsahuje:  
 – demontáž (pro další využití/do šrotu) specifikovaného bloku/zařízení včetně potřebného drobného pomocného materiálu  
 – veškeré potřebné mechanizmy, včetně obsluhy, náklady na mzdy a přibližné (průměrné) náklady na pořízení potřebných materiálů včetně všech ostatních vedlejších nákladů  
 – odvoz demontovaného bloku/zařízení a skladování, případně ekologické likvidace bloku/zařízení  
2. Položka neobsahuje:  
 X  
3. Způsob měření:  
Udává se počet kusů kompletní konstrukce nebo práce.</t>
  </si>
  <si>
    <t>Ostatní konstrukce a práce</t>
  </si>
  <si>
    <t>13</t>
  </si>
  <si>
    <t>9113A3</t>
  </si>
  <si>
    <t>SVODIDLO OCEL SILNIČ JEDNOSTR, ÚROVEŇ ZADRŽ N1, N2 - DEMONTÁŽ S PŘESUNEM</t>
  </si>
  <si>
    <t>M</t>
  </si>
  <si>
    <t>odstraněný materiál majetkem zhotovitele</t>
  </si>
  <si>
    <t>dle stávajícího stavu 
690=690.000 [A]</t>
  </si>
  <si>
    <t>položka zahrnuje:  
- demontáž a odstranění zařízení  
- jeho odvoz na předepsané místo</t>
  </si>
  <si>
    <t>14</t>
  </si>
  <si>
    <t>914123</t>
  </si>
  <si>
    <t>DOPRAVNÍ ZNAČKY ZÁKLADNÍ VELIKOSTI OCELOVÉ FÓLIE TŘ 1 - DEMONTÁŽ</t>
  </si>
  <si>
    <t>dle stávajícího stavu 
139=139.000 [A]</t>
  </si>
  <si>
    <t>Položka zahrnuje odstranění, demontáž a odklizení materiálu s odvozem na předepsané místo</t>
  </si>
  <si>
    <t>15</t>
  </si>
  <si>
    <t>914133</t>
  </si>
  <si>
    <t>DOPRAVNÍ ZNAČKY ZÁKLADNÍ VELIKOSTI OCELOVÉ FÓLIE TŘ 2 - DEMONTÁŽ</t>
  </si>
  <si>
    <t>demontáž a uložení na deponii SDZ ke zpětnému využití</t>
  </si>
  <si>
    <t>dle situace DZ 
7=7.000 [A]</t>
  </si>
  <si>
    <t>16</t>
  </si>
  <si>
    <t>914913</t>
  </si>
  <si>
    <t>SLOUPKY A STOJKY DZ Z OCEL TRUBEK ZABETON DEMONTÁŽ</t>
  </si>
  <si>
    <t>dle stávajícího stavu 
89=89.000 [A]</t>
  </si>
  <si>
    <t>17</t>
  </si>
  <si>
    <t>93767</t>
  </si>
  <si>
    <t>MOBILIÁŘ - PŘÍSTŘEŠKY PRO ZASTÁVKY VEŘEJNÉ DOPRAVY</t>
  </si>
  <si>
    <t>ochrana a zajištění zastávek během výstavby včetně mobiliáře</t>
  </si>
  <si>
    <t>dle stávajícího stavu 
Proseč vlevo 1+ 
Prosíčka vlevo 1 
=2.000 [A]</t>
  </si>
  <si>
    <t>Položka zahrnuje:  
- montáž, osazení a dodávku kompletního zařízení, předepsaného zadávací dokumentací  
- mimostavništní a vnitrostaveništní dopravu  
- nezbytné zemní práce a základové konstrukce  
- předepsanou povrchovou úpravu (nátěry a pod.)  
Pozn.: materiál uvedený v textu představuje rozhodující podíl ve výrobku</t>
  </si>
  <si>
    <t>SO 002</t>
  </si>
  <si>
    <t>Bourací práce - komunikace_způsobilé hlavní</t>
  </si>
  <si>
    <t>014111</t>
  </si>
  <si>
    <t>POPLATKY ZA SKLÁDKU TYP S-IO (INERTNÍ ODPAD)</t>
  </si>
  <si>
    <t>M3</t>
  </si>
  <si>
    <t>trvalá skládka - demoliční materiál, stavební suť (kámen, beton, železobeton)</t>
  </si>
  <si>
    <t>pol. 11334 stávající KSC 75+ 
pol. 11332 stávající ŠD 3657+ 
pol. 11317 stávající dlažba 166+ 
pol. 11352 obrubníky (2517*0,3*0,2)+ 
pol. 11328 stávající žlabovky (597*0,5)+ 
pol. 96687 UV komplet (68*0,25)+ 
pol. 96615 šachty, konstrukce beton 10+ 
pol. 966346 stávající propustky (283*0,7*1,0)+ 
pol. 915402 přídlažba (402*0,25*0,3)=4 602.770 [A]</t>
  </si>
  <si>
    <t>zahrnuje veškeré poplatky provozovateli skládky související s uložením odpadu na skládce.</t>
  </si>
  <si>
    <t>014122</t>
  </si>
  <si>
    <t>POPLATKY ZA SKLÁDKU TYP S-OO (OSTATNÍ ODPAD)</t>
  </si>
  <si>
    <t>trvalá skládka - zemina, odkop, usazeniny z čištění a pod.</t>
  </si>
  <si>
    <t>pol. 12373 spodni stavba - odkop 5469+ 
pol. 12924 krajnice (7943*0,2)+ 
pol. 12932 příkopy (0+0+89+477+165+1696+1470)=10 954.600 [A]</t>
  </si>
  <si>
    <t>014132</t>
  </si>
  <si>
    <t>POPLATKY ZA SKLÁDKU TYP S-NO (NEBEZPEČNÝ ODPAD)</t>
  </si>
  <si>
    <t>materiál s asfaltem - uvažováno 10% z vrstvy penetračních makadamů v místě odkopu pro sanace a rozšíření, zbytek využit pro recyklaci zastudena</t>
  </si>
  <si>
    <t>pol. 11333 asfalt. pojivo 394*0,10=39.400 [A]</t>
  </si>
  <si>
    <t>11317</t>
  </si>
  <si>
    <t>ODSTRAN KRYTU ZPEVNĚNÝCH PLOCH Z DLAŽEB KOSTEK</t>
  </si>
  <si>
    <t>vrstvy stávajících dlažebních kostek - nevyužitelné uložit trvalou skládku 
zhotovitel v ceně zohlední možnost zpětného využití kostek</t>
  </si>
  <si>
    <t>dle průzkumu - v ploše km 1,730 - 1,938 v tunelu a na hrázi 
1100,838=1 100.838 [A] 
a*0,15=165.126 [B] 
předpokládá se zpětné využití 80% kostek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</si>
  <si>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</si>
  <si>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11328</t>
  </si>
  <si>
    <t>ODSTRANĚNÍ PŘÍKOPŮ, ŽLABŮ A RIGOLŮ Z PŘÍKOPOVÝCH TVÁRNIC</t>
  </si>
  <si>
    <t>odstranění stávajících melioračních žlabů vč. lože</t>
  </si>
  <si>
    <t>dle situace a zaměření 
666+30+50=746.000 [A] 
a*0,8=596.800 [B]</t>
  </si>
  <si>
    <t>Položka zahrnuje odstranění tvárnic včetně podkladu,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</si>
  <si>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</si>
  <si>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</si>
  <si>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stávající podkladní vrstvy ze ŠD a ŠP - na trvalou skládku</t>
  </si>
  <si>
    <t>dle situace a diagnostického průzkumu 
jednotná tloušťka 300mm 
v plochách sanací a rozšíření jednotlivých objektů   
SO 103 
pro sanace (700+200)*2,0*0,3+ 
a rozšíření (115+108+74+70+62)*2,0*0,3=540.000 [A] 
SO 104 
pro sanace (200)*2,0*0,3+ 
a rozšíření (77+66+89,5+85+167,5+173,5)*2,0*0,3=515.100 [B] 
SO 105 
pro sanace (100)*2,0*0,3+ 
a rozšíření (186+196)*2,0*0,3=289.200 [C] 
SO 106 
pro sanace (320+30+280+370+100)*2,0*0,3+ 
a rozšíření (31,5+32,5+90+88+74+63,5+61,0+71,5+85,5+84,0+71,5+75,5+72,0+69,5)*2,0*0,3=1 242.000 [D] 
SO 107 
pro sanace (120+100+130+100+350+450)*2,0*0,3+ 
a rozšíření (74,5+72+61+62,5+90+92+40,5+43,5)*2,0*0,3=1 071.600 [E] 
Celkem: A+B+C+D+E=3 657.900 [F]</t>
  </si>
  <si>
    <t>11333</t>
  </si>
  <si>
    <t>ODSTRANĚNÍ PODKLADU ZPEVNĚNÝCH PLOCH S ASFALT POJIVEM</t>
  </si>
  <si>
    <t>asfaltové vrstvy pod úrovní frézování - vrstvy PM s výskytem dehtu 
uvažováno 10% z objemu v místě sanací a rozšíření, zbytek zpětně využit pro recyklaci</t>
  </si>
  <si>
    <t>dle situace a diagnostického průzkumu 
v plochách sanací a rozšíření jednotlivých objektů   
SO 103 
pro sanace (700+200)*1,5*0,05+ 
a rozšíření (115+108+74+70+62)*1,0*0,05=67.500 [A] 
SO 104 
pro sanace (200)*1,5*0,05+ 
a rozšíření (77+66+89,5+85+167,5+173,5)*1,0*0,05=47.925 [B] 
SO 105 
pro sanace (100)*1,5*0,05+ 
a rozšíření (186+196)*1,0*0,05=26.600 [C] 
SO 106 
pro sanace (320+30+280+370+100)*1,5*0,05+ 
a rozšíření (31,5+32,5+90+88+74+63,5+61,0+71,5+85,5+84,0+71,5+75,5+72,0+69,5)*1,0*0,05=131.000 [D] 
SO 107 
pro sanace (120+100+130+100+350+450)*1,5*0,05+ 
a rozšíření (74,5+72+61+62,5+90+92+40,5+43,5)*1,0*0,05=120.550 [E] 
Celkem: A+B+C+D+E=393.575 [F]</t>
  </si>
  <si>
    <t>11333B</t>
  </si>
  <si>
    <t>R</t>
  </si>
  <si>
    <t>ODSTRANĚNÍ PODKLADU ZPEVNĚNÝCH PLOCH S ASFALT POJIVEM - DOPRAVA</t>
  </si>
  <si>
    <t>dočasné uložení na mezideponii, zpětné natěžení a rozprostření využitelných podkladních vrstev z penetračního makadamu pro následnou recyklaci zastudena v rámci stavby včetně nutných přesunů materiálu</t>
  </si>
  <si>
    <t>uvažováno využitelných 90% materiálu z položky 11333 
393*0,90=353.700 [A]</t>
  </si>
  <si>
    <t>Položka zahrnuje samostatnou dopravu suti a vybouraných hmot. Množství se určí jako součin hmotnosti [t] a požadované vzdálenosti [km].</t>
  </si>
  <si>
    <t>11334</t>
  </si>
  <si>
    <t>ODSTRANĚNÍ PODKLADU ZPEVNĚNÝCH PLOCH S CEMENT POJIVEM</t>
  </si>
  <si>
    <t>vrstvy stávajícího KSC - na trvalou skládku</t>
  </si>
  <si>
    <t>předpoklad v místě historických lokálních oprav a inženýrských sítí 
250*0,30=75.000 [A]</t>
  </si>
  <si>
    <t>11352</t>
  </si>
  <si>
    <t>ODSTRANĚNÍ CHODNÍKOVÝCH A SILNIČNÍCH OBRUBNÍKŮ BETONOVÝCH</t>
  </si>
  <si>
    <t>betonové obruby včetně lože na trvalou skládku</t>
  </si>
  <si>
    <t>dle zaměření a diagnostického průzkumu 
SO 101 - 43,996+34,316+4,414+3,464+58,235+44,611+4,094+4,297+3,948+106,825+53,654+4,636+3,692+8,565+4,981+10,652+8,610+4,672+276,858+5,131+765,297+5,945+5,932+4,636+4,636+176,761+3,242+3,242+5,363+4,000+6,945+3,467+3,500+3,850+4,072+7,585+6,112+5,787+14,432+13,000+171,034+41,392+37,809=1 987.690 [A] 
SO 102 - 169,131+161,568=330.699 [B] 
SO 106 -  13,136+3,500+20,884+9,729+11,985+9,967+3,000+42,711+84,104=199.016 [C] 
Celkem: A+B+C=2 517.405 [D]</t>
  </si>
  <si>
    <t>11372</t>
  </si>
  <si>
    <t>FRÉZOVÁNÍ ZPEVNĚNÝCH PLOCH ASFALTOVÝCH</t>
  </si>
  <si>
    <t>odstranění stávajících živičných vrstev vč. zazubení stávajících vrstev v místě napojení, vč. naložení, odvozu a uložení na skládku SUSPK v Třemošnici, 
dle průzkumu a laboratorních zpráv jsou frézované vrstvy v ZAS-T1</t>
  </si>
  <si>
    <t>dle situace  
plocha frézování * tloušťka frézování v úsecích dle technologie 
celoplošné frézování 
9025,582*0,08+(12062,709+2142,680+4975,022+9092,712+10870,930)*0,1=4 636.452 [A] 
frézování v plochách rozšíření a sanací 
SO 103 
pro sanace (700+200)*1,5*0,1+ 
a rozšíření (115+108+74+70+62)*1,0*0,1=177.900 [B] 
SO 104 
pro sanace (200)*1,5*0,05+ 
a rozšíření (77+66+89,5+85+167,5+173,5)*1,0*0,05=47.925 [C] 
SO 105 
pro sanace (100)*1,5*0,0+ 
a rozšíření (186+196)*1,0*0,0=0.000 [D] 
SO 106 
pro sanace (320+30+280+370+100)*1,5*0,05+ 
a rozšíření (31,5+32,5+90+88+74+63,5+61,0+71,5+85,5+84,0+71,5+75,5+72,0+69,5)*1,0*0,05=131.000 [E] 
SO 107 
pro sanace (120+100+130+100+350+450)*1,5*0,0+ 
a rozšíření (74,5+72+61+62,5+90+92+40,5+43,5)*1,0*0,0=0.000 [F] 
Celkem: A+B+C+D+E+F=4 993.277 [G]</t>
  </si>
  <si>
    <t>12110</t>
  </si>
  <si>
    <t>SEJMUTÍ ORNICE NEBO LESNÍ PŮDY</t>
  </si>
  <si>
    <t>včetně odvozu na dočasnou skládku  
ornice zpětně využita na SO 121, SO 134, SO 135, SO 141, SO 142, SO 143, SO 144</t>
  </si>
  <si>
    <t>dle situace 
podél chodníku SO 134 1372*0,5*0,2+24=161.200 [A] 
v ploše nových chodníků SO 135  (24,162+30,456+247,256+40,070)*0,20=68.389 [B] 
pro SO 141 (60+20)*0,20=16.000 [C] 
pro SO 142 (70+62)*0,20=26.400 [D] 
pro SO 143 (48)*0,2=9.600 [E] 
pro SO 144 (30+32)*0,20=12.400 [F] 
Celkem: A+B+C+D+E+F=293.989 [G]</t>
  </si>
  <si>
    <t>položka zahrnuje sejmutí ornice bez ohledu na tloušťku vrstvy a její vodorovnou dopravu 
nezahrnuje uložení na trvalou skládku</t>
  </si>
  <si>
    <t>12373</t>
  </si>
  <si>
    <t>ODKOP PRO SPOD STAVBU SILNIC A ŽELEZNIC TŘ. I</t>
  </si>
  <si>
    <t>odkop v ploše sanací a rozšíření - odvoz na trvalou skládku</t>
  </si>
  <si>
    <t>dle situace a diagnostického průzkumu 
proměnná tloušťka dle skladeb a průzkumu  
v plochách sanací a rozšíření jednotlivých objektů   
SO 103 
pro sanace (700+200)*1,75*0,15+ 
a rozšíření (115+108+74+70+62)*2,15*0,15=236.250 [A] 
SO 104 
pro sanace (200)*2,65*0,21+ 
a rozšíření (77+66+89,5+85+167,5+173,5)*2,15*0,21+ 
gabiony 3,3*700=2 718.613 [B] 
SO 105 
pro sanace (100)*2,65*0,26+ 
a rozšíření (186+196)*2,15*0,26=282.438 [C] 
SO 106 
pro sanace (320+30+280+370+100)*2,65*0,21+ 
a rozšíření (31,5+32,5+90+88+74+63,5+61,0+71,5+85,5+84,0+71,5+75,5+72,0+69,5)*2,25*0,21=1 070.475 [D] 
SO 107 
pro sanace (120+100+130+100+350+450)*2,65*0,26+ 
a rozšíření (74,5+72+61+62,5+90+92+40,5+43,5)*2,15*0,26=1 160.874 [E] 
Celkem: A+B+C+D+E=5 468.650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</si>
  <si>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</si>
  <si>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12924</t>
  </si>
  <si>
    <t>ČIŠTĚNÍ KRAJNIC OD NÁNOSU TL. DO 200MM</t>
  </si>
  <si>
    <t>seříznutí stávajících krajnic</t>
  </si>
  <si>
    <t>dle situace a VPŘ 
SO 101 928=928.000 [A] 
SO 102 0=0.000 [B] 
SO 103 1497=1 497.000 [C] 
SO 104 1160=1 160.000 [D] 
SO 105 295=295.000 [E] 
SO 106 1898=1 898.000 [F] 
SO 107 2165=2 165.000 [G] 
Celkem: A+B+C+D+E+F+G=7 943.000 [H]</t>
  </si>
  <si>
    <t>- vodorovná a svislá doprava, přemístění, přeložení, manipulace s výkopkem a uložení na skládku (bez poplatku)</t>
  </si>
  <si>
    <t>12933</t>
  </si>
  <si>
    <t>ČIŠTĚNÍ PŘÍKOPŮ OD NÁNOSU PŘES 0,50M3/M</t>
  </si>
  <si>
    <t>čištění a reprofilace stávajících příkopů, úpravy profily zářezů a náspů - v jednotkové ceně zohlednit zpětné využití zeminy pro pokrytí a ohumusování</t>
  </si>
  <si>
    <t>dle situace a VPŘ 
SO 101 0=0.000 [A] 
SO 102 0=0.000 [B] 
SO 103 159=159.000 [C] 
odkop 159*0,56=89m3 
SO 104 250+520=770.000 [D] 
odkop 770*0,62=477m3 
SO 105 184+87+35=306.000 [E] 
odkop 306*0,54=165m3 
SO 106 61+649+168+41+55+30+70+210+261+348+39+39+199+143+157=2 470.000 [F] 
odkop 2570*0,66=1696m3 
SO 107 149+540+317+987+552+128=2 673.000 [G] 
odkop 2673*0,55=1470m3 
Celkem: A+B+C+D+E+F+G=6 378.000 [H]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</si>
  <si>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</si>
  <si>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17120</t>
  </si>
  <si>
    <t>ULOŽENÍ SYPANINY DO NÁSYPŮ A NA SKLÁDKY BEZ ZHUTNĚNÍ</t>
  </si>
  <si>
    <t>uložení na mezideponii</t>
  </si>
  <si>
    <t>uložení ornice na mezideponii 
pol. 12110  294=294.000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</si>
  <si>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</si>
  <si>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915402</t>
  </si>
  <si>
    <t>VODOR DOPRAV ZNAČ BETON PREFABRIK - ODSTRANĚNÍ</t>
  </si>
  <si>
    <t>betonová přídlažba nebo kostky včetně odvozu a uložení na trvalou skládku</t>
  </si>
  <si>
    <t>dle stávajícího stavu 
64,872+29,906+107,402+98,494+101,010=401.684 [A] 
a*0,25=100.421 [B]</t>
  </si>
  <si>
    <t>zahrnuje odstranění a odklizení vybouraného materiálu s odvozem na skládku</t>
  </si>
  <si>
    <t>18</t>
  </si>
  <si>
    <t>96615</t>
  </si>
  <si>
    <t>BOURÁNÍ KONSTRUKCÍ Z PROSTÉHO BETONU</t>
  </si>
  <si>
    <t>na trvalou skládku</t>
  </si>
  <si>
    <t>skryté konstrukce, šachty, obetonování, apod.  
10=10.000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</si>
  <si>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</si>
  <si>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19</t>
  </si>
  <si>
    <t>966358</t>
  </si>
  <si>
    <t>BOURÁNÍ PROPUSTŮ Z TRUB DN DO 600MM</t>
  </si>
  <si>
    <t>souhrnná položka bourání všech příčných a podélných propustků včetně zásypů na úroveň základové spáry nových propustků, zbytků čela a opevnění apod. 
odkop pro lože je součástí jednotlivých objektů</t>
  </si>
  <si>
    <t>dle zaměření 
stávající příčné a podélné propustky 
12,866+9,552+13,877+10,379+17,232+5,675+2,544+6,864+7,215+8,651+8,590+6,655+10,505+6,375+6,230+5,313+9,224+5,956+7,891+8,599+8,864+14,241+7,957+12,738+10,449+9,504+10,958+8,863+10,653+9,421+9,528=283.369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</si>
  <si>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</si>
  <si>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20</t>
  </si>
  <si>
    <t>96687</t>
  </si>
  <si>
    <t>VYBOURÁNÍ ULIČNÍCH VPUSTÍ KOMPLETNÍCH</t>
  </si>
  <si>
    <t>vybourání stávajících vpustí včetně přípojky na původní stoku, včetně odvozu a uložení na trvalou skládku</t>
  </si>
  <si>
    <t>dle zaměření 
68=68.000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</si>
  <si>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</si>
  <si>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101</t>
  </si>
  <si>
    <t>Modernizace silnice II/343 v úseku km 0,000 - 1,732_způsobilé hlavní</t>
  </si>
  <si>
    <t>pol. č. 96615: 7=7.000 [A] 
pol. č. 96814: 1,5=1.500 [B] 
pol. č. 969234: 0,051*71,5/2,5=1.459 [C] 
Celkem: A+B+C=9.959 [D]</t>
  </si>
  <si>
    <t>Položka obsahuje veškeré poplatky provozovateli skládky související s uložením odpadu na skládce.</t>
  </si>
  <si>
    <t>014121</t>
  </si>
  <si>
    <t>bahno a usazeniny z čištěnívodotečí dle pol. 12960: 29=29.000 [A] 
pol. 13273: 458,845=458.845 [B] 
pol. 13373: 15,725=15.725 [C] 
Celkem: A+B+C=503.570 [D]</t>
  </si>
  <si>
    <t>014131</t>
  </si>
  <si>
    <t>trvalá skládka dle zhotovitele - plast</t>
  </si>
  <si>
    <t>dle položky 89945: 
1,1*0,025*0,865*7=0.167 [A]</t>
  </si>
  <si>
    <t>likvidace vč.kořenů, vč. spálení na hromadách</t>
  </si>
  <si>
    <t>odhad dle situace, nutno podle skutečnosti: 
(3,3+3+2,2+0,3+5,1+5,7)*1,15=22.540 [A] 
1,9*1,3=2.470 [B] 
Celkem: A+B=25.010 [C]</t>
  </si>
  <si>
    <t>113766</t>
  </si>
  <si>
    <t>FRÉZOVÁNÍ DRÁŽKY PRŮŘEZU DO 800MM2 V ASFALTOVÉ VOZOVCE</t>
  </si>
  <si>
    <t>oprava trhlin v podkladní vrstvě dle TP 115</t>
  </si>
  <si>
    <t>dle stávajících trhlin předpoklad v ploše opravy po cca 15 m  
1700/15=113.333 [A] 
a*6,0=679.998 [B]  celkem na průměrnou délku 6,0 m -  komůrka pro zálivku 20x40 
b*1,20=815.998 [C] včetně rezervy na podélné poruchy</t>
  </si>
  <si>
    <t>Položka zahrnuje veškerou manipulaci s vybouranou sutí a s vybouranými hmotami vč. uložení na skládku.</t>
  </si>
  <si>
    <t>použije se zpět k ohumusování</t>
  </si>
  <si>
    <t>odečteno z dokumentace; odhad tl. 150 mm: 
(3,3+3+2,2+0,3+5,1+5,7)*1,15*0,15=3.381 [A] 
1,9*1,3*0,15=0.371 [B] 
Celkem: A+B=3.752 [C]</t>
  </si>
  <si>
    <t>položka zahrnuje sejmutí ornice bez ohledu na tloušťku vrstvy a její vodorovnou dopravu  
nezahrnuje uložení na trvalou skládku</t>
  </si>
  <si>
    <t>12960</t>
  </si>
  <si>
    <t>ČIŠTĚNÍ VODOTEČÍ A MELIORAČ KANÁLŮ OD NÁNOSŮ</t>
  </si>
  <si>
    <t>odhad, provést dle skutečnosti v období výstavby</t>
  </si>
  <si>
    <t>odměřeno ze situace: 
145*1*0,2=29.000 [A]</t>
  </si>
  <si>
    <t>13273</t>
  </si>
  <si>
    <t>HLOUBENÍ RÝH ŠÍŘ DO 2M PAŽ I NEPAŽ TŘ. I</t>
  </si>
  <si>
    <t>výkopy rýh pro kanalizaci, vše se odveze na trvalou skládku, vč.  rozšíření a prohl. pro vpusti</t>
  </si>
  <si>
    <t>dle výkazu výkopu rýh (pouze přípojky) - viz. příloha TZ SO301 (listy 1-2) + příloha TZ SO302 (listy 3-9): 
64,877+54,779+12,824+43,964+27,506+29,025+37,549+28,827+14,138=313.489 [A] 
rozšíření pro vpusti: 
1,8*0,65*(15,35+42,59)=67.790 [B] 
prohloubení pro vpusti: 
1,8*1,8*0,57*(10+32)=77.566 [C] 
Celkem: A+B+C=458.845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</si>
  <si>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</si>
  <si>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13373</t>
  </si>
  <si>
    <t>HLOUBENÍ ŠACHET ZAPAŽ I NEPAŽ TŘ. I</t>
  </si>
  <si>
    <t>pro horskou vpust, vč. pažení; vše se odveze na trvalou skládku</t>
  </si>
  <si>
    <t>dle výkr. č. 11: 
3*2,4*2,184=15.725 [A]</t>
  </si>
  <si>
    <t>pol. 12110 3,75=3.750 [A]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</si>
  <si>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</si>
  <si>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</si>
  <si>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</si>
  <si>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výkopů pro kanalizaci pod úrovní parapláně, hlinito písčitá zemina se zhutněním - vč. dovozu ze zdroje dle zhotovitele a poplatku za nakoupení</t>
  </si>
  <si>
    <t>Výkop rýh a šachet celkem: 458,845+15,725=474.570 [A] 
Odpočet: 
podsypy potrubí a HV1: -17,222=-17.222 [B] 
obsypy vč.trub: -82,205=-82.205 [C] 
desky: -13,923=-13.923 [D] 
vpusti: -3,1416*0,55*0,55/4*(15,35+42,59+0,47*42)=-18.455 [E] 
obetonování vč.trub: -2,033=-2.033 [F] 
žb deska nad obet: -0,581=-0.581 [G] 
Celkem: A+B+C+D+E+F+G=340.151 [H]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</si>
  <si>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</si>
  <si>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</si>
  <si>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</si>
  <si>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frakce 0-8 mm, vč. ztratného a zhutnění</t>
  </si>
  <si>
    <t>dn 200: (143,48-5,05)*1,15*0,5=79.597 [A] 
DN 300: 3,13*1,3*0,641=2.608 [B] 
Odpočet trub: 
-3,1416*0,2*0,2/4*(143,48-5,05)=-4.349 [C] 
-3,1416*0,341*0,341/4*3,13=-0.286 [D] 
Celkem: A+B+C+D=77.570 [E]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</si>
  <si>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</si>
  <si>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18110</t>
  </si>
  <si>
    <t>ÚPRAVA PLÁNĚ SE ZHUTNĚNÍM V HORNINĚ TŘ. I</t>
  </si>
  <si>
    <t>pod opevnění výustních objektů</t>
  </si>
  <si>
    <t>upravit podle skutečnosti: 
2,58*1,15*3=8.901 [A] 
2,93*1,15=3.370 [B] 
2,69*1,15=3.094 [C] 
1,98*1,15=2.277 [D] 
Celkem: A+B+C+D=17.642 [E]</t>
  </si>
  <si>
    <t>položka zahrnuje úpravu pláně včetně vyrovnání výškových rozdílů. Míru zhutnění určuje projekt.</t>
  </si>
  <si>
    <t>18230</t>
  </si>
  <si>
    <t>ROZPROSTŘENÍ ORNICE V ROVINĚ</t>
  </si>
  <si>
    <t>položka zahrnuje:  
nutné přemístění ornice z dočasných skládek vzdálených do 50m  
rozprostření ornice v předepsané tloušťce v rovině a ve svahu do 1:5</t>
  </si>
  <si>
    <t>18241</t>
  </si>
  <si>
    <t>ZALOŽENÍ TRÁVNÍKU RUČNÍM VÝSEVEM</t>
  </si>
  <si>
    <t>úprava povrchů po překopech pro kanalizaci: 
(3,3+3+2,2+0,3+5,1+5,7)*1,15=22.540 [A] 
1,9*1,3=2.470 [B] 
Celkem: A+B=25.010 [C]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</si>
  <si>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</si>
  <si>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</si>
  <si>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</si>
  <si>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</si>
  <si>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Vodorovné konstrukce</t>
  </si>
  <si>
    <t>451312</t>
  </si>
  <si>
    <t>PODKLADNÍ A VÝPLŇOVÉ VRSTVY Z PROSTÉHO BETONU C12/15</t>
  </si>
  <si>
    <t>podkladní desky pod uliční vpusti a pod horskou vpust</t>
  </si>
  <si>
    <t>dle dokumentace: 
1,8*1,8*0,1*(10+32)=13.608 [A] 
2,1*1,5*0,1=0.315 [B] 
Celkem: A+B=13.923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</si>
  <si>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</si>
  <si>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451324</t>
  </si>
  <si>
    <t>PODKL A VÝPLŇ VRSTVY ZE ŽELEZOBET DO C25/30</t>
  </si>
  <si>
    <t>ŽB deska nad obetonování trub</t>
  </si>
  <si>
    <t>dn 200: (3,58+1,47)*1,15*0,1=0.581 [A]</t>
  </si>
  <si>
    <t>451368</t>
  </si>
  <si>
    <t>VÝZTUŽ PODKL VRSTEV ZE SVAŘ SÍTÍ</t>
  </si>
  <si>
    <t>T</t>
  </si>
  <si>
    <t>síť KARI z drátů hladkých 6/6 mm, oka 150x150 mm</t>
  </si>
  <si>
    <t>5,05*1,15*0,003014=0.018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</si>
  <si>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veškerá opatření pro zajištění soudržnosti výztuže a betonu  
- vodivé propojení výztuže, které je součástí ochrany konstrukce proti vlivům bludných proudů, vyvedení do měřících skříní nebo míst pro měření bludných proudů  
- povrchovou antikorozní úpravu výztuže  
- separaci výztuže</t>
  </si>
  <si>
    <t>45157</t>
  </si>
  <si>
    <t>PODKLADNÍ A VÝPLŇOVÉ VRSTVY Z KAMENIVA TĚŽENÉHO</t>
  </si>
  <si>
    <t>štěrkopískový podsyp frakce 0-8 mm pod trouby; lože ze štěrkopísku frakce 0-32 mm pod HV1</t>
  </si>
  <si>
    <t>dn 200: 143,48*1,15*0,1=16.500 [A] 
DN 300: 3,13*1,3*0,1=0.407 [B] 
lože pod HV1: 2,1*1,5*0,1=0.315 [C] 
Celkem: A+B+C=17.222 [D]</t>
  </si>
  <si>
    <t>položka zahrnuje dodávku předepsaného kameniva, mimostaveništní a vnitrostaveništní dopravu a jeho uložení  
není-li v zadávací dokumentaci uvedeno jinak, jedná se o nakupovaný materiál</t>
  </si>
  <si>
    <t>21</t>
  </si>
  <si>
    <t>46321</t>
  </si>
  <si>
    <t>ROVNANINA Z LOMOVÉHO KAMENE</t>
  </si>
  <si>
    <t>rovnanina z lomového kamene 80 kg s urovnáním líce; kameny ukládat ručně a řádně provázat, pod kanal.potrubím vyrovnat povrch</t>
  </si>
  <si>
    <t>výusti "UV-15" až "UV-17"; "UV-35", "UV-36", "UV-38" - upravit podle skutečné konfigurace terénu: 
3,36*1,15*3=11.592 [A] 
3,10*1,15=3.565 [B] 
1,8*1,15=2.070 [C] 
1,4*1,15=1.610 [D] 
Celkem: A+B+C+D=18.837 [E]</t>
  </si>
  <si>
    <t>položka zahrnuje:  
- dodávku a vyrovnání lomového kamene předepsané frakce do předepsaného tvaru včetně mimostaveništní a vnitrostaveništní dopravy  
není-li v zadávací dokumentaci uvedeno jinak, jedná se o nakupovaný materiál</t>
  </si>
  <si>
    <t>Komunikace</t>
  </si>
  <si>
    <t>22</t>
  </si>
  <si>
    <t>56963</t>
  </si>
  <si>
    <t>ZPEVNĚNÍ KRAJNIC Z RECYKLOVANÉHO MATERIÁLU TL DO 150MM</t>
  </si>
  <si>
    <t>R-mat 40 RA 0/32</t>
  </si>
  <si>
    <t>dle situace a VPŘ 
vlevo šířka krajnice 0,75 m (149,680+65,760+143,081+569,362)=927.883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</si>
  <si>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</si>
  <si>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23</t>
  </si>
  <si>
    <t>572214</t>
  </si>
  <si>
    <t>SPOJOVACÍ POSTŘIK Z MODIFIK EMULZE DO 0,5KG/M2</t>
  </si>
  <si>
    <t>PS-EP 0,4 kg/m2 zbytkového pojiva po vyštěpení</t>
  </si>
  <si>
    <t>dle situace a VPŘ 
pod ACO 10870,930=10 870.930 [A] 
pod ACL 11399,023=11 399.023 [B] 
pod ACP 1635=1 635.000 [C] 
Celkem: A+B+C=23 904.953 [D]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</si>
  <si>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</si>
  <si>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24</t>
  </si>
  <si>
    <t>57475</t>
  </si>
  <si>
    <t>VOZOVKOVÉ VÝZTUŽNÉ VRSTVY Z GEOMŘÍŽOVINY</t>
  </si>
  <si>
    <t>výztužná sklovláknitá samolepící mříž s oky 25x25  tahová pevnost min. 100kN/m v obou směrech</t>
  </si>
  <si>
    <t>dle stávajících trhlin předpoklad v ploše opravy po cca 15 m  
1700/15=113.333 [A] 
a*6,0=679.998 [B]  délka trhlin 
šířka 1,20 *b=815.998 [C] 
c*1,20=979.198 [D] včetně rezervy na podélné poruchy</t>
  </si>
  <si>
    <t>- dodání geomříže v požadované kvalitě a v množství včetně přesahů (přesahy započteny v jednotkové ceně)  
- očištění podkladu  
- pokládka geomříže dle předepsaného technologického předpisu</t>
  </si>
  <si>
    <t>25</t>
  </si>
  <si>
    <t>574B34</t>
  </si>
  <si>
    <t>ASFALTOVÝ BETON PRO OBRUSNÉ VRSTVY MODIFIK ACO 11+, 11S TL. 40MM</t>
  </si>
  <si>
    <t>ACO 11+, PMB 25/55-60</t>
  </si>
  <si>
    <t>dle situace  
10870,930=10 870.930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</si>
  <si>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</si>
  <si>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26</t>
  </si>
  <si>
    <t>574C56</t>
  </si>
  <si>
    <t>ASFALTOVÝ BETON PRO LOŽNÍ VRSTVY ACL 16+, 16S TL. 60MM</t>
  </si>
  <si>
    <t>ACL 16+   50/70</t>
  </si>
  <si>
    <t>dle situace 
11399,023=11 399.023 [A]</t>
  </si>
  <si>
    <t>27</t>
  </si>
  <si>
    <t>574E06</t>
  </si>
  <si>
    <t>ASFALTOVÝ BETON PRO PODKLADNÍ VRSTVY ACP 16+, 16S</t>
  </si>
  <si>
    <t>dle stavu pod odfrézování 
předpoklad 15% z celkové plochy 
10900*0,15=1 635.000 [A] 
plošné sanace a*0,05=81.750 [B] 
vyrovnávky a opravy b*0,20=16.350 [C] 
b+c=98.100 [D]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</si>
  <si>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</si>
  <si>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28</t>
  </si>
  <si>
    <t>58212</t>
  </si>
  <si>
    <t>DLÁŽDĚNÉ KRYTY Z VELKÝCH KOSTEK DO LOŽE Z MC</t>
  </si>
  <si>
    <t>DL kostky 120x120x120, včetně betonového lože</t>
  </si>
  <si>
    <t>dle situace a VPŘ 
190,546=190.546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</si>
  <si>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</si>
  <si>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29</t>
  </si>
  <si>
    <t>58920</t>
  </si>
  <si>
    <t>VÝPLŇ SPAR MODIFIKOVANÝM ASFALTEM</t>
  </si>
  <si>
    <t>těsnění spár modifikovanou zálivkou včetně přípravy spáry a výplně spáry dle detailů PD. V případě štěrbinových žlabů včetně výplně dilatačních spar (hobra máčená v asfaltu)</t>
  </si>
  <si>
    <t>dle situace a VPŘ 
příčné spáry etapy  
12=12.000 [A] 
podél betonové přídlažby 
64,872+29,906+107,402+98,494+101,010=401.684 [B] 
podél 2-linky  
11,6+10,6=22.200 [C] 
podél římsy na mostě 
35*2=70.000 [E] 
Celkem: A+B+C+E=505.884 [D]</t>
  </si>
  <si>
    <t>položka zahrnuje: 
- dodávku předepsaného materiálu 
- vyčištění a výplň spar tímto materiálem</t>
  </si>
  <si>
    <t>Potrubí</t>
  </si>
  <si>
    <t>30</t>
  </si>
  <si>
    <t>87434A</t>
  </si>
  <si>
    <t>POTRUBÍ Z TRUB PLASTOVÝCH ODPADNÍCH DN DO 200MM</t>
  </si>
  <si>
    <t>trouby PVC dn 200, SN 16 - vč.tvarovek, šachtových přechodek, montáže</t>
  </si>
  <si>
    <t>dle dokumentace - přípojky SO 301 + přípojky SO 302: 
42,46+101,02=143.480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</si>
  <si>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</si>
  <si>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31</t>
  </si>
  <si>
    <t>87445A</t>
  </si>
  <si>
    <t>POTRUBÍ Z TRUB PLASTOVÝCH ODPADNÍCH DN DO 300MM</t>
  </si>
  <si>
    <t>trouby PP DN 300, SN 12 - vč. šachtové přechodky, montáže</t>
  </si>
  <si>
    <t>nutno uříznou z 6m trouby: 
3,13=3.130 [A]</t>
  </si>
  <si>
    <t>32</t>
  </si>
  <si>
    <t>89712</t>
  </si>
  <si>
    <t>VPUSŤ KANALIZAČNÍ ULIČNÍ KOMPLETNÍ Z BETONOVÝCH DÍLCŮ</t>
  </si>
  <si>
    <t>dle PD; vpusti SO 301 + vpusti SO 302: 
10+32=42.000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</si>
  <si>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</si>
  <si>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33</t>
  </si>
  <si>
    <t>89721</t>
  </si>
  <si>
    <t>VPUSŤ KANALIZAČNÍ HORSKÁ KOMPLETNÍ MONOLITICKÁ BETONOVÁ</t>
  </si>
  <si>
    <t>dle PD: 
1=1.000 [A]</t>
  </si>
  <si>
    <t>položka zahrnuje:  
- mříže s rámem, koše na bahno,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nátěry zabraňující soudržnost betonu a bednění,  
- výplň, těsnění  a tmelení spar a spojů,  
- opatření  povrchů  betonu  izolací  proti zemní vlhkosti v částech, kde přijdou do styku se zeminou nebo kamenivem,  
- předepsané podkladní konstrukce</t>
  </si>
  <si>
    <t>34</t>
  </si>
  <si>
    <t>89945</t>
  </si>
  <si>
    <t>VÝŘEZ, VÝSEK, ÚTES NA POTRUBÍ DN DO 300MM</t>
  </si>
  <si>
    <t>dle PD: 
7=7.000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</si>
  <si>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</si>
  <si>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35</t>
  </si>
  <si>
    <t>89952</t>
  </si>
  <si>
    <t>OBETONOVÁNÍ POTRUBÍ Z PROSTÉHO BETONU</t>
  </si>
  <si>
    <t>opatření pro dobu výstavby - přípojky "UV-40", "UV-41"</t>
  </si>
  <si>
    <t>obetonování a sedlo včetně trub: 
5,05*1,15*0,35=2.033 [A] 
Odpočet trub: 
-3,1416*0,2*0,2/4*5,05=-0.159 [B] 
Celkem: A+B=1.874 [C]</t>
  </si>
  <si>
    <t>36</t>
  </si>
  <si>
    <t>899524</t>
  </si>
  <si>
    <t>OBETONOVÁNÍ POTRUBÍ Z PROSTÉHO BETONU DO C25/30</t>
  </si>
  <si>
    <t>utěsnění a dobetonování otvorů do stávajících šachet podle skutečnosti</t>
  </si>
  <si>
    <t>pro UV1, UV3, UV7: 
3*0,5=1.500 [A]</t>
  </si>
  <si>
    <t>37</t>
  </si>
  <si>
    <t>899642</t>
  </si>
  <si>
    <t>ZKOUŠKA VODOTĚSNOSTI POTRUBÍ DN DO 200MM</t>
  </si>
  <si>
    <t>dle PD: 
42,46+101,02=143.480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</si>
  <si>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</si>
  <si>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38</t>
  </si>
  <si>
    <t>899652</t>
  </si>
  <si>
    <t>ZKOUŠKA VODOTĚSNOSTI POTRUBÍ DN DO 300MM</t>
  </si>
  <si>
    <t>dle PD: 
3,13=3.130 [A]</t>
  </si>
  <si>
    <t>39</t>
  </si>
  <si>
    <t>89980</t>
  </si>
  <si>
    <t>TELEVIZNÍ PROHLÍDKA POTRUBÍ</t>
  </si>
  <si>
    <t>2*(143,48+3,13)=293.220 [A]</t>
  </si>
  <si>
    <t>položka zahrnuje prohlídku potrubí televizní kamerou, záznam prohlídky na nosičích DVD a vyhotovení závěrečného písemného protokolu</t>
  </si>
  <si>
    <t>40</t>
  </si>
  <si>
    <t>899901</t>
  </si>
  <si>
    <t>PŘEPOJENÍ PŘÍPOJEK</t>
  </si>
  <si>
    <t>včetně systému dodatečného napojení, příslušných spojek pro napojení na stáv. přípojky nebo vsazených odboček</t>
  </si>
  <si>
    <t>dle PD: 
3+7=10.000 [A]</t>
  </si>
  <si>
    <t>položka zahrnuje řez na potrubí, dodání a osazení příslušných tvarovek a armatur</t>
  </si>
  <si>
    <t>41</t>
  </si>
  <si>
    <t>911FB1</t>
  </si>
  <si>
    <t>SVODIDLO BETON, ÚROVEŇ ZADRŽ H1 VÝŠ 1,2M - DODÁVKA A MONTÁŽ</t>
  </si>
  <si>
    <t>umístění betonového svodidla km 0,486</t>
  </si>
  <si>
    <t>dle situace 
12=12.000 [A]</t>
  </si>
  <si>
    <t>položka zahrnuje: 
- kompletní dodávku všech dílů betonového svodidla včetně spojovacích prvků 
- osazení svodidla 
- přechod na jiný typ svodidla nebo přes mostní závěr 
nezahrnuje odrazky nebo retroreflexní fólie 
nezahrnuje podkladní vrstvu</t>
  </si>
  <si>
    <t>42</t>
  </si>
  <si>
    <t>915401</t>
  </si>
  <si>
    <t>VODOROVNÉ DOPRAVNÍ ZNAČENÍ BETON PREFABRIK - DODÁVKA A POKLÁDKA</t>
  </si>
  <si>
    <t>betonová přídlažba do betonového lože včetně vyspárování</t>
  </si>
  <si>
    <t>dle situace 
délka přídlažby 64,872+29,906+107,402+98,494+101,010=401.684 [A] 
šířka 0,25=0.250 [B] 
a*b=100.421 [C]</t>
  </si>
  <si>
    <t>zahrnuje dodávku betonových prefabrikátů a jejich osazení do předepsaného lože</t>
  </si>
  <si>
    <t>43</t>
  </si>
  <si>
    <t>917224</t>
  </si>
  <si>
    <t>SILNIČNÍ A CHODNÍKOVÉ OBRUBY Z BETONOVÝCH OBRUBNÍKŮ ŠÍŘ 150MM</t>
  </si>
  <si>
    <t>silniční betonová obruby do betonového lože s boční opěrou - klasické</t>
  </si>
  <si>
    <t>dle stiuace 
37,809+60,032+41,392+57,792+79,159+130,492+14,432+3,850+6,945+20,571+4,000+5,363+176,761+775,185+263,982+98,228+8,565+53,654+44,611+58,235+43,996+34,316=2 019.370 [A]</t>
  </si>
  <si>
    <t>Položka zahrnuje:  
dodání a pokládku betonových obrubníků o rozměrech předepsaných zadávací dokumentací  
betonové lože i boční betonovou opěrku.</t>
  </si>
  <si>
    <t>44</t>
  </si>
  <si>
    <t>silniční betonová obruby do betonového lože s boční opěrou - přejízdné, náběhové</t>
  </si>
  <si>
    <t>dle situace 
4,5+3,5+11,6+4,0+4,0=27.600 [A] 
5*2=10.000 [B] 
a+b=37.600 [C]</t>
  </si>
  <si>
    <t>45</t>
  </si>
  <si>
    <t>91725</t>
  </si>
  <si>
    <t>NÁSTUPIŠTNÍ OBRUBNÍKY BETONOVÉ</t>
  </si>
  <si>
    <t>betonové obrubníky zastávkové - bezbariérové</t>
  </si>
  <si>
    <t>dle situace 
12,000+12,000=24.000 [A] 
přechodové kusy 
2*2*2=8.000 [B] 
Celkem: A+B=32.000 [C]</t>
  </si>
  <si>
    <t>Položka zahrnuje: 
dodání a pokládku betonových obrubníků o rozměrech předepsaných zadávací dokumentací 
betonové lože i boční betonovou opěrku.</t>
  </si>
  <si>
    <t>46</t>
  </si>
  <si>
    <t>917425</t>
  </si>
  <si>
    <t>CHODNÍKOVÉ OBRUBY Z KAMENNÝCH OBRUBNÍKŮ ŠÍŘ 200MM</t>
  </si>
  <si>
    <t>nové kamenné obruby v místě přehrady a tunelu - materiál žula</t>
  </si>
  <si>
    <t>dle situace a VPŘ 
v tunelu vpravo a vlevo (OP6 svisle 150x250)  2*41=82.000 [A]</t>
  </si>
  <si>
    <t>Položka zahrnuje: 
dodání a pokládku kamenných obrubníků o rozměrech předepsaných zadávací dokumentací 
betonové lože i boční betonovou opěrku.</t>
  </si>
  <si>
    <t>47</t>
  </si>
  <si>
    <t>919111</t>
  </si>
  <si>
    <t>ŘEZÁNÍ ASFALTOVÉHO KRYTU VOZOVEK TL DO 50MM</t>
  </si>
  <si>
    <t>komůrka dle VL 211.07 pro zálivku za horka</t>
  </si>
  <si>
    <t>položka zahrnuje řezání vozovkové vrstvy v předepsané tloušťce, včetně spotřeby vody</t>
  </si>
  <si>
    <t>48</t>
  </si>
  <si>
    <t>919112</t>
  </si>
  <si>
    <t>ŘEZÁNÍ ASFALTOVÉHO KRYTU VOZOVEK TL DO 100MM</t>
  </si>
  <si>
    <t>řezaní krytu v místě napojení stavby</t>
  </si>
  <si>
    <t>dle situace a VPŘ 
příčné spáry etapy  
12=12.000 [A]</t>
  </si>
  <si>
    <t>49</t>
  </si>
  <si>
    <t>93132</t>
  </si>
  <si>
    <t>TĚSNĚNÍ DILATAČ SPAR ASF ZÁLIVKOU MODIFIK</t>
  </si>
  <si>
    <t>oprava trhlin v podkladu dle TP 115</t>
  </si>
  <si>
    <t>dle stávajících trhlin předpoklad v ploše opravy po cca 15 m  
1700/15=113.333 [A] 
a*6,0=679.998 [B]  celkem na průměrnou délku 6,0 m -  komůrka pro zálivku 20x40 
b*1,20=815.998 [C] včetně rezervy na podélné poruchy 
c*0,02*0,04=0.653 [D]</t>
  </si>
  <si>
    <t>položka zahrnuje dodávku a osazení předepsaného materiálu, očištění ploch spáry před úpravou, očištění okolí spáry po úpravě  
nezahrnuje těsnící profil</t>
  </si>
  <si>
    <t>50</t>
  </si>
  <si>
    <t>935812</t>
  </si>
  <si>
    <t>ŽLABY A RIGOLY DLÁŽDĚNÉ Z KOSTEK DROBNÝCH DO BETONU TL 100MM</t>
  </si>
  <si>
    <t>2-linka z žulových kostek 100x100 vyspárovaných MC25-XF4</t>
  </si>
  <si>
    <t>dle situace  
(10,6+11,6)*0,3=6.660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</si>
  <si>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</si>
  <si>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51</t>
  </si>
  <si>
    <t>odhad bourání ve výkopech pro kanalizac, příp. u stáv. výustních objektůi: 
4=4.000 [A] 
6*0,5=3.000 [B] 
Celkem: A+B=7.000 [C]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</si>
  <si>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</si>
  <si>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52</t>
  </si>
  <si>
    <t>96814</t>
  </si>
  <si>
    <t>VYSEKÁNÍ OTVORŮ, KAPES, RÝH V BETONOVÉ KONSTRUKCI</t>
  </si>
  <si>
    <t>nabourání do stávajících šachet podle skutečnosti</t>
  </si>
  <si>
    <t>dle PD: 
3*0,5=1.500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</si>
  <si>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</si>
  <si>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53</t>
  </si>
  <si>
    <t>969234</t>
  </si>
  <si>
    <t>VYBOURÁNÍ POTRUBÍ DN DO 200MM KANALIZAČ</t>
  </si>
  <si>
    <t>odhad stávajících trub - beton DN 200</t>
  </si>
  <si>
    <t>odměřeno ze situací, v rozsahu výkopu pro nové přípojky: 
1,8+2,2+0,8+1,8+0,7+1,8+0,8+1,4+1+1,6+4,7+6,4+5,3+1,5+1,7+1,5+1,5+1,3+1,3+1,9+1,1+1,1+1,1+1,2+1,3+1,1+1+10,5+7,6+0,9+1,8+1,8=71.500 [A]</t>
  </si>
  <si>
    <t>SO 102</t>
  </si>
  <si>
    <t>Rekonstrukce vozovky na hrázi v km 1,774 - 1,938_způsobilé hlavní</t>
  </si>
  <si>
    <t>trvalá skládka - demoliční materiál, stavební suť (kámen, beton, železobeton, římsy, kamenné zdivo, nadnásyp a výrub sklaního masívu</t>
  </si>
  <si>
    <t>pol. 96615 20=20.000 [A]</t>
  </si>
  <si>
    <t>původní izolace koruny hráze</t>
  </si>
  <si>
    <t>pol 98717 840*0,005=4.200 [A]</t>
  </si>
  <si>
    <t>zaměření stávajícího stavu po odstranění vozovky a návrh výškového řešení vyrovnávek a vyspádování</t>
  </si>
  <si>
    <t>45734</t>
  </si>
  <si>
    <t>VYROVNÁVACÍ A SPÁD BETON ZVLÁŠTNÍ (PLASTBETON)</t>
  </si>
  <si>
    <t>odvodňovací proužek z plastbetonu - pro odvodnění plochy izolace do mostních odvodňovačů</t>
  </si>
  <si>
    <t>dle situace a VPŘ 
0,3*0,05*(162+169)=4.965 [A]</t>
  </si>
  <si>
    <t>položka zahrnuje: 
- dodání zvláštního betonu (plastbetonu) předepsané kvality a jeho rozprostření v předepsané tloušťce a v předepsaném tvaru</t>
  </si>
  <si>
    <t>vyrovnávací vrstva pod izolaci (plastbeton)</t>
  </si>
  <si>
    <t>dle situace a VPŘ 
843,341*0,02=16.867 [A]</t>
  </si>
  <si>
    <t>575C53</t>
  </si>
  <si>
    <t>LITÝ ASFALT MA IV (OCHRANA MOSTNÍ IZOLACE) 11 TL. 40MM</t>
  </si>
  <si>
    <t>dle situace a VPŘ 
843,341=843.341 [A] 
a*1,10=927.675 [B] včetně vyrovnávek</t>
  </si>
  <si>
    <t>DL kostky 120x120x120 včetně betonového lože 
zhotovitel v ceně zohlední možnost využití stávajícího materiálu</t>
  </si>
  <si>
    <t>dle situace a VPŘ 
843,341=843.341 [A]   včetně odvodňovacích proužků z dvoulinky</t>
  </si>
  <si>
    <t>711452</t>
  </si>
  <si>
    <t>IZOLACE MOSTOVEK POD VOZOVKOU ASFALTOVÝMI PÁSY S PEČETÍCÍ VRSTVOU</t>
  </si>
  <si>
    <t>Hydroizolace koruny hráze s pečetící vrstvou</t>
  </si>
  <si>
    <t>dle situace 
843,34*1,10=927.674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</si>
  <si>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</si>
  <si>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863342</t>
  </si>
  <si>
    <t>POTRUBÍ Z TRUB Z NEREZ OCELI DN DO 200MM</t>
  </si>
  <si>
    <t>vyústění odvodnění na hrázi 1.4404</t>
  </si>
  <si>
    <t>nerezové výustky odvodnění 
1,0*10=10.000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</si>
  <si>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- opláštění dle dokumentace a nutné opravy opláštění při jeho poškození 
nezahrnuje tlakovou zkoušku ani proplacha dezinfekci</t>
  </si>
  <si>
    <t>trouby PP DN dle systému odvodňovačů, SN 16 - vč. tvarovek, šachtových přechodek, montáže</t>
  </si>
  <si>
    <t>dle PD: 
10*8=80.000 [A]</t>
  </si>
  <si>
    <t>zpětné obetonování rýh v tělese hráze</t>
  </si>
  <si>
    <t>po vybourání stávajícího odvodnění 
0,50*0,50*8*10=20.000 [A] 
3,1415*0,17*0,17*0,25*8*10=1.816 [B] 
a-b=18.184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</si>
  <si>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</si>
  <si>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dle situace a VPŘ 
vnější chodníkové obruby na hrázi (OP2 - 200x300) 169,5+161,5=331.000 [A] 
vnitřní obruby pro zajištění dlažby (zkosené OP6 naplocho- 250x150) 168,5+163=331.500 [B] 
Celkem: A+B=662.500 [C]</t>
  </si>
  <si>
    <t>931386</t>
  </si>
  <si>
    <t>TĚSNĚNÍ DILATAČNÍCH SPAR SILIKONOVÝM TMELEM PRŮŘEZU DO 800MM2</t>
  </si>
  <si>
    <t>zatěsnění spáry mezi obrubou a plochou betonového chodníku</t>
  </si>
  <si>
    <t>vnější chodníkové obruby na hrázi 169,5+161,5=331.000 [A]</t>
  </si>
  <si>
    <t>936532</t>
  </si>
  <si>
    <t>MOSTNÍ ODVODŇOVACÍ SOUPRAVA 300/500</t>
  </si>
  <si>
    <t>atypické mostní odvodňovače na hrázi</t>
  </si>
  <si>
    <t>dle situace 
10*2=20.000 [A]</t>
  </si>
  <si>
    <t>položka zahrnuje: 
- výrobní dokumentaci (včetně technologického předpisu) 
- dodání kompletní odvodňovací soupravy,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</si>
  <si>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938554</t>
  </si>
  <si>
    <t>OČIŠTĚNÍ BETON KONSTR OTRYSKÁNÍM NA SUCHO KOVOVOU DRTÍ</t>
  </si>
  <si>
    <t>očištění honího líce koryny hráze po odstranění izolace</t>
  </si>
  <si>
    <t>843,34*1,10=927.674 [A]</t>
  </si>
  <si>
    <t>položka zahrnuje očištění předepsaným způsobem včetně odklizení vzniklého odpadu</t>
  </si>
  <si>
    <t>vybourání stávajícího odvodnění 
0,50*0,50*8*10=20.000 [A]</t>
  </si>
  <si>
    <t>96787</t>
  </si>
  <si>
    <t>VYBOURÁNÍ MOSTNÍCH ODVODŇOVAČŮ</t>
  </si>
  <si>
    <t>vybourání stávajících odvodňovačů 
10*2=20.000 [A]</t>
  </si>
  <si>
    <t>97817</t>
  </si>
  <si>
    <t>ODSTRANĚNÍ MOSTNÍ IZOLACE</t>
  </si>
  <si>
    <t>odstranění stávající mostní izolace na koruně hráze</t>
  </si>
  <si>
    <t>840=840.000 [A]</t>
  </si>
  <si>
    <t>SO 103</t>
  </si>
  <si>
    <t>Modernizace silnice II/343 v úseku km 1,938 - 3,293_způsobilé hlavní</t>
  </si>
  <si>
    <t>pol. 12473:  19,266=19.266 [A] 
pol. 13273: 288,981=288.981 [B] 
Celkem: A+B=308.247 [C]</t>
  </si>
  <si>
    <t>odhad dle dokumentace, nutno podle skutečnosti: 
(3,4+2,7+0,5+0,5+14,5+3,8+1,7+1,9+3,2+0,5+2,3)*1,15=40.250 [A]</t>
  </si>
  <si>
    <t>použije se zpět na terénní úpravy v okolí výustních objektů</t>
  </si>
  <si>
    <t>odečteno z dokumentace; odhad tl. 150 mm: 
(3,4+2,7+0,5+0,5+14,5+3,8+1,7+1,9+3,2+0,5+2,3)*1,15*0,15=6.038 [A]</t>
  </si>
  <si>
    <t>12473</t>
  </si>
  <si>
    <t>VYKOPÁVKY PRO KORYTA VODOTEČÍ TŘ. I</t>
  </si>
  <si>
    <t>výkopy pro dopojení přípojek "UV-60" až "UV-70"; odhad-upravit podle skutečnosti: 
(1,204+0,84+0,613+0,57+7,422+1,43+0,86+0,653+1,39+0,62+1,151)*1,15=19.266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</si>
  <si>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</si>
  <si>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dle výkazu výkopu rýh  - viz. příloha TZ (listy 1-8): 
35,565+32,204+30,659+30,447+24,695+17,785+18,352+17,133=206.840 [A] 
rozšíření pro vpusti: 
1,8*0,65*(13,14+3,74+2,28+0,535)=23.043 [B] 
prohloubení pro vpusti: 
1,8*1,8*0,57*32=59.098 [C] 
Celkem: A+B+C=288.981 [D]</t>
  </si>
  <si>
    <t>12110 6,0=6.000 [A]</t>
  </si>
  <si>
    <t>173103</t>
  </si>
  <si>
    <t>ZEMNÍ KRAJNICE A DOSYPÁVKY SE ZHUT DO 100% PS</t>
  </si>
  <si>
    <t>zásyp vhodnou nenamrzavou zeminou, se zhutněním min. 98% PS</t>
  </si>
  <si>
    <t>dle situace a VPŘ 
klín pod krajnicí 0,7*0,25=0.175 [A] průměrná plocha v řezu 
délky úseků sanace 700+200=900.000 [B] 
délky úseků rozšíření 115+108+74+70=367.000 [C] 
a*(b+c)=221.725 [D]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</si>
  <si>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</si>
  <si>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Výkop rýh celkem: 288,981=288.981 [A] 
Odpočet: 
podsypy potrubí: -29,236=-29.236 [B] 
obetonování vč.trub: -94,341=-94.341 [D] 
žb deska nad obet: -29,236=-29.236 [E] 
desky pod vpusti: -10,368=-10.368 [F] 
vpusti: -3,1416*0,55*0,55/4*(19,695+0,47*32)=-8.252 [G] 
výustní objekty: -1,87=-1.870 [H] 
Celkem: A+B+D+E+F+G+H=115.678 [I]</t>
  </si>
  <si>
    <t>pro komunikaci</t>
  </si>
  <si>
    <t>dle situace v ploše sanací  
průměrná délka vrstvy v řezu 1,75=1.750 [A] 
délky úseků sanace 700+200=900.000 [B] 
(a*b)*1,20=1 890.000 [C]  včetně rezervy na nezjištěné a nové poruchy 
v místech rozšíření  
průměrná délka vrstvy v řezu 2,25=2.250 [D]      
délky úseků rozšíření 115+108+74+70+62=429.000 [E]] 
d*e=965.250 [F] 
pod gabiony 2,5*700=1 750.000 [G] 
c+f+g=4 605.250 [H]</t>
  </si>
  <si>
    <t>upravit podle skutečnosti: 
výusti "UV-60" až "UV-70": 
(3+2,2+1,3+1,3+13,9+3,4+2,2+1,7+3,1+1,4+2,8)*1,15=41.745 [A] 
výusti "UV-71" až "UV-73: 
(2,6+2,9+2,7)*1,75=14.350 [B] 
Celkem: A+B=56.095 [C]</t>
  </si>
  <si>
    <t>Základy</t>
  </si>
  <si>
    <t>21361</t>
  </si>
  <si>
    <t>DRENÁŽNÍ VRSTVY Z GEOTEXTILIE</t>
  </si>
  <si>
    <t>separační geotextílie na pláni nebo parapláni, CBR &gt; 3kN, dle TP 97</t>
  </si>
  <si>
    <t>dle situace a VPŘ 
průměrná délka vrstvy v řezu 4,0=4.000 [A] 
délky úseků sanace 700+200=900.000 [B] 
(a*b)*1,20=4 320.000 [C]  včetně rezervy na nezjištěné a nové poruchy 
v místech rozšíření  
průměrná délka vrstvy v řezu 3,5=3.500 [D]      
délky úseků rozšíření 115+108+74+70+62=429.000 [E]] 
d*e=1 501.500 [F] 
pod propustky 0=0.000 [G] 
c+f+g=5 821.500 [H]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</si>
  <si>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</si>
  <si>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21452</t>
  </si>
  <si>
    <t>SANAČNÍ VRSTVY Z KAMENIVA DRCENÉHO</t>
  </si>
  <si>
    <t>kamenivo do aktivní zóny - ŠD 0-63</t>
  </si>
  <si>
    <t>dle situace a VPŘ 
tl.300 mm 
průměrná plocha vrstvy v řezu 1,75*0,30=0.525 [A] 
délky úseků sanace 700+200=900.000 [B] 
(a*b)*1,20=567.000 [C]  včetně rezervy na nezjištěné a nové poruchy 
v místech rozšíření  
průměrná plocha vrstvy v řezu 2,15*0,30=0.645 [D]      
délky úseků rozšíření 115+108+74+70+62=429.000 [E]] 
d*e=276.705 [F] 
c+f=843.705 [G]</t>
  </si>
  <si>
    <t>položka zahrnuje dodávku předepsaného kameniva, mimostaveništní a vnitrostaveništní dopravu a jeho uložení 
není-li v zadávací dokumentaci uvedeno jinak, jedná se o nakupovaný materiál</t>
  </si>
  <si>
    <t>21461</t>
  </si>
  <si>
    <t>SEPARAČNÍ GEOTEXTILIE</t>
  </si>
  <si>
    <t>geotextilie na rubu gabionů</t>
  </si>
  <si>
    <t>dle VPŘ 
délka úseku 700 m 
3,1*700=2 170.000 [A]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</si>
  <si>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  
není-li v zadávací dokumentaci uvedeno jinak, jedná se o nakupovaný materiál</t>
  </si>
  <si>
    <t>Svislé konstrukce</t>
  </si>
  <si>
    <t>325315</t>
  </si>
  <si>
    <t>ZDI PŘEHRADNÍ Z PROST BETONU DO C30/37</t>
  </si>
  <si>
    <t>výustní objekty přípojek "UV-71" až "UV-73" s obkladem LK</t>
  </si>
  <si>
    <t>plochy dle dokumentace: 
3*0.542*1,15=1.870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</si>
  <si>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</t>
  </si>
  <si>
    <t>3272C7</t>
  </si>
  <si>
    <t>ZDI OPĚR, ZÁRUB, NÁBŘEŽ Z GABIONŮ ČÁSTEČNĚ ROVNANÝCH, DRÁT O4,0MM, POVRCHOVÁ ÚPRAVA Zn + Al</t>
  </si>
  <si>
    <t>gabiony pro zajištěné tělesa komunikace, vnější líc ručně rovnaný, zbytek sypaný</t>
  </si>
  <si>
    <t>celková kubatura  
2,0=2.000 [A] průměrná plocha v řezu 
700=700.000 [B] délka gabionu 
a*b=1 400.000 [C]</t>
  </si>
  <si>
    <t>- položka zahrnuje dodávku a osazení drátěných košů s výplní lomovým kamenem.  
- gabionové matrace se vykazují v pol.č.2722**.</t>
  </si>
  <si>
    <t>podkladní desky pod uliční vpusti</t>
  </si>
  <si>
    <t>dle dokumentace: 
1,8*1,8*0,1*32=10.368 [A]</t>
  </si>
  <si>
    <t>451313</t>
  </si>
  <si>
    <t>PODKLADNÍ A VÝPLŇOVÉ VRSTVY Z PROSTÉHO BETONU C16/20</t>
  </si>
  <si>
    <t>podkladní beton pod patu gabionu</t>
  </si>
  <si>
    <t>dle VPŘ 
0.5=0.500 [A] průměrná plocha v řezu včetně stupňů 
700=700.000 [B] délka úseku gabionu 
(a*b)*1,2=420.000 [C]  včetně rezervy na vyrovnávky a přechody</t>
  </si>
  <si>
    <t>451314</t>
  </si>
  <si>
    <t>PODKLADNÍ A VÝPLŇOVÉ VRSTVY Z PROSTÉHO BETONU C25/30</t>
  </si>
  <si>
    <t>lože pod dlažbu z C 25/30 tl. 150 mm</t>
  </si>
  <si>
    <t>dle dokumentace: 
(1,3+1,4+1,4)*1,15*0,15=0.707 [A]</t>
  </si>
  <si>
    <t>dn 200: 254,23*1,15*0,1=29.236 [A]</t>
  </si>
  <si>
    <t>254,23*1,15*0,003014=0.881 [A]</t>
  </si>
  <si>
    <t>štěrkopískový podsyp frakce 0-8 mm pod trouby</t>
  </si>
  <si>
    <t>458523</t>
  </si>
  <si>
    <t>VÝPLŇ ZA OPĚRAMI A ZDMI Z KAMENIVA DRCENÉHO, INDEX ZHUTNĚNÍ ID DO 0,9</t>
  </si>
  <si>
    <t>zásyp za rubem zdi</t>
  </si>
  <si>
    <t>dle situace a VPŘ 
0,8=0.800 [A] průměrná plocha v řezu 
700*a=560.000 [B]</t>
  </si>
  <si>
    <t>opevnění paty gabionů</t>
  </si>
  <si>
    <t>dle VPŘ 
0.4=0.400 [A] průměrná plocha v řezu 
700*a=280.000 [B]</t>
  </si>
  <si>
    <t>položka zahrnuje: 
- dodávku a vyrovnání lomového kamene předepsané frakce do předepsaného tvaru včetně mimostaveništní a vnitrostaveništní dopravy 
není-li v zadávací dokumentaci uvedeno jinak, jedná se o nakupovaný materiál</t>
  </si>
  <si>
    <t>*</t>
  </si>
  <si>
    <t>výusti "UV-42" až "UV-59" - upravit podle skutečné konfigurace terénu: 
0,9*1,15*18=18.630 [A] 
výusti "UV-60" až "UV-70" - upravit podle skutečné konfigurace terénu: 
0,87*1,15=1.001 [B] 
0,66*1,15=0.759 [C] 
0,74*1,15=0.851 [D] 
0,74*1,15=0.851 [E] 
3,72*1,15=4.278 [F] 
0,98*1,15=1.127 [G] 
0,77*1,15=0.886 [H] 
0,53*1,15=0.610 [I] 
0,92*1,15=1.058 [J] 
0,75*1,15=0.863 [K] 
0,95*1,15=1.093 [L] 
Celkem: A+B+C+D+E+F+G+H+I+J+K+L=32.007 [M]</t>
  </si>
  <si>
    <t>465512</t>
  </si>
  <si>
    <t>DLAŽBY Z LOMOVÉHO KAMENE NA MC</t>
  </si>
  <si>
    <t>dlažba z LK tl.300 mm; upravit podle skutečného provedení výustního objektu: 
výusti "UV-71" až "UV-73: 
(2,2+2,5+2,3)*1,15*0,3=2.415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</si>
  <si>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</si>
  <si>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467315</t>
  </si>
  <si>
    <t>STUPNĚ A PRAHY VODNÍCH KORYT Z PROSTÉHO BETONU C30/37</t>
  </si>
  <si>
    <t>výusti "UV-71" až "UV-73 - oddělení dlažby z LK od příkopu: 
2*(2,2+2,5+2,3)*0,3*0,8=3.360 [A]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</si>
  <si>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</si>
  <si>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56333</t>
  </si>
  <si>
    <t>VOZOVKOVÉ VRSTVY ZE ŠTĚRKODRTI TL. DO 150MM</t>
  </si>
  <si>
    <t>ochranná vrstva ve vozovce ŠDA 0-63 tl.150mm</t>
  </si>
  <si>
    <t>dle situace a VPŘ 
v ploše komunikace B.1 - lokální sanace  
průměrná délka vrstvy v řezu 2,0=2.000 [A] 
délky úseků sanace700+200=900.000 [B] 
(a*b)*1,20=2 160.000 [C]   včetně rezervy na nezjištěné a nové poruchy 
v místech rozšíření  
průměrná délka vrstvy v řezu 2,25=2.250 [D]      
délky úseků rozšíření115+108+74+70+62=429.000 [E]] 
d*e=965.250 [F] 
c+f=3 125.250 [G]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</si>
  <si>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</si>
  <si>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567504</t>
  </si>
  <si>
    <t>VRSTVY PRO OBNOVU A OPRAVY RECYK ZA STUDENA CEM A ASF EMULZÍ</t>
  </si>
  <si>
    <t>RS CA na místě v tl. 0,16 m   
Pro směsi stmelené cementem + asfaltovou emulzí / zpěněným asfaltem se dávkování asfaltové emulze / zpěněného asfaltu navrhuje v rozmezí 2,5% až 3,5% v množství zbytkového asfaltu a dávkování cementu 3,0% až 4,0% při splnění TP 208  UPŘESNĚNO DLE PRŮKAZNÍCH ZKOUŠEK ZE VZORKŮ ODEBRANÝCH NA STAVBĚ, VČ.ROZFRÉZOVÁNÍ, REPROFILACE, ZHUTNĚNÍ, PŘEDRCENÍ, PŘESUN HMOT A DOPLNĚNÍ  CHYBĚJÍCÍHO MATERIÁLU</t>
  </si>
  <si>
    <t>dle situace a VPŘ 
plocha recyklace 9093*1,10=10 002.300 [A] 
a*0,16=1 600.368 [B] konstantní vrstva tl. 160 mm 
b*0,15=240.055 [C] vyrovnávky a reprofilace 15% 
b+c=1 840.423 [D]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</si>
  <si>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</si>
  <si>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dle situace a VPŘ 
vlevo šířka krajnice 1,5 m 1041,449=1 041.449 [A] 
vlevo šířka krajnice 0,75 m (175+260)=435.000 [B] 
vpravo šířka krajnice 0,75 m 13,370=13.370 [C] 
Celkem: A+B+C=1 489.819 [D]</t>
  </si>
  <si>
    <t>dle situace a VPŘ 
pod ACO 9092,712=9 092.712 [A] 
pod ACL 9548=9 548.000 [B] 
Celkem: A+B=18 640.712 [C]</t>
  </si>
  <si>
    <t>dle situace 
9092,712=9 092.712 [A]</t>
  </si>
  <si>
    <t>dle situace 
9093*1,05=9 547.650 [A]</t>
  </si>
  <si>
    <t>dle situace a VPŘ 
příčné spáry etapy  
12=12.000 [A] 
podél 2-linky 
14=14.000 [B] 
Celkem: A+B=26.000 [C]</t>
  </si>
  <si>
    <t>trouby PVC dn 200, SN 16 - vč. montáže</t>
  </si>
  <si>
    <t>dle dokumentace: 
254,23=254.230 [A]</t>
  </si>
  <si>
    <t>dle PD: 
32=32.000 [A]</t>
  </si>
  <si>
    <t>obetonování a sedlo včetně trub: 
254,23*1,15*0,35=102.328 [A] 
Odpočet trub: 
-3,1416*0,2*0,2/4*254,23=-7.987 [B] 
Celkem: A+B=94.341 [C]</t>
  </si>
  <si>
    <t>dle PD: 
254,23=254.230 [A]</t>
  </si>
  <si>
    <t>2*254,23=508.460 [A]</t>
  </si>
  <si>
    <t>9113B1</t>
  </si>
  <si>
    <t>SVODIDLO OCEL SILNIČ JEDNOSTR, ÚROVEŇ ZADRŽ H1 -DODÁVKA A MONTÁŽ</t>
  </si>
  <si>
    <t>jednostranné svodidlo - stupeň zadržení H1, včetně osazení do gabionů do zabetonovaných trubek, včetně materiálu chrániček, osazení a zabetonování.</t>
  </si>
  <si>
    <t>dle situace 
690,938=690.938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</si>
  <si>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</si>
  <si>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dle stiuace 
24,983+11,966+5,076+24,784+24,799+24,794+205,605+38,866+339,701+687,775=1 388.349 [B]</t>
  </si>
  <si>
    <t>dle situace 
3+3+6=12.000 [A] 
3*2=6.000 [B] 
a+b=18.000 [C]</t>
  </si>
  <si>
    <t>dle situace 
(14)*0,3=4.200 [A]</t>
  </si>
  <si>
    <t>SO 104</t>
  </si>
  <si>
    <t>Optimalizace trasy silnice II/343 v úseku km 3,293 - 4,070_způsobilé hlavní</t>
  </si>
  <si>
    <t>dle situace a VPŘ 
klín pod krajnicí 0,7*0,25=0.175 [A] průměrná plocha v řezu 
délka úseku 200=200.000 [B] 
délky úseků rozšíření 77+66+89,5+85,0+167,5+173,5=658.500 [C] 
a*(b+c)=150.238 [D]</t>
  </si>
  <si>
    <t>pod propustky</t>
  </si>
  <si>
    <t>dle situace a VPŘ 
průměrná délka vrstvy v řezu 2,65=2.650 [A] 
délky úseků sanace 200=200.000 [B] 
(a*b)=530.000 [C]   
v místech rozšíření  
průměrná délka vrstvy v řezu 2,25=2.250 [D]      
délky úseků rozšíření 77+66+89,5+85,0+167,5+173,5=658.500 [E]] 
d*e=1 481.625 [F] 
pod propustky 0=0.000 [G] 
c+f+g=2 011.625 [H]</t>
  </si>
  <si>
    <t>dle situace a VPŘ 
průměrná délka vrstvy v řezu 4,0=4.000 [A] 
délky úseků sanace 200=200.000 [B] 
(a*b)*1,20=960.000 [C]  včetně rezervy na nezjištěné a nové poruchy 
v místech rozšíření  
průměrná délka vrstvy v řezu 3,5=3.500 [D]      
délky úseků rozšíření 77+66+89,5+85,0+167,5+173,5=658.500 [E]] 
d*e=2 304.750 [F] 
pod propustky 0=0.000 [G] 
c+f+g=3 264.750 [H]</t>
  </si>
  <si>
    <t>dle situace a VPŘ 
tl.300 mm 
průměrná plocha vrstvy v řezu 2,65*0,30=0.795 [A] 
délky úseků sanace 200=200.000 [B] 
(a*b)*1,20=190.800 [C]  včetně rezervy na nezjištěné a nové poruchy 
v místech rozšíření  
průměrná plocha vrstvy v řezu 2,15*0,30=0.645 [D]      
délky úseků rozšíření 77+66+89,5+85,0+167,5+173,5=658.500 [E]] 
d*e=424.733 [F] 
c+f=615.533 [G]</t>
  </si>
  <si>
    <t>dle situace a VPŘ 
rezerva na lokální sanace 
průměrná délka vrstvy v řezu 2,80=2.800 [A] 
délky úseků sanace 200=200.000 [B] 
a*b=560.000 [C] 
v místech rozšíření  
průměrná délka vrstvy v řezu 2,25=2.250 [D]      
délky úseků rozšíření 77+66+89,5+85,0+167,5+173,5=658.500 [E]] 
d*e=1 481.625 [F] 
c+f=2 041.625 [G]</t>
  </si>
  <si>
    <t>dle situace a VPŘ 
plocha recyklace 4975*1,10=5 472.500 [A]   včetně rozšíření proti teoretické ploše krytu 
a*0,16=875.600 [B] konstantní vrstva tl. 160 mm 
b*0,15=131.340 [C] vyrovnávky a reprofilace 15% 
b+c=1 006.940 [D]</t>
  </si>
  <si>
    <t>dle situace a VPŘ 
vlevo šířka krajnice 0,75 m 579,951=579.951 [A] 
vpravo šířka krajnice 0,75 m 152,392+403,629+23,675=579.696 [B] 
Celkem: A+B=1 159.647 [C]</t>
  </si>
  <si>
    <t>dle situace a VPŘ 
pod ACO 4975,022=4 975.022 [A] 
pod ACL 5223=5 223.000 [B] 
Celkem: A+B=10 198.022 [C]</t>
  </si>
  <si>
    <t>dle situace 
4975,022=4 975.022 [A]</t>
  </si>
  <si>
    <t>dle situace 
4975*1,05=5 223.750 [A]</t>
  </si>
  <si>
    <t>dle situace 
příčné spáry etapy  
11=11.000 [A] 
podél 2-linky  
15,0+4,7+6,5+11,0=37.200 [B] 
Celkem: A+B=48.200 [C]</t>
  </si>
  <si>
    <t>dle situace a VPŘ 
příčné spáry etapy  
11=11.000 [A] 
podél 2-linky  
15,0+4,7+6,5+11,0=37.200 [B] 
Celkem: A+B=48.200 [C]</t>
  </si>
  <si>
    <t>dle situace a VPŘ 
příčné spáry etapy  
11=11.000 [A]</t>
  </si>
  <si>
    <t>dle situace 
(15,0+4,7+6,5+11,0)*0,3=11.160 [A]</t>
  </si>
  <si>
    <t>SO 105</t>
  </si>
  <si>
    <t>Modernizace silnice II/343 v úseku km 4,070 - 4,400_způsobilé hlavní</t>
  </si>
  <si>
    <t>pol. 13173 5,9+ 
pol. 13273: 16,164=22.064 [A] 
.</t>
  </si>
  <si>
    <t>13173</t>
  </si>
  <si>
    <t>HLOUBENÍ JAM ZAPAŽ I NEPAŽ TŘ. I</t>
  </si>
  <si>
    <t>pro propustky - na trvalou skládku</t>
  </si>
  <si>
    <t>dle situace a VPŘ  
1,7*0,30=0.510 [A] 
delka propustku (11,5)=11.500 [B] 
a*b=5.865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</si>
  <si>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</si>
  <si>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výkopy rýh pro kanalizaci, vše se odveze na trvalou skládku, vč. rozšíření a prohl. pro vpusti</t>
  </si>
  <si>
    <t>dle výkazu výkopu rýh (pouze přípojky) - viz. příloha TZ SO303 (z listu 5): 
7,839=7.839 [A] 
rozšíření pro vpusti: 
1,8*0,65*(1,3+0,54+0,54)=2.785 [B] 
prohloubení pro vpusti: 
1,8*1,8*0,57*3=5.540 [C] 
Celkem: A+B+C=16.164 [D]</t>
  </si>
  <si>
    <t>dle situace a VPŘ 
klín pod krajnicí 0,7*0,25=0.175 [A] průměrná plocha v řezu 
délka úseku 100=100.000 [B] 
délky úseků rozšíření 31,5+32,5+90+88+74+63,5+61,0+71,5+85,5+84,0+71,5+75,5+72,0+69,5=970.000 [C] 
a*(b+c)=187.250 [D]</t>
  </si>
  <si>
    <t>Výkop rýh celkem: 16,164=16.164 [A] 
Odpočet: 
podsypy potrubí: -0,918=-0.918 [B] 
obetonování vč.trub: -3,212=-3.212 [D] 
žb deska nad obet: -0,918=-0.918 [E] 
desky pod vpusti: -0,972=-0.972 [F] 
vpusti: -3,1416*0,55*0,55/4*(2,38+0,47*3)=-0.900 [G] 
Celkem: A+B+D+E+F+G=9.244 [H]</t>
  </si>
  <si>
    <t>dle situace a VPŘ 
průměrná délka vrstvy v řezu 2,65=2.650 [A] 
délky úseků sanace 100=100.000 [B] 
(a*b)=265.000 [C]   
v místech rozšíření  
průměrná délka vrstvy v řezu 2,25=2.250 [D]      
délky úseků rozšíření 186+196=382.000 [E]] 
d*e=859.500 [F] 
pod propustky 20=20.000 [G] 
c+f+g=1 144.500 [H]</t>
  </si>
  <si>
    <t>dle situace a VPŘ 
průměrná délka vrstvy v řezu 4,0=4.000 [A] 
délky úseků sanace 100=100.000 [B] 
(a*b)=400.000 [C]   
v místech rozšíření  
průměrná délka vrstvy v řezu 3,5=3.500 [D]      
délky úseků rozšíření 186+196=382.000 [E]] 
d*e=1 337.000 [F] 
pod propustky 20=20.000 [G] 
c+f+g=1 757.000 [H]</t>
  </si>
  <si>
    <t>dle situace a VPŘ 
rezerva na lokální sanace 
tl.300 mm 
průměrná plocha vrstvy v řezu 2,65*0,30=0.795 [A] 
délky úseků sanace 100=100.000 [B] 
(a*b)=79.500 [C]   
v místech rozšíření  
průměrná plocha vrstvy v řezu 2,15*0,30=0.645 [D]      
délky úseků rozšíření 186+196=382.000 [E]] 
d*e=246.390 [F] 
c+f=325.890 [G]</t>
  </si>
  <si>
    <t>dle dokumentace: 
1,8*1,8*0,1*3=0.972 [A]</t>
  </si>
  <si>
    <t>lože pro dlažbu C25/30 XF3</t>
  </si>
  <si>
    <t>nátok propustku 1,5*1,5-3,14*0,5*0,5/4=2.054 [A]  
výtok propustku 1,5*1,5-3,14*0,5*0,5/4=2.054 [B]  
opevnění koryta před a za propustkem (1,5*1,0+1,5*1,0*0,5)*2*2=9.000 [C]  
počet propustků v úseku 1=1.000 [D] 
(a+b+c)*0,10*d=1.311 [E]</t>
  </si>
  <si>
    <t>dn 200: 7,98*1,15*0,1=0.918 [A]</t>
  </si>
  <si>
    <t>7,98*1,15*0,003014=0.028 [A]</t>
  </si>
  <si>
    <t>451572</t>
  </si>
  <si>
    <t>VÝPLŇ VRSTVY Z KAMENIVA TĚŽENÉHO, INDEX ZHUTNĚNÍ ID DO 0,8</t>
  </si>
  <si>
    <t>štěrkopískové lože (sedlo) pod troubou 0/22</t>
  </si>
  <si>
    <t>dle situace a VPŘ  
1,0*0,30=0.300 [A] 
delka propustku 11,5=11.500 [B] 
a*b=3.450 [C]</t>
  </si>
  <si>
    <t>zásyp a obsyp trouby propustků ŠP 0/32</t>
  </si>
  <si>
    <t>dle situace a VPŘ  
(0,7*0,7+1*0,7*0,5*2)-3,14*0,45*0,45/4=1.031 [A] plocha na řezu  
propustky délka 11,5=11.500 [B]  
a*b=11.857 [C]</t>
  </si>
  <si>
    <t>opevnění lom. kamenem min. tl. 200mm do betonu min. tl. 100mm</t>
  </si>
  <si>
    <t>dle situace a VPŘ  
nátok propustku 1,5*1,5-3,14*0,5*0,5/4=2.054 [A]  
výtok propustku 1,5*1,5-3,14*0,5*0,5/4=2.054 [B]  
opevnění koryta před a za propustkem (1,5*1,0+1,5*1,0*0,5)*2*2=9.000 [C]  
počet propustků v úseku 1=1.000 [D] 
(a+b+c)*0,20*d=2.622 [E]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</si>
  <si>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</si>
  <si>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467314</t>
  </si>
  <si>
    <t>STUPNĚ A PRAHY VODNÍCH KORYT Z PROSTÉHO BETONU C25/30</t>
  </si>
  <si>
    <t>stabilizační prahy odláždění - beton C25/30 XF3</t>
  </si>
  <si>
    <t>dle situace a VPŘ 
0,3*1,0*(0,8+1,5+1,5)*2=2.280 [A]  
počet propustků 1=1.000 [B]  
a*b=2.280 [C]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</si>
  <si>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</si>
  <si>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dle situace a VPŘ 
rezerva na lokální sanace 
průměrná délka vrstvy v řezu 2,80=2.800 [A] 
délky úseků sanace 100=100.000 [B] 
a*b=280.000 [C] 
v místech rozšíření  
průměrná délka vrstvy v řezu 2,25=2.250 [D]      
délky úseků rozšíření 186+196=382.000 [E]] 
d*e=859.500 [F] 
c+f=1 139.500 [G]</t>
  </si>
  <si>
    <t>dle situace a VPŘ 
plocha recyklace 2150*1,10=2 365.000 [A] 
a*0,16=378.400 [B] konstantní vrstva tl. 160 mm 
b*0,15=56.760 [C] vyrovnávky a reprofilace 15% 
b+c=435.160 [D]</t>
  </si>
  <si>
    <t>dle situace a VPŘ 
vlevo šířka krajnice 0,75 m 97,303=97.303 [A] 
vpravo šířka krajnice 0,75 m 31,771+13,354+90,723+20,986=156.834 [B] 
Celkem: A+B=254.137 [C]</t>
  </si>
  <si>
    <t>dle situace a VPŘ 
pod ACO 2150=2 150.000 [A] 
pod ACL 2258=2 258.000 [B] 
Celkem: A+B=4 408.000 [C]</t>
  </si>
  <si>
    <t>dle situace 
2150=2 150.000 [A]</t>
  </si>
  <si>
    <t>dle situace 
2150*1,05=2 257.500 [A]  včetně rozšíření proti teoretické ploše krytu</t>
  </si>
  <si>
    <t>dle situace 
příčné spáry etapy  
10+6=16.000 [A] 
podél 2-linky  
6,0+4,5+10,2+4,5=25.200 [B] 
Celkem: A+B=41.200 [C]</t>
  </si>
  <si>
    <t>trouby PVC dn 200, SN 16 - vč.tvarovek, montáže</t>
  </si>
  <si>
    <t>dle dokumentace - přípojky "UV-74" a "UV-77": 
1,11+6,87=7.980 [A]</t>
  </si>
  <si>
    <t>v SO 105 vpusti UV74, UV75, UV77</t>
  </si>
  <si>
    <t>dle PD: 
3=3.000 [A]</t>
  </si>
  <si>
    <t>obetonování a sedlo včetně trub: 
7,98*1,15*0,35=3.212 [A] 
Odpočet trub: 
-3,1416*0,2*0,2/4*7,98=-0.251 [B] 
Celkem: A+B=2.961 [C]</t>
  </si>
  <si>
    <t>dle PD: 
7,98=7.980 [A]</t>
  </si>
  <si>
    <t>2*7,98=15.960 [A]</t>
  </si>
  <si>
    <t>dle stiuace 
61,998+18,591+26,072+73,503+24,359+38,771=243.294 [A]</t>
  </si>
  <si>
    <t>dle situace 
34,308+2,245+8,466=45.019 [A] 
3*2=6.000 [B] 
a+b=51.019 [C]</t>
  </si>
  <si>
    <t>918358</t>
  </si>
  <si>
    <t>PROPUSTY Z TRUB DN 600MM</t>
  </si>
  <si>
    <t>příčné trubní propustky, betonové hrdlové trouby včetně výtokových dílců</t>
  </si>
  <si>
    <t>dle situace a VPŘ 
km 4,077 11,5=11.500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</si>
  <si>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</si>
  <si>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dle situace a VPŘ 
příčné spáry etapy  
10+6=16.000 [A] 
podél 2-linky  
6,0+4,5+10,2+4,5=25.200 [B] 
Celkem: A+B=41.200 [C]</t>
  </si>
  <si>
    <t>dle situace a VPŘ 
příčné spáry etapy  
10+6=16.000 [A]</t>
  </si>
  <si>
    <t>dle situace 
(6,0+4,5+10,2+4,5)*0,3=7.560 [A]</t>
  </si>
  <si>
    <t>SO 106</t>
  </si>
  <si>
    <t>Modernizace silnice II/343 v úseku km 4,400 - 6,353_způsobilé hlavní</t>
  </si>
  <si>
    <t>trvalá skládka zhotovitele - beton,železobeton, lomový kámen</t>
  </si>
  <si>
    <t>pol. č. 96615: 2=2.000 [A] 
pol. č. 969234: 0,051*12,4/2,5=0.253 [B] 
Celkem: A+B=2.253 [C]</t>
  </si>
  <si>
    <t>pol. 13173 9+ 
pol. 13273: 199,078 
=208.078 [A]</t>
  </si>
  <si>
    <t>11130</t>
  </si>
  <si>
    <t>SEJMUTÍ DRNU</t>
  </si>
  <si>
    <t>příprava ploch pro sejmutí ornice; včetně poplatku za skládku</t>
  </si>
  <si>
    <t>odečteno z dokumentace: 
(0,3+0,3+0,36+0,05+1,61+1,38+4,75+0,4+0,8)*1,15=11.443 [A]</t>
  </si>
  <si>
    <t>včetně vodorovné dopravy  a uložení na skládku</t>
  </si>
  <si>
    <t>odečteno z dokumentace, odhad tl. 150 mm: 
(0,3+0,3+0,36+0,05+1,61+1,38+4,75+0,4+0,8)*1,15*0,15=1.716 [A]</t>
  </si>
  <si>
    <t>odkop pro lože trouby propustků - na trvalou skládku 
bourání a odkopy původních jsou v SO 002</t>
  </si>
  <si>
    <t>dle situace a VPŘ  
1,5*0,30=0.450 [A] 
delka propustku (9+10)=19.000 [B] 
a*b=8.550 [C]</t>
  </si>
  <si>
    <t>dle výkazu výkopu rýh (pouze přípojky) - viz. příloha TZ SO303 (z listu 5 až 7) a příloha TZ SO 304 (z listu 3 a 4): 
19,974+47,724+22,637+12,927+41,02=144.282 [A] 
rozšíření pro vpusti: 
1,8*0,65*(12,27+7,73)=23.400 [B] 
prohloubení pro vpusti: 
1,8*1,8*0,57*(11+6)=31.396 [C] 
Celkem: A+B+C=199.078 [D]</t>
  </si>
  <si>
    <t>12110 10=10.000 [A]</t>
  </si>
  <si>
    <t>dle situace a VPŘ 
klín pod krajnicí 0,7*0,25=0.175 [A] průměrná plocha v řezu 
délky úseků sanace 320+30+280+370+100=1 100.000 [B] 
délky úseků rozšíření 31,5+32,5+90+88+74+63,5+61,0+71,5+85,5+84,0+71,5+75,5+72,0+69,5=970.000 [C] 
a*(b+c)=362.250 [D]</t>
  </si>
  <si>
    <t>Výkop rýh celkem: 199,078=199.078 [A] 
Odpočet: 
podsypy potrubí: -8,959=-8.959 [B] 
obetonování vč.trub: -10,638=-10.638 [D] 
žb deska nad obet: -3,039=-3.039 [E] 
desky pod vpusti: -5,508=-5.508 [F] 
vpusti: -3,1416*0,55*0,55/4*(12,27+7,73+0,47*17)=-6.650 [G] 
obsyp vč.trub: -29,595=-29.595 [H] 
Celkem: A+B+D+E+F+G+H=134.689 [I]</t>
  </si>
  <si>
    <t>dn 200: (77,9-26,43)*1,15*0,5=29.595 [A] 
Odpočet trub: 
-3,1416*0,2*0,2/4*51,47=-1.617 [B] 
Celkem: A+B=27.978 [C]</t>
  </si>
  <si>
    <t>dle situace a VPŘ 
průměrná délka vrstvy v řezu 2,65=2.650 [A] 
délky úseků sanace 320+30+280+370+100=1 100.000 [B] 
(a*b)*1,20=3 498.000 [C]  včetně rezervy na nezjištěné a nové poruchy 
v místech rozšíření  
průměrná délka vrstvy v řezu 2,25=2.250 [D]      
délky úseků rozšíření 31,5+32,5+90+88+74+63,5+61,0+71,5+85,5+84,0+71,5+75,5+72,0+69,5=970.000 [E]] 
d*e=2 182.500 [F] 
pod propustky 15+20=35.000 [G] 
c+f+g=5 715.500 [H]</t>
  </si>
  <si>
    <t>odečteno z dokumentace, tl. 150 mm: 
(0,3+0,3+0,36+0,05+1,61+1,38+4,75+0,4+0,8)*1,15*0,15=1.716 [A]</t>
  </si>
  <si>
    <t>úprava povrchů po překopech pro kanalizaci: 
(0,3+0,3+0,36+0,05+1,61+1,38+4,75+0,4+0,8)*1,15=11.443 [A]</t>
  </si>
  <si>
    <t>dle situace a VPŘ 
průměrná délka vrstvy v řezu 4,0=4.000 [A] 
délky úseků sanace 320+30+280+370+100=1 100.000 [B] 
(a*b)*1,20=5 280.000 [C]  včetně rezervy na nezjištěné a nové poruchy 
v místech rozšíření  
průměrná délka vrstvy v řezu 3,5=3.500 [D]      
délky úseků rozšíření 31,5+32,5+90+88+74+63,5+61,0+71,5+85,5+84,0+71,5+75,5+72,0+69,5=970.000 [E]] 
d*e=3 395.000 [F] 
pod propustky 15+20=35.000 [G] 
c+f+g=8 710.000 [H]</t>
  </si>
  <si>
    <t>dle situace a VPŘ 
tl.300 mm 
průměrná plocha vrstvy v řezu 2,65*0,30=0.795 [A] 
délky úseků sanace 320+30+280+370+100=1 100.000 [B] 
(a*b)*1,20=1 049.400 [C]  včetně rezervy na nezjištěné a nové poruchy 
v místech rozšíření  
průměrná plocha vrstvy v řezu 2,15*0,30=0.645 [D]      
délky úseků rozšíření 31,5+32,5+90+88+74+63,5+61,0+71,5+85,5+84,0+71,5+75,5+72,0+69,5=970.000 [E]] 
d*e=625.650 [F] 
c+f=1 675.050 [G]</t>
  </si>
  <si>
    <t>dle dokumentace: 
1,8*1,8*0,1*17=5.508 [A]</t>
  </si>
  <si>
    <t>nátok propustku 1,5*1,5-3,14*0,5*0,5/4=2.054 [A]  
výtok propustku 1,5*1,5-3,14*0,5*0,5/4=2.054 [B]  
opevnění koryta před a za propustkem (1,5*1,0+1,5*1,0*0,5)*2*2=9.000 [C]  
počet propustků v úseku 2=2.000 [D] 
(a+b+c)*0,10*d=2.622 [E]</t>
  </si>
  <si>
    <t>dn 200: (8,19+10,99+7,25)*1,15*0,1=3.039 [A]</t>
  </si>
  <si>
    <t>26,43*1,15*0,003014=0.092 [A]</t>
  </si>
  <si>
    <t>dn 200: 77,9*1,15*0,1=8.959 [A]</t>
  </si>
  <si>
    <t>dle situace a VPŘ  
(0,7*1,0+1*0,7*0,7*2)-3,14*0,55*0,55/4=1.443 [A] plocha na řezu  
propustky (9+10)=19.000 [B]  
a*b=27.417 [C]</t>
  </si>
  <si>
    <t>dle situace a VPŘ  
nátok propustku 1,5*1,5-3,14*0,5*0,5/4=2.054 [A]  
výtok propustku 1,5*1,5-3,14*0,5*0,5/4=2.054 [B]  
opevnění koryta před a za propustkem (1,5*1,0+1,5*1,0*0,5)*2*2=9.000 [C]  
počet propustků v úseku 2=2.000 [D] 
(a+b+c)*0,20*d=5.243 [E]</t>
  </si>
  <si>
    <t>466921</t>
  </si>
  <si>
    <t>DLAŽBY VEGETAČNÍ Z BETONOVÝCH DLAŽDIC NA SUCHO</t>
  </si>
  <si>
    <t>zpevnění svahu - betonové zatravňovací tvárnice</t>
  </si>
  <si>
    <t>dle situace  
u skluzu km 6,157 3=3.000 [A]</t>
  </si>
  <si>
    <t>položka zahrnuje:  
- povrchovou úpravu podkladu  
- zřízení spojovací vrstvy  
- dodávku a uložení předepsaných dlažebních prvků do předepsaného tvaru  
- spárování, těsnění, tmelení a vyplnění spar případně s vyklínováním  
- úprava povrchu pro odvedení srážkové vody  
- výplň otvorů drnem nebo ornicí s osetím, případně kamenivem  
- výplň spar předepsaným materiálem  
- nutné zemní práce (svahování, úpravu pláně a pod.)  
- nezahrnuje podklad pod dlažbu, vykazuje se samostatně položkami SD 45</t>
  </si>
  <si>
    <t>dle situace a VPŘ 
0,3*0,6*(0,6+1,5+1,5)*2=1.296 [A]  
počet propustků 2=2.000 [B]  
a*b=2.592 [C]</t>
  </si>
  <si>
    <t>dle situace a VPŘ 
v ploše komunikace B.1 - lokální sanace 
průměrná délka vrstvy v řezu 2,80=2.800 [A] 
délky úseků sanace 320+30+280+370+100=1 100.000 [B] 
(a*b)*1,20=3 696.000 [C]   včetně rezervy na nezjištěné a nové poruchy 
v místech rozšíření  
průměrná délka vrstvy v řezu 2,25=2.250 [D]      
délky úseků rozšíření 31,5+32,5+90+88+74+63,5+61,0+71,5+85,5+84,0+71,5+75,5+72,0+69,5=970.000 [E]] 
d*e=2 182.500 [F] 
c+f=5 878.500 [G]</t>
  </si>
  <si>
    <t>dle situace a VPŘ 
plocha recyklace 12150*1,10=13 365.000 [A]  včetně rozšíření proti teoretické ploše krytu 
a*0,16=2 138.400 [B] konstantní vrstva tl. 160 mm 
b*0,15=320.760 [C] vyrovnávky a reprofilace 15% 
b+c=2 459.160 [D]</t>
  </si>
  <si>
    <t>dle situace a VPŘ 
vlevo šířka krajnice 0,75 m  
107,671+16,148+28,792+44,145+34,130+178,208+248,778+87,423+18,270+17,886+41,553+35,115=858.119 [A] 
vpravo šířka krajnice 0,75 m 129,005+29,362+41,860+21,542+53,745+7,407+158,789+199,060+12,464+34,766+35,660+100,029+117,421=941.110 [B] 
Celkem: A+B=1 799.229 [C]</t>
  </si>
  <si>
    <t>dle situace a VPŘ 
pod ACO 12150=12 150.000 [A] 
pod ACL 12758=12 758.000 [B] 
Celkem: A+B=24 908.000 [C]</t>
  </si>
  <si>
    <t>dle situace 
11000+420+560+170=12 150.000 [A]</t>
  </si>
  <si>
    <t>dle situace 
12150*1,05=12 757.500 [A] včetně rozšíření proti teoretické ploše krytu</t>
  </si>
  <si>
    <t>587205</t>
  </si>
  <si>
    <t>PŘEDLÁŽDĚNÍ KRYTU Z BETONOVÝCH DLAŽDIC</t>
  </si>
  <si>
    <t>předláždění napojení od branky ke komunikaci u p.p.č.738/15 
rozebrání a zpětné vydláždněí z původního materiálu včetně úpravy napojení na nový stav</t>
  </si>
  <si>
    <t>dle situace a stávajícího stavu 
3=3.000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</si>
  <si>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</si>
  <si>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dle situace a VPŘ 
příčné spáry etapy  
10+7=17.000 [A] 
podobrubníkový rigol km 6,057-6,157 100*0,50=50.000 [B] 
podél 2-linky 
(13,287+13,286+9,723+11,092+6,000+10,881+9,177+9,654+4,700+7,960+5,000+4,171+5,191+5,664+10,000+10,417+6,625+14,632+4,795)=162.255 [C] 
Celkem: A+B+C=229.255 [D]</t>
  </si>
  <si>
    <t>86627</t>
  </si>
  <si>
    <t>CHRÁNIČKY Z TRUB OCELOVÝCH DN DO 100MM</t>
  </si>
  <si>
    <t>dle situace v km 5,915 
2*10=20.000 [A]</t>
  </si>
  <si>
    <t>položky pro zhotovení potrubí platí bez ohledu na sklon.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  
- opláštění dle dokumentace a nutné opravy opláštění při jeho poškození</t>
  </si>
  <si>
    <t>dle dokumentace - přípojky z SO 303 - "UV-76", "UV78" až "UV-85" + přípojky z SO 304: 
49,14+28,76=77.900 [A]</t>
  </si>
  <si>
    <t>vpusti z SO 303 - 11 ks; vpusti z SO 304 - 6 ks</t>
  </si>
  <si>
    <t>dle PD: 
11+6=17.000 [A]</t>
  </si>
  <si>
    <t>kompletní horská vpusť včetně výztuže, tvarovek a mříže a jejího zajištění   
včetně opevnění nátoku, záhozu a stabilizačního prahu</t>
  </si>
  <si>
    <t>dle situace 
na konci žlabu v km 5,853 1=1.000 [A]</t>
  </si>
  <si>
    <t>položka zahrnuje: 
- mříže s rámem, koše na bahno,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nátěry zabraňující soudržnost betonu a bednění, 
- výplň, těsnění  a tmelení spar a spojů, 
- opatření  povrchů  betonu  izolací  proti zemní vlhkosti v částech, kde přijdou do styku se zeminou nebo kamenivem, 
- předepsané podkladní konstrukce</t>
  </si>
  <si>
    <t>opatření pro dobu výstavby - přípojky "UV-80.1", "UV-90", "UV-91"</t>
  </si>
  <si>
    <t>obetonování a sedlo včetně trub: 
26,43*1,15*0,35=10.638 [A] 
Odpočet trub: 
-3,1416*0,2*0,2/4*26,43=-0.830 [B] 
Celkem: A+B=9.808 [C]</t>
  </si>
  <si>
    <t>dle PD: 
77,9=77.900 [A]</t>
  </si>
  <si>
    <t>2*77,9=155.800 [A]</t>
  </si>
  <si>
    <t>9111A1</t>
  </si>
  <si>
    <t>ZÁBRADLÍ SILNIČNÍ S VODOR MADLY - DODÁVKA A MONTÁŽ</t>
  </si>
  <si>
    <t>na římsu propustku v km 5,971 
výroba, montáž včetně PKO</t>
  </si>
  <si>
    <t>3=3.000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</si>
  <si>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</si>
  <si>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dle stiuace 
7,966+45,398+29,958+18,358+20,884+1,037+21,496+9,976+28,882+6,611+78,761+25,257+46,799+28,924+27,707+1,588+11,909+5,480+138,965+31,847+8,700+11,615+7,605+13,020+2,390+9,850+3,015+25,577+2,000+2,000+100,305+9,832=783.712 [A]</t>
  </si>
  <si>
    <t>dle situace 
3,759+13,691+3,000+3,000+82,879+4,975+4,971+5,980+5,967+4,991+10,528+4,057+4,940+30,966+9,443+3,376+7,649+6,354+3,547+43,889+4,999+4,600+3,540+3,500+87,969+5,615+4,013+1,700+3,003+2,822+2,714+3,000+81,561 
=466.998 [A] 
27*2=54.000 [B] 
a+b=520.998 [C]</t>
  </si>
  <si>
    <t>dle situace 
12,000+12,000+12,000+12,000=48.000 [A] 
přechodové kusy 
2*2*4=16.000 [B] 
Celkem: A+B=64.000 [C]</t>
  </si>
  <si>
    <t>9181B5</t>
  </si>
  <si>
    <t>ČELA PROPUSTU Z TRUB DN DO 400MM Z BETONU DO C 30/37</t>
  </si>
  <si>
    <t>tížné čelo propustku v 5,971 délky do 3m včetně římsy - cca 4m3 včetně výztuže</t>
  </si>
  <si>
    <t>dle situace a výkresu propustku 
1=1.000 [A]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</si>
  <si>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zábradlí.</t>
  </si>
  <si>
    <t>9182B</t>
  </si>
  <si>
    <t>VTOK JÍMKY BETONOVÉ VČET DLAŽBY PROPUSTU Z TRUB DN DO 400MM</t>
  </si>
  <si>
    <t>kompletní jímka na nátoku v km 5,971 včetně napojení příkopu, zaústění kanalizace a žlabovek. 
včetně krycí mříže z kompozitu. Vnější rozměry 1,3 x 1,3 x 2,0m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</si>
  <si>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dlažbu dna z lomového kamene, případně dokumentací předepsaný kamenný obklad stěn,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mříž a zábradlí.</t>
  </si>
  <si>
    <t>918346</t>
  </si>
  <si>
    <t>PROPUSTY Z TRUB DN 400MM</t>
  </si>
  <si>
    <t>příčné trubní propustky betonové hrdlové</t>
  </si>
  <si>
    <t>dle situace a VPŘ 
km 5,971 délka 9,0+ 
km 6,295 délka 10=19.000 [A]</t>
  </si>
  <si>
    <t>dle situace a VPŘ 
příčné spáry etapy  
10+7=17.000 [A]</t>
  </si>
  <si>
    <t>935111</t>
  </si>
  <si>
    <t>ŠTĚRBINOVÉ ŽLABY Z BETONOVÝCH DÍLCŮ ŠÍŘ DO 400MM VÝŠ DO 500MM BEZ OBRUBY</t>
  </si>
  <si>
    <t>obnova příčného štěrb. žlabu</t>
  </si>
  <si>
    <t>dle situace 4=4.000 [A]</t>
  </si>
  <si>
    <t>položka zahrnuje: 
- veškerý materiál, výrobky a polotovary, včetně mimostaveništní a vnitrostaveništní dopravy (rovněž přesuny), včetně naložení a složení,případně s uložením. 
- veškeré práce nutné pro zřízení těchto konstrukcí, včetně zemních prací, lože, ukončení, patek, spárování, úpravy vtoku a výtoku. Měří se v [m] délky osy žlabu bez čistících kusů a odtokových vpustí.</t>
  </si>
  <si>
    <t>935212</t>
  </si>
  <si>
    <t>PŘÍKOPOVÉ ŽLABY Z BETON TVÁRNIC ŠÍŘ DO 600MM DO BETONU TL 100MM</t>
  </si>
  <si>
    <t>dle situace 
km 5,723 - 5,853  853-723=130.000 [A] 
km 5,950 34=34.000 [B] 
(a+b)*1,10=180.400 [C] včetně rezervy na dopojení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</si>
  <si>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</si>
  <si>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935222</t>
  </si>
  <si>
    <t>PŘÍKOPOVÉ ŽLABY Z BETON TVÁRNIC ŠÍŘ DO 900MM DO BETONU TL 100MM</t>
  </si>
  <si>
    <t>žlab z příkopových tvárnic TBZ 33/65/16 v úseku 5,878 - 5,967</t>
  </si>
  <si>
    <t>dle situace  
5967-5878=89.000 [A] 
a*1,10=97.900 [B]  včetně napojení a úpravy u propustku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</si>
  <si>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</si>
  <si>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54</t>
  </si>
  <si>
    <t>odvodňovací rigol a 2-linka z žulových kostek 100x100 vyspárovaných MC25-XF4</t>
  </si>
  <si>
    <t>dle situace 
podobrubníkový rigol km 6,057-6,157 100*0,50=50.000 [A] 
2-linka (13,287+13,286+9,723+11,092+6,000+10,881+9,177+9,654+4,700+7,960+5,000+4,171+5,191+5,664+10,000+10,417+6,625+14,632+4,795)*0,30=48.677 [B] 
Celkem: A+B=98.677 [C]</t>
  </si>
  <si>
    <t>55</t>
  </si>
  <si>
    <t>93641</t>
  </si>
  <si>
    <t>LAPAČ SPLAVENIN</t>
  </si>
  <si>
    <t>kompletní lapač splavenin včetně výztuže, tvarovek, mříže, zajištění, odkopu, opevnění nátoku, záhozu a stabilizačního prahu</t>
  </si>
  <si>
    <t>dle situace 
4=4.000 [A]</t>
  </si>
  <si>
    <t>Položka zahrnuje veškerý materiál, výrobky a polotovary, včetně mimostaveništní a vnitrostaveništní dopravy (rovněž přesuny), včetně naložení a složení,případně s uložením.</t>
  </si>
  <si>
    <t>56</t>
  </si>
  <si>
    <t>odhad bourání ve výkopech pro kanalizaci: 
2=2.000 [A]</t>
  </si>
  <si>
    <t>57</t>
  </si>
  <si>
    <t>vybourání st.přípojek v rozsahu výkopů: 
8,5+1,3+1,1+1,5=12.400 [A]</t>
  </si>
  <si>
    <t>SO 107</t>
  </si>
  <si>
    <t>Modernizace silnice II/343 v úseku km 6,353 - 7,810_způsobilé hlavní</t>
  </si>
  <si>
    <t>pol. 13173 15=15.000 [A]</t>
  </si>
  <si>
    <t>dle situace a VPŘ  
1,7*0,350=0.595 [A] 
delka propustku 12,8+12,0=24.800 [B] 
a*b=14.756 [C]</t>
  </si>
  <si>
    <t>dle situace a VPŘ 
klín pod krajnicí 0,7*0,25=0.175 [A] průměrná plocha v řezu 
délky úseků sanace 120,048+100,002+130,290+100,000+349,914+449,652=1 249.906 [B] 
délky úseků rozšíření 74,5+72+61+62,5+90+92+40,5+43,5=536.000 [C] 
a*(b+c)=312.534 [D]</t>
  </si>
  <si>
    <t>pod propustky a v místě sanací</t>
  </si>
  <si>
    <t>v ploše sanací 
průměrná délka vrstvy v řezu 2,65=2.650 [A] 
délky úseků sanace 120,048+100,002+130,290+100,000+349,914+449,652=1 249.906 [B] 
(a*b)*1,20=3 974.701 [C]  včetně rezervy na nezjištěné a nové poruchy 
v místech rozšíření  
průměrná délka vrstvy v řezu 2,25=2.250 [D]      
délky úseků rozšíření 74,5+72+61+62,5+90+92+40,5+43,5=536.000 [E]] 
d*e=1 206.000 [F] 
pod propustky 25+35=60.000 [G] 
c+f+g=5 240.701 [H]</t>
  </si>
  <si>
    <t>dle situace a VPŘ 
v plochách sanace na plochu pláně nebo parapláně 
průměrná délka vrstvy v řezu 4,0=4.000 [A] 
délky úseků sanace 120,048+100,002+130,290+100,000+349,914+449,652=1 249.906 [B] 
(a*b)*1,20=5 999.549 [C]   včetně rezervy na nezjištěné a nové poruchy 
v místech rozšíření  
průměrná délka vrstvy v řezu 3,5=3.500 [D]      
délky úseků rozšíření 74,5+72+61+62,5+90+92+40,5+43,5=536.000 [E]] 
d*e=1 876.000 [F] 
pod propustky 25+35=60.000 [G] 
c+f+g=7 935.549 [H]</t>
  </si>
  <si>
    <t>dle situace a VPŘ 
tl.300 mm 
průměrná plocha vrstvy v řezu 2,65*0,30=0.795 [A] 
délky úseků sanace 120,048+100,002+130,290+100,000+349,914+449,652=1 249.906 [B] 
(a*b)*1,20=1 192.410 [C]  včetně rezervy na nezjištěné a nové poruchy 
v místech rozšíření  
průměrná plocha vrstvy v řezu 2,15*0,30=0.645 [D]      
délky úseků rozšíření 74,5+72+61+62,5+90+92+40,5+43,5=536.000 [E]] 
d*e=345.720 [F] 
c+f=1 538.130 [G]</t>
  </si>
  <si>
    <t>dle situace a VPŘ  
nátok propustku 2,9*2,9-3,14*0,8*0,8/4=7.908 [A] 
výtok propustku 2,7*2,7-3,14*0,8*0,8/4=6.788 [B]  
opevnění koryta před a za propustkem (1,5*1,0+1,5*1,0*0,5)*2*2=9.000 [C] 
počet propustků v úseku 2=2.000 [D]  
(a+b+c)*0,10*d=4.739 [E]</t>
  </si>
  <si>
    <t>dle situace a VPŘ  
(1,7*0,7+1*0,7*0,5*2)-3,14*0,7*0,7/4=1.505 [A] plocha na řezu  
propustky délka 12+12,8=24.800 [B]  
a*b=37.324 [C]</t>
  </si>
  <si>
    <t>dle situace a VPŘ  
nátok propustku 2,9*2,9-3,14*0,8*0,8/4=7.908 [A] 
výtok propustku 2,7*2,7-3,14*0,8*0,8/4=6.788 [B]  
opevnění koryta před a za propustkem (1,5*1,0+1,5*1,0*0,5)*2*2=9.000 [C] 
počet propustků v úseku 2=2.000 [D]  
(a+b+c)*0,20*d=9.478 [E]</t>
  </si>
  <si>
    <t>stabilizační prahy odláždění a propustků - beton C25/30 XF3</t>
  </si>
  <si>
    <t>dle situace a VPŘ 
0,3*1,0*(0,6+1,7+1,7+0,8)*2=2.880 [A]  
počet propustků 2=2.000 [B]  
a*b=5.760 [C]</t>
  </si>
  <si>
    <t>dle situace a VPŘ 
v ploše komunikace B.1 - lokální sanace 
průměrná délka vrstvy v řezu 2,80=2.800 [A] 
délky úseků sanace 120,048+100,002+130,290+100,000+349,914+449,652=1 249.906 [B] 
(a*b)*1,20=4 199.684 [C]   včetně rezervy na nezjištěné a nové poruchy 
v místech rozšíření  
průměrná délka vrstvy v řezu 2,25=2.250 [D]      
délky úseků rozšíření 74,5+72+61+62,5+90+92+40,5+43,5=536.000 [E]] 
d*e=1 206.000 [F] 
c+f=5 405.684 [G]</t>
  </si>
  <si>
    <t>dle situace a VPŘ 
plocha recyklace 9074*1,10  včetně rozšíření proti teoretické ploše krytu=9 981.400 [A] 
a*0,16=1 597.024 [B] konstantní vrstva tl. 160 mm 
b*0,15=239.554 [C] vyrovnávky a reprofilace 15% 
b+c=1 836.578 [D]</t>
  </si>
  <si>
    <t>dle situace a VPŘ 
vlevo šířka krajnice 0,75 m 403,925+413,322+96,692+158,921=1 072.860 [A] 
vpravo šířka krajnice 0,75 m 110,910+239,623+741,264=1 091.797 [B] 
Celkem: A+B=2 164.657 [C]</t>
  </si>
  <si>
    <t>dle situace a VPŘ 
pod ACO 9074=9 074.000 [A] 
pod ACL 9528=9 528.000 [B] 
Celkem: A+B=18 602.000 [C]</t>
  </si>
  <si>
    <t>dle situace 
7180+180,096+149,933+150,000+195,740+524,853+692,914=9 073.536 [A]</t>
  </si>
  <si>
    <t>dle situace 
9074*1,05=9 527.700 [A]  včetně rozšíření proti teretické ploše krytu</t>
  </si>
  <si>
    <t>dle situace a VPŘ 
příčné spáry etapy  
6+7=13.000 [A] 
podél 2-linky 
9,5+6,0+6,0+9,5+8,6=39.600 [B] 
Celkem: A+B=52.600 [C]</t>
  </si>
  <si>
    <t>dle stiuace 
8=8.000 [A]</t>
  </si>
  <si>
    <t>dle situace 
13=13.000 [A] 
1*2=2.000 [B] 
a+b=15.000 [C]</t>
  </si>
  <si>
    <t>příčné trubní propustky PP SN 16,  DN 400 mm</t>
  </si>
  <si>
    <t>dle situace a VPŘ 
km 6,660 délka 12=12.000 [A]</t>
  </si>
  <si>
    <t>dle situace a VPŘ 
km 7,211 12,8=12.800 [A]</t>
  </si>
  <si>
    <t>dle situace a VPŘ 
příčné spáry etapy  
6+7=13.000 [A]</t>
  </si>
  <si>
    <t>dle situace 
9,5+6,0+6,0+9,5+8,6=39.600 [A] 
a*0,30=11.880 [B]</t>
  </si>
  <si>
    <t>SO 121</t>
  </si>
  <si>
    <t>Vyvolané úpravy místních a účelových komunikací_způsobilé vedlejší</t>
  </si>
  <si>
    <t>12573</t>
  </si>
  <si>
    <t>VYKOPÁVKY ZE ZEMNÍKŮ A SKLÁDEK TŘ. I</t>
  </si>
  <si>
    <t>natěžení ornice ze zemníku pro zpětné využití</t>
  </si>
  <si>
    <t>73=73.000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</si>
  <si>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</si>
  <si>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dle situace 
klín za obrubou 0,5*0,3/1/2=0.075 [A] průměrná plocha řezu 
délka úseku 9,055+8,448+12,875+17,492+8,700+5,590+5,362+9,371+7,520+21,210+16,891+8,610+10,652=141.776 [B] 
a*b=10.633 [C]</t>
  </si>
  <si>
    <t>dle situace a VPŘ 
plocha napojení na úseky recyklace 654=654.000 [A] 
a*1,20=784.800 [B]</t>
  </si>
  <si>
    <t>rozprostření v prostoru ozelenění v místech napojení</t>
  </si>
  <si>
    <t>dle situace 
(96,555+146,014)=242.569 [A] 
průměrná tl. rozprostření 30 cm 
a*0,30=72.771 [B]</t>
  </si>
  <si>
    <t>položka zahrnuje: 
nutné přemístění ornice z dočasných skládek vzdálených do 50m 
rozprostření ornice v předepsané tloušťce v rovině a ve svahu do 1:5</t>
  </si>
  <si>
    <t>dle situace 
při průměrné tl. rozprostření 20 cm 
(96,555+146,014)=242.569 [A]</t>
  </si>
  <si>
    <t>dle situace 
96,555+146,014=242.569 [A]</t>
  </si>
  <si>
    <t>Zahrnuje pokosení se shrabáním, naložení shrabků na dopravní prostředek, s odvozem a se složením, to vše bez ohledu na sklon terénu 
zahrnuje nutné zalití a hnojení</t>
  </si>
  <si>
    <t>dle situace a VPŘ 
plocha napojení na úseky recyklace 654=654.000 [A] 
předpoklad rozsahu do 50% ploch a*0,50=327.000 [B] 
tloušťka 300mm b*0,30=98.100 [C]</t>
  </si>
  <si>
    <t>56210</t>
  </si>
  <si>
    <t>VOZOVKOVÉ VRSTVY Z MATERIÁLŮ STABIL CEMENTEM</t>
  </si>
  <si>
    <t>SC C 8/10   v místech srpovité krajnice a v křižovatkách úseků s recyklací</t>
  </si>
  <si>
    <t>dle situace 
v místek konstrukce G - žulová dlažba - srpovitá krajnice 
(35+73+50)*1,15=181.700 [A] 
tl. 0.14 0.14=0.140 [B] 
a*b=25.438 [C] 
plocha napojení na úseky recyklace 654=654.000 [D] 
d*0,16=104.640 [E] konstantní vrstva tl. 160 mm 
e*0,15=15.696 [F] vyrovnávky a reprofilace 15% 
c+e+f=145.774 [G]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</si>
  <si>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</si>
  <si>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56330</t>
  </si>
  <si>
    <t>VOZOVKOVÉ VRSTVY ZE ŠTĚRKODRTI</t>
  </si>
  <si>
    <t>ochranná vrstva ve vozovce ŠDA v křižovatkách úseků s recyklací</t>
  </si>
  <si>
    <t>dle situace a VPŘ 
plocha napojení na úseky recyklace 654=654.000 [A] 
a*0,15*1,15=112.815 [B]</t>
  </si>
  <si>
    <t>0,4 kg/m2 zbytkového pojiva po vyštěpení</t>
  </si>
  <si>
    <t>dle situace  
v místech napojení 
pod ACO 
1087=1 087.000 [A] 
pod ACL 
1141=1 141.000 [B] 
a+b=2 228.000 [C]</t>
  </si>
  <si>
    <t>ACO 11+ PMB</t>
  </si>
  <si>
    <t>dle situace a VPŘ 
36,735+118,028+42,561+23,654+237,890+83,926+111,236+72,952+54,067+127,951+83,447+52,148+25,766+16,793=1 087.154 [A]</t>
  </si>
  <si>
    <t>dle situace a VPŘ 
1087*1,05=1 141.350 [A]</t>
  </si>
  <si>
    <t>srpovité krajnice a dopravní stíny v napojení</t>
  </si>
  <si>
    <t>dle situace 
v místech konstrukce G - žulová dlažba - srpovitá krajnice 
(35+73+50)*1,15=181.700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</si>
  <si>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</si>
  <si>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těsnění spár modifikovanou zálivkou včetně přípravy spáry a výplně spáry dle detailů PD.</t>
  </si>
  <si>
    <t>dle situace 
příčné spáry v místech napojení - účelové a místní 
4,862+8,172+14,334+5,741+4,735+6,177+8,058+11,842+6,225+4,105+5,360+5,112+3,160+5,243+3,872+6,000+6,801+2,734+5,112+3,872+5,401=126.918 [A] 
podél obruby srpovité krajnice 
24,595+35,709+30,110=90.414 [B] 
Celkem: A+B=217.332 [C]</t>
  </si>
  <si>
    <t>dle stiuace 
4,455+1,436+0,625+0,636+1,253+8,610+10,652+5,131+4,142+7,585+6,112+22,341+31,956+26,072+21,210+16,891+9,371+7,520+5,590+5,362+5,379+2,967+3,008+8,700+17,492+12,875+33,924+41,303+9,055+8,448=340.101 [A]</t>
  </si>
  <si>
    <t>dle situace 
3,948+4,094+4,297+4,636+3,692+4,981+4,672+5,873+5,797+4,636+4,636+3,242+3,242+3,500+3,467+5,787+4,072+43,889+2,714+2,822+3,540+30,966+9,443=167.946 [A] 
22*2=44.000 [B] 
a+b=211.946 [C]</t>
  </si>
  <si>
    <t>91726</t>
  </si>
  <si>
    <t>KO OBRUBNÍKY BETONOVÉ</t>
  </si>
  <si>
    <t>zkosené obrubníky srpovité krajnice</t>
  </si>
  <si>
    <t>dle situace 
24,595+35,709+30,110=90.414 [A] 
a*1.15=103.976 [B]    rezerva na prořez v oblouku</t>
  </si>
  <si>
    <t>dle situace 
příčné spáry v místech napojení - účelové a místní 
4,862+8,172+14,334+5,741+4,735+6,177+8,058+11,842+6,225+4,105+5,360+5,112+3,160+5,243+3,872+6,000+6,801+2,734+5,112+3,872+5,401=126.918 [A]</t>
  </si>
  <si>
    <t>SO 122</t>
  </si>
  <si>
    <t>Vyvolané úpravy sjezdů_způsobilé vedlejší</t>
  </si>
  <si>
    <t>pol. 13173 154=154.000 [A]</t>
  </si>
  <si>
    <t>propustky 1,0*0,30*446,5*1,15=154.043 [A]</t>
  </si>
  <si>
    <t>pod ŠD ve sjezdech 
zpevněné sjezdy 229*1,15=263.350 [A] 
nezpevněné sjezdy 638*1,15=733.700 [B] 
propustky 1,0*0,30*446,5*1,15=154.043 [C] 
a+b+c=1 151.093 [D]</t>
  </si>
  <si>
    <t>dle situace a VPŘ  
nátok propustku 1,5*1,5-3,14*0,5*0,5/4=2.054 [A] 
výtok propustku 1,5*1,5-3,14*0,5*0,5/4=2.054 [B]  
opevnění koryta před a za propustkem (1,5*1,0+1,5*1,0*0,5)*2*2=9.000 [C] 
počet propustků v úseku 35+5=40.000 [D]  
(a+b+c)*0,10*d=52.432 [E]</t>
  </si>
  <si>
    <t>dle situace a VPŘ  
1,0*0,30=0.300 [A] 
delka propustku 446,5=446.500 [B] 
a*b=133.950 [C]</t>
  </si>
  <si>
    <t>dle situace a VPŘ  
(0,7*0,7+1*0,7*0,5*2)-3,14*0,45*0,45/4=1.031 [A] plocha na řezu  
propustky délka 446,5=446.500 [B]  
a*b=460.342 [C]</t>
  </si>
  <si>
    <t>dle situace a VPŘ  
nátok propustku 1,5*1,5-3,14*0,5*0,5/4=2.054 [A] 
výtok propustku 1,5*1,5-3,14*0,5*0,5/4=2.054 [B]  
opevnění koryta před a za propustkem (1,5*1,0+1,5*1,0*0,5)*2*2=9.000 [C] 
počet propustků v úseku 35+5=40.000 [D]  
(a+b+c)*0,20*d=104.864 [E]</t>
  </si>
  <si>
    <t>dle situace a VPŘ 
0,3*0,6*(1,0+1,5+1,5+1,0)=0.900 [A]  
počet propustků 35+5=40.000 [B]  
a*b=36.000 [C]</t>
  </si>
  <si>
    <t>ochranná vrstva ve vozovce ŠDA</t>
  </si>
  <si>
    <t>dle situace a VPŘ 
zpevněné sjezdy 229*1,15=263.350 [A] 
nezpevněné sjezdy 638*1,15=733.700 [B] 
(a+b)*0,15=149.558 [C]</t>
  </si>
  <si>
    <t>R-mat 40 RA 0/32 - stávající nezpevněné sjezdy</t>
  </si>
  <si>
    <t>dle situace a VPŘ 
v ploše nezpevněného sjezdu 
15,919+19,351+9,905+16,748+10,906+11,420+20,012+11,727+12,330+9,592+14,556+13,784+16,462+4,360+11,021+16,912+13,542+28,896+10,579+21,693+44,335+22,440+14,727+19,894+29,863+18,345+4,646+18,327+9,149+11,906+7,724+16,064+13,241+7,111+12,236+4,028+15,378+37,448+17,474+11,265+12,990=638.306 [A]</t>
  </si>
  <si>
    <t>572123</t>
  </si>
  <si>
    <t>INFILTRAČNÍ POSTŘIK Z EMULZE DO 1,0KG/M2</t>
  </si>
  <si>
    <t>infiltrační postřik PI-C  0,6kg/m2 po vyštěpení</t>
  </si>
  <si>
    <t>dle situace v místě zpevněných sjezdů 
252=252.000 [A]</t>
  </si>
  <si>
    <t>dle situace  
pod ACO 
229=229.000 [A]</t>
  </si>
  <si>
    <t>dle situace 
22,265+36,977+16,343+23,733+25,578+10,288+12,812+13,564+10,506+22,798+18,657+15,422=228.943 [A]</t>
  </si>
  <si>
    <t>dle situace 
229*1,10=251.900 [A]</t>
  </si>
  <si>
    <t>dle situace 
v místech napojení 4,735+8,058+11,842+5,243+3,160+3,904+6,801+5,112+2,734+3,872+5,750+6,000=67.211 [A]</t>
  </si>
  <si>
    <t>podélné trubní propustky a propojení horských vpustí PP SN 16, DN 400 mm</t>
  </si>
  <si>
    <t>dle situace 
8+8,5+10+10+10+11+11,5+11,5+11,5+12,0+12,0+12,0+12,5+12,5+12,5+12,5+13,0+13,5+15,0+17,0+17,5+18,0+20,0+4,5+7,5+7+8,5+8,5+9,0+9,0+9,5+9,5+9,5+9,0+13=396.500 [A] 
rezerva na zasypané objekty 50=50.000 [B] 
a+b=446.500 [C]</t>
  </si>
  <si>
    <t>v místech napojení stavby  
68=68.000 [A]</t>
  </si>
  <si>
    <t>SO 134</t>
  </si>
  <si>
    <t>Vyvolané úpravy chodníků v úseku km 0,000 - 1,732_způsobilé vedlejší</t>
  </si>
  <si>
    <t>pol. 11334 betonové kce 145+ 
pol. 11332 stávající ŠD 453+ 
pol. 11351 stávající obruby (1530*0,3*0,2)=689.800 [A]</t>
  </si>
  <si>
    <t>materiál s asfaltem - stávající kryt chodníků - rozlámat do ker a na skládku</t>
  </si>
  <si>
    <t>pol. 11313 asfalt. vrstvy chodníku 275=275.000 [A]</t>
  </si>
  <si>
    <t>11313</t>
  </si>
  <si>
    <t>ODSTRANĚNÍ KRYTU ZPEVNĚNÝCH PLOCH S ASFALTOVÝM POJIVEM</t>
  </si>
  <si>
    <t>odstranění stávajících živičných vrstev chodníků v rozsahu zásahu do chodníků - předpoklad proříznutí spáry a rozlání do ker   
včetně odvozu na skládku a uložení</t>
  </si>
  <si>
    <t>dle situace 
uvažovaná průměrná tl. 100 mm 
(162,547+165,709+8,128+8,843+104,846+20,606+510,593+1398,454+324,803+30,455+9,821)*0,1=274.481 [A]</t>
  </si>
  <si>
    <t>dle situace  
v dotčené ploše chodníků tl. 150 mm 
162,547+165,709+8,128+8,843+104,846+20,606+510,593+1398,454+324,803+30,455+9,821=2 744.805 [A] 
a*1,10*0,15=452.893 [B]</t>
  </si>
  <si>
    <t>v dotčené ploše chodníků 
 tl. 50 mm 
162,547+165,709+8,128+8,843+104,846+20,606+510,593+1398,454+324,803+30,455+9,821=2 744.805 [A] 
a*1,05*0,05=144.102 [B]</t>
  </si>
  <si>
    <t>11351</t>
  </si>
  <si>
    <t>ODSTRANĚNÍ ZÁHONOVÝCH OBRUBNÍKŮ</t>
  </si>
  <si>
    <t>dle situace 
v dotčené ploše chodníků 
9,050+19,948+181,021+767,728+5,130+280,395+15,659+60,585+48,229+40,526+39,414+61,904=1 529.589 [A]</t>
  </si>
  <si>
    <t>686*0,2=137.200 [A]</t>
  </si>
  <si>
    <t>dle situace 
v ploše chodníků  
162,547+165,709+8,128+8,843+104,846+20,606+510,593+1398,454+324,803+30,455+9,821=2 744.805 [A] 
hmatové úpravy 
1,528+1,179+1,178+2,080+1,178+1,178+1,756+1,756+2,268+2,264+1,768+1,864+1,414+1,777+1,514+1,607+1,415+2,244+1,865=31.833 [B] 
Celkem: A+B=2 776.638 [C] 
rezerva na dopojení a úpravy 100=100.000 [D] 
c+d=2 876.638 [E]</t>
  </si>
  <si>
    <t>18233</t>
  </si>
  <si>
    <t>ROZPROSTŘENÍ ORNICE V ROVINĚ V TL DO 0,20M</t>
  </si>
  <si>
    <t>dle situace 
podél obrub  
1372*0,5=686.000 [A]</t>
  </si>
  <si>
    <t>686=686.000 [A]</t>
  </si>
  <si>
    <t>dle situace 
v ploše nového chodníku 
2877=2 877.000 [D] 
d*1,20=3 452.400 [E]</t>
  </si>
  <si>
    <t>drcené kamenivo sanací aktivní zóny včetně vyrovnávek- lokální sanace</t>
  </si>
  <si>
    <t>dle situace 
lokální sanace - uvažováno 15% plochy (2877*0,15)*0,30=129.465 [A]</t>
  </si>
  <si>
    <t>ŠD 0/32  tl.150mm - podkladní vrstva</t>
  </si>
  <si>
    <t>dle situace 
v místech skladby D - dlážděná chodníková konstrukce 
dlažba 162,547+165,709+104,846+20,606+510,593+1398,454+324,803+30,455+9,821+100=2 827.834 [A] 
hmatové úpravy 1,528+1,179+1,178+2,080+1,178+1,178+1,756+1,756+2,268+2,264+1,768+1,864+1,414+1,777+1,514+1,607+1,415+2,244+1,865=31.833 [B] 
(a+b)*1,15=3 288.617 [C]</t>
  </si>
  <si>
    <t>56334</t>
  </si>
  <si>
    <t>VOZOVKOVÉ VRSTVY ZE ŠTĚRKODRTI TL. DO 200MM</t>
  </si>
  <si>
    <t>dle situace  
v místě skladby D.1 - chodníková konstrukce - přejezdy 
8,128+8,843+2,244+1,865=21.080 [A] 
a*1,15=24.242 [B]</t>
  </si>
  <si>
    <t>582611</t>
  </si>
  <si>
    <t>KRYTY Z BETON DLAŽDIC SE ZÁMKEM ŠEDÝCH TL 60MM DO LOŽE Z KAM</t>
  </si>
  <si>
    <t>betonová (zámková) dlažba včetně 2x vyspárování drtí</t>
  </si>
  <si>
    <t>dle situace 
v místech skladby D - dlážděná chodníková konstrukce 
162,547+165,709+104,846+20,606+510,593+1398,454+324,803+30,455+9,821=2 727.834 [A] 
rezerva na dopojení a úpravy  
100=100.000 [B] 
a+b=2 827.834 [C]</t>
  </si>
  <si>
    <t>582612</t>
  </si>
  <si>
    <t>KRYTY Z BETON DLAŽDIC SE ZÁMKEM ŠEDÝCH TL 80MM DO LOŽE Z KAM</t>
  </si>
  <si>
    <t>dle situace 
v místech skladby D.1 - dlážděná chodníková konstrukce - přejezdy 
8,128+8,843=16.971 [A]</t>
  </si>
  <si>
    <t>58261A</t>
  </si>
  <si>
    <t>KRYTY Z BETON DLAŽDIC SE ZÁMKEM BAREV RELIÉF TL 60MM DO LOŽE Z KAM</t>
  </si>
  <si>
    <t>varovné a signální pásy včetně 2x vyspárování drtí - červená barva, dlažba s hmatovými výstupky</t>
  </si>
  <si>
    <t>dle sitace 
2,244+1,865+1,607+1,415+1,514+1,777+1,414+1,864+1,768+2,264+2,268+1,756+1,756+1,178+1,178+2,080+1,178+1,179+1,528=31.833 [A]</t>
  </si>
  <si>
    <t>58261B</t>
  </si>
  <si>
    <t>KRYTY Z BETON DLAŽDIC SE ZÁMKEM BAREV RELIÉF TL 80MM DO LOŽE Z KAM</t>
  </si>
  <si>
    <t>dle situace  
2,244+1,865=4.109 [A]</t>
  </si>
  <si>
    <t>89921</t>
  </si>
  <si>
    <t>VÝŠKOVÁ ÚPRAVA POKLOPŮ</t>
  </si>
  <si>
    <t>stávající kanalizace ve městě Seč</t>
  </si>
  <si>
    <t>4=4.000 [A]</t>
  </si>
  <si>
    <t>- položka výškové úpravy zahrnuje všechny nutné práce a materiály pro zvýšení nebo snížení zařízení (včetně nutné úpravy stávajícího povrchu vozovky nebo chodníku).</t>
  </si>
  <si>
    <t>917212</t>
  </si>
  <si>
    <t>ZÁHONOVÉ OBRUBY Z BETONOVÝCH OBRUBNÍKŮ ŠÍŘ 80MM</t>
  </si>
  <si>
    <t>chodníkový obrubník 100x250x1000 do beton. lože s boční opěrou</t>
  </si>
  <si>
    <t>dle situace 
9,050+19,948+181,021+767,728+10,896+5,130+280,395+15,659+60,585+48,229+4,414+40,526+39,414+3,490+61,904=1 548.389 [A]</t>
  </si>
  <si>
    <t>SO 135</t>
  </si>
  <si>
    <t>Nový chodník v lokalitě Seč, přehrada (km 1,475 – 1,686 vlevo)_nezpůsobilé</t>
  </si>
  <si>
    <t>pol. 12373 odkop 103=103.000 [A]</t>
  </si>
  <si>
    <t>Včetně odvozu na trvalou skládku</t>
  </si>
  <si>
    <t>dle situace 
v ploše nového chodníku 
tl. 300 mm  
(24,162+30,456+247,256+40,070)*0.3=102.583 [A]</t>
  </si>
  <si>
    <t>190*0,2=38.000 [A]</t>
  </si>
  <si>
    <t>uložení ornice na mezideponii</t>
  </si>
  <si>
    <t>pol. 12110 52=52.000 [A]</t>
  </si>
  <si>
    <t>17180</t>
  </si>
  <si>
    <t>ULOŽENÍ SYPANINY DO NÁSYPŮ Z NAKUPOVANÝCH MATERIÁLŮ</t>
  </si>
  <si>
    <t>ŠD 0/64</t>
  </si>
  <si>
    <t>dle situace 
vyrovnávka a podklad konstrukce chodníku  
0,183+0,268=0.451 [A] průměrná plocha v řezu 
délka úseku 185=185.000 [B] 
a*b=83.435 [C]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</si>
  <si>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</si>
  <si>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dle situace - v ploše konstrukce chodníku 
(24,162+30,456+247,256+40,070)*1,10=376.138 [A] 
rezerva na dopojení a úpravy  
50=50.000 [B] 
a+b=426.138 [C]</t>
  </si>
  <si>
    <t>zpětné rozprostření ornice - ornice ze zemníku</t>
  </si>
  <si>
    <t>dle situace 
podél nových obrub a palisád (125+65)*1,0=190.000 [A]</t>
  </si>
  <si>
    <t>dle situace 
190=190.000 [A]</t>
  </si>
  <si>
    <t>dle situace 
v ploše nového chodníku 
24,162+30,456+247,256+40,070=341.944 [D] 
d*1,20=410.333 [E]</t>
  </si>
  <si>
    <t>drcené kamenivo sanací aktivní zóny včetně vyrovnávek</t>
  </si>
  <si>
    <t>dle situace 
výměna (24,162+30,456+247,256+40,070)*0,50=170.972 [A]</t>
  </si>
  <si>
    <t>ŠDb 0/32 tl. 150 mm - podkladní vrstva chodníku</t>
  </si>
  <si>
    <t>dle situace 
(24,162+30,456+247,256+40,070)*1,15=393.236 [A]</t>
  </si>
  <si>
    <t>betonová (zámková) dlažba včetně 2x vyspárování drtí - konstrukce chodníku</t>
  </si>
  <si>
    <t>dle situace - v km 1,475 - 1,686 vlevo 
24,162+30,456+247,256+40,070=341.944 [A]</t>
  </si>
  <si>
    <t>dle situace 
0,740+2,080=2.820 [A]</t>
  </si>
  <si>
    <t>dopravně bezpečnostní zábradlí na vnějším okraji chodníku včetně PKO</t>
  </si>
  <si>
    <t>57=57.000 [A]</t>
  </si>
  <si>
    <t>91710</t>
  </si>
  <si>
    <t>OBRUBY Z BETONOVÝCH PALISÁD</t>
  </si>
  <si>
    <t>Betonová palisáda 120x168x800 mm + betonové loše C 30/37 s boční opěrou</t>
  </si>
  <si>
    <t>dle situace  
65*0.165*0.8=8.580 [A]</t>
  </si>
  <si>
    <t>Položka zahrnuje: 
dodání a pokládku betonových palisád o rozměrech předepsaných zadávací dokumentací 
betonové lože i boční betonovou opěrku.</t>
  </si>
  <si>
    <t>chodníkový obrubník přímý 80/250/1000 (500) včetně bet. lože C20/25 s boční opěrou</t>
  </si>
  <si>
    <t>dle situace 
13,878+1,847+108,971=124.696 [A]</t>
  </si>
  <si>
    <t>SO 141</t>
  </si>
  <si>
    <t>Nástupiště zastávky Seč, přehrada (km 1,458 – 1,475 L + km 1,530 – 1,562 P)_nezpůsobilé</t>
  </si>
  <si>
    <t>pol. 12373 24=24.000 [A]</t>
  </si>
  <si>
    <t>dle situace 
v ploše nového nástupiště 
tl. 300 mm  
vpravo 60*0,3=18.000 [A] 
vlevo 20*0,3=6.000 [B] 
Celkem: A+B=24.000 [C]</t>
  </si>
  <si>
    <t>49*0,20=9.800 [A]</t>
  </si>
  <si>
    <t>dle situace 
vyrovnávka a podklad konstrukce nástupiště 
(60+20)*0,5=40.000 [A] průměrná výška</t>
  </si>
  <si>
    <t>dle situace 
vlevo 20=20.000 [A] 
vpravo 60=60.000 [B] 
(a+b)*1,10=88.000 [C] 
rezerva na dopojení a úpravy  
50=50.000 [D] 
c+d=138.000 [E]</t>
  </si>
  <si>
    <t>dle situace 
(7+26+16)*1,0=49.000 [A]</t>
  </si>
  <si>
    <t>49=49.000 [A]</t>
  </si>
  <si>
    <t>dle situace 
vlevo 20=20.000 [A] 
vpravo 60=60.000 [B] 
(a+b)*1,20=96.000 [C]</t>
  </si>
  <si>
    <t>dle situace 
výměna (20+60)*0,50=40.000 [A]</t>
  </si>
  <si>
    <t>ŠDb 0/32 tl.150mm - podkladní vrstva chodníků</t>
  </si>
  <si>
    <t>dle situace a VPŘ 
vlevo 20=20.000 [A] 
vpravo 60=60.000 [B] 
(a+b)*1,15=92.000 [C]</t>
  </si>
  <si>
    <t>betonová (zámková) dlažba včetně 2x vyspárování drtí - konstrukce nástupiště</t>
  </si>
  <si>
    <t>dle situace 
vpravo km 1,530 - 1,562 47,667=47.667 [A] 
vlevo km 1,458 - 1,475 17,690=17.690 [B] 
Celkem: A+B=65.357 [C]</t>
  </si>
  <si>
    <t>582614</t>
  </si>
  <si>
    <t>KRYTY Z BETON DLAŽDIC SE ZÁMKEM BAREV TL 60MM DO LOŽE Z KAM</t>
  </si>
  <si>
    <t>betonová (zámková) dlažba včetně 2x vyspárování drtí - barva žlutá - kontrastní pás</t>
  </si>
  <si>
    <t>dle situace 
vpravo 5,200=5.200 [A] 
vlevo 5,200=5.200 [B] 
Celkem: A+B=10.400 [C]</t>
  </si>
  <si>
    <t>dle situace 
vpravo 1,136+2,186=3.322 [B] 
vlevo 1,160=1.160 [A] 
Celkem: B+A=4.482 [C]</t>
  </si>
  <si>
    <t>20=20.000 [A]</t>
  </si>
  <si>
    <t>dle situace  
vpravo 26,456*0,165*0,8=3.492 [B] 
vlevo 16*0.165*0.8=2.112 [A] 
Celkem: B+A=5.604 [C]</t>
  </si>
  <si>
    <t>dle situace  
7=7.000 [A]</t>
  </si>
  <si>
    <t>SO 142</t>
  </si>
  <si>
    <t>Nástupiště zastávky Seč, Ústupky - odbočka (km 3,218–3,234+3,253-3,275 P+3,232-3,274 L)_nezpůsobilé</t>
  </si>
  <si>
    <t>trvalá skládka zhotovitele - zemina</t>
  </si>
  <si>
    <t>pol. 12373 39.6=39.600 [A]</t>
  </si>
  <si>
    <t>dle situace 
vpravo 70*0,3=21.000 [A] 
vlevo 62*0,3=18.600 [B] 
Celkem: A+B=39.600 [C]</t>
  </si>
  <si>
    <t>86*0,2=17.200 [A]</t>
  </si>
  <si>
    <t>dle situace 
vyrovnávka a podklad konstrukce nástupiště 
(70+62)*0,5=66.000 [A] průměrná výška</t>
  </si>
  <si>
    <t>dle situace 
vlevo 70=70.000 [A] 
vpravo 62=62.000 [B] 
(a+b)*1,10=145.200 [C] 
rezerva na dopojení a úpravy 
50=50.000 [D] 
c+d=195.200 [E]</t>
  </si>
  <si>
    <t>dle situace 
(41+45)*1,0=86.000 [A]</t>
  </si>
  <si>
    <t>86=86.000 [A]</t>
  </si>
  <si>
    <t>dle situace 
vlevo 70=70.000 [A] 
vpravo 62=62.000 [B] 
(a+b)*1,20=158.400 [C]</t>
  </si>
  <si>
    <t>dle situace 
v místě nového chodníku 
výměna (70+62)*0,50=66.000 [A]</t>
  </si>
  <si>
    <t>dle situace a VPŘ 
vlevo 70=70.000 [A] 
vpravo 62=62.000 [B] 
(a+b)*1,15=151.800 [C]</t>
  </si>
  <si>
    <t>dle situace 
vpravo km 3,218 - 3,234 a km 3,253 - 3,275 24,859+36,364=61.223 [A] 
vlevo km 3,253 - 3,275 54,238=54.238 [B] 
Celkem: A+B=115.461 [C]</t>
  </si>
  <si>
    <t>dle situace 
vpravo 5=5.000 [A] 
vlevo 5=5.000 [B] 
Celkem: A+B=10.000 [C]</t>
  </si>
  <si>
    <t>dle situace 
vpravo3=3.000 [B] 
vlevo 3=3.000 [A] 
Celkem: B+A=6.000 [C]</t>
  </si>
  <si>
    <t>dle situace  
vlevo 41*0.165*0.8=5.412 [A]</t>
  </si>
  <si>
    <t>dle situace  
45=45.000 [A]</t>
  </si>
  <si>
    <t>SO 143</t>
  </si>
  <si>
    <t>Nástupiště zastávky Seč, Proseč (vlevo km 4,574 – 4,598 + vpravo km 4,558 – 4,727)_nezpůsobilé</t>
  </si>
  <si>
    <t>pol. 11335 stávající beton 19+ 
pol. 11332 stávající ŠD 39+ 
pol. 11318 stávající dlažba 36+ 
pol. 11351 obrubníky (150*0,3*0,2)=103.000 [A]</t>
  </si>
  <si>
    <t>pol. 12373 15=15.000 [A]</t>
  </si>
  <si>
    <t>11318</t>
  </si>
  <si>
    <t>ODSTRANĚNÍ KRYTU ZPEVNĚNÝCH PLOCH Z DLAŽDIC</t>
  </si>
  <si>
    <t>rozebrání stávajících chodníkových ploch v rozsahu úpravy. Nepočítáno zpětné využití materiálu</t>
  </si>
  <si>
    <t>dle situace 
235*0,15=35.250 [A]</t>
  </si>
  <si>
    <t>dle situace  
vpravo v ploše obnovy chodníku 
uvažovaná tl. 150 mm 
235*1,10*0,15=38.775 [A]</t>
  </si>
  <si>
    <t>11335</t>
  </si>
  <si>
    <t>ODSTRANĚNÍ PODKLADU ZPEVNĚNÝCH PLOCH Z BETONU</t>
  </si>
  <si>
    <t>dle situace  
v ploše stávajícího nástupiště 
uvažovaná tl. 300 mm 
20*0,3=6.000 [A] 
v ploše chodníků  
uvažovaná tl. 50 mm 
235*1,05*0,05=12.338 [B] 
Celkem: A+B=18.338 [C]</t>
  </si>
  <si>
    <t>dle situace 
150=150.000 [A]</t>
  </si>
  <si>
    <t>dle situace 
v místech nového nástupiště 
tl. 300 mm 
vlevo 48*0,3=14.400 [B]</t>
  </si>
  <si>
    <t>75*0,2=15.000 [A]</t>
  </si>
  <si>
    <t>dle situace 
vyrovnávka a podklad konstrukce nástupiště 
(48)*0,5=24.000 [A] průměrná výška</t>
  </si>
  <si>
    <t>dle situace 
vlevo 48=48.000 [A] 
vpravo 235=235.000 [B] 
(a+b)*1,10=311.300 [C] 
rezerva na dopojení a úpravy 50=50.000 [D] 
c+d=361.300 [E]</t>
  </si>
  <si>
    <t>150*0,5=75.000 [A]</t>
  </si>
  <si>
    <t>dle situace 
vlevo 48=48.000 [A] 
vpravo 235=235.000 [B] 
(a+b)*1,20=339.600 [C]</t>
  </si>
  <si>
    <t>dle situace 
v místě nového chodníku 
výměna (48)*0,50=24.000 [A]</t>
  </si>
  <si>
    <t>dle situace a VPŘ 
vlevo 48=48.000 [A] 
vpravo 235=235.000 [B] 
(a+b)*1,15=325.450 [C] 
rezerva na dopojení a úpravy 
40=40.000 [D]  
c+d=365.450 [E]</t>
  </si>
  <si>
    <t>betonová (zámková) dlažba včetně 2x vyspárování drtí - konstrukce nástupiště a chodníků</t>
  </si>
  <si>
    <t>dle situace 
vlevo km 4,574 - 4,598 41=41.000 [A] 
vpravo vpravo km 4,558 - 4,727 221=221.000 [B] 
Celkem: A+B=262.000 [C] 
rezerva na dopojení a úpravy 
40=40.000 [D] 
c+d=302.000 [E]</t>
  </si>
  <si>
    <t>dle situace 
vpravo 5=5.000 [B] 
vlevo 3=3.000 [A] 
Celkem: B+A=8.000 [C]</t>
  </si>
  <si>
    <t>6=6.000 [A]</t>
  </si>
  <si>
    <t>89923</t>
  </si>
  <si>
    <t>VÝŠKOVÁ ÚPRAVA KRYCÍCH HRNCŮ</t>
  </si>
  <si>
    <t>chodníkový obrubník přímý 80/250/1000 (500) včetně bet. lože C16/20 s boční opěrou</t>
  </si>
  <si>
    <t>SO 144</t>
  </si>
  <si>
    <t>Nástupiště zastávky Seč, Prosíčka (vlevo km 6,006 – 6,023 + vpravo km 6,020 – 6,037)_nezpůsobilé</t>
  </si>
  <si>
    <t>pol. 12373 19+ 
pol. 13173 7,3=26.300 [A]</t>
  </si>
  <si>
    <t>dle situace  
vlevo 32*0,3=9.600 [A] 
vpravo 30*0,3=9.000 [B] 
Celkem: A+B=18.600 [C]</t>
  </si>
  <si>
    <t>18,5*0,2=3.700 [A]</t>
  </si>
  <si>
    <t>propustky 1,0*0,30*21*1,15=7.245 [A]</t>
  </si>
  <si>
    <t>dle situace 
(32+30)*0,5=31.000 [A] průměrná výška</t>
  </si>
  <si>
    <t>dle situace 
vlevo 32=32.000 [A] 
vpravo 30=30.000 [B] 
(a+b)*1,10=68.200 [C] 
rezerva na dopojení a úpravy  
20=20.000 [D] 
c+d=88.200 [E]</t>
  </si>
  <si>
    <t>dle situace 
(37)*0,5=18.500 [A]</t>
  </si>
  <si>
    <t>18,5=18.500 [A]</t>
  </si>
  <si>
    <t>18,5</t>
  </si>
  <si>
    <t>dle situace 
vlevo 32=32.000 [A] 
vpravo 30=30.000 [B] 
(a+b)*1,20=74.400 [C]</t>
  </si>
  <si>
    <t>dle situace 
výměna (30+32)*0,50=31.000 [A]</t>
  </si>
  <si>
    <t>dle situace a VPŘ  
nátok propustku 1,5*1,5-3,14*0,5*0,5/4=2.054 [A] 
výtok propustku 1,5*1,5-3,14*0,5*0,5/4=2.054 [B]  
opevnění koryta před a za propustkem (1,5*1,0+1,5*1,0*0,5)*2*2=9.000 [C] 
počet propustků v úseku 1=1.000 [D]  
(a+b+c)*0,10*d=1.311 [E]</t>
  </si>
  <si>
    <t>dle situace a VPŘ  
1,0*0,30=0.300 [A] 
delka propustku 21=21.000 [B] 
a*b=6.300 [C]</t>
  </si>
  <si>
    <t>dle situace a VPŘ  
(0,7*0,7+1*0,7*0,5*2)-3,14*0,45*0,45/4=1.031 [A] plocha na řezu  
propustky délka 21=21.000 [B]  
a*b=21.651 [C]</t>
  </si>
  <si>
    <t>dle situace a VPŘ  
nátok propustku 1,5*1,5-3,14*0,5*0,5/4=2.054 [A] 
výtok propustku 1,5*1,5-3,14*0,5*0,5/4=2.054 [B]  
opevnění koryta před a za propustkem (1,5*1,0+1,5*1,0*0,5)*2*2=9.000 [C] 
počet propustků v úseku 1=1.000 [D]  
(a+b+c)*0,20*d=2.622 [E]</t>
  </si>
  <si>
    <t>dle situace a VPŘ 
0,3*0,6*(1,0+1,5+1,5+1,0)=0.900 [A]  
počet propustků 1=1.000 [B]  
a*b=0.900 [C]</t>
  </si>
  <si>
    <t>dle situace a VPŘ 
vlevo 32=32.000 [A] 
vpravo 30=30.000 [B] 
(a+b)*1,15=71.300 [C]</t>
  </si>
  <si>
    <t>dle situace 
vpravo km 6,020 - 6,037 42,667=42.667 [A] 
vlevo km 6,006 - 6,023 43,680=43.680 [B] 
Celkem: A+B=86.347 [C]</t>
  </si>
  <si>
    <t>dle situace 
vpravo 5,0=5.000 [A] 
vlevo 5,0=5.000 [B] 
Celkem: A+B=10.000 [C]</t>
  </si>
  <si>
    <t>dle situace 
vpravo 3.27=3.270 [B] 
vlevo 3,5=3.500 [A] 
Celkem: B+A=6.770 [C]</t>
  </si>
  <si>
    <t>dle situace 
vlevo 4,034+12,201=16.235 [A] 
vpravo 21=21.000 [B] 
Celkem: A+B=37.235 [C]</t>
  </si>
  <si>
    <t>podélné trubní propustky PP SN 16, DN 400 mm</t>
  </si>
  <si>
    <t>dle situace 
zatrubnění pod zastávkou 21=21.000 [A]</t>
  </si>
  <si>
    <t>SO 190</t>
  </si>
  <si>
    <t>Trvalé dopravní značení_způsobilé hlavní</t>
  </si>
  <si>
    <t>91228</t>
  </si>
  <si>
    <t>SMĚROVÉ SLOUPKY Z PLAST HMOT VČETNĚ ODRAZNÉHO PÁSKU</t>
  </si>
  <si>
    <t>bílé Z11a,b</t>
  </si>
  <si>
    <t>dle situace DZ a TZ 
celkem extravilán. úsek  
(1800+1000+2400)=5 200.000 [A] 
1300=1 300.000 [B] 
průměrně sloupky po 20 m 
(a/20)*2=520.000 [C] oboustranně 
(b/20)*1=65.000 [D] jednostranně 
Celkem c+d=585.000 [E]</t>
  </si>
  <si>
    <t>položka zahrnuje: 
- dodání a osazení sloupku včetně nutných zemních prací 
- vnitrostaveništní a mimostaveništní doprava 
- odrazky plastové nebo z retroreflexní fólie</t>
  </si>
  <si>
    <t>Z11g</t>
  </si>
  <si>
    <t>dle situace DZ a TZ 
v místech všech sjezdů a napojení účelových komunikací 
64=64.000 [A]</t>
  </si>
  <si>
    <t>91238</t>
  </si>
  <si>
    <t>SMĚROVÉ SLOUPKY Z PLAST HMOT - NÁSTAVCE NA SVODIDLA VČETNĚ ODRAZNÉHO PÁSKU</t>
  </si>
  <si>
    <t>v délce svodidel</t>
  </si>
  <si>
    <t>dle situace DZ a TZ 
690/10=69.000 [A]</t>
  </si>
  <si>
    <t>91355</t>
  </si>
  <si>
    <t>EVIDENČNÍ ČÍSLO MOSTU</t>
  </si>
  <si>
    <t>dle situace  
most 2x 2=2.000 [A] 
tunel 2x 2=2.000 [B] 
a+b=4.000 [C]</t>
  </si>
  <si>
    <t>položka zahrnuje štítek s evidenčním číslem mostu, sloupek dopravní značky včetně osazení a nutných zemních prací a zabetonování</t>
  </si>
  <si>
    <t>914131</t>
  </si>
  <si>
    <t>DOPRAVNÍ ZNAČKY ZÁKLADNÍ VELIKOSTI OCELOVÉ FÓLIE TŘ 2 - DODÁVKA A MONTÁŽ</t>
  </si>
  <si>
    <t>dle situace DZ 
198=198.000 [A]</t>
  </si>
  <si>
    <t>položka zahrnuje: 
- dodávku a montáž značek v požadovaném provedení</t>
  </si>
  <si>
    <t>914132</t>
  </si>
  <si>
    <t>DOPRAVNÍ ZNAČKY ZÁKLADNÍ VELIKOSTI OCELOVÉ FÓLIE TŘ 2 - MONTÁŽ S PŘEMÍSTĚNÍM</t>
  </si>
  <si>
    <t>zpětná montáž původních značek</t>
  </si>
  <si>
    <t>položka zahrnuje:  
- dopravu demontované značky z dočasné skládky  
- osazení a montáž značky na místě určeném projektem  
- nutnou opravu poškozených částí  
nezahrnuje dodávku značky</t>
  </si>
  <si>
    <t>914431</t>
  </si>
  <si>
    <t>DOPRAVNÍ ZNAČKY 100X150CM OCELOVÉ FÓLIE TŘ 2 - DODÁVKA A MONTÁŽ</t>
  </si>
  <si>
    <t>dle situace DZ  
2=2.000 [A]</t>
  </si>
  <si>
    <t>914731</t>
  </si>
  <si>
    <t>STÁLÁ DOPRAV ZAŘÍZ Z3 OCEL S FÓLIÍ TŘ 2 DODÁVKA A MONTÁŽ</t>
  </si>
  <si>
    <t>Z3 Velká</t>
  </si>
  <si>
    <t>dle situace DZ 
4=4.000 [A]</t>
  </si>
  <si>
    <t>914921</t>
  </si>
  <si>
    <t>SLOUPKY A STOJKY DOPRAVNÍCH ZNAČEK Z OCEL TRUBEK DO PATKY - DODÁVKA A MONTÁŽ</t>
  </si>
  <si>
    <t>dle situace DZ 
jednoduché 148=148.000 [A] 
dvojté 2*2=4.000 [B] 
Celkem: A+B=152.000 [C]</t>
  </si>
  <si>
    <t>položka zahrnuje: 
- sloupky a upevňovací zařízení včetně jejich osazení (betonová patka, zemní práce)</t>
  </si>
  <si>
    <t>915111</t>
  </si>
  <si>
    <t>VODOROVNÉ DOPRAVNÍ ZNAČENÍ BARVOU HLADKÉ - DODÁVKA A POKLÁDKA</t>
  </si>
  <si>
    <t>VDZ typ II.BÍLÁ barva s retroreflexní úpravou dle ŘSD PPK - VZ (2012)</t>
  </si>
  <si>
    <t>dle situace DZ 
V1a (0,125) (106+105+114+141+1403+152+160+296+30+38+39+50+50+67+73+77+77+82)*0,125=382.500 [A] 
V2a (3,0/6,0/0,125) 127*0,33*0,125=5.239 [B] 
V2b (1,5/1,5/0,25) (14+14+15+14+9+16+17+18+22+21+20+23+27+33+9)*0,5*0,25=264.125 [C] 
V2b (3,0/1,5/0,125) (113+115+120+120+125+125+13+150+17+205+21+222+240+26+269+283+305+30+368+453+75)*0,66*0,125=3 326.188 [D] 
V2b (3,0/6,0/0,125) (123+250+278+277)*0,33*0,125=662.426 [E] 
V4 (0,125) (1138+1171+1219+1282+12+1360+1407+167+1767+208+253+259+289+343+45+45+60+773+1064+78+8+954)*0,125=1 737.750 [F] 
V4 (0,25) (2*12)*0,25=6.000 [G] 
V4 (0,5/0,5/0,25) (10+11+22+26+10+9)*0,5*0,25=11.000 [H] 
V6a (0,5) (13)*0,5=6.500 [I] 
V10d (0,5/0,5/0,125) (61)*0,5*0,125=3.813 [J] 
V11a (0,125) ((48*2)+(35*2)+(60*1)+(50*1)+(62*2))*0,125=50.000 [L] 
Celkem: A+B+C+D+E+F+G+H+I+J+L=6 455.541 [K]</t>
  </si>
  <si>
    <t>položka zahrnuje: 
- dodání a pokládku nátěrového materiálu (měří se pouze natíraná plocha) 
- předznačení a reflexní úpravu</t>
  </si>
  <si>
    <t>VDZ žlutá - barvou</t>
  </si>
  <si>
    <t>V12a (0,125) (48+10+10)*0,125=8.500 [A]</t>
  </si>
  <si>
    <t>915211</t>
  </si>
  <si>
    <t>VODOROVNÉ DOPRAVNÍ ZNAČENÍ PLASTEM HLADKÉ - DODÁVKA A POKLÁDKA</t>
  </si>
  <si>
    <t>bílé</t>
  </si>
  <si>
    <t>V1a (0,125) (106+105+114+141+1403+152+160+296+30+38+39+50+50+67+73+77+77+82)*0,125=382.500 [A] 
V2a (3,0/6,0/0,125) 127*0,33*0,125=5.239 [B] 
V2b (1,5/1,5/0,25) (14+14+15+14+9+16+17+18+22+21+20+23+27+33+9)*0,5*0,25=264.125 [C] 
V2b (3,0/1,5/0,125) (113+115+120+120+125+125+13+150+17+205+21+222+240+26+269+283+305+30+368+453+75)*0,66*0,125=3 326.188 [D] 
V2b (3,0/6,0/0,125) (123+250+278+277)*0,33*0,125=662.426 [E] 
V4 (0,125) (1138+1171+1219+1282+12+1360+1407+167+1767+208+253+259+289+343+45+45+60+773+1064+78+8+954)*0,125=1 737.750 [F] 
V4 (0,25) (2*12)*0,25=6.000 [G] 
V4 (0,5/0,5/0,25) (10+11+22+26+10+9)*0,5*0,25=11.000 [H] 
V6a (0,5) (13)*0,5=6.500 [I] 
V10d (0,5/0,5/0,125) (61)*0,5*0,125=3.813 [J] 
V11a (0,125) ((48*2)+(35*2)+(60*1)+(50*1)+(62*2))*0,125=50.000 [L] 
Celkem: A+B+C+D+E+F+G+H+I+J+L=6 455.541 [K]</t>
  </si>
  <si>
    <t>žlutá</t>
  </si>
  <si>
    <t>položka zahrnuje:  
- dodání a pokládku nátěrového materiálu (měří se pouze natíraná plocha)  
- předznačení a reflexní úpravu</t>
  </si>
  <si>
    <t>91551</t>
  </si>
  <si>
    <t>VODOROVNÉ DOPRAVNÍ ZNAČENÍ - PŘEDEM PŘIPRAVENÉ SYMBOLY</t>
  </si>
  <si>
    <t>dle situace DZ 
symboly V9 52+45=97.000 [A] 
a*2=194.000 [B] barvou a plastem</t>
  </si>
  <si>
    <t>položka zahrnuje: 
- dodání a pokládku předepsaného symbolu 
- zahrnuje předznačení a reflexní úpravu</t>
  </si>
  <si>
    <t>91552</t>
  </si>
  <si>
    <t>VODOR DOPRAV ZNAČ - PÍSMENA</t>
  </si>
  <si>
    <t>bílé trvalé - barvou a plastem</t>
  </si>
  <si>
    <t>dle situace DZ  
nápis BUS 
(3+3)*8=48.000 [A]</t>
  </si>
  <si>
    <t>položka zahrnuje: 
- dodání a pokládku nátěrového materiálu 
- předznačení a reflexní úpravu</t>
  </si>
  <si>
    <t>SO 201</t>
  </si>
  <si>
    <t>Rekonstrukce mostu ev.č. 343-001_způsobilé hlavní</t>
  </si>
  <si>
    <t>pol. 11332  48,5+ 
pol. 11334 18,8+ 
pol. 12891 77,160+ 
pol. 96613 62,90+ 
pol.96616 19,3=226.660 [A]</t>
  </si>
  <si>
    <t>původní izolace mostu</t>
  </si>
  <si>
    <t>pol 98717 217*0,005=1.085 [A]</t>
  </si>
  <si>
    <t>vytyčovací práce + cena za vytyčení prostorové polohy stavby před jejím zahájením odborně způsobilými osobami. Kompletní geodetické práce na vytyčení vytyčovaných bodů definovaného objektu v rozsahu PD a TKP.  
celkem včetně geoetického sledování konstrukce v průběhu výstavby a po dokončení stavby  
cena za zaměření skutečného provedení stavby výškopisné i polohopisné  
celkem včetně ochrany vytyčovacích a vytyčovaných bodů</t>
  </si>
  <si>
    <t>Povodňový a havarijní plán</t>
  </si>
  <si>
    <t>029412</t>
  </si>
  <si>
    <t>OSTATNÍ POŽADAVKY - VYPRACOVÁNÍ MOSTNÍHO LISTU</t>
  </si>
  <si>
    <t>5x tisk</t>
  </si>
  <si>
    <t>02953</t>
  </si>
  <si>
    <t>OSTATNÍ POŽADAVKY - HLAVNÍ MOSTNÍ PROHLÍDKA</t>
  </si>
  <si>
    <t>položka zahrnuje : 
- úkony dle ČSN 73 6221 
- provedení hlavní mostní prohlídky oprávněnou fyzickou nebo právnickou osobou 
- vyhotovení záznamu (protokolu), který jednoznačně definuje stav mostu</t>
  </si>
  <si>
    <t>111204</t>
  </si>
  <si>
    <t>ODSTRANĚNÍ KŘOVIN S ODVOZEM DO 5KM</t>
  </si>
  <si>
    <t>odstranění keřových porostů v prostoru stavby</t>
  </si>
  <si>
    <t>4*10=40.000 [A]</t>
  </si>
  <si>
    <t>odstranění křovin a stromů do průměru 100 mm 
doprava dřevin na předepsanou vzdálenost 
spálení na hromadách nebo štěpkování</t>
  </si>
  <si>
    <t>Odstranění podkladních vrstev vozovky a části zásypu klenby</t>
  </si>
  <si>
    <t>průměrná tloušťka 350mm 
0,35*5,6*20,6*1,2=48.451 [A]</t>
  </si>
  <si>
    <t>odstranění předpokládaných betonových vyrovnávek a podkladů</t>
  </si>
  <si>
    <t>32*0,10*5,90=18.880 [A]</t>
  </si>
  <si>
    <t>12891</t>
  </si>
  <si>
    <t>DOLAMOVÁNÍ ODKOPÁVEK TŘ. III</t>
  </si>
  <si>
    <t>Výrub pro chodníky, drenáže a odvodnění</t>
  </si>
  <si>
    <t>3*1,5*1+2,8*15*3*0,3+(1,3+0,9)*10=64.300 [A] 
a*1,2=77.160 [B] včetně rezervy na dočištění</t>
  </si>
  <si>
    <t>- dolamování označuje těžení výkopu bez použití trhavin. 
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</t>
  </si>
  <si>
    <t>Obsyp drenáží frakce 8/16</t>
  </si>
  <si>
    <t>2*0,3*10=6.000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</si>
  <si>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</si>
  <si>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21341</t>
  </si>
  <si>
    <t>DRENÁŽNÍ VRSTVY Z PLASTBETONU (PLASTMALTY)</t>
  </si>
  <si>
    <t>odvodňovací proužek z drenážního plastbetonu</t>
  </si>
  <si>
    <t>dle detailu 
0,150*0,040*32*2+0,5*0,5*0,04*2=0.404 [A]</t>
  </si>
  <si>
    <t>Položka zahrnuje:  
- dodávku předepsaného materiálu pro drenážní vrstvu, včetně mimostaveništní a vnitrostaveništní dopravy  
- provedení drenážní vrstvy předepsaných rozměrů a předepsaného tvaru</t>
  </si>
  <si>
    <t>264614</t>
  </si>
  <si>
    <t>VRTY PRO PILOTY TŘ VI D DO 200MM</t>
  </si>
  <si>
    <t>vrty pro sloupky svodidla v předpolích - předpoklad vrtání do masivu</t>
  </si>
  <si>
    <t>1*(2*5)=10.000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</si>
  <si>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</si>
  <si>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31717</t>
  </si>
  <si>
    <t>KOVOVÉ KONSTRUKCE PRO KOTVENÍ ŘÍMSY</t>
  </si>
  <si>
    <t>KG</t>
  </si>
  <si>
    <t>jeden ks kotvy a=8kg 
2*32*8=512.000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</si>
  <si>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</si>
  <si>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</si>
  <si>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</si>
  <si>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dle VPŘ 
plochy řezů  
(0,65+0,3)*32=30.400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</si>
  <si>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</si>
  <si>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</si>
  <si>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</si>
  <si>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(0,65+0,3)*32*0,25=7.600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</si>
  <si>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</si>
  <si>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327212</t>
  </si>
  <si>
    <t>ZDI OPĚRNÉ, ZÁRUBNÍ, NÁBŘEŽNÍ Z LOMOVÉHO KAMENE NA MC</t>
  </si>
  <si>
    <t>lokální dozdívky z kamene (začištění po bourání, kolem vyústění apod.)  - využít kámen z vybouraných konstrukcí nebo z místních zdrojů</t>
  </si>
  <si>
    <t>10=10.000 [A]</t>
  </si>
  <si>
    <t>položka zahrnuje dodávku a osazení lomového kamene, jeho výběr a případnou úpravu, dodávku předepsané malty, spárování.</t>
  </si>
  <si>
    <t>421325</t>
  </si>
  <si>
    <t>MOSTNÍ NOSNÉ DESKOVÉ KONSTRUKCE ZE ŽELEZOBETONU C30/37</t>
  </si>
  <si>
    <t>C 30/37 XF2 XC4 XD1 - nová deska mostovky včetně dilatačních spar 
včetně podpěrné skuže, lešení a bednění</t>
  </si>
  <si>
    <t>dle výkresu tvaru 
mostovka 32*8,35*0,280=74.816 [A]  průměrná tloušťka 
přesahy pro příčné drenáže 0,7*7,2*2=10.080 [B]  
a+b=84.896 [C]</t>
  </si>
  <si>
    <t>421365</t>
  </si>
  <si>
    <t>VÝZTUŽ MOSTNÍ DESKOVÉ KONSTRUKCE Z OCELI 10505, B500B</t>
  </si>
  <si>
    <t>85*0,180=15.300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</si>
  <si>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</si>
  <si>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Podkladní beton mostovky</t>
  </si>
  <si>
    <t>dle podélného řezu proměnné tloušťky 
plocha v řezu 5,7=5.700 [A] 
šířka 5,6=5.600 [B] 
a*b*1,20=38.304 [C] včetně vyrovnávek a lože pro dlažbu</t>
  </si>
  <si>
    <t>lomový kámen do bet. lože C20/25 XF3 - spárování M25 XF4 
lože viz položka 451314</t>
  </si>
  <si>
    <t>2*7*1,4*0,2=3.920 [A]</t>
  </si>
  <si>
    <t>ŠDA 0/32 zásypy a vyrovnávky v přechodvých oblastech</t>
  </si>
  <si>
    <t>(5,0+5,0)*7,1*0,50=35.500 [A]</t>
  </si>
  <si>
    <t>575C55</t>
  </si>
  <si>
    <t>LITÝ ASFALT MA IV (OCHRANA MOSTNÍ IZOLACE) 16 TL. 40MM</t>
  </si>
  <si>
    <t>ochrana izolace mezi římsami</t>
  </si>
  <si>
    <t>dle VPŘ  
6,2*32*1,10=218.240 [A]  včetně vyrovnávek 
32*0,150*2+0,5*0,5*2=10.100 [B] odečet drenážní plastbetonu 
a-b=208.140 [C]</t>
  </si>
  <si>
    <t>Úpravy povrchů, podlahy, výplně otvorů</t>
  </si>
  <si>
    <t>626112</t>
  </si>
  <si>
    <t>REPROFILACE PODHLEDŮ, SVISLÝCH PLOCH SANAČNÍ MALTOU JEDNOVRST TL 20MM</t>
  </si>
  <si>
    <t>sanace typ A</t>
  </si>
  <si>
    <t>betonový podhled NK 
20,5*5,7=116.850 [A]  
rozsah uvažován 20% a*0,20=23.370 [B]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</si>
  <si>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</si>
  <si>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626122</t>
  </si>
  <si>
    <t>REPROFILACE PODHLEDŮ, SVISLÝCH PLOCH SANAČNÍ MALTOU DVOUVRST TL 50MM</t>
  </si>
  <si>
    <t>sanace typ B</t>
  </si>
  <si>
    <t>62641</t>
  </si>
  <si>
    <t>SJEDNOCUJÍCÍ STĚRKA JEMNOU MALTOU TL CCA 2MM</t>
  </si>
  <si>
    <t>sanace typ C</t>
  </si>
  <si>
    <t>betonový podhled NK 
20,5*5,7=116.850 [A]</t>
  </si>
  <si>
    <t>62652</t>
  </si>
  <si>
    <t>OCHRANA VÝZTUŽE PŘI NEDOSTATEČNÉM KRYTÍ</t>
  </si>
  <si>
    <t>Sanace bet. povrchů klenby</t>
  </si>
  <si>
    <t>betonový podhled NK 
20,5*5,7=116.850 [A]  
rozsah uvažován 10% a*0,10=11.685 [B]</t>
  </si>
  <si>
    <t>položka zahrnuje: 
dodávku veškerého materiálu potřebného pro předepsanou úpravu v předepsané kvalitě 
položení vrstvy v předepsané tloušťce 
potřebná lešení a podpěrné konstrukce</t>
  </si>
  <si>
    <t>62745</t>
  </si>
  <si>
    <t>SPÁROVÁNÍ STARÉHO ZDIVA CEMENTOVOU MALTOU</t>
  </si>
  <si>
    <t>Včetně vysekání původní malty o hl. 80mm - uvažovaná plocha 30%</t>
  </si>
  <si>
    <t>opěry 
2*8*4,2=67.200 [B] 
čelní zdi a křídla 
2*73=146.000 [C] 
klenáky 
2*20,5*0,5=20.500 [D] 
uvažováno 30% plohy 
0,3*(B+C+D)=70.110 [E]</t>
  </si>
  <si>
    <t>položka zahrnuje: 
dodávku veškerého materiálu potřebného pro předepsanou úpravu v předepsané kvalitě 
vyčištění spar (vyškrábání), vypláchnutí spar vodou, očištění povrchu 
spárování 
odklizení suti a přebytečného materiálu 
potřebná lešení</t>
  </si>
  <si>
    <t>711442</t>
  </si>
  <si>
    <t>IZOLACE MOSTOVEK CELOPLOŠNÁ ASFALTOVÝMI PÁSY S PEČETÍCÍ VRSTVOU</t>
  </si>
  <si>
    <t>Izolace mostovky schváleného typu v celé ploše mostovky - včetně řešení okrajů a dilatačních spojů</t>
  </si>
  <si>
    <t>8,1*36,5+4*2,13=304.170 [A]</t>
  </si>
  <si>
    <t>711502</t>
  </si>
  <si>
    <t>OCHRANA IZOLACE NA POVRCHU ASFALTOVÝMI PÁSY</t>
  </si>
  <si>
    <t>ochrana pod římsou pásy s Al vložkou</t>
  </si>
  <si>
    <t>(1,6+0,5)*32=67.200 [A]</t>
  </si>
  <si>
    <t>položka zahrnuje: 
- dodání  předepsaného ochranného materiálu 
- zřízení ochrany izolace</t>
  </si>
  <si>
    <t>711509</t>
  </si>
  <si>
    <t>OCHRANA IZOLACE NA POVRCHU TEXTILIÍ</t>
  </si>
  <si>
    <t>Ochrana izolace svislých a šikmých ploch</t>
  </si>
  <si>
    <t>4*0,56*6+4*4=29.440 [A]</t>
  </si>
  <si>
    <t>78382</t>
  </si>
  <si>
    <t>NÁTĚRY BETON KONSTR TYP S2 (OS-B)</t>
  </si>
  <si>
    <t>nátěr spodního líce NK a přesahujících částí mostovky</t>
  </si>
  <si>
    <t>(1,2+0,2)*32=44.800 [A] 
betonový podhled NK 
20,5*5,7=116.850 [B] 
(a+b)*1,10=177.815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</si>
  <si>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</si>
  <si>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</si>
  <si>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</si>
  <si>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nátěr říms - celoplošně</t>
  </si>
  <si>
    <t>(3,1+1,9)*32*1,10=176.000 [A]</t>
  </si>
  <si>
    <t>87134</t>
  </si>
  <si>
    <t>POTRUBÍ Z TRUB PLASTOVÝCH TLAKOVÝCH HRDLOVÝCH DN DO 200MM</t>
  </si>
  <si>
    <t>odvodňovací potrubí pro mostní odvodňovače</t>
  </si>
  <si>
    <t>4*2=8.000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</si>
  <si>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</si>
  <si>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87533</t>
  </si>
  <si>
    <t>POTRUBÍ DREN Z TRUB PLAST DN DO 150MM</t>
  </si>
  <si>
    <t>drenážní potrubí - plná část na konci potrubí při vyústění</t>
  </si>
  <si>
    <t>4*1,5=6.000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</si>
  <si>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</si>
  <si>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875332</t>
  </si>
  <si>
    <t>POTRUBÍ DREN Z TRUB PLAST DN DO 150MM DĚROVANÝCH</t>
  </si>
  <si>
    <t>drenážní potrubí - perforovaná část</t>
  </si>
  <si>
    <t>2*10=20.000 [A]</t>
  </si>
  <si>
    <t>87633</t>
  </si>
  <si>
    <t>CHRÁNIČKY Z TRUB PLASTOVÝCH DN DO 150MM</t>
  </si>
  <si>
    <t>Chráničky DN 110 v převislých částech římsy, vč. zavíčkování.</t>
  </si>
  <si>
    <t>6*40=240.000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</si>
  <si>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</si>
  <si>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uliční vpusti před a za mostem</t>
  </si>
  <si>
    <t>89917</t>
  </si>
  <si>
    <t>KOVOVÉ DOPLŇKY TRUB VEDENÍ</t>
  </si>
  <si>
    <t>Nerezové výústky drenážního potrubí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</si>
  <si>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                             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</si>
  <si>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9111A3</t>
  </si>
  <si>
    <t>ZÁBRADLÍ SILNIČNÍ S VODOR MADLY - DEMONTÁŽ S PŘESUNEM</t>
  </si>
  <si>
    <t>2*35=70.000 [A]</t>
  </si>
  <si>
    <t>položka zahrnuje: 
- demontáž a odstranění zařízení 
- jeho odvoz na předepsané místo</t>
  </si>
  <si>
    <t>9112B1</t>
  </si>
  <si>
    <t>ZÁBRADLÍ MOSTNÍ SE SVISLOU VÝPLNÍ - DODÁVKA A MONTÁŽ</t>
  </si>
  <si>
    <t>zábradlí mostní se svislou výplní včetně PKO dle TKP 19B</t>
  </si>
  <si>
    <t>32+2+2=36.000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</si>
  <si>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</si>
  <si>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9113C1</t>
  </si>
  <si>
    <t>SVODIDLO OCEL SILNIČ JEDNOSTR, ÚROVEŇ ZADRŽ H2 - DODÁVKA A MONTÁŽ</t>
  </si>
  <si>
    <t>výběhy svodidla před mostem a za mostem - sloupky zabetonované do vývrtů</t>
  </si>
  <si>
    <t>2*6,5=13.000 [A]</t>
  </si>
  <si>
    <t>9115C1</t>
  </si>
  <si>
    <t>SVODIDLO OCEL MOSTNÍ JEDNOSTR, ÚROVEŇ ZADRŽ H2 - DODÁVKA A MONTÁŽ</t>
  </si>
  <si>
    <t>32=32.000 [A]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</si>
  <si>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</si>
  <si>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modré nástavce na svodidla</t>
  </si>
  <si>
    <t>16=16.000 [A]</t>
  </si>
  <si>
    <t>91267</t>
  </si>
  <si>
    <t>ODRAZKY NA SVODIDLA</t>
  </si>
  <si>
    <t>2=2.000 [A]</t>
  </si>
  <si>
    <t>- kompletní dodávka se všemi pomocnými a doplňujícími pracemi a součástmi</t>
  </si>
  <si>
    <t>919168</t>
  </si>
  <si>
    <t>ŘEZÁNÍ KAMENNÝCH KONSTRUKCÍ TL DO 500MM</t>
  </si>
  <si>
    <t>horizontální řez čelních zdí - předpoklad tl. 700 mm</t>
  </si>
  <si>
    <t>2*32,2=64.400 [A]</t>
  </si>
  <si>
    <t>položka zahrnuje řezání kamenných konstrukcí v předepsané tloušťce, včetně spotřeby vody</t>
  </si>
  <si>
    <t>93135</t>
  </si>
  <si>
    <t>TĚSNĚNÍ DILATAČ SPAR PRYŽ PÁSKOU NEBO KRUH PROFILEM</t>
  </si>
  <si>
    <t>čelní zdivo a křídla - včetně pročistění původní spáry</t>
  </si>
  <si>
    <t>4*3,3=13.200 [A]</t>
  </si>
  <si>
    <t>položka zahrnuje dodávku a osazení předepsaného materiálu, očištění ploch spáry před úpravou, očištění okolí spáry po úpravě</t>
  </si>
  <si>
    <t>čelní zdivo a křídla - včetně pročištění a odstanění původní výplně</t>
  </si>
  <si>
    <t>položka zahrnuje dodávku a osazení předepsaného materiálu, očištění ploch spáry před úpravou, očištění okolí spáry po úpravě 
nezahrnuje těsnící profil</t>
  </si>
  <si>
    <t>938552</t>
  </si>
  <si>
    <t>OČIŠTĚNÍ BETON KONSTR OTRYSKÁNÍM VLHKÝM KŘEMIČ PÍSKEM</t>
  </si>
  <si>
    <t>očištění kamenného zdiva a bet. klenby vlhkým pískem</t>
  </si>
  <si>
    <t>klenba  
0,2*20,5*7,1=29.110 [A] 
opěry 
2*8*4,2=67.200 [B] 
čelní zdi a křídla 
2*73=146.000 [C] 
betonový podhled NK 
20,5*5,7=116.850 [D] 
(a+b+c+d)*1,20=430.992 [E]</t>
  </si>
  <si>
    <t>96613</t>
  </si>
  <si>
    <t>BOURÁNÍ KONSTRUKCÍ Z KAMENE NA MC</t>
  </si>
  <si>
    <t>Čelní zdi, ztužující prahy a zárubní zídky</t>
  </si>
  <si>
    <t>čelní zdi 
(0,33+0,37)*32,2=22.540 [A] 
ztužující prahy 
2*(6*0,5*5,5)=33.000 [B] 
zárubní zídky 
3*1*1+3,6*1*1,2=7.320 [C] 
A+B+C=62.860 [D]</t>
  </si>
  <si>
    <t>96616</t>
  </si>
  <si>
    <t>BOURÁNÍ KONSTRUKCÍ ZE ŽELEZOBETONU</t>
  </si>
  <si>
    <t>původní ŽLB římsy</t>
  </si>
  <si>
    <t>(0,3+0,3)*32,2=19.320 [A]</t>
  </si>
  <si>
    <t>6,2*35=217.000 [A]</t>
  </si>
  <si>
    <t>SO 251</t>
  </si>
  <si>
    <t>Rekonstrukce zárubní zdi v km 1,580 - 1,640_způsobilé hlavní</t>
  </si>
  <si>
    <t>Očistění koruny zárubní zdi o nánosů 
0,15*51,5=7.725 [A] 
Ostatní (spárování, odvodňovače) 
2=2.000 [B] 
a+b=9.725 [C]</t>
  </si>
  <si>
    <t>2*51,5=103.000 [A]</t>
  </si>
  <si>
    <t>12283</t>
  </si>
  <si>
    <t>ODKOPÁVKY A PROKOPÁVKY OBECNÉ TŘ. II</t>
  </si>
  <si>
    <t>Očistění koruny zárubní zdi od nánosů</t>
  </si>
  <si>
    <t>0,15*51,5=7.725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</si>
  <si>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</si>
  <si>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Včetně vysekání původní malty o hl. 80mm - uvažovaná plocha 50%</t>
  </si>
  <si>
    <t>0,5*(1,12*(1,14+13,8)+1,9*24,6+1,04*(9,1+2,8))=37.924 [A]</t>
  </si>
  <si>
    <t>938452</t>
  </si>
  <si>
    <t>OČIŠTĚNÍ ZDIVA OTRYSKÁNÍM NA SUCHO KŘEMIČ PÍSKEM</t>
  </si>
  <si>
    <t>1,12*(1,14+13,8)+1,9*24,6+1,04*(9,1+2,8)=75.849 [A]</t>
  </si>
  <si>
    <t>Pročištění stávajících odvodňovacích otvorů</t>
  </si>
  <si>
    <t>SO 252</t>
  </si>
  <si>
    <t>Rekonstrukce zárubní zdi v km 1,675 - 1,720_způsobilé hlavní</t>
  </si>
  <si>
    <t>Očistění koruny zárubní zdi o nánosů 
0,15*(46,5+11,5+15,7)=11.055 [A] 
Ostatní (spárování, odvodňovače) 
3=3.000 [B] 
a+b=14.055 [C]</t>
  </si>
  <si>
    <t>2*(10+11,5+15,7)=74.400 [A]</t>
  </si>
  <si>
    <t>0,15*(46,5+11,5+15,7)=11.055 [A]</t>
  </si>
  <si>
    <t>0,5*(41,5*1,1+11,5*2+15,7*1,8)=48.455 [A]</t>
  </si>
  <si>
    <t>41,5*1,1+11,5*2+15,7*1,8=96.910 [A]</t>
  </si>
  <si>
    <t>SO 253</t>
  </si>
  <si>
    <t>Rekonstrukce zárubní zdi v km 5,760 - 5,840_způsobilé hlavní</t>
  </si>
  <si>
    <t>odkop pro žlaby 
0,2*124=24.800 [A] 
výkop pro gabiony 
(0,15+0,12)*75=20.250 [B] 
vybourání stávající zárubní zdi 
0,5*73,5=36.750 [C] 
a+b+c=81.800 [D]</t>
  </si>
  <si>
    <t>02730</t>
  </si>
  <si>
    <t>POMOC PRÁCE ZŘÍZ NEBO ZAJIŠŤ OCHRANU INŽENÝRSKÝCH SÍTÍ</t>
  </si>
  <si>
    <t>Zajištění sloupu el. vedení NN</t>
  </si>
  <si>
    <t>zahrnuje veškeré náklady spojené s objednatelem požadovanými zařízeními</t>
  </si>
  <si>
    <t>1*80=80.000 [A]</t>
  </si>
  <si>
    <t>Očistění koruny zárubní zdi o nánosů</t>
  </si>
  <si>
    <t>odkop pro žlaby 
0,2*124=24.800 [A] 
výkop pro gabiony 
(0,15+0,12)*75=20.250 [B] 
a+b=45.050 [C]</t>
  </si>
  <si>
    <t>separační geotextilie na rubu gabionů</t>
  </si>
  <si>
    <t>1,5*75=112.500 [A]</t>
  </si>
  <si>
    <t>3272A1</t>
  </si>
  <si>
    <t>ZDI OPĚR, ZÁRUB, NÁBŘEŽ Z GABIONŮ RUČNĚ ROVNANÝCH, DRÁT O2,2MM, POVRCHOVÁ ÚPRAVA Zn + Al</t>
  </si>
  <si>
    <t>1*0,5*73,5=36.750 [A]</t>
  </si>
  <si>
    <t>451523</t>
  </si>
  <si>
    <t>VÝPLŇ VRSTVY Z KAMENIVA DRCENÉHO, INDEX ZHUTNĚNÍ ID DO 0,9</t>
  </si>
  <si>
    <t>Zásyp za opěrou</t>
  </si>
  <si>
    <t>0,3*75=22.500 [A]  průměrná plocha řezu včetně obsypu konců</t>
  </si>
  <si>
    <t>Podkladní vrstva pro gabiony</t>
  </si>
  <si>
    <t>0,15*0,8*75=9.000 [A]</t>
  </si>
  <si>
    <t>96612</t>
  </si>
  <si>
    <t>BOURÁNÍ KONSTRUKCÍ Z KAMENE NA SUCHO</t>
  </si>
  <si>
    <t>rozebrání sdtávající rovnaniny</t>
  </si>
  <si>
    <t>0,5*73,5=36.750 [A]</t>
  </si>
  <si>
    <t>SO 301</t>
  </si>
  <si>
    <t>Rekonstrukce dešťové kanalizace dešťové kanalizace v km 0,000 - 0,200_způsobilé hlavní</t>
  </si>
  <si>
    <t>pol. 96715: 4=4.000 [A]</t>
  </si>
  <si>
    <t>bahno a usazeniny z čištění šachet dle pol. 12970: 3,1416*1*1/4*0,3*7=1.649 [A] 
bahno a usazeniny z čištění trub dle pol. 129945: 3,1416*0,3*0,3/4/4*164=2.898 [B] 
bahno a usazeniny z čištění trub dle pol. 129946: 3,1416*0,4*0,4/4/4*167=5.246 [C] 
Celkem: A+B+C=9.793 [D]</t>
  </si>
  <si>
    <t>12970</t>
  </si>
  <si>
    <t>ČIŠTĚNÍ KANALIZAČNÍCH ŠACHET</t>
  </si>
  <si>
    <t>odhad nánosu cca tl. 0,3 m</t>
  </si>
  <si>
    <t>dle situace: 
7=7.000 [A]</t>
  </si>
  <si>
    <t>129945</t>
  </si>
  <si>
    <t>ČIŠTĚNÍ POTRUBÍ DN DO 300MM</t>
  </si>
  <si>
    <t>množství nánosů odhadnuto 1/4 profilu</t>
  </si>
  <si>
    <t>odměřeno ze situace; st.kanalizace podél II/343: 
164=164.000 [A]</t>
  </si>
  <si>
    <t>129946</t>
  </si>
  <si>
    <t>ČIŠTĚNÍ POTRUBÍ DN DO 400MM</t>
  </si>
  <si>
    <t>odhad profilu a délek - st.kanalizace v návaznosti na st. DN 300 po předpokládaný lom trasy n.křižovatku ulic: 
94+73=167.000 [A]</t>
  </si>
  <si>
    <t>89432N</t>
  </si>
  <si>
    <t>VYSPRAVENÍ VSTUPNÍ ŠACHTY KANALIZACE</t>
  </si>
  <si>
    <t>KS</t>
  </si>
  <si>
    <t>Rozsah dle skutečnosti po odkrytí, vč.opravy žlábku. Dobetonování do 1 m3, hrubá reprofilace a sanace povrchů do 10 m2</t>
  </si>
  <si>
    <t>89914</t>
  </si>
  <si>
    <t>ŠACHTOVÉ BETONOVÉ SKRUŽE SAMOSTATNÉ</t>
  </si>
  <si>
    <t>náhrada poškozených konusů a skruží ponechávaných šachet</t>
  </si>
  <si>
    <t>náhrada -  dle prohlídky: 
7*2=14.000 [A]</t>
  </si>
  <si>
    <t>- Položka zahrnuje veškerý materiál, výrobky a polotovary, včetně mimostaveništní a vnitrostaveništní dopravy (rovněž přesuny), včetně naložení a složení,případně s uložením.</t>
  </si>
  <si>
    <t>89916</t>
  </si>
  <si>
    <t>BETONOVÉ DOPLŇKY TRUB VEDENÍ</t>
  </si>
  <si>
    <t>Vyrovnávací prstence nebo rámy + podmazání u ponechávaných šachet</t>
  </si>
  <si>
    <t>dle situace a prohlídky 
7*2*0,082=1.148 [A]</t>
  </si>
  <si>
    <t>výšková úprava poklopů stávajících šachet</t>
  </si>
  <si>
    <t>dle úrovně proj.chodníku a skutečného stavu: 
7=7.000 [A]</t>
  </si>
  <si>
    <t>Kamerový průzkum st.kanalizací před a po čištění: 
2*(164+167)=662.000 [A]</t>
  </si>
  <si>
    <t>bourání a úpravy v šachtách, odhad: 
4=4.000 [A]</t>
  </si>
  <si>
    <t>SO 302</t>
  </si>
  <si>
    <t>Rekonstrukce dešťové kanalizace 0,200 - 1,733_způsobilé hlavní</t>
  </si>
  <si>
    <t>pol. č. 96615: 20=20.000 [A] 
pol. č. 969234: 0,051*12/2,5=0.245 [B] 
pol. č. 969245: 0,228*545/2,5=49.704 [C] 
pol. č. 969246: 0,308*197/2,5=24.270 [D] 
Celkem: A+B+C+D=94.219 [E]</t>
  </si>
  <si>
    <t>bahno a usazeniny z čištěnívodotečí dle pol. 12960: 24,54=24.540 [A] 
bahno a usazeniny z čištění šachet dle pol. 12970: 3,1416*1*1/4*0,2*2=0.314 [B] 
bahno a usazeniny z čištění trub dle pol. 12993: 3,1416*0,2*0,2/4/4*137=1.076 [C] 
bahno a usazeniny z čištění trub dle pol. 129945: 3,1416*0,3*0,3/4/4*11=0.194 [D] 
bahno a usazeniny z čištění trub dle pol. 129958: 3,1416*0,6*0,6/4/2*10=1.414 [E] 
pol. č. 12473: 7,693=7.693 [F] 
pol. č. 13273: 2148,694=2 148.694 [G] 
Celkem: A+B+C+D+E+F+G=2 183.925 [H]</t>
  </si>
  <si>
    <t>odečteno z dokumentace: 
3,7*1,25=4.625 [A] 
(25,6+17,15)*1,5=64.125 [B] 
11,8*1,3=15.340 [C] 
2,05*2,4=4.920 [D] 
0,95*2,4=2.280 [E] 
pro výust "B": 
1,55+1,73*0,3+8,53=10.599 [F] 
Celkem: A+B+C+D+E+F=101.889 [G]</t>
  </si>
  <si>
    <t>odečteno z dokumentace; odhad tl. 150 mm: 
3,7*1,25*0,15=0.694 [A] 
(25,6+17,15)*1,5*0,15=9.619 [B] 
11,8*1,3*0,15=2.301 [C] 
2,05*2,4*0,15=0.738 [D] 
0,95*2,4*0,15=0.342 [E] 
pro výust "B": 
(1,55+1,73*0,3+8,53)*0,15=1.590 [F] 
Celkem: A+B+C+D+E+F=15.284 [G]</t>
  </si>
  <si>
    <t>plochy odečteny z výkr. č. 12: 
1,55*0,55=0.853 [A] 
1,73*0,3*0,8=0.415 [B] 
6,76*0,55=3.718 [C] 
1,88*1,44=2.707 [D] 
Celkem: A+B+C+D=7.693 [E]</t>
  </si>
  <si>
    <t>u "A": 
60*1*0,2=12.000 [A] 
u "B": 
(7+50)*1,1*0,2=12.540 [B] 
Celkem: A+B=24.540 [C]</t>
  </si>
  <si>
    <t>odhad nánosu cca tl. 0,2 m</t>
  </si>
  <si>
    <t>12993</t>
  </si>
  <si>
    <t>ČIŠTĚNÍ POTRUBÍ DN DO 200MM</t>
  </si>
  <si>
    <t>odhad výměr (pod stokou "D" a stávající dopojované přípojky): 
5+17+115=137.000 [A]</t>
  </si>
  <si>
    <t>u parkoviště po eliminaci st.trub; odhad: 
11=11.000 [A]</t>
  </si>
  <si>
    <t>129958</t>
  </si>
  <si>
    <t>ČIŠTĚNÍ POTRUBÍ DN DO 600MM</t>
  </si>
  <si>
    <t>množství nánosů odhadnuto 1/2 profilu</t>
  </si>
  <si>
    <t>odměřeno ze situace (stávající propustek pod napojením "C"): 
10=10.000 [A]</t>
  </si>
  <si>
    <t>výkopy rýh pro kanalizaci, vše se odveze na trvalou skládku, vč.  rozšíření a prohl. pro šachty</t>
  </si>
  <si>
    <t>dle výkazu výkopu rýh (pouze stoky) - viz. příloha TZ (listy 1-3): 
648,526+1176,531+169,675=1 994.732 [A] 
rozšíření pro šachty: 
2,4*1,15*(1,21+1,22+1,21)=10.046 [B] 
2,4*0,9*(1,75+1,83+1,77+1,84+1,91+1,95+2+1,93+1,89+1,71+1,71+1,71+1,71+1,71+1,93+1,67+1,5+1,35)=68.839 [C] 
2,4*1,1*(1,51+1,77+1,27+1,34+1,63)=19.853 [D] 
2,4*1,25*(1,51+0,77)=6.840 [E] 
prohloubení pro šachty: 
2,4*2,4*0,3*28=48.384 [F] 
Celkem: A+B+C+D+E+F=2 148.694 [G]</t>
  </si>
  <si>
    <t>Výkop rýh celkem: 2148,694=2 148.694 [A] 
Odpočet: 
podsypy potrubí a šachet: -(80,51+26,391+11,664+1,783+16,128)=- 136.476 [B] 
obsypy vč.trub: -851,512=- 851.512 [C] 
desky pod šachty: -6,3=-6.300 [D] 
šachty: -3,1416*1,2*1,2/4*(1,21+1,22+1,21+1,75+1,83+1,77+1,84+1,91+1,95+2+1,93+1,89+1,71+1,71+1,71+1,71+1,71+1,93+1,67+1,5+1,35+1,51+1,77+1,27+1,34+1,63+1,51+0,77+28*0,2)=-57.578 [E] 
Celkem: A+B+C+D+E=1 096.828 [F]</t>
  </si>
  <si>
    <t>DN 400: 536,73*1,5*0,752=605.431 [A] 
DN 300: 203,01*1,3*0,641=169.168 [B] 
DN 250: 93,31*1,25*0,583=68.000 [C] 
dn 200: 15,5*1,15*0,5=8.913 [D] 
odpočet trub: 
-3,1416*0,452*0,452/4*536,73=-86.124 [E] 
-3,1416*0,341*0,341/4*203,01=-18.540 [F] 
-3,1416*0,283*0,283/4*93,31=-5.869 [G] 
-3,1416*0,2*0,2/4*15,5=-0.487 [H] 
Celkem: A+B+C+D+E+F+G+H=740.492 [I]</t>
  </si>
  <si>
    <t>výust "A": 
2,258*1,25=2.823 [A] 
výust "B": 
1,55+1,73*0,3+8,53=10.599 [B] 
Celkem: A+B=13.422 [C]</t>
  </si>
  <si>
    <t>odečteno z dokumentace, tl. 150 mm: 
3,7*1,25*0,15=0.694 [A] 
(25,6+17,15)*1,5*0,15=9.619 [B] 
11,8*1,3*0,15=2.301 [C] 
2,05*2,4*0,15=0.738 [D] 
0,95*2,4*0,15=0.342 [E] 
(1,55+1,73*0,3+8,53)*0,15=1.590 [F] 
Celkem: A+B+C+D+E+F=15.284 [G]</t>
  </si>
  <si>
    <t>úprava povrchů po překopech pro kanalizaci: 
4,625+64,125+15,34+4,92+2,28+10,599=101.889 [A]</t>
  </si>
  <si>
    <t>výustní objekt stoky "B" s obkladem LK</t>
  </si>
  <si>
    <t>výust "B"; plochy odečteny z výkr.č.12: 
1,43*1,5=2.145 [A]</t>
  </si>
  <si>
    <t>desky pod šachty</t>
  </si>
  <si>
    <t>1,5*1,5*0,1*28=6.300 [A]</t>
  </si>
  <si>
    <t>výust "B"; plochy odečteny z výkr.č.12: 
6,76*0,15=1.014 [A]</t>
  </si>
  <si>
    <t>štěrkopískový podsyp frakce 0-8 mm pod trouby a podklad šachet; lože ze štěrkopísku frakce 0-32 mm pod dlažbu z lomového kamene</t>
  </si>
  <si>
    <t>DN 400: 536,73*1,5*0,1=80.510 [A] 
DN 300: 203,01*1,3*0,1=26.391 [B] 
DN 250: 93,31*1,25*0,1=11.664 [C] 
dn 200: 15,5*1,15*0,1=1.783 [D] 
šachty: 2,4*2,4*0,1*28=16.128 [E] 
pod dlažbu z LK: 6,76*0,1=0.676 [F] 
Celkem: A+B+C+D+E+F=137.152 [G]</t>
  </si>
  <si>
    <t>46251</t>
  </si>
  <si>
    <t>ZÁHOZ Z LOMOVÉHO KAMENE</t>
  </si>
  <si>
    <t>zához z lomového kamene min 80 kg s urovnáním líce</t>
  </si>
  <si>
    <t>výust "B"; plochy odečteny z výkr.č.12: 
1,55*0,55=0.853 [A]</t>
  </si>
  <si>
    <t>položka zahrnuje:  
- dodávku a zához lomového kamene předepsané frakce včetně mimostaveništní a vnitrostaveništní dopravy  
není-li v zadávací dokumentaci uvedeno jinak, jedná se o nakupovaný materiál</t>
  </si>
  <si>
    <t>výust "A", plocha odečtena z pod.profilu: 
3,36*1,25=4.200 [A]</t>
  </si>
  <si>
    <t>dlažba z LK tl.300 mm; upravit podle skutečného provedení výustního objektu: 
plochy odečteny z půdorysu výusti "B": 
8,53*0,3=2.559 [A]</t>
  </si>
  <si>
    <t>výustní objekt "B": 
1,73*0,3*0,8=0.415 [A]</t>
  </si>
  <si>
    <t>trouby PVC dn 200, SN 16 - vč. šachtových přechodek, montáže</t>
  </si>
  <si>
    <t>dle dokumentace, stoky: 
15,50=15.500 [A]</t>
  </si>
  <si>
    <t>87444A</t>
  </si>
  <si>
    <t>POTRUBÍ Z TRUB PLASTOVÝCH ODPADNÍCH DN DO 250MM</t>
  </si>
  <si>
    <t>trouby PP DN 250, SN 12 - vč. tvarovek, šachtových přechodek, montáže</t>
  </si>
  <si>
    <t>dle dokumentace, stoky: 
93,31=93.310 [A]</t>
  </si>
  <si>
    <t>trouby PP DN 300, SN 12 - vč. tvarovek, šachtových přechodek, montáže</t>
  </si>
  <si>
    <t>dle dokumentace, stoky: 
101,12+101,89=203.010 [A]</t>
  </si>
  <si>
    <t>87446</t>
  </si>
  <si>
    <t>POTRUBÍ Z TRUB PLASTOVÝCH ODPADNÍCH DN DO 400MM</t>
  </si>
  <si>
    <t>trouby PP DN 400, SN 12 - vč. šachtových přechodek, montáže</t>
  </si>
  <si>
    <t>dle dokumentace, stoky: 
491,22+42,56+2,95=536.730 [A]</t>
  </si>
  <si>
    <t>89413</t>
  </si>
  <si>
    <t>ŠACHTY KANALIZAČNÍ Z BETON DÍLCŮ NA POTRUBÍ DN DO 200MM</t>
  </si>
  <si>
    <t>poklopy nutně samonivelační; šachty Šd1, Šd s monolitickým dnem</t>
  </si>
  <si>
    <t>dle PD: 
2=2.000 [A]</t>
  </si>
  <si>
    <t>položka zahrnuje:  
- poklopy s rámem, mříže s rámem, stupadla, žebříky, stropy z bet. dílců a pod.  
- předepsané betonové skruže, prefabrikované nebo monolitické betonové dno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</si>
  <si>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894145</t>
  </si>
  <si>
    <t>ŠACHTY KANALIZAČNÍ Z BETON DÍLCŮ NA POTRUBÍ DN DO 300MM</t>
  </si>
  <si>
    <t>šachty na DN 250 a DN 300</t>
  </si>
  <si>
    <t>dle PD: 
3+2+3=8.000 [A]</t>
  </si>
  <si>
    <t>894146</t>
  </si>
  <si>
    <t>ŠACHTY KANALIZAČNÍ Z BETON DÍLCŮ NA POTRUBÍ DN DO 400MM</t>
  </si>
  <si>
    <t>šachty Šb1, Šc3, Šc7 s monolitickým dnem</t>
  </si>
  <si>
    <t>dle PD: 
14+3=17.000 [A]</t>
  </si>
  <si>
    <t>894158</t>
  </si>
  <si>
    <t>ŠACHTY KANALIZAČNÍ Z BETON DÍLCŮ NA POTRUBÍ DN DO 600MM</t>
  </si>
  <si>
    <t>šachta Šc1 s monolitickým dnem</t>
  </si>
  <si>
    <t>rozsah dle skutečnosti, vč.opravy žlábku a pod; případně eliminace nepotřebných stok</t>
  </si>
  <si>
    <t>u parkoviště, stoky "C1": 
2=2.000 [A]</t>
  </si>
  <si>
    <t>dle PD: 
15,5=15.500 [A]</t>
  </si>
  <si>
    <t>dle PD: 
93,31+203,01=296.320 [A]</t>
  </si>
  <si>
    <t>899662</t>
  </si>
  <si>
    <t>ZKOUŠKA VODOTĚSNOSTI POTRUBÍ DN DO 400MM</t>
  </si>
  <si>
    <t>dle PD: 
536,73=536.730 [A]</t>
  </si>
  <si>
    <t>2*(15,5+93,31+203,01+536,73)=1 697.100 [A]</t>
  </si>
  <si>
    <t>odhad bourání ve výkopech pro kanalizaci; vč.eliminovaných trub u parkoviště: 
20=20.000 [A]</t>
  </si>
  <si>
    <t>96688</t>
  </si>
  <si>
    <t>VYBOURÁNÍ KANALIZAČ ŠACHET KOMPLETNÍCH</t>
  </si>
  <si>
    <t>včetně poplatku za skládku; bourání stávajících šachet i šachet s mříží podle skutečnosti</t>
  </si>
  <si>
    <t>dle zaměření; upravit podle skutečnosti; vč.stáv.výusti na "B": 
12+1+7+1=21.000 [A]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</si>
  <si>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</si>
  <si>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ve výkopu pro "A" st.přípojky; u Šc6, u Šd1: 
1,53+1,3+6,28=9.110 [A] 
1=1.000 [B] 
1,2+0,69=1.890 [C] 
Celkem: A+B+C=12.000 [D]</t>
  </si>
  <si>
    <t>969245</t>
  </si>
  <si>
    <t>VYBOURÁNÍ POTRUBÍ DN DO 300MM KANALIZAČ</t>
  </si>
  <si>
    <t>odhad stávajících trub - beton DN 300; profily pokud možno ověřovány při pochůzce, nutno dle skutečnosti</t>
  </si>
  <si>
    <t>odměřeno ze situace: 
443+102=545.000 [A]</t>
  </si>
  <si>
    <t>969246</t>
  </si>
  <si>
    <t>VYBOURÁNÍ POTRUBÍ DN DO 400MM KANALIZAČ</t>
  </si>
  <si>
    <t>odhad stávajících trub - beton DN 400; profily pokud možno ověřovány při pochůzce, nutno dle skutečnosti</t>
  </si>
  <si>
    <t>odměřeno ze situace: 
151+46=197.000 [A]</t>
  </si>
  <si>
    <t>SO 303</t>
  </si>
  <si>
    <t>Rekonstrukce dešťové kanalizace v km 4,340 - 4,800_způsobilé hlavní</t>
  </si>
  <si>
    <t>pol. č. 96613: 2,64=2.640 [A] 
pol. č. 96615: 10=10.000 [B] 
pol. č. 969234: 0,051*3,55/2,5=0.072 [C] 
pol. č. 969245: 0,228*119,8/2,5=10.926 [D] 
pol. č. 969246: 0,308*252,5/2,5=31.108 [E] 
pol. č. 969258: 0,584*23,4/2,5=5.466 [F] 
Celkem: A+B+C+D+E+F=60.212 [G]</t>
  </si>
  <si>
    <t>trvalá skládka - zemina, bahno a usazeniny z čištění trub a šachet, z čištění vodotečí, z čištění nádrží a rybníků</t>
  </si>
  <si>
    <t>bahno a usazeniny z čištění rybníku dle pol. 12950: 25=25.000 [A] 
bahno a usazeniny z čištění vodotečí dle pol. 12960: 13=13.000 [B] 
bahno a usazeniny z čištění šachet dle pol. 12970: 3,1416*1*1/4*0,2*3=0.471 [C] 
bahno a usazeniny z čištění trub dle pol. 129945: 3,1416*0,3*0,3/4/4*39,7=0.702 [D] 
pol. č. 12473: 24,483=24.483 [E] 
pol. č. 13273: 1405,714=1 405.714 [F] 
Celkem: A+B+C+D+E+F=1 469.370 [G]</t>
  </si>
  <si>
    <t>odečteno z dokumentace: 
výust "E": 42,4=42.400 [A] 
stoky: 
2,4*2,4=5.760 [B] 
11,07*1,25=13.838 [C] 
54,75*1,5=82.125 [D] 
38,42*1,25=48.025 [E] 
2,8*1,5=4.200 [F] 
2,4*2,4=5.760 [G] 
(22,44+61,33+2,82)*1,5=129.885 [H] 
11,75*1,3=15.275 [I] 
15,33*1,3=19.929 [J] 
(9,51+27,01)*1,3=47.476 [K] 
19,74*1,25=24.675 [L] 
Celkem: A+B+C+D+E+F+G+H+I+J+K+L=439.348 [M]</t>
  </si>
  <si>
    <t>115321</t>
  </si>
  <si>
    <t>ČERPÁNÍ VODY Z PODZEMÍ DO 1000L/MIN VÝŠKY DO 20M</t>
  </si>
  <si>
    <t>HOD</t>
  </si>
  <si>
    <t>odčerpávání vody po přehrazení rybníku - předpoklad</t>
  </si>
  <si>
    <t>3*24=72.000 [A]</t>
  </si>
  <si>
    <t>Položka čerpání vody v podzemí zahrnuje náklady na provoz čerpadla včetně nákladu na záložní čerpadlo, zřízení čerpací jímky v šachtě, svislé potrubí v šachtě, potrubí na povrchu zaústěné do usazovacích (čistících) jímek před vypouštěním vod mimo staveniště, zřízení těchto jímek. Součástí položky je také následná demontáž a likvidace těchto zařízení.</t>
  </si>
  <si>
    <t>odečteno z dokumentace, odhad tl. 150 mm: 
výust "E": 42,4*0,15=6.360 [A] 
stoky: 
2,4*2,4*0,15=0.864 [B] 
11,07*1,25*0,15=2.076 [C] 
54,75*1,5*0,15=12.319 [D] 
38,42*1,25*0,15=7.204 [E] 
2,8*1,5*0,15=0.630 [F] 
2,4*2,4*0,15=0.864 [G] 
(22,44+61,33+2,82)*1,5*0,15=19.483 [H] 
11,75*1,3*0,15=2.291 [I] 
15,33*1,3*0,15=2.989 [J] 
(9,51+27,01)*1,3*0,15=7.121 [K] 
19,74*1,25*0,15=3.701 [L] 
Celkem: A+B+C+D+E+F+G+H+I+J+K+L=65.902 [M]</t>
  </si>
  <si>
    <t>plochy odečteny z výkr. č. 8: 
14,07*0,55=7.739 [A] 
(4,73+1,41)*0,3*0,8=1.474 [B] 
21*0,55=11.550 [C] 
2,48*1,5=3.720 [D] 
Celkem: A+B+C+D=24.483 [E]</t>
  </si>
  <si>
    <t>12950</t>
  </si>
  <si>
    <t>ČIŠTĚNÍ NÁDRŽÍ A RYBNÍKŮ OD NÁNOSŮ</t>
  </si>
  <si>
    <t>v místě výtokového a nátokového objektu</t>
  </si>
  <si>
    <t>5*5*2*0,50=25.000 [A]</t>
  </si>
  <si>
    <t>odhadnuto z katastrální mapy: 
65*1*0,2=13.000 [A]</t>
  </si>
  <si>
    <t>st. šachta u rybníka: 
1=1.000 [A] 
odhad: 
2=2.000 [B] 
Celkem: A+B=3.000 [C]</t>
  </si>
  <si>
    <t>stáv. trouby do Še6; odhad: 
22,4+17,3=39.700 [A]</t>
  </si>
  <si>
    <t>výkopy rýh pro kanalizaci, vše se odveze na trvalou skládku, vč. rozšíření a prohl. pro šachty</t>
  </si>
  <si>
    <t>dle výkazu výkopu rýh (pouze stoky) - viz. příloha TZ (listy 1-5): 
236,489+183,208+633,917+192,892+35,271=1 281.777 [A] 
rozšíření pro šachty: 
2,4*0,9*(1,47+1,11+1,7+1,12+0,72+1,3+1,82+1,88+1,9+1,66+1,63+1,66+1,89+2,11+1,81)=51.365 [B] 
2,4*1,1*(2,12+1,51)=9.583 [C] 
2,4*1,15*(1,6+0,85+1,34)=10.460 [D] 
3*1,5*1,93=8.685 [E] 
2,8*1,1*0,9=2.772 [F] 
prohloubení pro šachty: 
2,4*2,4*0,3*20=34.560 [G] 
3*3*0,4=3.600 [H] 
2,8*2,6*0,4=2.912 [I] 
Celkem: A+B+C+D+E+F+G+H+I=1 405.714 [J]</t>
  </si>
  <si>
    <t>Výkop rýh celkem: 1405,714=1 405.714 [A] 
Odpočet: 
podsypy potrubí a šachet: -(59,285+11,982+11,566+11,52+0,9+0,728)=-95.981 [B] 
obsypy vč.trub: -590,055=- 590.055 [C] 
desky pod šachty: -(4,788+0,4)=-5.188 [D] 
šachty: -3,1416*1,2*1,2/4*(1,47+1,11+1,7+1,12+0,72+1,3+1,82+1,88+1,9+1,66+1,63+1,66+1,89+2,11+1,81+2,12+1,51+1,6+0,85+1,34+20*0,2)=-39.810 [E] 
-3,1416*1,5*1,5/4*(1,93+0,2)=-3.764 [F] 
-1,6*1,4*(0,9+0,2)=-2.464 [G] 
Celkem: A+B+C+D+E+F+G=668.452 [H]</t>
  </si>
  <si>
    <t>DN 400: 395,23*1,5*0,752=445.819 [A] 
DN 300: 92,17*1,3*0,641=76.805 [B] 
DN 250: 92,53*1,25*0,583=67.431 [C] 
odpočet trub: 
-3,1416*0,452*0,452/4*395,23=-63.419 [D] 
-3,1416*0,341*0,341/4*92,17=-8.418 [E] 
-3,1416*0,283*0,283/4*92,53=-5.820 [F] 
Celkem: A+B+C+D+E+F=512.398 [G]</t>
  </si>
  <si>
    <t>pod opevnění výustního objektu</t>
  </si>
  <si>
    <t>odečteno z dokumentace: 
výust "E": 42,4=42.400 [A]</t>
  </si>
  <si>
    <t>odečteno z dokumentace, tl. 150 mm: 
výust "E": 42,4*0,15=6.360 [A] 
stoky: 
2,4*2,4*0,15=0.864 [B] 
11,07*1,25*0,15=2.076 [C] 
54,75*1,5*0,15=12.319 [D] 
38,42*1,25*0,15=7.204 [E] 
2,8*1,5*0,15=0.630 [F] 
2,4*2,4*0,15=0.864 [G] 
(22,44+61,33+2,82)*1,5*0,15=19.483 [H] 
11,75*1,3*0,15=2.291 [I] 
15,33*1,3*0,15=2.989 [J] 
(9,51+27,01)*1,3*0,15=7.121 [K] 
19,74*1,25*0,15=3.701 [L] 
Celkem: A+B+C+D+E+F+G+H+I+J+K+L=65.902 [M]</t>
  </si>
  <si>
    <t>úprava povrchů po překopech pro kanalizaci: 
5,76+13,838+82,125+48,025+4,2+5,76+129,885+15,275+19,929+47,476+24,675=396.948 [A]</t>
  </si>
  <si>
    <t>23668</t>
  </si>
  <si>
    <t>TĚSNĚNÍ HRADÍCÍCH STĚN ZE ZEMIN DOČASNÉ VČETNĚ ODSTRANĚNÍ</t>
  </si>
  <si>
    <t>přehrazení toku, zajímkování rybníku - např. pytle jutové s pískem -  nutno podle skutečnosti a hladiny vody v době stavby</t>
  </si>
  <si>
    <t>odhad: 
1,5*0,5*3=2.250 [A] 
1,5*0,5*2,2=1.650 [B] 
1,3*0,3*0,8=0.312 [C] 
1,3*0,3*1,5=0.585 [D] 
17*1,5*0,5=12.750 [E] 
Celkem: A+B+C+D+E=17.547 [F]</t>
  </si>
  <si>
    <t>položka zahrnuje zřízení těsnění ze zemin, jeho údržbu během trvání jeho funkce, odstranění a odvoz dle zadávací dokumentace</t>
  </si>
  <si>
    <t>výustní objekt stoky "E" s obkladem LK</t>
  </si>
  <si>
    <t>výust "E"; plocha odečtena z výkr.č.8: 
2,25*1,5=3.375 [A]</t>
  </si>
  <si>
    <t>1,5*1,5*0,1*20=4.500 [A] 
1,8*1,6*0,1=0.288 [B] 
Celkem: A+B=4.788 [C]</t>
  </si>
  <si>
    <t>výust "E"; plochy odečteny z výkr.č.8: 
21*0,15=3.150 [A]</t>
  </si>
  <si>
    <t>45131A</t>
  </si>
  <si>
    <t>PODKLADNÍ A VÝPLŇOVÉ VRSTVY Z PROSTÉHO BETONU C20/25</t>
  </si>
  <si>
    <t>deska pod Šf6</t>
  </si>
  <si>
    <t>2*2*0,1=0.400 [A]</t>
  </si>
  <si>
    <t>DN 400: 395,23*1,5*0,1=59.285 [A] 
DN 300: 92,17*1,3*0,1=11.982 [B] 
DN 250: 92,53*1,25*0,1=11.566 [C] 
šachty:  
2,4*2,4*0,1*20=11.520 [D] 
3*3*0,1=0.900 [E] 
2,8*2,6*0,1=0.728 [F] 
pod dlažbu z LK: 21*0,1=2.100 [G] 
Celkem: A+B+C+D+E+F+G=98.081 [H]</t>
  </si>
  <si>
    <t>výust "E"; plochy odečteny z výkr.č.8: 
14,07*0,55=7.739 [A]</t>
  </si>
  <si>
    <t>dlažba z LK tl.300 mm; upravit podle skutečného provedení výustního objektu: 
plochy odečteny z půdorysu výusti "E": 
24,5*0,3=7.350 [A]</t>
  </si>
  <si>
    <t>výustní objekt "E": 
(4,73+1,41)*0,3*0,8=1.474 [A]</t>
  </si>
  <si>
    <t>trouby PP DN 250, SN 12 a SN 16 - vč. tvarovek, šachtových přechodek, montáže</t>
  </si>
  <si>
    <t>dle dokumentace, stoky: 
77,53+15=92.530 [A]</t>
  </si>
  <si>
    <t>trouby PP DN 300, SN 12 - vč. šachtových přechodek, montáže</t>
  </si>
  <si>
    <t>dle dokumentace, stoky: 
92,17=92.170 [A]</t>
  </si>
  <si>
    <t>87446A</t>
  </si>
  <si>
    <t>trouby PP DN 400, SN 12 a SN 16 - vč. tvarovek, šachtových přechodek, montáže</t>
  </si>
  <si>
    <t>dle dokumentace, stoky: 
350,23+45=395.230 [A]</t>
  </si>
  <si>
    <t>dle PD: 
2+3=5.000 [A]</t>
  </si>
  <si>
    <t>894146A</t>
  </si>
  <si>
    <t>šachty Šf2, Šf12, Šf16 s monolitickým dnem; šachty Še3, Še6, Šf10 s monolitickým dnem s obkladem čedič.segmenty</t>
  </si>
  <si>
    <t>dle PD: 
3+3+9=15.000 [A]</t>
  </si>
  <si>
    <t>rozsah dle skutečnosti, vč.opravy žlábku a pod</t>
  </si>
  <si>
    <t>894346</t>
  </si>
  <si>
    <t>ŠACHTY KANALIZAČNÍ Z PROST BETONU NA POTRUBÍ DN DO 400MM</t>
  </si>
  <si>
    <t>Šachta Šf1 vč. ŽB stropní desky</t>
  </si>
  <si>
    <t>položka zahrnuje:  
- poklopy s rámem, mříže s rámem, stupadla, žebříky, stropy z bet. dílců a pod.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předepsané podkladní konstrukce</t>
  </si>
  <si>
    <t>894446</t>
  </si>
  <si>
    <t>ŠACHTY KANAL ZE ŽELEZOBET VČET VÝZT NA POTRUBÍ DN DO 400MM</t>
  </si>
  <si>
    <t>Šachta Šf6 DN 1500 mm na zakázku</t>
  </si>
  <si>
    <t>položka zahrnuje:  
- poklopy s rámem, mříže s rámem, stupadla, žebříky, stropy z bet. dílců a pod.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předepsané podkladní konstrukce</t>
  </si>
  <si>
    <t>dle PD: 
92,53+92,17=184.700 [A]</t>
  </si>
  <si>
    <t>dle PD: 
395,23=395.230 [A]</t>
  </si>
  <si>
    <t>2*(395,23+92,17+92,53)=1 159.860 [A]</t>
  </si>
  <si>
    <t>bourání případného opevnění toku z lomového kamene - odhad</t>
  </si>
  <si>
    <t>3,95*0,3=1.185 [A] 
4,85*0,3=1.455 [B] 
Celkem: A+B=2.640 [C]</t>
  </si>
  <si>
    <t>odhad bourání ve výkopech pro kanalizaci: 
10=10.000 [A]</t>
  </si>
  <si>
    <t>dle zaměření; upravit podle skutečnosti: 
10+1=11.000 [A] 
odhad - nezaměřené: 
2=2.000 [B] 
Celkem: A+B=13.000 [C]</t>
  </si>
  <si>
    <t>vybourání st.přípojek v rozsahu výkopů pro stoky; dle zaměření: 
0,75+1,3+0,75+0,75=3.550 [A]</t>
  </si>
  <si>
    <t>odměřeno ze situace: 
119,8=119.800 [A]</t>
  </si>
  <si>
    <t>odměřeno ze situace: 
23,4+145,3+83,8=252.500 [A]</t>
  </si>
  <si>
    <t>969258</t>
  </si>
  <si>
    <t>VYBOURÁNÍ POTRUBÍ DN DO 600MM KANALIZAČ</t>
  </si>
  <si>
    <t>stávající propustek dle doměření</t>
  </si>
  <si>
    <t>dle doměření: 
23,4=23.400 [A]</t>
  </si>
  <si>
    <t>SO 304</t>
  </si>
  <si>
    <t>Rekonstrukce dešťové kanalizace 5,700 - 6,060_způsobilé hlavní</t>
  </si>
  <si>
    <t>pol. č. 96615: 10=10.000 [A] 
pol. č. 969245: 0,228*104,16/2,5=9.499 [B] 
pol. č. 969246: 0,308*17,25/2,5=2.125 [C] 
Celkem: A+B+C=21.624 [D]</t>
  </si>
  <si>
    <t>bahno a usazeniny z čištění šachet dle pol. 12970: 3,1416*1*1/4*0,2*4=0.628 [A] 
bahno a usazeniny z čištění trub dle pol. 129946: 3,1416*0,4*0,4/4/4*28=0.880 [B] 
pol. č. 13273: 810,303=810.303 [C] 
Celkem: A+B+C=811.811 [D]</t>
  </si>
  <si>
    <t>odečteno z dokumentace: 
(2,13+45,84+3,16)*1,3=66.469 [A] 
7,02*1,5=10.530 [B] 
(21,26+5,08)*1,25=32.925 [C] 
Celkem: A+B+C=109.924 [D]</t>
  </si>
  <si>
    <t>odečteno z dokumentace; odhad tl. 150 mm: 
(2,13+45,84+3,16)*1,3*0,15=9.970 [A] 
7,02*1,5*0,15=1.580 [B] 
(21,26+5,08)*1,25*0,15=4.939 [C] 
Celkem: A+B+C=16.489 [D]</t>
  </si>
  <si>
    <t>stávající kanalizace pod místem napojení "G" - odhad: 
28=28.000 [A]</t>
  </si>
  <si>
    <t>dle výkazu výkopu rýh (pouze stoky) - viz. příloha TZ (listy 1-3): 
299,622+257,247+87,301=644.170 [A] 
rozšíření pro šachty: 
2,4*1,15*(1,69+1,69)=9.329 [B] 
2,4*0,9*(1+2,26+2,27)=11.945 [C] 
2,4*1,1*(1,69+1,78+1,83+1,87+1,84+2,02+2,24+2,28+2,25+1,9+1,76)=56.654 [D] 
prohloubení pro šachty: 
2,4*2,4*0,3*16=27.648 [E] 
rozšíření výkopu pro bourání stáv.kanalizace: 
2,4*0,4*2,27=2.179 [F] 
61,45*0,5*1,9=58.378 [G] 
Celkem: A+B+C+D+E+F+G=810.303 [H]</t>
  </si>
  <si>
    <t>Výkop rýh celkem: 810,303=810.303 [A] 
Odpočet: 
podsypy potrubí a šachet: -44,347=-44.347 [B] 
obsypy vč.trub: -224,411=- 224.411 [C] 
desky pod šachty: -3,6=-3.600 [D] 
šachty: -3,1416*1,2*1,2/4*(5,53+21,46+3,38+16*0,2)=-37.967 [E] 
Celkem: A+B+C+D+E=499.978 [F]</t>
  </si>
  <si>
    <t>DN 400: 16,83*1,5*0,752=18.984 [A] 
DN 300: 207,83*1,3*0,641=173.185 [B] 
DN 250: 41,48*1,25*0,583=30.229 [C] 
dn 200: 3,5*1,15*0,5=2.013 [D] 
odpočet trub: 
-3,1416*0,452*0,452/4*16,83=-2.701 [E] 
-3,1416*0,341*0,341/4*207,83=-18.981 [F] 
-3,1416*0,283*0,283/4*41,48=-2.609 [G] 
-3,1416*0,2*0,2/4*3,5=-0.110 [H] 
Celkem: A+B+C+D+E+F+G+H=200.010 [I]</t>
  </si>
  <si>
    <t>odečteno z dokumentace, tl. 150 mm: 
(2,13+45,84+3,16)*1,3*0,15=9.970 [A] 
7,02*1,5*0,15=1.580 [B] 
(21,26+5,08)*1,25*0,15=4.939 [C] 
Celkem: A+B+C=16.489 [D]</t>
  </si>
  <si>
    <t>úprava povrchů po překopech pro kanalizaci: 
(2,13+45,84+3,16)*1,3=66.469 [A] 
7,02*1,5=10.530 [B] 
(21,26+5,08)*1,25=32.925 [C] 
Celkem: A+B+C=109.924 [D]</t>
  </si>
  <si>
    <t>1,5*1,5*0,1*16=3.600 [A]</t>
  </si>
  <si>
    <t>štěrkopískový podsyp frakce 0-8 mm pod trouby a podklad šachet</t>
  </si>
  <si>
    <t>DN 400:16,83*1,5*0,1=2.525 [A] 
DN 300: 207,83*1,3*0,1=27.018 [B] 
DN 250: 41,48*1,25*0,1=5.185 [C] 
dn 200: 3,5*1,15*0,1=0.403 [D] 
šachty: 2,4*2,4*0,1*16=9.216 [E] 
Celkem: A+B+C+D+E=44.347 [F]</t>
  </si>
  <si>
    <t>trouby PVC dn 200, SN 16 - vč. tvarovek, šachtových přechodek, montáže</t>
  </si>
  <si>
    <t>odhad dopojení stáv.přípojek, upravit dle skutečnosti: 
7*0,5=3.500 [A]</t>
  </si>
  <si>
    <t>dle dokumentace, stoky: 
41,48=41.480 [A]</t>
  </si>
  <si>
    <t>trouby PP DN 300, SN 12 a SN 16 - vč. tvarovek, šachtových přechodek, montáže</t>
  </si>
  <si>
    <t>dle dokumentace, stoky: 
194,43+13,4=207.830 [A]</t>
  </si>
  <si>
    <t>dle dokumentace, stoky: 
16,83=16.830 [A]</t>
  </si>
  <si>
    <t>894145A</t>
  </si>
  <si>
    <t>šachty na DN 250 a DN 300; šachty Šg13, Šg14 s monolitickým dnem; šachta Šg10 s obkladem čedič.segmenty; šachty Šg6 až Šg13 a Šh2 zakryté mříží</t>
  </si>
  <si>
    <t>dle PD: 
2+11=13.000 [A]</t>
  </si>
  <si>
    <t>šachta Šg1 s monolitickým dnem, šachta Šg3 s monolitickým dnem s čedičovými segmenty</t>
  </si>
  <si>
    <t>dle PD: 
3,5=3.500 [A]</t>
  </si>
  <si>
    <t>DN 250 a DN 300</t>
  </si>
  <si>
    <t>dle PD: 
41,48+207,83=249.310 [A]</t>
  </si>
  <si>
    <t>dle PD: 
16,83=16.830 [A]</t>
  </si>
  <si>
    <t>2*(16,83+207,83+41,48+3,5)=539.280 [A]</t>
  </si>
  <si>
    <t>prodloužení stávajících přípojek zaústěných do bouraných šachet n. na bourané potrubí podle skutečnosti; včetně spojek, přechodek dle profilu a materiálu stáv.potrubí</t>
  </si>
  <si>
    <t>dle průzkumu a odhad: 
7=7.000 [A]</t>
  </si>
  <si>
    <t>dle zaměření; upravit podle skutečnosti: 
7=7.000 [A]</t>
  </si>
  <si>
    <t>odměřeno ze situace: 
61,45+19,97+22,74=104.160 [A]</t>
  </si>
  <si>
    <t>odměřeno ze situace: 
17,25=17.250 [A]</t>
  </si>
  <si>
    <t>SO 601</t>
  </si>
  <si>
    <t>Rekonstrukce tunelu ev.č.343-002_způsobilé hlavní</t>
  </si>
  <si>
    <t>Podklaní vrstvy vozovky 11332+11334 
48+28,8=76.800 [A] 
dolamování 12891 
42,6=42.600 [B] 
Odpad ze sanace bet. povrchů, kapsy pro odvodnění rubu 
13,3*38*0,005+12*(0,15*0,15*(1,2+1,2))=3.175 [C] 
Suť z očištění skal nad portály 
2*20*0,1=4.000 [D] 
A+B+C+D=126.575 [E]</t>
  </si>
  <si>
    <t>vytyčovací práce + cena za vytyčení prostorové polohy stavby před jejím zahájením odborně způsobilými osobami. Kompletní geodetické práce na vytyčení vytyčovaných bodů definovaného objektu v rozsahu PD a TKP.  
celkem včetně geoetického sledování konstrukce v průběhu výstavby a po dokončení stavby 
cena za zaměření skutečného provedení stavby výškopisné i polohopisné  
celkem včetně ochrany vytyčovacích a vytyčovaných bodů 
Celkem rozsah dle SOD</t>
  </si>
  <si>
    <t>Havarijní plán</t>
  </si>
  <si>
    <t>029422</t>
  </si>
  <si>
    <t>OSTATNÍ POŽADAVKY - VYPRACOVÁNÍ TUNELOVÉHO LISTU</t>
  </si>
  <si>
    <t>5 x tisk</t>
  </si>
  <si>
    <t>"Práce geotechnika na stavbě SO 601 a při realizaci zajištění výkopu. Vyhodnocení souladu s DSP, PDPS a RDS"</t>
  </si>
  <si>
    <t>Monitoring odvodnění tunelu - ověření a průzkum skutečné konstrukce deštové kanalizace po odkrytí vozovky</t>
  </si>
  <si>
    <t>Podkladní vrstvy vozovky</t>
  </si>
  <si>
    <t>4,8*0,25*40=48.000 [A]</t>
  </si>
  <si>
    <t>předpokládaný podkladní beton pod vozovkou</t>
  </si>
  <si>
    <t>4,8*0,15*40=28.800 [A]</t>
  </si>
  <si>
    <t>Rýhy pro odvodnění</t>
  </si>
  <si>
    <t>rýhy (0,277+0,307)*40=23.360 [A] 
začistění v ploše 0,10*4,8*40=19.200 [B] 
a+b=42.560 [C]</t>
  </si>
  <si>
    <t>2*45*0,25=22.500 [A]</t>
  </si>
  <si>
    <t>261912</t>
  </si>
  <si>
    <t>VRTY PRO KOTVENÍ A INJEKTÁŽ TŘ V A VI NA POVRCHU D DO 16MM</t>
  </si>
  <si>
    <t>Vrty pro chem. a cementovou injektáž 
pro ověření skutečných tloušťek a hltnosti budou provedeny zkušební vrty a tlakové zkoušky - položky budou čerpány se souhlasem TDI</t>
  </si>
  <si>
    <t>izolační deštník vrchu klenby 11*35*1,2=462.000 [A] 
izolační injektáž v místě dilatačních spar ve stěnách 6*10*0,8*2=96.000 [B] 
cementová injektáž v místě poruch 154*0,5=77.000 [C] 
a+b+c=635.000 [D]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</si>
  <si>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</si>
  <si>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26192</t>
  </si>
  <si>
    <t>VRTY PRO KOTV, INJEKT, MIKROPIL NA POVR TŘ V A VI D DO 100MM</t>
  </si>
  <si>
    <t>vrty pro odvodnění rubu</t>
  </si>
  <si>
    <t>6*2*1,2=14.400 [A]</t>
  </si>
  <si>
    <t>281611</t>
  </si>
  <si>
    <t>INJEKTOVÁNÍ NÍZKOTLAKÉ Z CEMENTOVÝCH POJIV NA POVRCHU</t>
  </si>
  <si>
    <t>injektáž trhlin 
pro ověření skutečných tloušťek a hltnosti budou provedeny zkušební vrty a tlakové zkoušky - položky budou čerpány se souhlasem TDI</t>
  </si>
  <si>
    <t>uvažovaná délka trhlin 
154*0,5=77.000 [A] 
objem injetovaného betonu 
A*0,5*0,65=25.025 [B] 
objem in.směsi 10% objemu betonu 
0,1*B=2.503 [C]</t>
  </si>
  <si>
    <t>Položka injektážních prací obsahuje kompletní práce, mimo zřízení vrtů (vykazují se položkami 261, 262), které jsou nutné pro předepsanou funkci injektáže (statickou, těsnící a pod.).Položka obsahuje vodní tlakové zkoušky před a po injektáži.  
Položka zahrnuje veškerý materiál, výrobky a polotovary, včetně mimostaveništní a vnitrostaveništní dopravy (rovněž přesuny), včetně naložení a složení, případně s uložením.</t>
  </si>
  <si>
    <t>Odvodnění rubu - zainjektování od nerezových trubek DN80 ve vývrtu DN 100.</t>
  </si>
  <si>
    <t>12*1,2*0,05=0.720 [A]</t>
  </si>
  <si>
    <t>281661</t>
  </si>
  <si>
    <t>INJEKTOVÁNÍ NÍZKOTLAKÉ Z CHEMICKÝCH POJIV NA POVRCHU</t>
  </si>
  <si>
    <t>pro ověření skutečných tloušťek a hltnosti budou provedeny zkušební vrty a tlakové zkoušky - položky budou čerpány se souhlasem TDI</t>
  </si>
  <si>
    <t>izolační deštník vrchu klenby 11*35*1,2=462.000 [A] 
izolační injektáž v místě dilatačních spar ve stěnách 6*10*0,8*2=96.000 [B] 
injektovaný objem (A+B)*0,70*0,70*3,14/4=214.635 [C] 
předpokládaná hltnost do 15%  c*0,15=32.195 [D]</t>
  </si>
  <si>
    <t>289941</t>
  </si>
  <si>
    <t>ZPEVNĚNÍ SKALNÍCH PLOCH Z OCELOVÝCH SÍTÍ HOROLEZECKÝM ZPŮSOBEM</t>
  </si>
  <si>
    <t>Kotvení bezpečnostních sítí a kostrukcí portálů, dodání a montáž sítí, očištění skalního masívu od uvolněných kamenů a další dle specifikace</t>
  </si>
  <si>
    <t>18+22=40.000 [A] 
a*1,50=60.000 [B]</t>
  </si>
  <si>
    <t>Položka zahrnuje: 
- dodávku předepsaných sítí 
- úpravu, očištění a ochranu podkladu 
- ukotvení sítě na skalní stěně horolezci 
- vrty pro kotvy 
- dodání a osazení kotev předepsané délky v předepsaném rastru 
- nutné přesahy 
- mimostaveništní a vnitrostaveništní dopravu</t>
  </si>
  <si>
    <t>Podkladní beton odvodnění C 25/30 XC1, XA2</t>
  </si>
  <si>
    <t>0,85*40=34.000 [A] průřezová plocha odečtena z modelu 
a*1,30=44.200 [B]včetně rezervy na vyrovnávky a výplně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</si>
  <si>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</si>
  <si>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451365</t>
  </si>
  <si>
    <t>VÝZTUŽ PODKL VRSTEV Z OCELI 10505, B500B</t>
  </si>
  <si>
    <t>výztuž podkladního betonu</t>
  </si>
  <si>
    <t>44,2*0,08=3.536 [A]</t>
  </si>
  <si>
    <t>45145</t>
  </si>
  <si>
    <t>PODKL A VÝPLŇ VRSTVY Z MALTY CEMENTOVÉ</t>
  </si>
  <si>
    <t>výplň kapes pro odvodnění rubu včetně vložení fasádní mřížky</t>
  </si>
  <si>
    <t>zapravení a vyrovnání povrchu 
12*(0,15*0,15*1,2)=0.324 [A]</t>
  </si>
  <si>
    <t>Položka zahrnuje veškerý materiál, výrobky a polotovary, včetně mimostaveništní a vnitrostaveništní dopravy (rovněž přesuny), včetně naložení a složení, případně s uložením.</t>
  </si>
  <si>
    <t>96</t>
  </si>
  <si>
    <t>vyronávací vrstva ze štěrkodrti ŠDA 0-32</t>
  </si>
  <si>
    <t>1*40=40.000 [A]  plocha odečtena z modelu</t>
  </si>
  <si>
    <t>97</t>
  </si>
  <si>
    <t>13,3*35,5=472.150 [A]  
portál u přehrady 
9*(0,55+1,35)+5,5*(2+2+0,765+0,765)+3,1*2,2+3*2,15=60.785 [B] 
A+B=532.935 [C] 
rozsah uvažován 20% c*0,20=106.587 [D]</t>
  </si>
  <si>
    <t>98</t>
  </si>
  <si>
    <t>13,3*35,5=472.150 [A]  
portál u přehrady 
9*(0,55+1,35)+5,5*(2+2+0,765+0,765)+3,1*2,2+3*2,15=60.785 [B] 
A+B=532.935 [C] 
rozsah uvažován 10% c*0,10=53.294 [D]</t>
  </si>
  <si>
    <t>99</t>
  </si>
  <si>
    <t>sjednocující stěrka - sanace typ C</t>
  </si>
  <si>
    <t>13,3*35,5=472.150 [A]  
portál u přehrady 
9*(0,55+1,35)+5,5*(2+2+0,765+0,765)+3,1*2,2+3*2,15=60.785 [B] 
A+B=532.935 [C]</t>
  </si>
  <si>
    <t>100</t>
  </si>
  <si>
    <t>pasivace výztuže v sanaci typ B</t>
  </si>
  <si>
    <t>101</t>
  </si>
  <si>
    <t>Včetně vysekání původní malty o hl. 80mm - uvažovaná plocha 100%</t>
  </si>
  <si>
    <t>2,4*12,9+0,65*13=39.410 [A] 
0,7*12,9+0,65*13=17.480 [B] 
a+b=56.890 [C]</t>
  </si>
  <si>
    <t>102</t>
  </si>
  <si>
    <t>702212</t>
  </si>
  <si>
    <t>KABELOVÁ CHRÁNIČKA ZEMNÍ DN PŘES 100 DO 200 MM</t>
  </si>
  <si>
    <t>uložení chrániček PE 110/96</t>
  </si>
  <si>
    <t>6*50=300.000 [A]</t>
  </si>
  <si>
    <t>1. Položka obsahuje:  
 – proražení otvoru zdivem o průřezu od 0,01 do 0,025m2  
 – úpravu a začištění omítky po montáži vedení  
 – pomocné mechanismy  
2. Položka neobsahuje:  
 – protipožární ucpávku  
3. Způsob měření:  
Udává se počet kusů kompletní konstrukce nebo práce.</t>
  </si>
  <si>
    <t>128</t>
  </si>
  <si>
    <t>76425</t>
  </si>
  <si>
    <t>OPLECHOVÁNÍ A LEMOVÁNÍ KONSTR Z TITANZINK PLECHU</t>
  </si>
  <si>
    <t>Krycí lišty 150 x 2 dilatačních spar - včetně montáže</t>
  </si>
  <si>
    <t>13,2*7*0,15=13.860 [A]</t>
  </si>
  <si>
    <t>- položky klempířských konstrukcí zahrnují zejména kompletní konstrukci včetně úprav plechů (i povrchové úpravy a pod.), spojovací a ochranné prostředky, podkladovou lepenku, upevňovací prvky, lemování, spárování, úpravy u okapů, prostupů, výčnělků, rohů, spojů, dilatací a pod. a není-li zahrnut v samostatných položkách (SD 78), i nátěr konstrukcí, včetně úprav povrchu před nátěrem. 
- Položka zahrnuje veškerý materiál, výrobky a polotovary, včetně mimostaveništní a vnitrostaveništní dopravy (rovněž přesuny), včetně naložení a složení,případně s uložením.</t>
  </si>
  <si>
    <t>129</t>
  </si>
  <si>
    <t>76799</t>
  </si>
  <si>
    <t>OSTATNÍ KOVOVÉ DOPLŇK KONSTRUKCE</t>
  </si>
  <si>
    <t>Ocelové sloupy pro bezpečnostní síťě I100 s kotvícím lanem - včetně kotvení do portálů (chem. kotvy 4xR12).</t>
  </si>
  <si>
    <t>sloupy 
(12*2*8,34)/1000=0.200 [A] 
patní plechy, oka, lana (25kg na sloup) 
25*12/1000=0.300 [B] 
A+B=0.500 [C]</t>
  </si>
  <si>
    <t>- položky doplňkových konstrukcí zahrnují vedle vlastních zámečnických výrobků i rámy, rošty, lišty, kování, podpěrné, závěsné, upevňovací prvky, spojovací a těsnící materiál, pomocný materiál, kompletní povrchovou úpravu, u doplňkových stavebních konstrukcí je zahrnuto drobné zasklení nebo jiná předepsaná výplň.</t>
  </si>
  <si>
    <t>130</t>
  </si>
  <si>
    <t>78385</t>
  </si>
  <si>
    <t>NÁTĚRY BETON KONSTR TYP S6 (OS-DII)</t>
  </si>
  <si>
    <t>131</t>
  </si>
  <si>
    <t>863272</t>
  </si>
  <si>
    <t>POTRUBÍ Z TRUB Z NEREZ OCELI DN DO 100MM</t>
  </si>
  <si>
    <t>odvodnění rubu - včetně čistícího kusu a tvarovek</t>
  </si>
  <si>
    <t>12*2=24.000 [A]</t>
  </si>
  <si>
    <t>132</t>
  </si>
  <si>
    <t>drenáže včetně napojení do odvodnění hráze</t>
  </si>
  <si>
    <t>2*45=90.000 [A]</t>
  </si>
  <si>
    <t>138</t>
  </si>
  <si>
    <t>dilatační spáry ostění tunelu - včetně pročistění původní spáry</t>
  </si>
  <si>
    <t>13,2*7=92.400 [A]</t>
  </si>
  <si>
    <t>139</t>
  </si>
  <si>
    <t>140</t>
  </si>
  <si>
    <t>936501</t>
  </si>
  <si>
    <t>STATICKÉ ZAJIŠTĚNÍ KLENBY - KLEŠTINY NEREZ</t>
  </si>
  <si>
    <t>Přídavná šroubovitá nerezová  výztuž 1 táhlo D 8 mm v drážce hl do 70 mm 
včetně proříznutí drážky, vlepení do zdiva a zapravení</t>
  </si>
  <si>
    <t>22*4,2=92.400 [A]</t>
  </si>
  <si>
    <t>položka zahrnuje: 
- dílenská dokumentace, včetně technologického předpisu spojování 
- dodání  materiálu  v požadované kvalitě a výroba konstrukce i dílenská (včetně  pomůcek,  přípravků a prostředků pro výrobu) bez ohledu na náročnost a její hmotnost, dílenská montáž 
- dodání spojovacího materiálu 
- zřízení  montážních  a  dilatačních  spojů,  spar, včetně potřebných úprav, vložek, opracování, očištění a ošetření 
- podpěr. konstr. a lešení všech druhů pro montáž konstrukcí i doplňkových, včetně požadovaných otvorů, ochranných a bezpečnostních opatření a základů pro tyto konstrukce a lešení 
- jakákoliv doprava a manipulace dílců  a  montážních  sestav,  včetně  dopravy konstrukce z výrobny na stavbu 
- montáž konstrukce na staveništi, včetně montážních prostředků a pomůcek a zednických výpomocí 
- výplň, těsnění a tmelení spar a spojů 
- čištění konstrukce a odstranění všech vrubů (vrypy, otlačeniny a pod.) 
- všechny druhy ocelového kotvení 
- dílenskou přejímku a montážní prohlídku, včetně požadovaných dokladů 
- zřízení kotevních otvorů nebo jam, nejsou-li částí jiné konstrukce, jejich úpravy, očištění a ošetření 
- osazení kotvení nebo přímo částí konstrukce do podpůrné konstrukce nebo do zeminy 
- výplň kotevních otvorů  (příp.  podlití  patních  desek)  maltou,  betonem  nebo  jinou speciální hmotou, vyplnění jam zeminou 
- předepsanou protikorozní ochranu a nátěry konstrukcí 
- osazení měřících zařízení a úpravy pro ně 
- ochranná opatření před účinky bludných proudů</t>
  </si>
  <si>
    <t>141</t>
  </si>
  <si>
    <t>betonové povrchy 
13,3*40=532.000 [A]  
portál u přehrady 
9*(0,55+1,35)+5,5*(2+2+0,765+0,765)+3,1*2,2+3*2,15=60.785 [B] 
zdivo 
2,4*12,9+0,65*13=39.410 [C] 
0,7*12,9+0,65*13=17.480 [D] 
a+b+c+d=649.675 [E]</t>
  </si>
  <si>
    <t>142</t>
  </si>
  <si>
    <t>95327</t>
  </si>
  <si>
    <t>BEZPEČNOST ZNAČKY RETROREFLEX NÁTĚR</t>
  </si>
  <si>
    <t>nátěr portálů</t>
  </si>
  <si>
    <t>dle pohledu  
0,6*8,3+12,9*0,6=12.720 [A]</t>
  </si>
  <si>
    <t>Součástí značky jsou i nosné prvky, připevňovací prvky a potřebný spojovací materiál.</t>
  </si>
  <si>
    <t>143</t>
  </si>
  <si>
    <t>96815</t>
  </si>
  <si>
    <t>VYSEKÁNÍ OTVORŮ, KAPES, RÝH V ŽELEZOBETONOVÉ KONSTRUKCI</t>
  </si>
  <si>
    <t>kapsy pro ovodnění rubu</t>
  </si>
  <si>
    <t>12*(0,15*0,15*1,2)=0.324 [A]</t>
  </si>
  <si>
    <t>EL 21-M</t>
  </si>
  <si>
    <t>Elektromontážní práce – silnoproud</t>
  </si>
  <si>
    <t>210204002</t>
  </si>
  <si>
    <t>Montáž stožárů osvětlení parkových ocelových</t>
  </si>
  <si>
    <t>210204105</t>
  </si>
  <si>
    <t>Montáž výložníků osvětlení dvouramenných sloupových hmotnosti do 70 kg</t>
  </si>
  <si>
    <t>210204201</t>
  </si>
  <si>
    <t>Montáž elektrovýzbroje stožárů osvětlení 1 okruh</t>
  </si>
  <si>
    <t>Demontáž elektrovýzbroje stožárů osvětlení 1 okruh (do šrotu)</t>
  </si>
  <si>
    <t>210204202</t>
  </si>
  <si>
    <t>Montáž elektrovýzbroje stožárů osvětlení 2 okruhy</t>
  </si>
  <si>
    <t>EL 46-M</t>
  </si>
  <si>
    <t>Zemní a pomocné stavební práce při elektromontážích</t>
  </si>
  <si>
    <t>460010024</t>
  </si>
  <si>
    <t>Vytyčení trasy vedení kabelového podzemního v zastavěném prostoru</t>
  </si>
  <si>
    <t>KM</t>
  </si>
  <si>
    <t>5+35</t>
  </si>
  <si>
    <t>460030039</t>
  </si>
  <si>
    <t>Rozebrání dlažeb ručně z dlaždic zámkových do písku spáry nezalité</t>
  </si>
  <si>
    <t>28*0,5</t>
  </si>
  <si>
    <t>460030161</t>
  </si>
  <si>
    <t>Odstranění podkladu nebo krytu komunikace z betonu prostého tloušťky do 15 cm</t>
  </si>
  <si>
    <t>(80*0,05)</t>
  </si>
  <si>
    <t>460030171</t>
  </si>
  <si>
    <t>Odstranění podkladu nebo krytu komunikace ze živice tloušťky do 5 cm</t>
  </si>
  <si>
    <t>30*0,05</t>
  </si>
  <si>
    <t>460030181</t>
  </si>
  <si>
    <t>Řezání podkladu nebo krytu betonového hloubky do 10 cm</t>
  </si>
  <si>
    <t>460030192</t>
  </si>
  <si>
    <t>Řezání podkladu nebo krytu živičného tloušťky do 10 cm</t>
  </si>
  <si>
    <t>58</t>
  </si>
  <si>
    <t>460050703</t>
  </si>
  <si>
    <t>Hloubení nezapažených jam pro stožáry veřejného osvětlení ručně v hornině tř 3</t>
  </si>
  <si>
    <t>59</t>
  </si>
  <si>
    <t>460080014</t>
  </si>
  <si>
    <t>Základové konstrukce z monolitického betonu C 16/20 bez bednění</t>
  </si>
  <si>
    <t>60</t>
  </si>
  <si>
    <t>460150123</t>
  </si>
  <si>
    <t>Hloubení kabelových zapažených i nezapažených rýh ručně š 35 cm, hl 40 cm, v hornině tř 3</t>
  </si>
  <si>
    <t>61</t>
  </si>
  <si>
    <t>460150153</t>
  </si>
  <si>
    <t>Hloubení kabelových zapažených i nezapažených rýh ručně š 35 cm, hl 70 cm, v hornině tř 3</t>
  </si>
  <si>
    <t>62</t>
  </si>
  <si>
    <t>460490012</t>
  </si>
  <si>
    <t>Krytí kabelů výstražnou fólií šířky 25 cm</t>
  </si>
  <si>
    <t>63</t>
  </si>
  <si>
    <t>460510054</t>
  </si>
  <si>
    <t>Kabelové prostupy z trub plastových do rýhy bez obsypu, průměru do 10 cm</t>
  </si>
  <si>
    <t>(5+10)+(5+10)+40</t>
  </si>
  <si>
    <t>64</t>
  </si>
  <si>
    <t>460560123</t>
  </si>
  <si>
    <t>Zásyp rýh ručně šířky 35 cm, hloubky 40 cm, z horniny třídy 3</t>
  </si>
  <si>
    <t>65</t>
  </si>
  <si>
    <t>460560153</t>
  </si>
  <si>
    <t>Zásyp rýh ručně šířky 35 cm, hloubky 70 cm, z horniny třídy 3</t>
  </si>
  <si>
    <t>66</t>
  </si>
  <si>
    <t>460600023</t>
  </si>
  <si>
    <t>Vodorovné přemístění horniny jakékoliv třídy do 1000 m</t>
  </si>
  <si>
    <t>(1*0,5)+0,5</t>
  </si>
  <si>
    <t>67</t>
  </si>
  <si>
    <t>460650055</t>
  </si>
  <si>
    <t>Zřízení podkladní vrstvy vozovky a chodníku ze štěrkodrti se zhutněním tloušťky do 25 cm</t>
  </si>
  <si>
    <t>68</t>
  </si>
  <si>
    <t>460650176</t>
  </si>
  <si>
    <t>Očištění dlaždic betonových tvarovaných nebo zámkových z rozebraných dlažeb</t>
  </si>
  <si>
    <t>69</t>
  </si>
  <si>
    <t>460650932</t>
  </si>
  <si>
    <t>Kladení dlažby po překopech dlaždice betonové zámkové do lože z kameniva těženého</t>
  </si>
  <si>
    <t>EL 741</t>
  </si>
  <si>
    <t>Elektroinstalace - silnoproud</t>
  </si>
  <si>
    <t>103</t>
  </si>
  <si>
    <t>741110002</t>
  </si>
  <si>
    <t>Montáž trubka plastová tuhá D přes 23 do 35 mm uložená pevně</t>
  </si>
  <si>
    <t>5+5+5</t>
  </si>
  <si>
    <t>104</t>
  </si>
  <si>
    <t>741112021</t>
  </si>
  <si>
    <t>Montáž krabice nástěnná plastová čtyřhranná do 100x100 mm</t>
  </si>
  <si>
    <t>105</t>
  </si>
  <si>
    <t>741120101</t>
  </si>
  <si>
    <t>Montáž vodič Cu izolovaný plný a laněný s PVC pláštěm žíla 0,15-16 mm2 zatažený (CY, CHAH-R(V))</t>
  </si>
  <si>
    <t>106</t>
  </si>
  <si>
    <t>741122122</t>
  </si>
  <si>
    <t>Montáž kabel Cu plný kulatý žíla 3x1,5 až 6 mm2 zatažený v trubkách (CYKY)</t>
  </si>
  <si>
    <t>107</t>
  </si>
  <si>
    <t>741122231</t>
  </si>
  <si>
    <t>Montáž kabel Cu plný kulatý žíla 5x1,5 až 2,5 mm2 uložený volně (CYKY)</t>
  </si>
  <si>
    <t>108</t>
  </si>
  <si>
    <t>741122601R</t>
  </si>
  <si>
    <t>Montáž napájecí+datový kabel uložený v obrubníku nebo v komunikaci</t>
  </si>
  <si>
    <t>109</t>
  </si>
  <si>
    <t>741130001</t>
  </si>
  <si>
    <t>Ukončení vodič izolovaný do 2,5mm2 v rozváděči nebo na přístroji</t>
  </si>
  <si>
    <t>110</t>
  </si>
  <si>
    <t>741130004</t>
  </si>
  <si>
    <t>Ukončení vodič izolovaný do 6 mm2 v rozváděči nebo na přístroji</t>
  </si>
  <si>
    <t>111</t>
  </si>
  <si>
    <t>741130006</t>
  </si>
  <si>
    <t>Ukončení vodič izolovaný do 16 mm2 v rozváděči nebo na přístroji</t>
  </si>
  <si>
    <t>Připojení uzemnění na sloup VO.</t>
  </si>
  <si>
    <t>112</t>
  </si>
  <si>
    <t>20*4</t>
  </si>
  <si>
    <t>113</t>
  </si>
  <si>
    <t>741210001</t>
  </si>
  <si>
    <t>Montáž rozvodnice oceloplechová nebo plastová běžná do 20 kg</t>
  </si>
  <si>
    <t>114</t>
  </si>
  <si>
    <t>741210002</t>
  </si>
  <si>
    <t>Montáž rozvodnice oceloplechová nebo plastová běžná do 50 kg</t>
  </si>
  <si>
    <t>115</t>
  </si>
  <si>
    <t>741320041</t>
  </si>
  <si>
    <t>Montáž pojistka - patrona do 60 A se styčným kroužkem se zapojením vodičů</t>
  </si>
  <si>
    <t>116</t>
  </si>
  <si>
    <t>741322151</t>
  </si>
  <si>
    <t>Montáž svodiče přepětí nn typ 3 jednopólových do elektroinstalačních krabic</t>
  </si>
  <si>
    <t>117</t>
  </si>
  <si>
    <t>741372062R</t>
  </si>
  <si>
    <t>Montáž svítidlo LED do obrubníku nebo do komunikace</t>
  </si>
  <si>
    <t>118</t>
  </si>
  <si>
    <t>741373002</t>
  </si>
  <si>
    <t>Montáž svítidlo výbojkové průmyslové stropní na výložník</t>
  </si>
  <si>
    <t>119</t>
  </si>
  <si>
    <t>741373003</t>
  </si>
  <si>
    <t>Montáž svítidlo výbojkové průmyslové stropní na sloupek parkový</t>
  </si>
  <si>
    <t>120</t>
  </si>
  <si>
    <t>Montáž svítidlo výbojkové průmyslové stropní na sloupek parkový (pro opětovnou montáž)</t>
  </si>
  <si>
    <t>121</t>
  </si>
  <si>
    <t>741373021</t>
  </si>
  <si>
    <t>Montáž svítidlo výbojkové průmyslové stropní přisazené 1 zdroj s krytem</t>
  </si>
  <si>
    <t>122</t>
  </si>
  <si>
    <t>741410021</t>
  </si>
  <si>
    <t>Montáž vodič uzemňovací pásek průřezu do 120 mm2 v městské zástavbě v zemi</t>
  </si>
  <si>
    <t>123</t>
  </si>
  <si>
    <t>741410041</t>
  </si>
  <si>
    <t>Montáž vodič uzemňovací drát nebo lano D do 10 mm v městské zástavbě</t>
  </si>
  <si>
    <t>124</t>
  </si>
  <si>
    <t>741420022</t>
  </si>
  <si>
    <t>Montáž svorka hromosvodná se 3 šrouby</t>
  </si>
  <si>
    <t>3+10</t>
  </si>
  <si>
    <t>125</t>
  </si>
  <si>
    <t>741810003</t>
  </si>
  <si>
    <t>Celková prohlídka elektrického rozvodu a zařízení do 1 milionu Kč</t>
  </si>
  <si>
    <t>126</t>
  </si>
  <si>
    <t>741910321</t>
  </si>
  <si>
    <t>Montáž rošt a lávka typová ostatní šířky do 400 mm</t>
  </si>
  <si>
    <t>127</t>
  </si>
  <si>
    <t>741910511</t>
  </si>
  <si>
    <t>Montáž se zhotovením konstrukce pro upevnění přístrojů do 5 kg</t>
  </si>
  <si>
    <t>EL MAT</t>
  </si>
  <si>
    <t>Materiály</t>
  </si>
  <si>
    <t>00320</t>
  </si>
  <si>
    <t>krabice čtyřhranná, vel.100x100mm, IP54</t>
  </si>
  <si>
    <t>00321</t>
  </si>
  <si>
    <t>kabelová vývodka, PG11</t>
  </si>
  <si>
    <t>00322</t>
  </si>
  <si>
    <t>kabelová vývodka, PG13,5</t>
  </si>
  <si>
    <t>00323</t>
  </si>
  <si>
    <t>kabelová vývodka, PG21</t>
  </si>
  <si>
    <t>00925</t>
  </si>
  <si>
    <t>Pojistková vložka 6A</t>
  </si>
  <si>
    <t>00926</t>
  </si>
  <si>
    <t>Pojistková vložka 10A</t>
  </si>
  <si>
    <t>01002</t>
  </si>
  <si>
    <t>Přepěťová ochrana do svitídla VO, typ 2+3, 1,5kA (8/20)</t>
  </si>
  <si>
    <t>01403</t>
  </si>
  <si>
    <t>FeZn 30x4mm</t>
  </si>
  <si>
    <t>01404</t>
  </si>
  <si>
    <t>FeZn R=10mm s PVC izolací</t>
  </si>
  <si>
    <t>01430</t>
  </si>
  <si>
    <t>Svorka SR02</t>
  </si>
  <si>
    <t>01431</t>
  </si>
  <si>
    <t>Svorka SR03</t>
  </si>
  <si>
    <t>01594</t>
  </si>
  <si>
    <t>Kabelové oko na FeZn drát 10mm2, vč. pérové a vějířové podložky</t>
  </si>
  <si>
    <t>H07V-K 16mm2 (CYA 16mm2)</t>
  </si>
  <si>
    <t>02985</t>
  </si>
  <si>
    <t>CYKY-J 3x1.5mm2</t>
  </si>
  <si>
    <t>02986</t>
  </si>
  <si>
    <t>CYKY-J 3x2.5mm2</t>
  </si>
  <si>
    <t>CYKY-J 5x2.5mm2</t>
  </si>
  <si>
    <t>35710</t>
  </si>
  <si>
    <t>Rozvaděč RVO</t>
  </si>
  <si>
    <t>35725</t>
  </si>
  <si>
    <t>Jistič 25B/3</t>
  </si>
  <si>
    <t>70</t>
  </si>
  <si>
    <t>48001</t>
  </si>
  <si>
    <t>Hlavní osvětlení - průjezdní - zdroj LED, 67W, 10.500lm, 4000°K, IP66</t>
  </si>
  <si>
    <t>71</t>
  </si>
  <si>
    <t>48002</t>
  </si>
  <si>
    <t>Hlavní osvětlení - adaptační - zdroj LED, 415W, 66.000lm, 5700°K, IP66</t>
  </si>
  <si>
    <t>72</t>
  </si>
  <si>
    <t>48003</t>
  </si>
  <si>
    <t>Konstrukce pro montáž svítidel hlavního osvětlení</t>
  </si>
  <si>
    <t>73</t>
  </si>
  <si>
    <t>48004</t>
  </si>
  <si>
    <t>Vodící osvětlení - obousměrné LED svítidlo uvnitř tunelu, indukční napájení</t>
  </si>
  <si>
    <t>74</t>
  </si>
  <si>
    <t>48005</t>
  </si>
  <si>
    <t>Vodící osvětlení - obousměrné LED svítidlo ve středu komunikace, indukční napájení</t>
  </si>
  <si>
    <t>75</t>
  </si>
  <si>
    <t>48006</t>
  </si>
  <si>
    <t>Vodící osvětlení - kompenzační kondenzátor - sada</t>
  </si>
  <si>
    <t>76</t>
  </si>
  <si>
    <t>48007</t>
  </si>
  <si>
    <t>Vodící osvětlení - řídící jednotka vodícího osvětlení</t>
  </si>
  <si>
    <t>77</t>
  </si>
  <si>
    <t>48008</t>
  </si>
  <si>
    <t>Vodící osvětlení - zařízení pro směrování elektromagnetického pole</t>
  </si>
  <si>
    <t>78</t>
  </si>
  <si>
    <t>48009</t>
  </si>
  <si>
    <t>Vodící osvětlení - montážní lepidlo pro svítidla</t>
  </si>
  <si>
    <t>79</t>
  </si>
  <si>
    <t>48010</t>
  </si>
  <si>
    <t>Vodící osvětlení - hmota pro zahlazení po vykroužení</t>
  </si>
  <si>
    <t>80</t>
  </si>
  <si>
    <t>48011</t>
  </si>
  <si>
    <t>Vodící osvětlení - tvořítko/nástavec pro správnou montáž krytu proti radlici zimní údržby</t>
  </si>
  <si>
    <t>81</t>
  </si>
  <si>
    <t>48012</t>
  </si>
  <si>
    <t>Vodící osvětlení - kryt proti radlici zimní údržby</t>
  </si>
  <si>
    <t>82</t>
  </si>
  <si>
    <t>48013</t>
  </si>
  <si>
    <t>Vodící osvětlení - kombinovaný nápajecí/datový kabel: 1x 200m</t>
  </si>
  <si>
    <t>83</t>
  </si>
  <si>
    <t>48014</t>
  </si>
  <si>
    <t>Sadové svítidlo - zdroj LED, 15 W, 2000 lm, 2700°K, IP66, náklon 10° - typ dle správce VO</t>
  </si>
  <si>
    <t>84</t>
  </si>
  <si>
    <t>48015</t>
  </si>
  <si>
    <t>Sadové svítidlo - zdroj LED, 47 W, 6500 lm, 2700°K, IP66, náklon 10° - typ dle správce VO</t>
  </si>
  <si>
    <t>85</t>
  </si>
  <si>
    <t>48020</t>
  </si>
  <si>
    <t>Sadový ocelový třístupňový stožár 5,3 m, s ocelovou manžetou, 133mm-89mm-60mm, žárový pozink - typ dle správce VO</t>
  </si>
  <si>
    <t>86</t>
  </si>
  <si>
    <t>48022</t>
  </si>
  <si>
    <t>Ocelový sadový rovný dvouramenný výložník, úhel 180°, délka vyložení 1,0m, žárový pozink - typ dle správce VO</t>
  </si>
  <si>
    <t>87</t>
  </si>
  <si>
    <t>48121</t>
  </si>
  <si>
    <t>Stožárová svorkovnice SR, 1 pojistka</t>
  </si>
  <si>
    <t>88</t>
  </si>
  <si>
    <t>48122</t>
  </si>
  <si>
    <t>Stožárová svorkovnice SR, 2 pojistky</t>
  </si>
  <si>
    <t>89</t>
  </si>
  <si>
    <t>49251</t>
  </si>
  <si>
    <t>Drátěný žlab s integrovanou spojkou 60x60mm, nerez</t>
  </si>
  <si>
    <t>90</t>
  </si>
  <si>
    <t>49252</t>
  </si>
  <si>
    <t>Deska montážní na drátěný žlab, nerez</t>
  </si>
  <si>
    <t>91</t>
  </si>
  <si>
    <t>49253</t>
  </si>
  <si>
    <t>Závěs drátěného žlabu, nerez</t>
  </si>
  <si>
    <t>92</t>
  </si>
  <si>
    <t>49254</t>
  </si>
  <si>
    <t>Kotva závěsu drátěného žlabu, nerez</t>
  </si>
  <si>
    <t>93</t>
  </si>
  <si>
    <t>49255</t>
  </si>
  <si>
    <t>Matice šestihranná, nerez</t>
  </si>
  <si>
    <t>94</t>
  </si>
  <si>
    <t>49256</t>
  </si>
  <si>
    <t>Tyč závitová</t>
  </si>
  <si>
    <t>95</t>
  </si>
  <si>
    <t>49257</t>
  </si>
  <si>
    <t>Chemická kotva 400ml</t>
  </si>
  <si>
    <t>133</t>
  </si>
  <si>
    <t>90001</t>
  </si>
  <si>
    <t>Fólie z polyetylenu šíře 220mm</t>
  </si>
  <si>
    <t>134</t>
  </si>
  <si>
    <t>90011</t>
  </si>
  <si>
    <t>Trubka plastová tuhá bez závitu, pr=25mm</t>
  </si>
  <si>
    <t>135</t>
  </si>
  <si>
    <t>90012</t>
  </si>
  <si>
    <t>Příchytka pro plastové trubky, pr.25</t>
  </si>
  <si>
    <t>136</t>
  </si>
  <si>
    <t>90021</t>
  </si>
  <si>
    <t>Chránička ohebná korugovaná HDPE40</t>
  </si>
  <si>
    <t>137</t>
  </si>
  <si>
    <t>90061</t>
  </si>
  <si>
    <t>Stožárové pouzdro 250*1000mm</t>
  </si>
  <si>
    <t>EL OST</t>
  </si>
  <si>
    <t>Ostatní a vedlejší náklady</t>
  </si>
  <si>
    <t>00001</t>
  </si>
  <si>
    <t>Napojení a úprava stávajícího rozvaděče RMS</t>
  </si>
  <si>
    <t>00002</t>
  </si>
  <si>
    <t>Zatažení nového kabelového vedení VO do stávajícího sloupu VO</t>
  </si>
  <si>
    <t>00003</t>
  </si>
  <si>
    <t>Vyhledání stávajícího uzemnění</t>
  </si>
  <si>
    <t>00004</t>
  </si>
  <si>
    <t>Napojení na stávající uzemnění</t>
  </si>
  <si>
    <t>00005</t>
  </si>
  <si>
    <t>Poplatek za recyklaci svítidla</t>
  </si>
  <si>
    <t>00006</t>
  </si>
  <si>
    <t>Uzemnění - ochrana proti korozi</t>
  </si>
  <si>
    <t>00007</t>
  </si>
  <si>
    <t>Zaměření skutečného provedení VO</t>
  </si>
  <si>
    <t>00012</t>
  </si>
  <si>
    <t>Komplexní zkoušky, vč. vypracování harmonogramu</t>
  </si>
  <si>
    <t>SO 801</t>
  </si>
  <si>
    <t>Inventarizace dřevin a sadové úpravy_způsobilé hlavní</t>
  </si>
  <si>
    <t>18461</t>
  </si>
  <si>
    <t>MULČOVÁNÍ</t>
  </si>
  <si>
    <t>Mulčování vysazených rostlin při tl. mulče do 100 mm v rovině nebo na svahu do 1:5, výsadbové mísy</t>
  </si>
  <si>
    <t>dle TZ sadových úprav 
pro stromy (9+122)*1,0*1,0=131.000 [A] 
pro keře (60+40)*1,0*1,0=100.000 [B] 
a+b=231.000 [C]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</si>
  <si>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</si>
  <si>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184A1</t>
  </si>
  <si>
    <t>VYSAZOVÁNÍ KEŘŮ LISTNATÝCH S BALEM VČETNĚ VÝKOPU JAMKY</t>
  </si>
  <si>
    <t>příprava stanoviště dle TZ, Hloubení jamek bez výměny půdy, Výsadba keře s balem, Hnojení keřových výsadeb, 50g NPK/m2, Postřik keře roztokem proti okusu zvěří, 0,006kg/ks</t>
  </si>
  <si>
    <t>dle situace sadových úprav a specifikací v technické zprávě sadových úprav 
Crataegus monogyna /Hloh jednosemenný/  60 40-60cm, K2l Po 1m Výsadba keřových skupin a linií 
60=60.000 [A] 
Rocan Rosa canina /Růže šípková/ 40 40-60cm, K2l Po 1m Výsadba keřových skupin a linií 
40=40.000 [B] 
a+b=100.000 [C]</t>
  </si>
  <si>
    <t>Položka vysazování keřů zahrnuje dodávku projektem předepsaných keřů, hloubení jamek (min. rozměry pro keře 30/30/30cm) s event. výměnou půdy, s hnojením anorganickým hnojivem a přídavkem organického hnojiva dle PD, zálivku, a pod.  
položka zahrnuje veškerý materiál, výrobky a polotovary, včetně mimostaveništní a vnitrostaveništní dopravy (rovněž přesuny), včetně naložení a složení, případně s uložením</t>
  </si>
  <si>
    <t>184B13</t>
  </si>
  <si>
    <t>VYSAZOVÁNÍ STROMŮ LISTNATÝCH S BALEM OBVOD KMENE DO 12CM, PODCHOZÍ VÝŠ MIN 2,2M</t>
  </si>
  <si>
    <t>Příprava stanoviště dle TZ, jáma do 0,4m3, Hnojení tabletovým hnojivem2x10g jednotlivě k rostlině, Vylepšení výsadbové jámy hydrogelem v množství 0,4kg/ks pro lepší hospodaření s vodou, Výsadba stromu velikosti vysokokmenu, prostokořenného, Ukotvení listnatých stromů třemi kůly s horní a spodní hrazdičkou - soustružené oloupané dřevěné kůly s fazetou, průměr 8cm, délka 2,5m, minimální životnost 2 roky, Ovinutí pletiva kolem kotvení zvnějšku do výšky 1,8m, upevnění proti sklouznutí /lesnická oplocenka/, Nátěr kmene a spodních větví roztokem proti okusu zvěří, 0,006kg/strom</t>
  </si>
  <si>
    <t>dle situace sadových úprav a specifikací v technické zprávě sadových úprav 
Prunus domestica Chrudimská  /švestka domácíChrudimská/ 
122=122.000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</si>
  <si>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</si>
  <si>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184B14</t>
  </si>
  <si>
    <t>VYSAZOVÁNÍ STROMŮ LISTNATÝCH S BALEM OBVOD KMENE DO 14CM, PODCHOZÍ VÝŠ MIN 2,2M</t>
  </si>
  <si>
    <t>Příprava stanovistě dle TZ, Hnojení tabletovým hnojivem s dlouhodobým účinkem 4x10g jednotlivě k rostlině 
Vylepšení výsadbové jámy hydrogelem v množství 0,8kg/ks . Ukotvení listnatých stromů třemi kůly s horní a spodní hrazdičkou - soustružené oloupané dřevěné kůly s fazetou, průměr 8cm, délka 2,5m, minimální životnost 2 roky· Zhotovení obalu kmene listnatých stromů z rákosové rohože výšky 1,8m · Nátěr větví roztokem proti okusu zvěří, 0,006kg/strom · Ovinutí pletiva kolem kotvení zvnějšku do výšky 1,8m, upevnění proti sklouznutí /lesnická oplocenka/</t>
  </si>
  <si>
    <t>dle situace sadových úprav a specifikací v technické zprávě sadových úprav 
Acer pseudoplatanus /Javor klen/ Ok 12-14cm,bal, nasazení 2m, Po 10m 
9=9.000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</si>
  <si>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</si>
  <si>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</si>
  <si>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</si>
  <si>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zalití vodou 30l/ks</t>
  </si>
  <si>
    <t>dle specifikace v TZ sadových úprav 
9*100*2/1000+9*50*4/1000=3.600 [A] 
122*50*2/1000+122*30*4/1000=26.840 [B] 
(60+40)*40*2/1000+(60+40)*20*4/1000=16.000 [C] 
a+b+c=46.440 [D]</t>
  </si>
  <si>
    <t>SO 901</t>
  </si>
  <si>
    <t>Dopravně - inženýrská opatření_způsobilé vedlejší</t>
  </si>
  <si>
    <t>027121</t>
  </si>
  <si>
    <t>PROVIZORNÍ PŘÍSTUPOVÉ CESTY - ZŘÍZENÍ</t>
  </si>
  <si>
    <t>provizorní nástupiště zastávek „Seč, přehrada“, „Seč, Ústupky, odb.“, „Seč, Proseč“ a „Seč, Prosíčka“ 
pronájem, doprava a osazení silničních panelů 3,0x1,0x0,15m po dobu výstavby včetně zajištění přístupu</t>
  </si>
  <si>
    <t>12*2*2=48.000 [A] 
4*a=192.000 [B]</t>
  </si>
  <si>
    <t>027123</t>
  </si>
  <si>
    <t>PROVIZORNÍ PŘÍSTUPOVÉ CESTY - ZRUŠENÍ</t>
  </si>
  <si>
    <t>provizorní nástupiště - demontáž a odvoz panelů, včetně veškeré manipulace</t>
  </si>
  <si>
    <t>03350</t>
  </si>
  <si>
    <t>SLUŽBY ZAJIŠŤUJÍCÍ REGUL, PŘEVED A OCHRANU VEŘEJ DOPRAVY</t>
  </si>
  <si>
    <t>Vyvolané úpravy režimu hromadné dopravy spojené s přesuny a rušením zastávek.  
Informační kampaň, informační značení.</t>
  </si>
  <si>
    <t>zahrnuje objednatelem povolené náklady na služby pro zhotovitele</t>
  </si>
  <si>
    <t>125731</t>
  </si>
  <si>
    <t>VYKOPÁVKY ZE ZEMNÍKŮ A SKLÁDEK TŘ. I, ODVOZ DO 1KM</t>
  </si>
  <si>
    <t>zřízení provizorních sjezdů, zajištění obslužnosti - pouze manipulace s materiálem</t>
  </si>
  <si>
    <t>60*10=600.000 [A]</t>
  </si>
  <si>
    <t>17160</t>
  </si>
  <si>
    <t>ULOŽENÍ SYPANINY DO NÁSYPŮ Z HORNIN KAMENITÝCH SE ZHUTNĚNÍM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</si>
  <si>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</si>
  <si>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91400</t>
  </si>
  <si>
    <t>DOČASNÉ ZAKRYTÍ NEBO OTOČENÍ STÁVAJÍCÍCH DOPRAVNÍCH ZNAČEK</t>
  </si>
  <si>
    <t>odhad 50=50.000 [A]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</si>
  <si>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</si>
  <si>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přenosné značení, včetně přesunu ve fázích výstavby pro vyznačení uzavírky a 
objízdných tras</t>
  </si>
  <si>
    <t>dle situace DIO značky pro fáze I - VI 
90=90.000 [A] 
IS11c značení objízdné trasy 30=30.000 [D] 
souběžné stavby a dodatečné opatření 30=30.000 [B] 
a+b+d=150.000 [C]  
c*6=900.000 [E] po celou dobu výstavby</t>
  </si>
  <si>
    <t>položka zahrnuje: 
- dopravu demontované značky z dočasné skládky 
- osazení a montáž značky na místě určeném projektem 
- nutnou opravu poškozených částí 
nezahrnuje dodávku značky</t>
  </si>
  <si>
    <t>pol. 914131 900=900.000 [A]</t>
  </si>
  <si>
    <t>914139</t>
  </si>
  <si>
    <t>DOPRAV ZNAČKY ZÁKLAD VEL OCEL FÓLIE TŘ 2 - NÁJEMNÉ</t>
  </si>
  <si>
    <t>KSDEN</t>
  </si>
  <si>
    <t>na předpokládanou dobu stavby 66 týdnů 
66*7=462.000 [A] 
a*150=69 300.000 [B]</t>
  </si>
  <si>
    <t>položka zahrnuje sazbu za pronájem dopravních značek a zařízení, počet jednotek je určen jako součin počtu značek a počtu dní použití</t>
  </si>
  <si>
    <t>914412</t>
  </si>
  <si>
    <t>DOPRAVNÍ ZNAČKY 100X150CM OCELOVÉ - MONTÁŽ S PŘEMÍSTĚNÍM</t>
  </si>
  <si>
    <t>dle situace DIO 
značky pro fáze I - VI 
30=30.000 [A] 
rezerva na souběžné stavby a dodatečné opatření 
20=20.000 [B] 
Celkem: A+B=50.000 [C] po celou dobu výstavby 
c*6=300.000 [D]</t>
  </si>
  <si>
    <t>914413</t>
  </si>
  <si>
    <t>DOPRAVNÍ ZNAČKY 100X150CM OCELOVÉ - DEMONTÁŽ</t>
  </si>
  <si>
    <t>pol 914411 300=300.000 [A]</t>
  </si>
  <si>
    <t>914419</t>
  </si>
  <si>
    <t>DOPRAV ZNAČKY 100X150CM OCEL - NÁJEMNÉ</t>
  </si>
  <si>
    <t>na předpokládanou dobu stavby 66 týdnů 
66*7=462.000 [A] 
a*50=23 100.000 [B]</t>
  </si>
  <si>
    <t>916122</t>
  </si>
  <si>
    <t>DOPRAV SVĚTLO VÝSTRAŽ SOUPRAVA 3KS - MONTÁŽ S PŘESUNEM</t>
  </si>
  <si>
    <t>3xS7</t>
  </si>
  <si>
    <t>dodávka, montáž s přemístěním, nájemné po celou dobu stavby včetně opravy 
objízdné trasy 
2*sada 2=2.000 [A] 
pro fáze I - VI  
a*6=12.000 [B]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</si>
  <si>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</si>
  <si>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916123</t>
  </si>
  <si>
    <t>DOPRAV SVĚTLO VÝSTRAŽ SOUPRAVA 3KS - DEMONTÁŽ</t>
  </si>
  <si>
    <t>12=12.000 [A]</t>
  </si>
  <si>
    <t>Položka zahrnuje odstranění, demontáž a odklizení zařízení s odvozem na předepsané místo</t>
  </si>
  <si>
    <t>916129</t>
  </si>
  <si>
    <t>DOPRAV SVĚTLO VÝSTRAŽ SOUPRAVA 3KS - NÁJEMNÉ</t>
  </si>
  <si>
    <t>na předpokládanou dobu stavby 66 týdnů 
66*7=462.000 [A] 
a*2=924.000 [B]</t>
  </si>
  <si>
    <t>položka zahrnuje sazbu za pronájem zařízení. Počet měrných jednotek se určí jako součin počtu zařízení a počtu dní použití.</t>
  </si>
  <si>
    <t>916152</t>
  </si>
  <si>
    <t>SEMAFOROVÁ PŘENOSNÁ SOUPRAVA - MONTÁŽ S PŘESUNEM</t>
  </si>
  <si>
    <t>kompletní provizorní SSZ pro řízení kyvadlového provozu</t>
  </si>
  <si>
    <t>dle situace DIO  
1 souprava 1=1.000 [A]</t>
  </si>
  <si>
    <t>916153</t>
  </si>
  <si>
    <t>SEMAFOROVÁ PŘENOSNÁ SOUPRAVA - DEMONTÁŽ</t>
  </si>
  <si>
    <t>916159</t>
  </si>
  <si>
    <t>SEMAFOROVÁ PŘENOSNÁ SOUPRAVA - NÁJEMNÉ</t>
  </si>
  <si>
    <t>na předpokládanou dobu stavby pracovní fáze 1 
16*7=112.000 [A] 
a*1=112.000 [B]</t>
  </si>
  <si>
    <t>916322</t>
  </si>
  <si>
    <t>DOPRAVNÍ ZÁBRANY Z2 S FÓLIÍ TŘ 2 - MONTÁŽ S PŘESUNEM</t>
  </si>
  <si>
    <t>dle situace DIO 
uzavírky s přesunem mezi fázemi stavby 
max. počet 4=4.000 [A] 
počet fází a*6=24.000 [B]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</si>
  <si>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</si>
  <si>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916323</t>
  </si>
  <si>
    <t>DOPRAVNÍ ZÁBRANY Z2 S FÓLIÍ TŘ 2 - DEMONTÁŽ</t>
  </si>
  <si>
    <t>pol. 916321 24=24.000 [A]</t>
  </si>
  <si>
    <t>916329</t>
  </si>
  <si>
    <t>DOPRAVNÍ ZÁBRANY Z2 S FÓLIÍ TŘ 2 - NÁJEMNÉ</t>
  </si>
  <si>
    <t>na předpokládanou dobu stavby 42 týdnů 
66*7=462.000 [A] 
a*4=1 848.000 [B]</t>
  </si>
  <si>
    <t>916332</t>
  </si>
  <si>
    <t>SMĚROVACÍ DESKY Z4 JEDNOSTR S FÓLIÍ TŘ 1 - MONTÁŽ S PŘESUNEM</t>
  </si>
  <si>
    <t>pro opretativní úpravu provozu  
max. počet 50=50.000 [A] 
počet fází a*6=300.000 [B]</t>
  </si>
  <si>
    <t>916333</t>
  </si>
  <si>
    <t>SMĚROVACÍ DESKY Z4 JEDNOSTR S FÓLIÍ TŘ 1 - DEMONTÁŽ</t>
  </si>
  <si>
    <t>pol 916332 300=300.000 [A]</t>
  </si>
  <si>
    <t>916339</t>
  </si>
  <si>
    <t>SMĚROVACÍ DESKY Z4 - NÁJEMNÉ</t>
  </si>
  <si>
    <t>916722</t>
  </si>
  <si>
    <t>UPEVŇOVACÍ KONSTR - PODKLADNÍ DESKA OD 28KG - MONTÁŽ S PŘESUNEM</t>
  </si>
  <si>
    <t>dle situace DIO 
SDZ 150*2=300.000 [A] 
IP22 30*2*2=120.000 [B] 
Z2 4*2*2=16.000 [C] 
Z4 50*2=100.000 [D] 
Celkem: A+B+C+D=536.000 [E] 
počet fází e*6=3 216.000 [F]</t>
  </si>
  <si>
    <t>916723</t>
  </si>
  <si>
    <t>UPEVŇOVACÍ KONSTR - PODKLADNÍ DESKA OD 28KG - DEMONTÁŽ</t>
  </si>
  <si>
    <t>3216=3 216.000 [A]</t>
  </si>
  <si>
    <t>916729</t>
  </si>
  <si>
    <t>UPEVŇOVACÍ KONSTR - PODKL DESKA OD 28KG - NÁJEMNÉ</t>
  </si>
  <si>
    <t>na předpokládanou dobu stavby 66 týdnů 
42*7=294.000 [A] 
a*536=157 584.000 [B]</t>
  </si>
  <si>
    <t>916732</t>
  </si>
  <si>
    <t>UPEVŇOVACÍ KONSTR - OCEL STOJAN - MONTÁŽ S PŘESUNEM</t>
  </si>
  <si>
    <t>dle situace DIO 
SDZ 150=150.000 [A] 
IP22 30*2=60.000 [B] 
Z2 4*2=8.000 [C] 
Z4 50=50.000 [D] 
Celkem: A+B+C+D=268.000 [E] 
počet fází e*6=1 608.000 [F]</t>
  </si>
  <si>
    <t>916733</t>
  </si>
  <si>
    <t>UPEVŇOVACÍ KONSTR - OCEL STOJAN - DEMONTÁŽ</t>
  </si>
  <si>
    <t>1608=1 608.000 [A]</t>
  </si>
  <si>
    <t>916739</t>
  </si>
  <si>
    <t>UPEVŇOVACÍ KONSTR - OCEL STOJAN - NÁJEMNÉ</t>
  </si>
  <si>
    <t>na předpokládanou dobu stavby 66 týdnů 
66*7=462.000 [A] 
a*268=123 816.000 [B]</t>
  </si>
  <si>
    <t>SO 902</t>
  </si>
  <si>
    <t>Pomocné dopravní stavby a opatření_způsobilé vedlejší</t>
  </si>
  <si>
    <t>027111</t>
  </si>
  <si>
    <t>PROVIZORNÍ OBJÍŽĎKY - ZŘÍZENÍ</t>
  </si>
  <si>
    <t>Passportizace objízdných tras před stavbou a po jejím skončení</t>
  </si>
  <si>
    <t>odstranění stávajících asfaltových vrstev vč. zazubení stávajících vrstev v místě napojení vč. naložení, odvozu a uložení na skládku SUSPK Třemošnice</t>
  </si>
  <si>
    <t>plocha frézování na  III/33755 a III/33756 
celková plocha zesílení 7000 m2 
předpoklad frézování 3500=3 500.000 [A] 
a*0,050=175.000 [B]</t>
  </si>
  <si>
    <t>Položka zahrnuje veškerou manipulaci s vybouranou sutí a s vybouranými hmotami vč. uložení na skládku dodavatele.</t>
  </si>
  <si>
    <t>obnova krajnic v úsecích zesílení 
25% délky úseků 
0,25*(2844+2134)*0,75*2=1 866.750 [A]</t>
  </si>
  <si>
    <t>577202</t>
  </si>
  <si>
    <t>VRSTVY PRO OBNOVU, OPRAVY - SPOJ POSTŘIK</t>
  </si>
  <si>
    <t>PS-E 0,4 kg/m2 zbytkového pojiva po vyštěpení</t>
  </si>
  <si>
    <t>plocha opravy  
pod ACO 7000+ 
pod ACL 7000+ 
na vyrovnávky 7000*0,20+  uvažováno 20% plochy 
výtluky 7000*0,05=15 750.000 [A]   uvažováno 5% plochy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</si>
  <si>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  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</si>
  <si>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5774AE</t>
  </si>
  <si>
    <t>VRSTVY PRO OBNOVU A OPRAVY Z ASF BETONU ACO 11+, 11S</t>
  </si>
  <si>
    <t>ACO 11  tl. 40mm</t>
  </si>
  <si>
    <t>plocha zesílení na  III/33755 a III/33756  
celkem 7000=7 000.000 [A] 
a*0,04=280.000 [B]  celoplošný obrus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</si>
  <si>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 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 
-nezahrnuje očištění podkladu po veřejném provozu</t>
  </si>
  <si>
    <t>5774CG</t>
  </si>
  <si>
    <t>VRSTVY PRO OBNOVU A OPRAVY Z ASF BETONU ACL 16S, 16+</t>
  </si>
  <si>
    <t>ACL 16+ pro vyrovnávky, ložnou nebo výplně výtluků</t>
  </si>
  <si>
    <t>plocha zesílení na  III/33755 a III/33756 
7000=7 000.000 [A]    
a*0,06=420.000 [B]  celoplošná ložná v rozsahu zesílení 
a*0,20*0,06=84.000 [C] vyrovnávky na 20% plochy zesílení 
a*0,05*0,08=28.000 [D] výtluky na 5% plochy zesílení 
b+c+d=532.000 [E]</t>
  </si>
  <si>
    <t>obnova VDZ v úseku zesílení - na 25% délky úseků 
V4 (0,125) 0,25*(2844+2134)*0,125*2=311.125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</si>
</sst>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SUM(C10:C40)</f>
      </c>
      <c r="D6" s="1"/>
      <c r="E6" s="1"/>
    </row>
    <row r="7" spans="1:5" ht="12.75" customHeight="1">
      <c r="A7" s="1"/>
      <c r="B7" s="4" t="s">
        <v>4</v>
      </c>
      <c r="C7" s="7">
        <f>SUM(E10:E40)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101</v>
      </c>
      <c r="B11" s="20" t="s">
        <v>102</v>
      </c>
      <c r="C11" s="21">
        <f>'SO 001'!I3</f>
      </c>
      <c r="D11" s="21">
        <f>'SO 001'!O2</f>
      </c>
      <c r="E11" s="21">
        <f>C11+D11</f>
      </c>
    </row>
    <row r="12" spans="1:5" ht="12.75" customHeight="1">
      <c r="A12" s="20" t="s">
        <v>182</v>
      </c>
      <c r="B12" s="20" t="s">
        <v>183</v>
      </c>
      <c r="C12" s="21">
        <f>'SO 002'!I3</f>
      </c>
      <c r="D12" s="21">
        <f>'SO 002'!O2</f>
      </c>
      <c r="E12" s="21">
        <f>C12+D12</f>
      </c>
    </row>
    <row r="13" spans="1:5" ht="12.75" customHeight="1">
      <c r="A13" s="20" t="s">
        <v>282</v>
      </c>
      <c r="B13" s="20" t="s">
        <v>283</v>
      </c>
      <c r="C13" s="21">
        <f>'SO 101'!I3</f>
      </c>
      <c r="D13" s="21">
        <f>'SO 101'!O2</f>
      </c>
      <c r="E13" s="21">
        <f>C13+D13</f>
      </c>
    </row>
    <row r="14" spans="1:5" ht="12.75" customHeight="1">
      <c r="A14" s="20" t="s">
        <v>541</v>
      </c>
      <c r="B14" s="20" t="s">
        <v>542</v>
      </c>
      <c r="C14" s="21">
        <f>'SO 102'!I3</f>
      </c>
      <c r="D14" s="21">
        <f>'SO 102'!O2</f>
      </c>
      <c r="E14" s="21">
        <f>C14+D14</f>
      </c>
    </row>
    <row r="15" spans="1:5" ht="12.75" customHeight="1">
      <c r="A15" s="20" t="s">
        <v>598</v>
      </c>
      <c r="B15" s="20" t="s">
        <v>599</v>
      </c>
      <c r="C15" s="21">
        <f>'SO 103'!I3</f>
      </c>
      <c r="D15" s="21">
        <f>'SO 103'!O2</f>
      </c>
      <c r="E15" s="21">
        <f>C15+D15</f>
      </c>
    </row>
    <row r="16" spans="1:5" ht="12.75" customHeight="1">
      <c r="A16" s="20" t="s">
        <v>705</v>
      </c>
      <c r="B16" s="20" t="s">
        <v>706</v>
      </c>
      <c r="C16" s="21">
        <f>'SO 104'!I3</f>
      </c>
      <c r="D16" s="21">
        <f>'SO 104'!O2</f>
      </c>
      <c r="E16" s="21">
        <f>C16+D16</f>
      </c>
    </row>
    <row r="17" spans="1:5" ht="12.75" customHeight="1">
      <c r="A17" s="20" t="s">
        <v>722</v>
      </c>
      <c r="B17" s="20" t="s">
        <v>723</v>
      </c>
      <c r="C17" s="21">
        <f>'SO 105'!I3</f>
      </c>
      <c r="D17" s="21">
        <f>'SO 105'!O2</f>
      </c>
      <c r="E17" s="21">
        <f>C17+D17</f>
      </c>
    </row>
    <row r="18" spans="1:5" ht="12.75" customHeight="1">
      <c r="A18" s="20" t="s">
        <v>780</v>
      </c>
      <c r="B18" s="20" t="s">
        <v>781</v>
      </c>
      <c r="C18" s="21">
        <f>'SO 106'!I3</f>
      </c>
      <c r="D18" s="21">
        <f>'SO 106'!O2</f>
      </c>
      <c r="E18" s="21">
        <f>C18+D18</f>
      </c>
    </row>
    <row r="19" spans="1:5" ht="12.75" customHeight="1">
      <c r="A19" s="20" t="s">
        <v>891</v>
      </c>
      <c r="B19" s="20" t="s">
        <v>892</v>
      </c>
      <c r="C19" s="21">
        <f>'SO 107'!I3</f>
      </c>
      <c r="D19" s="21">
        <f>'SO 107'!O2</f>
      </c>
      <c r="E19" s="21">
        <f>C19+D19</f>
      </c>
    </row>
    <row r="20" spans="1:5" ht="12.75" customHeight="1">
      <c r="A20" s="20" t="s">
        <v>919</v>
      </c>
      <c r="B20" s="20" t="s">
        <v>920</v>
      </c>
      <c r="C20" s="21">
        <f>'SO 121'!I3</f>
      </c>
      <c r="D20" s="21">
        <f>'SO 121'!O2</f>
      </c>
      <c r="E20" s="21">
        <f>C20+D20</f>
      </c>
    </row>
    <row r="21" spans="1:5" ht="12.75" customHeight="1">
      <c r="A21" s="20" t="s">
        <v>961</v>
      </c>
      <c r="B21" s="20" t="s">
        <v>962</v>
      </c>
      <c r="C21" s="21">
        <f>'SO 122'!I3</f>
      </c>
      <c r="D21" s="21">
        <f>'SO 122'!O2</f>
      </c>
      <c r="E21" s="21">
        <f>C21+D21</f>
      </c>
    </row>
    <row r="22" spans="1:5" ht="12.75" customHeight="1">
      <c r="A22" s="20" t="s">
        <v>986</v>
      </c>
      <c r="B22" s="20" t="s">
        <v>987</v>
      </c>
      <c r="C22" s="21">
        <f>'SO 134'!I3</f>
      </c>
      <c r="D22" s="21">
        <f>'SO 134'!O2</f>
      </c>
      <c r="E22" s="21">
        <f>C22+D22</f>
      </c>
    </row>
    <row r="23" spans="1:5" ht="12.75" customHeight="1">
      <c r="A23" s="20" t="s">
        <v>1037</v>
      </c>
      <c r="B23" s="20" t="s">
        <v>1038</v>
      </c>
      <c r="C23" s="21">
        <f>'SO 135'!I3</f>
      </c>
      <c r="D23" s="21">
        <f>'SO 135'!O2</f>
      </c>
      <c r="E23" s="21">
        <f>C23+D23</f>
      </c>
    </row>
    <row r="24" spans="1:5" ht="12.75" customHeight="1">
      <c r="A24" s="20" t="s">
        <v>1071</v>
      </c>
      <c r="B24" s="20" t="s">
        <v>1072</v>
      </c>
      <c r="C24" s="21">
        <f>'SO 141'!I3</f>
      </c>
      <c r="D24" s="21">
        <f>'SO 141'!O2</f>
      </c>
      <c r="E24" s="21">
        <f>C24+D24</f>
      </c>
    </row>
    <row r="25" spans="1:5" ht="12.75" customHeight="1">
      <c r="A25" s="20" t="s">
        <v>1094</v>
      </c>
      <c r="B25" s="20" t="s">
        <v>1095</v>
      </c>
      <c r="C25" s="21">
        <f>'SO 142'!I3</f>
      </c>
      <c r="D25" s="21">
        <f>'SO 142'!O2</f>
      </c>
      <c r="E25" s="21">
        <f>C25+D25</f>
      </c>
    </row>
    <row r="26" spans="1:5" ht="12.75" customHeight="1">
      <c r="A26" s="20" t="s">
        <v>1112</v>
      </c>
      <c r="B26" s="20" t="s">
        <v>1113</v>
      </c>
      <c r="C26" s="21">
        <f>'SO 143'!I3</f>
      </c>
      <c r="D26" s="21">
        <f>'SO 143'!O2</f>
      </c>
      <c r="E26" s="21">
        <f>C26+D26</f>
      </c>
    </row>
    <row r="27" spans="1:5" ht="12.75" customHeight="1">
      <c r="A27" s="20" t="s">
        <v>1140</v>
      </c>
      <c r="B27" s="20" t="s">
        <v>1141</v>
      </c>
      <c r="C27" s="21">
        <f>'SO 144'!I3</f>
      </c>
      <c r="D27" s="21">
        <f>'SO 144'!O2</f>
      </c>
      <c r="E27" s="21">
        <f>C27+D27</f>
      </c>
    </row>
    <row r="28" spans="1:5" ht="12.75" customHeight="1">
      <c r="A28" s="20" t="s">
        <v>1165</v>
      </c>
      <c r="B28" s="20" t="s">
        <v>1166</v>
      </c>
      <c r="C28" s="21">
        <f>'SO 190'!I3</f>
      </c>
      <c r="D28" s="21">
        <f>'SO 190'!O2</f>
      </c>
      <c r="E28" s="21">
        <f>C28+D28</f>
      </c>
    </row>
    <row r="29" spans="1:5" ht="12.75" customHeight="1">
      <c r="A29" s="20" t="s">
        <v>1223</v>
      </c>
      <c r="B29" s="20" t="s">
        <v>1224</v>
      </c>
      <c r="C29" s="21">
        <f>'SO 201'!I3</f>
      </c>
      <c r="D29" s="21">
        <f>'SO 201'!O2</f>
      </c>
      <c r="E29" s="21">
        <f>C29+D29</f>
      </c>
    </row>
    <row r="30" spans="1:5" ht="12.75" customHeight="1">
      <c r="A30" s="20" t="s">
        <v>1416</v>
      </c>
      <c r="B30" s="20" t="s">
        <v>1417</v>
      </c>
      <c r="C30" s="21">
        <f>'SO 251'!I3</f>
      </c>
      <c r="D30" s="21">
        <f>'SO 251'!O2</f>
      </c>
      <c r="E30" s="21">
        <f>C30+D30</f>
      </c>
    </row>
    <row r="31" spans="1:5" ht="12.75" customHeight="1">
      <c r="A31" s="20" t="s">
        <v>1431</v>
      </c>
      <c r="B31" s="20" t="s">
        <v>1432</v>
      </c>
      <c r="C31" s="21">
        <f>'SO 252'!I3</f>
      </c>
      <c r="D31" s="21">
        <f>'SO 252'!O2</f>
      </c>
      <c r="E31" s="21">
        <f>C31+D31</f>
      </c>
    </row>
    <row r="32" spans="1:5" ht="12.75" customHeight="1">
      <c r="A32" s="20" t="s">
        <v>1438</v>
      </c>
      <c r="B32" s="20" t="s">
        <v>1439</v>
      </c>
      <c r="C32" s="21">
        <f>'SO 253'!I3</f>
      </c>
      <c r="D32" s="21">
        <f>'SO 253'!O2</f>
      </c>
      <c r="E32" s="21">
        <f>C32+D32</f>
      </c>
    </row>
    <row r="33" spans="1:5" ht="12.75" customHeight="1">
      <c r="A33" s="20" t="s">
        <v>1463</v>
      </c>
      <c r="B33" s="20" t="s">
        <v>1464</v>
      </c>
      <c r="C33" s="21">
        <f>'SO 301'!I3</f>
      </c>
      <c r="D33" s="21">
        <f>'SO 301'!O2</f>
      </c>
      <c r="E33" s="21">
        <f>C33+D33</f>
      </c>
    </row>
    <row r="34" spans="1:5" ht="12.75" customHeight="1">
      <c r="A34" s="20" t="s">
        <v>1495</v>
      </c>
      <c r="B34" s="20" t="s">
        <v>1496</v>
      </c>
      <c r="C34" s="21">
        <f>'SO 302'!I3</f>
      </c>
      <c r="D34" s="21">
        <f>'SO 302'!O2</f>
      </c>
      <c r="E34" s="21">
        <f>C34+D34</f>
      </c>
    </row>
    <row r="35" spans="1:5" ht="12.75" customHeight="1">
      <c r="A35" s="20" t="s">
        <v>1585</v>
      </c>
      <c r="B35" s="20" t="s">
        <v>1586</v>
      </c>
      <c r="C35" s="21">
        <f>'SO 303'!I3</f>
      </c>
      <c r="D35" s="21">
        <f>'SO 303'!O2</f>
      </c>
      <c r="E35" s="21">
        <f>C35+D35</f>
      </c>
    </row>
    <row r="36" spans="1:5" ht="12.75" customHeight="1">
      <c r="A36" s="20" t="s">
        <v>1665</v>
      </c>
      <c r="B36" s="20" t="s">
        <v>1666</v>
      </c>
      <c r="C36" s="21">
        <f>'SO 304'!I3</f>
      </c>
      <c r="D36" s="21">
        <f>'SO 304'!O2</f>
      </c>
      <c r="E36" s="21">
        <f>C36+D36</f>
      </c>
    </row>
    <row r="37" spans="1:5" ht="12.75" customHeight="1">
      <c r="A37" s="20" t="s">
        <v>1700</v>
      </c>
      <c r="B37" s="20" t="s">
        <v>1701</v>
      </c>
      <c r="C37" s="21">
        <f>'SO 601'!I3</f>
      </c>
      <c r="D37" s="21">
        <f>'SO 601'!O2</f>
      </c>
      <c r="E37" s="21">
        <f>C37+D37</f>
      </c>
    </row>
    <row r="38" spans="1:5" ht="12.75" customHeight="1">
      <c r="A38" s="20" t="s">
        <v>2114</v>
      </c>
      <c r="B38" s="20" t="s">
        <v>2115</v>
      </c>
      <c r="C38" s="21">
        <f>'SO 801'!I3</f>
      </c>
      <c r="D38" s="21">
        <f>'SO 801'!O2</f>
      </c>
      <c r="E38" s="21">
        <f>C38+D38</f>
      </c>
    </row>
    <row r="39" spans="1:5" ht="12.75" customHeight="1">
      <c r="A39" s="20" t="s">
        <v>2140</v>
      </c>
      <c r="B39" s="20" t="s">
        <v>2141</v>
      </c>
      <c r="C39" s="21">
        <f>'SO 901'!I3</f>
      </c>
      <c r="D39" s="21">
        <f>'SO 901'!O2</f>
      </c>
      <c r="E39" s="21">
        <f>C39+D39</f>
      </c>
    </row>
    <row r="40" spans="1:5" ht="12.75" customHeight="1">
      <c r="A40" s="20" t="s">
        <v>2240</v>
      </c>
      <c r="B40" s="20" t="s">
        <v>2241</v>
      </c>
      <c r="C40" s="21">
        <f>'SO 902'!I3</f>
      </c>
      <c r="D40" s="21">
        <f>'SO 902'!O2</f>
      </c>
      <c r="E40" s="21">
        <f>C40+D40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0+O8+O17+O66+O75+O116+O149+O178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780</v>
      </c>
      <c r="I3" s="39">
        <f>0+I8+I17+I66+I75+I116+I149+I178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780</v>
      </c>
      <c r="D4" s="6"/>
      <c r="E4" s="18" t="s">
        <v>781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2.253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782</v>
      </c>
    </row>
    <row r="11" spans="1:5" ht="38.25">
      <c r="A11" s="37" t="s">
        <v>54</v>
      </c>
      <c r="E11" s="38" t="s">
        <v>783</v>
      </c>
    </row>
    <row r="12" spans="1:5" ht="25.5">
      <c r="A12" t="s">
        <v>56</v>
      </c>
      <c r="E12" s="36" t="s">
        <v>285</v>
      </c>
    </row>
    <row r="13" spans="1:16" ht="12.75">
      <c r="A13" s="25" t="s">
        <v>46</v>
      </c>
      <c r="B13" s="29" t="s">
        <v>22</v>
      </c>
      <c r="C13" s="29" t="s">
        <v>286</v>
      </c>
      <c r="D13" s="25" t="s">
        <v>48</v>
      </c>
      <c r="E13" s="30" t="s">
        <v>191</v>
      </c>
      <c r="F13" s="31" t="s">
        <v>186</v>
      </c>
      <c r="G13" s="32">
        <v>208.078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192</v>
      </c>
    </row>
    <row r="15" spans="1:5" ht="38.25">
      <c r="A15" s="37" t="s">
        <v>54</v>
      </c>
      <c r="E15" s="38" t="s">
        <v>784</v>
      </c>
    </row>
    <row r="16" spans="1:5" ht="25.5">
      <c r="A16" t="s">
        <v>56</v>
      </c>
      <c r="E16" s="36" t="s">
        <v>189</v>
      </c>
    </row>
    <row r="17" spans="1:18" ht="12.75" customHeight="1">
      <c r="A17" s="6" t="s">
        <v>44</v>
      </c>
      <c r="B17" s="6"/>
      <c r="C17" s="41" t="s">
        <v>28</v>
      </c>
      <c r="D17" s="6"/>
      <c r="E17" s="27" t="s">
        <v>103</v>
      </c>
      <c r="F17" s="6"/>
      <c r="G17" s="6"/>
      <c r="H17" s="6"/>
      <c r="I17" s="42">
        <f>0+Q17</f>
      </c>
      <c r="J17" s="6"/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12.75">
      <c r="A18" s="25" t="s">
        <v>46</v>
      </c>
      <c r="B18" s="29" t="s">
        <v>21</v>
      </c>
      <c r="C18" s="29" t="s">
        <v>785</v>
      </c>
      <c r="D18" s="25" t="s">
        <v>48</v>
      </c>
      <c r="E18" s="30" t="s">
        <v>786</v>
      </c>
      <c r="F18" s="31" t="s">
        <v>106</v>
      </c>
      <c r="G18" s="32">
        <v>11.443</v>
      </c>
      <c r="H18" s="33">
        <v>0</v>
      </c>
      <c r="I18" s="34">
        <f>ROUND(ROUND(H18,2)*ROUND(G18,3),2)</f>
      </c>
      <c r="J18" s="31" t="s">
        <v>107</v>
      </c>
      <c r="O18">
        <f>(I18*0)/100</f>
      </c>
      <c r="P18" t="s">
        <v>26</v>
      </c>
    </row>
    <row r="19" spans="1:5" ht="12.75">
      <c r="A19" s="35" t="s">
        <v>52</v>
      </c>
      <c r="E19" s="36" t="s">
        <v>787</v>
      </c>
    </row>
    <row r="20" spans="1:5" ht="25.5">
      <c r="A20" s="37" t="s">
        <v>54</v>
      </c>
      <c r="E20" s="38" t="s">
        <v>788</v>
      </c>
    </row>
    <row r="21" spans="1:5" ht="12.75">
      <c r="A21" t="s">
        <v>56</v>
      </c>
      <c r="E21" s="36" t="s">
        <v>789</v>
      </c>
    </row>
    <row r="22" spans="1:16" ht="12.75">
      <c r="A22" s="25" t="s">
        <v>46</v>
      </c>
      <c r="B22" s="29" t="s">
        <v>32</v>
      </c>
      <c r="C22" s="29" t="s">
        <v>234</v>
      </c>
      <c r="D22" s="25" t="s">
        <v>48</v>
      </c>
      <c r="E22" s="30" t="s">
        <v>235</v>
      </c>
      <c r="F22" s="31" t="s">
        <v>186</v>
      </c>
      <c r="G22" s="32">
        <v>1.716</v>
      </c>
      <c r="H22" s="33">
        <v>0</v>
      </c>
      <c r="I22" s="34">
        <f>ROUND(ROUND(H22,2)*ROUND(G22,3),2)</f>
      </c>
      <c r="J22" s="31" t="s">
        <v>107</v>
      </c>
      <c r="O22">
        <f>(I22*0)/100</f>
      </c>
      <c r="P22" t="s">
        <v>26</v>
      </c>
    </row>
    <row r="23" spans="1:5" ht="12.75">
      <c r="A23" s="35" t="s">
        <v>52</v>
      </c>
      <c r="E23" s="36" t="s">
        <v>298</v>
      </c>
    </row>
    <row r="24" spans="1:5" ht="25.5">
      <c r="A24" s="37" t="s">
        <v>54</v>
      </c>
      <c r="E24" s="38" t="s">
        <v>790</v>
      </c>
    </row>
    <row r="25" spans="1:5" ht="38.25">
      <c r="A25" t="s">
        <v>56</v>
      </c>
      <c r="E25" s="36" t="s">
        <v>300</v>
      </c>
    </row>
    <row r="26" spans="1:16" ht="12.75">
      <c r="A26" s="25" t="s">
        <v>46</v>
      </c>
      <c r="B26" s="29" t="s">
        <v>34</v>
      </c>
      <c r="C26" s="29" t="s">
        <v>725</v>
      </c>
      <c r="D26" s="25" t="s">
        <v>48</v>
      </c>
      <c r="E26" s="30" t="s">
        <v>726</v>
      </c>
      <c r="F26" s="31" t="s">
        <v>186</v>
      </c>
      <c r="G26" s="32">
        <v>8.55</v>
      </c>
      <c r="H26" s="33">
        <v>0</v>
      </c>
      <c r="I26" s="34">
        <f>ROUND(ROUND(H26,2)*ROUND(G26,3),2)</f>
      </c>
      <c r="J26" s="31" t="s">
        <v>107</v>
      </c>
      <c r="O26">
        <f>(I26*21)/100</f>
      </c>
      <c r="P26" t="s">
        <v>22</v>
      </c>
    </row>
    <row r="27" spans="1:5" ht="25.5">
      <c r="A27" s="35" t="s">
        <v>52</v>
      </c>
      <c r="E27" s="36" t="s">
        <v>791</v>
      </c>
    </row>
    <row r="28" spans="1:5" ht="51">
      <c r="A28" s="37" t="s">
        <v>54</v>
      </c>
      <c r="E28" s="38" t="s">
        <v>792</v>
      </c>
    </row>
    <row r="29" spans="1:5" ht="318.75">
      <c r="A29" t="s">
        <v>56</v>
      </c>
      <c r="E29" s="36" t="s">
        <v>729</v>
      </c>
    </row>
    <row r="30" spans="1:16" ht="12.75">
      <c r="A30" s="25" t="s">
        <v>46</v>
      </c>
      <c r="B30" s="29" t="s">
        <v>36</v>
      </c>
      <c r="C30" s="29" t="s">
        <v>305</v>
      </c>
      <c r="D30" s="25" t="s">
        <v>48</v>
      </c>
      <c r="E30" s="30" t="s">
        <v>306</v>
      </c>
      <c r="F30" s="31" t="s">
        <v>186</v>
      </c>
      <c r="G30" s="32">
        <v>199.078</v>
      </c>
      <c r="H30" s="33">
        <v>0</v>
      </c>
      <c r="I30" s="34">
        <f>ROUND(ROUND(H30,2)*ROUND(G30,3),2)</f>
      </c>
      <c r="J30" s="31" t="s">
        <v>107</v>
      </c>
      <c r="O30">
        <f>(I30*0)/100</f>
      </c>
      <c r="P30" t="s">
        <v>26</v>
      </c>
    </row>
    <row r="31" spans="1:5" ht="25.5">
      <c r="A31" s="35" t="s">
        <v>52</v>
      </c>
      <c r="E31" s="36" t="s">
        <v>730</v>
      </c>
    </row>
    <row r="32" spans="1:5" ht="102">
      <c r="A32" s="37" t="s">
        <v>54</v>
      </c>
      <c r="E32" s="38" t="s">
        <v>793</v>
      </c>
    </row>
    <row r="33" spans="1:5" ht="318.75">
      <c r="A33" t="s">
        <v>56</v>
      </c>
      <c r="E33" s="36" t="s">
        <v>309</v>
      </c>
    </row>
    <row r="34" spans="1:16" ht="12.75">
      <c r="A34" s="25" t="s">
        <v>46</v>
      </c>
      <c r="B34" s="29" t="s">
        <v>75</v>
      </c>
      <c r="C34" s="29" t="s">
        <v>254</v>
      </c>
      <c r="D34" s="25" t="s">
        <v>48</v>
      </c>
      <c r="E34" s="30" t="s">
        <v>255</v>
      </c>
      <c r="F34" s="31" t="s">
        <v>186</v>
      </c>
      <c r="G34" s="32">
        <v>10</v>
      </c>
      <c r="H34" s="33">
        <v>0</v>
      </c>
      <c r="I34" s="34">
        <f>ROUND(ROUND(H34,2)*ROUND(G34,3),2)</f>
      </c>
      <c r="J34" s="31" t="s">
        <v>107</v>
      </c>
      <c r="O34">
        <f>(I34*0)/100</f>
      </c>
      <c r="P34" t="s">
        <v>26</v>
      </c>
    </row>
    <row r="35" spans="1:5" ht="12.75">
      <c r="A35" s="35" t="s">
        <v>52</v>
      </c>
      <c r="E35" s="36" t="s">
        <v>48</v>
      </c>
    </row>
    <row r="36" spans="1:5" ht="12.75">
      <c r="A36" s="37" t="s">
        <v>54</v>
      </c>
      <c r="E36" s="38" t="s">
        <v>794</v>
      </c>
    </row>
    <row r="37" spans="1:5" ht="191.25">
      <c r="A37" t="s">
        <v>56</v>
      </c>
      <c r="E37" s="36" t="s">
        <v>315</v>
      </c>
    </row>
    <row r="38" spans="1:16" ht="12.75">
      <c r="A38" s="25" t="s">
        <v>46</v>
      </c>
      <c r="B38" s="29" t="s">
        <v>80</v>
      </c>
      <c r="C38" s="29" t="s">
        <v>610</v>
      </c>
      <c r="D38" s="25" t="s">
        <v>48</v>
      </c>
      <c r="E38" s="30" t="s">
        <v>611</v>
      </c>
      <c r="F38" s="31" t="s">
        <v>186</v>
      </c>
      <c r="G38" s="32">
        <v>362.25</v>
      </c>
      <c r="H38" s="33">
        <v>0</v>
      </c>
      <c r="I38" s="34">
        <f>ROUND(ROUND(H38,2)*ROUND(G38,3),2)</f>
      </c>
      <c r="J38" s="31" t="s">
        <v>107</v>
      </c>
      <c r="O38">
        <f>(I38*21)/100</f>
      </c>
      <c r="P38" t="s">
        <v>22</v>
      </c>
    </row>
    <row r="39" spans="1:5" ht="12.75">
      <c r="A39" s="35" t="s">
        <v>52</v>
      </c>
      <c r="E39" s="36" t="s">
        <v>612</v>
      </c>
    </row>
    <row r="40" spans="1:5" ht="89.25">
      <c r="A40" s="37" t="s">
        <v>54</v>
      </c>
      <c r="E40" s="38" t="s">
        <v>795</v>
      </c>
    </row>
    <row r="41" spans="1:5" ht="242.25">
      <c r="A41" t="s">
        <v>56</v>
      </c>
      <c r="E41" s="36" t="s">
        <v>614</v>
      </c>
    </row>
    <row r="42" spans="1:16" ht="12.75">
      <c r="A42" s="25" t="s">
        <v>46</v>
      </c>
      <c r="B42" s="29" t="s">
        <v>39</v>
      </c>
      <c r="C42" s="29" t="s">
        <v>316</v>
      </c>
      <c r="D42" s="25" t="s">
        <v>48</v>
      </c>
      <c r="E42" s="30" t="s">
        <v>317</v>
      </c>
      <c r="F42" s="31" t="s">
        <v>186</v>
      </c>
      <c r="G42" s="32">
        <v>134.689</v>
      </c>
      <c r="H42" s="33">
        <v>0</v>
      </c>
      <c r="I42" s="34">
        <f>ROUND(ROUND(H42,2)*ROUND(G42,3),2)</f>
      </c>
      <c r="J42" s="31" t="s">
        <v>107</v>
      </c>
      <c r="O42">
        <f>(I42*0)/100</f>
      </c>
      <c r="P42" t="s">
        <v>26</v>
      </c>
    </row>
    <row r="43" spans="1:5" ht="25.5">
      <c r="A43" s="35" t="s">
        <v>52</v>
      </c>
      <c r="E43" s="36" t="s">
        <v>318</v>
      </c>
    </row>
    <row r="44" spans="1:5" ht="114.75">
      <c r="A44" s="37" t="s">
        <v>54</v>
      </c>
      <c r="E44" s="38" t="s">
        <v>796</v>
      </c>
    </row>
    <row r="45" spans="1:5" ht="229.5">
      <c r="A45" t="s">
        <v>56</v>
      </c>
      <c r="E45" s="36" t="s">
        <v>320</v>
      </c>
    </row>
    <row r="46" spans="1:16" ht="12.75">
      <c r="A46" s="25" t="s">
        <v>46</v>
      </c>
      <c r="B46" s="29" t="s">
        <v>41</v>
      </c>
      <c r="C46" s="29" t="s">
        <v>321</v>
      </c>
      <c r="D46" s="25" t="s">
        <v>48</v>
      </c>
      <c r="E46" s="30" t="s">
        <v>322</v>
      </c>
      <c r="F46" s="31" t="s">
        <v>186</v>
      </c>
      <c r="G46" s="32">
        <v>27.978</v>
      </c>
      <c r="H46" s="33">
        <v>0</v>
      </c>
      <c r="I46" s="34">
        <f>ROUND(ROUND(H46,2)*ROUND(G46,3),2)</f>
      </c>
      <c r="J46" s="31" t="s">
        <v>107</v>
      </c>
      <c r="O46">
        <f>(I46*0)/100</f>
      </c>
      <c r="P46" t="s">
        <v>26</v>
      </c>
    </row>
    <row r="47" spans="1:5" ht="12.75">
      <c r="A47" s="35" t="s">
        <v>52</v>
      </c>
      <c r="E47" s="36" t="s">
        <v>323</v>
      </c>
    </row>
    <row r="48" spans="1:5" ht="51">
      <c r="A48" s="37" t="s">
        <v>54</v>
      </c>
      <c r="E48" s="38" t="s">
        <v>797</v>
      </c>
    </row>
    <row r="49" spans="1:5" ht="293.25">
      <c r="A49" t="s">
        <v>56</v>
      </c>
      <c r="E49" s="36" t="s">
        <v>325</v>
      </c>
    </row>
    <row r="50" spans="1:16" ht="12.75">
      <c r="A50" s="25" t="s">
        <v>46</v>
      </c>
      <c r="B50" s="29" t="s">
        <v>43</v>
      </c>
      <c r="C50" s="29" t="s">
        <v>326</v>
      </c>
      <c r="D50" s="25" t="s">
        <v>48</v>
      </c>
      <c r="E50" s="30" t="s">
        <v>327</v>
      </c>
      <c r="F50" s="31" t="s">
        <v>106</v>
      </c>
      <c r="G50" s="32">
        <v>5715.5</v>
      </c>
      <c r="H50" s="33">
        <v>0</v>
      </c>
      <c r="I50" s="34">
        <f>ROUND(ROUND(H50,2)*ROUND(G50,3),2)</f>
      </c>
      <c r="J50" s="31" t="s">
        <v>107</v>
      </c>
      <c r="O50">
        <f>(I50*21)/100</f>
      </c>
      <c r="P50" t="s">
        <v>22</v>
      </c>
    </row>
    <row r="51" spans="1:5" ht="12.75">
      <c r="A51" s="35" t="s">
        <v>52</v>
      </c>
      <c r="E51" s="36" t="s">
        <v>708</v>
      </c>
    </row>
    <row r="52" spans="1:5" ht="153">
      <c r="A52" s="37" t="s">
        <v>54</v>
      </c>
      <c r="E52" s="38" t="s">
        <v>798</v>
      </c>
    </row>
    <row r="53" spans="1:5" ht="25.5">
      <c r="A53" t="s">
        <v>56</v>
      </c>
      <c r="E53" s="36" t="s">
        <v>330</v>
      </c>
    </row>
    <row r="54" spans="1:16" ht="12.75">
      <c r="A54" s="25" t="s">
        <v>46</v>
      </c>
      <c r="B54" s="29" t="s">
        <v>95</v>
      </c>
      <c r="C54" s="29" t="s">
        <v>331</v>
      </c>
      <c r="D54" s="25" t="s">
        <v>48</v>
      </c>
      <c r="E54" s="30" t="s">
        <v>332</v>
      </c>
      <c r="F54" s="31" t="s">
        <v>186</v>
      </c>
      <c r="G54" s="32">
        <v>1.716</v>
      </c>
      <c r="H54" s="33">
        <v>0</v>
      </c>
      <c r="I54" s="34">
        <f>ROUND(ROUND(H54,2)*ROUND(G54,3),2)</f>
      </c>
      <c r="J54" s="31" t="s">
        <v>107</v>
      </c>
      <c r="O54">
        <f>(I54*0)/100</f>
      </c>
      <c r="P54" t="s">
        <v>26</v>
      </c>
    </row>
    <row r="55" spans="1:5" ht="12.75">
      <c r="A55" s="35" t="s">
        <v>52</v>
      </c>
      <c r="E55" s="36" t="s">
        <v>48</v>
      </c>
    </row>
    <row r="56" spans="1:5" ht="25.5">
      <c r="A56" s="37" t="s">
        <v>54</v>
      </c>
      <c r="E56" s="38" t="s">
        <v>799</v>
      </c>
    </row>
    <row r="57" spans="1:5" ht="38.25">
      <c r="A57" t="s">
        <v>56</v>
      </c>
      <c r="E57" s="36" t="s">
        <v>333</v>
      </c>
    </row>
    <row r="58" spans="1:16" ht="12.75">
      <c r="A58" s="25" t="s">
        <v>46</v>
      </c>
      <c r="B58" s="29" t="s">
        <v>155</v>
      </c>
      <c r="C58" s="29" t="s">
        <v>334</v>
      </c>
      <c r="D58" s="25" t="s">
        <v>48</v>
      </c>
      <c r="E58" s="30" t="s">
        <v>335</v>
      </c>
      <c r="F58" s="31" t="s">
        <v>106</v>
      </c>
      <c r="G58" s="32">
        <v>11.443</v>
      </c>
      <c r="H58" s="33">
        <v>0</v>
      </c>
      <c r="I58" s="34">
        <f>ROUND(ROUND(H58,2)*ROUND(G58,3),2)</f>
      </c>
      <c r="J58" s="31" t="s">
        <v>107</v>
      </c>
      <c r="O58">
        <f>(I58*0)/100</f>
      </c>
      <c r="P58" t="s">
        <v>26</v>
      </c>
    </row>
    <row r="59" spans="1:5" ht="12.75">
      <c r="A59" s="35" t="s">
        <v>52</v>
      </c>
      <c r="E59" s="36" t="s">
        <v>48</v>
      </c>
    </row>
    <row r="60" spans="1:5" ht="25.5">
      <c r="A60" s="37" t="s">
        <v>54</v>
      </c>
      <c r="E60" s="38" t="s">
        <v>800</v>
      </c>
    </row>
    <row r="61" spans="1:5" ht="25.5">
      <c r="A61" t="s">
        <v>56</v>
      </c>
      <c r="E61" s="36" t="s">
        <v>337</v>
      </c>
    </row>
    <row r="62" spans="1:16" ht="12.75">
      <c r="A62" s="25" t="s">
        <v>46</v>
      </c>
      <c r="B62" s="29" t="s">
        <v>162</v>
      </c>
      <c r="C62" s="29" t="s">
        <v>338</v>
      </c>
      <c r="D62" s="25" t="s">
        <v>48</v>
      </c>
      <c r="E62" s="30" t="s">
        <v>339</v>
      </c>
      <c r="F62" s="31" t="s">
        <v>106</v>
      </c>
      <c r="G62" s="32">
        <v>11.443</v>
      </c>
      <c r="H62" s="33">
        <v>0</v>
      </c>
      <c r="I62" s="34">
        <f>ROUND(ROUND(H62,2)*ROUND(G62,3),2)</f>
      </c>
      <c r="J62" s="31" t="s">
        <v>107</v>
      </c>
      <c r="O62">
        <f>(I62*0)/100</f>
      </c>
      <c r="P62" t="s">
        <v>26</v>
      </c>
    </row>
    <row r="63" spans="1:5" ht="12.75">
      <c r="A63" s="35" t="s">
        <v>52</v>
      </c>
      <c r="E63" s="36" t="s">
        <v>48</v>
      </c>
    </row>
    <row r="64" spans="1:5" ht="25.5">
      <c r="A64" s="37" t="s">
        <v>54</v>
      </c>
      <c r="E64" s="38" t="s">
        <v>800</v>
      </c>
    </row>
    <row r="65" spans="1:5" ht="38.25">
      <c r="A65" t="s">
        <v>56</v>
      </c>
      <c r="E65" s="36" t="s">
        <v>340</v>
      </c>
    </row>
    <row r="66" spans="1:18" ht="12.75" customHeight="1">
      <c r="A66" s="6" t="s">
        <v>44</v>
      </c>
      <c r="B66" s="6"/>
      <c r="C66" s="41" t="s">
        <v>22</v>
      </c>
      <c r="D66" s="6"/>
      <c r="E66" s="27" t="s">
        <v>619</v>
      </c>
      <c r="F66" s="6"/>
      <c r="G66" s="6"/>
      <c r="H66" s="6"/>
      <c r="I66" s="42">
        <f>0+Q66</f>
      </c>
      <c r="J66" s="6"/>
      <c r="O66">
        <f>0+R66</f>
      </c>
      <c r="Q66">
        <f>0+I67+I71</f>
      </c>
      <c r="R66">
        <f>0+O67+O71</f>
      </c>
    </row>
    <row r="67" spans="1:16" ht="12.75">
      <c r="A67" s="25" t="s">
        <v>46</v>
      </c>
      <c r="B67" s="29" t="s">
        <v>167</v>
      </c>
      <c r="C67" s="29" t="s">
        <v>620</v>
      </c>
      <c r="D67" s="25" t="s">
        <v>48</v>
      </c>
      <c r="E67" s="30" t="s">
        <v>621</v>
      </c>
      <c r="F67" s="31" t="s">
        <v>106</v>
      </c>
      <c r="G67" s="32">
        <v>8710</v>
      </c>
      <c r="H67" s="33">
        <v>0</v>
      </c>
      <c r="I67" s="34">
        <f>ROUND(ROUND(H67,2)*ROUND(G67,3),2)</f>
      </c>
      <c r="J67" s="31" t="s">
        <v>107</v>
      </c>
      <c r="O67">
        <f>(I67*21)/100</f>
      </c>
      <c r="P67" t="s">
        <v>22</v>
      </c>
    </row>
    <row r="68" spans="1:5" ht="12.75">
      <c r="A68" s="35" t="s">
        <v>52</v>
      </c>
      <c r="E68" s="36" t="s">
        <v>622</v>
      </c>
    </row>
    <row r="69" spans="1:5" ht="153">
      <c r="A69" s="37" t="s">
        <v>54</v>
      </c>
      <c r="E69" s="38" t="s">
        <v>801</v>
      </c>
    </row>
    <row r="70" spans="1:5" ht="51">
      <c r="A70" t="s">
        <v>56</v>
      </c>
      <c r="E70" s="36" t="s">
        <v>624</v>
      </c>
    </row>
    <row r="71" spans="1:16" ht="12.75">
      <c r="A71" s="25" t="s">
        <v>46</v>
      </c>
      <c r="B71" s="29" t="s">
        <v>172</v>
      </c>
      <c r="C71" s="29" t="s">
        <v>625</v>
      </c>
      <c r="D71" s="25" t="s">
        <v>48</v>
      </c>
      <c r="E71" s="30" t="s">
        <v>626</v>
      </c>
      <c r="F71" s="31" t="s">
        <v>186</v>
      </c>
      <c r="G71" s="32">
        <v>1675.05</v>
      </c>
      <c r="H71" s="33">
        <v>0</v>
      </c>
      <c r="I71" s="34">
        <f>ROUND(ROUND(H71,2)*ROUND(G71,3),2)</f>
      </c>
      <c r="J71" s="31" t="s">
        <v>107</v>
      </c>
      <c r="O71">
        <f>(I71*21)/100</f>
      </c>
      <c r="P71" t="s">
        <v>22</v>
      </c>
    </row>
    <row r="72" spans="1:5" ht="12.75">
      <c r="A72" s="35" t="s">
        <v>52</v>
      </c>
      <c r="E72" s="36" t="s">
        <v>627</v>
      </c>
    </row>
    <row r="73" spans="1:5" ht="153">
      <c r="A73" s="37" t="s">
        <v>54</v>
      </c>
      <c r="E73" s="38" t="s">
        <v>802</v>
      </c>
    </row>
    <row r="74" spans="1:5" ht="38.25">
      <c r="A74" t="s">
        <v>56</v>
      </c>
      <c r="E74" s="36" t="s">
        <v>629</v>
      </c>
    </row>
    <row r="75" spans="1:18" ht="12.75" customHeight="1">
      <c r="A75" s="6" t="s">
        <v>44</v>
      </c>
      <c r="B75" s="6"/>
      <c r="C75" s="41" t="s">
        <v>32</v>
      </c>
      <c r="D75" s="6"/>
      <c r="E75" s="27" t="s">
        <v>341</v>
      </c>
      <c r="F75" s="6"/>
      <c r="G75" s="6"/>
      <c r="H75" s="6"/>
      <c r="I75" s="42">
        <f>0+Q75</f>
      </c>
      <c r="J75" s="6"/>
      <c r="O75">
        <f>0+R75</f>
      </c>
      <c r="Q75">
        <f>0+I76+I80+I84+I88+I92+I96+I100+I104+I108+I112</f>
      </c>
      <c r="R75">
        <f>0+O76+O80+O84+O88+O92+O96+O100+O104+O108+O112</f>
      </c>
    </row>
    <row r="76" spans="1:16" ht="12.75">
      <c r="A76" s="25" t="s">
        <v>46</v>
      </c>
      <c r="B76" s="29" t="s">
        <v>176</v>
      </c>
      <c r="C76" s="29" t="s">
        <v>342</v>
      </c>
      <c r="D76" s="25" t="s">
        <v>48</v>
      </c>
      <c r="E76" s="30" t="s">
        <v>343</v>
      </c>
      <c r="F76" s="31" t="s">
        <v>186</v>
      </c>
      <c r="G76" s="32">
        <v>5.508</v>
      </c>
      <c r="H76" s="33">
        <v>0</v>
      </c>
      <c r="I76" s="34">
        <f>ROUND(ROUND(H76,2)*ROUND(G76,3),2)</f>
      </c>
      <c r="J76" s="31" t="s">
        <v>107</v>
      </c>
      <c r="O76">
        <f>(I76*0)/100</f>
      </c>
      <c r="P76" t="s">
        <v>26</v>
      </c>
    </row>
    <row r="77" spans="1:5" ht="12.75">
      <c r="A77" s="35" t="s">
        <v>52</v>
      </c>
      <c r="E77" s="36" t="s">
        <v>646</v>
      </c>
    </row>
    <row r="78" spans="1:5" ht="25.5">
      <c r="A78" s="37" t="s">
        <v>54</v>
      </c>
      <c r="E78" s="38" t="s">
        <v>803</v>
      </c>
    </row>
    <row r="79" spans="1:5" ht="369.75">
      <c r="A79" t="s">
        <v>56</v>
      </c>
      <c r="E79" s="36" t="s">
        <v>346</v>
      </c>
    </row>
    <row r="80" spans="1:16" ht="12.75">
      <c r="A80" s="25" t="s">
        <v>46</v>
      </c>
      <c r="B80" s="29" t="s">
        <v>264</v>
      </c>
      <c r="C80" s="29" t="s">
        <v>652</v>
      </c>
      <c r="D80" s="25" t="s">
        <v>48</v>
      </c>
      <c r="E80" s="30" t="s">
        <v>653</v>
      </c>
      <c r="F80" s="31" t="s">
        <v>186</v>
      </c>
      <c r="G80" s="32">
        <v>2.622</v>
      </c>
      <c r="H80" s="33">
        <v>0</v>
      </c>
      <c r="I80" s="34">
        <f>ROUND(ROUND(H80,2)*ROUND(G80,3),2)</f>
      </c>
      <c r="J80" s="31" t="s">
        <v>107</v>
      </c>
      <c r="O80">
        <f>(I80*21)/100</f>
      </c>
      <c r="P80" t="s">
        <v>22</v>
      </c>
    </row>
    <row r="81" spans="1:5" ht="12.75">
      <c r="A81" s="35" t="s">
        <v>52</v>
      </c>
      <c r="E81" s="36" t="s">
        <v>738</v>
      </c>
    </row>
    <row r="82" spans="1:5" ht="63.75">
      <c r="A82" s="37" t="s">
        <v>54</v>
      </c>
      <c r="E82" s="38" t="s">
        <v>804</v>
      </c>
    </row>
    <row r="83" spans="1:5" ht="369.75">
      <c r="A83" t="s">
        <v>56</v>
      </c>
      <c r="E83" s="36" t="s">
        <v>346</v>
      </c>
    </row>
    <row r="84" spans="1:16" ht="12.75">
      <c r="A84" s="25" t="s">
        <v>46</v>
      </c>
      <c r="B84" s="29" t="s">
        <v>270</v>
      </c>
      <c r="C84" s="29" t="s">
        <v>347</v>
      </c>
      <c r="D84" s="25" t="s">
        <v>48</v>
      </c>
      <c r="E84" s="30" t="s">
        <v>348</v>
      </c>
      <c r="F84" s="31" t="s">
        <v>186</v>
      </c>
      <c r="G84" s="32">
        <v>3.039</v>
      </c>
      <c r="H84" s="33">
        <v>0</v>
      </c>
      <c r="I84" s="34">
        <f>ROUND(ROUND(H84,2)*ROUND(G84,3),2)</f>
      </c>
      <c r="J84" s="31" t="s">
        <v>107</v>
      </c>
      <c r="O84">
        <f>(I84*0)/100</f>
      </c>
      <c r="P84" t="s">
        <v>26</v>
      </c>
    </row>
    <row r="85" spans="1:5" ht="12.75">
      <c r="A85" s="35" t="s">
        <v>52</v>
      </c>
      <c r="E85" s="36" t="s">
        <v>349</v>
      </c>
    </row>
    <row r="86" spans="1:5" ht="12.75">
      <c r="A86" s="37" t="s">
        <v>54</v>
      </c>
      <c r="E86" s="38" t="s">
        <v>805</v>
      </c>
    </row>
    <row r="87" spans="1:5" ht="369.75">
      <c r="A87" t="s">
        <v>56</v>
      </c>
      <c r="E87" s="36" t="s">
        <v>346</v>
      </c>
    </row>
    <row r="88" spans="1:16" ht="12.75">
      <c r="A88" s="25" t="s">
        <v>46</v>
      </c>
      <c r="B88" s="29" t="s">
        <v>276</v>
      </c>
      <c r="C88" s="29" t="s">
        <v>351</v>
      </c>
      <c r="D88" s="25" t="s">
        <v>48</v>
      </c>
      <c r="E88" s="30" t="s">
        <v>352</v>
      </c>
      <c r="F88" s="31" t="s">
        <v>353</v>
      </c>
      <c r="G88" s="32">
        <v>0.092</v>
      </c>
      <c r="H88" s="33">
        <v>0</v>
      </c>
      <c r="I88" s="34">
        <f>ROUND(ROUND(H88,2)*ROUND(G88,3),2)</f>
      </c>
      <c r="J88" s="31" t="s">
        <v>107</v>
      </c>
      <c r="O88">
        <f>(I88*0)/100</f>
      </c>
      <c r="P88" t="s">
        <v>26</v>
      </c>
    </row>
    <row r="89" spans="1:5" ht="12.75">
      <c r="A89" s="35" t="s">
        <v>52</v>
      </c>
      <c r="E89" s="36" t="s">
        <v>354</v>
      </c>
    </row>
    <row r="90" spans="1:5" ht="12.75">
      <c r="A90" s="37" t="s">
        <v>54</v>
      </c>
      <c r="E90" s="38" t="s">
        <v>806</v>
      </c>
    </row>
    <row r="91" spans="1:5" ht="178.5">
      <c r="A91" t="s">
        <v>56</v>
      </c>
      <c r="E91" s="36" t="s">
        <v>356</v>
      </c>
    </row>
    <row r="92" spans="1:16" ht="12.75">
      <c r="A92" s="25" t="s">
        <v>46</v>
      </c>
      <c r="B92" s="29" t="s">
        <v>362</v>
      </c>
      <c r="C92" s="29" t="s">
        <v>357</v>
      </c>
      <c r="D92" s="25" t="s">
        <v>48</v>
      </c>
      <c r="E92" s="30" t="s">
        <v>358</v>
      </c>
      <c r="F92" s="31" t="s">
        <v>186</v>
      </c>
      <c r="G92" s="32">
        <v>8.959</v>
      </c>
      <c r="H92" s="33">
        <v>0</v>
      </c>
      <c r="I92" s="34">
        <f>ROUND(ROUND(H92,2)*ROUND(G92,3),2)</f>
      </c>
      <c r="J92" s="31" t="s">
        <v>107</v>
      </c>
      <c r="O92">
        <f>(I92*0)/100</f>
      </c>
      <c r="P92" t="s">
        <v>26</v>
      </c>
    </row>
    <row r="93" spans="1:5" ht="12.75">
      <c r="A93" s="35" t="s">
        <v>52</v>
      </c>
      <c r="E93" s="36" t="s">
        <v>658</v>
      </c>
    </row>
    <row r="94" spans="1:5" ht="12.75">
      <c r="A94" s="37" t="s">
        <v>54</v>
      </c>
      <c r="E94" s="38" t="s">
        <v>807</v>
      </c>
    </row>
    <row r="95" spans="1:5" ht="38.25">
      <c r="A95" t="s">
        <v>56</v>
      </c>
      <c r="E95" s="36" t="s">
        <v>361</v>
      </c>
    </row>
    <row r="96" spans="1:16" ht="12.75">
      <c r="A96" s="25" t="s">
        <v>46</v>
      </c>
      <c r="B96" s="29" t="s">
        <v>369</v>
      </c>
      <c r="C96" s="29" t="s">
        <v>742</v>
      </c>
      <c r="D96" s="25" t="s">
        <v>48</v>
      </c>
      <c r="E96" s="30" t="s">
        <v>743</v>
      </c>
      <c r="F96" s="31" t="s">
        <v>186</v>
      </c>
      <c r="G96" s="32">
        <v>8.55</v>
      </c>
      <c r="H96" s="33">
        <v>0</v>
      </c>
      <c r="I96" s="34">
        <f>ROUND(ROUND(H96,2)*ROUND(G96,3),2)</f>
      </c>
      <c r="J96" s="31" t="s">
        <v>107</v>
      </c>
      <c r="O96">
        <f>(I96*21)/100</f>
      </c>
      <c r="P96" t="s">
        <v>22</v>
      </c>
    </row>
    <row r="97" spans="1:5" ht="12.75">
      <c r="A97" s="35" t="s">
        <v>52</v>
      </c>
      <c r="E97" s="36" t="s">
        <v>744</v>
      </c>
    </row>
    <row r="98" spans="1:5" ht="51">
      <c r="A98" s="37" t="s">
        <v>54</v>
      </c>
      <c r="E98" s="38" t="s">
        <v>792</v>
      </c>
    </row>
    <row r="99" spans="1:5" ht="38.25">
      <c r="A99" t="s">
        <v>56</v>
      </c>
      <c r="E99" s="36" t="s">
        <v>629</v>
      </c>
    </row>
    <row r="100" spans="1:16" ht="25.5">
      <c r="A100" s="25" t="s">
        <v>46</v>
      </c>
      <c r="B100" s="29" t="s">
        <v>375</v>
      </c>
      <c r="C100" s="29" t="s">
        <v>659</v>
      </c>
      <c r="D100" s="25" t="s">
        <v>48</v>
      </c>
      <c r="E100" s="30" t="s">
        <v>660</v>
      </c>
      <c r="F100" s="31" t="s">
        <v>186</v>
      </c>
      <c r="G100" s="32">
        <v>27.417</v>
      </c>
      <c r="H100" s="33">
        <v>0</v>
      </c>
      <c r="I100" s="34">
        <f>ROUND(ROUND(H100,2)*ROUND(G100,3),2)</f>
      </c>
      <c r="J100" s="31" t="s">
        <v>107</v>
      </c>
      <c r="O100">
        <f>(I100*21)/100</f>
      </c>
      <c r="P100" t="s">
        <v>22</v>
      </c>
    </row>
    <row r="101" spans="1:5" ht="12.75">
      <c r="A101" s="35" t="s">
        <v>52</v>
      </c>
      <c r="E101" s="36" t="s">
        <v>746</v>
      </c>
    </row>
    <row r="102" spans="1:5" ht="51">
      <c r="A102" s="37" t="s">
        <v>54</v>
      </c>
      <c r="E102" s="38" t="s">
        <v>808</v>
      </c>
    </row>
    <row r="103" spans="1:5" ht="38.25">
      <c r="A103" t="s">
        <v>56</v>
      </c>
      <c r="E103" s="36" t="s">
        <v>629</v>
      </c>
    </row>
    <row r="104" spans="1:16" ht="12.75">
      <c r="A104" s="25" t="s">
        <v>46</v>
      </c>
      <c r="B104" s="29" t="s">
        <v>381</v>
      </c>
      <c r="C104" s="29" t="s">
        <v>668</v>
      </c>
      <c r="D104" s="25" t="s">
        <v>48</v>
      </c>
      <c r="E104" s="30" t="s">
        <v>669</v>
      </c>
      <c r="F104" s="31" t="s">
        <v>186</v>
      </c>
      <c r="G104" s="32">
        <v>5.243</v>
      </c>
      <c r="H104" s="33">
        <v>0</v>
      </c>
      <c r="I104" s="34">
        <f>ROUND(ROUND(H104,2)*ROUND(G104,3),2)</f>
      </c>
      <c r="J104" s="31" t="s">
        <v>107</v>
      </c>
      <c r="O104">
        <f>(I104*21)/100</f>
      </c>
      <c r="P104" t="s">
        <v>22</v>
      </c>
    </row>
    <row r="105" spans="1:5" ht="12.75">
      <c r="A105" s="35" t="s">
        <v>52</v>
      </c>
      <c r="E105" s="36" t="s">
        <v>748</v>
      </c>
    </row>
    <row r="106" spans="1:5" ht="76.5">
      <c r="A106" s="37" t="s">
        <v>54</v>
      </c>
      <c r="E106" s="38" t="s">
        <v>809</v>
      </c>
    </row>
    <row r="107" spans="1:5" ht="102">
      <c r="A107" t="s">
        <v>56</v>
      </c>
      <c r="E107" s="36" t="s">
        <v>750</v>
      </c>
    </row>
    <row r="108" spans="1:16" ht="12.75">
      <c r="A108" s="25" t="s">
        <v>46</v>
      </c>
      <c r="B108" s="29" t="s">
        <v>387</v>
      </c>
      <c r="C108" s="29" t="s">
        <v>810</v>
      </c>
      <c r="D108" s="25" t="s">
        <v>48</v>
      </c>
      <c r="E108" s="30" t="s">
        <v>811</v>
      </c>
      <c r="F108" s="31" t="s">
        <v>106</v>
      </c>
      <c r="G108" s="32">
        <v>3</v>
      </c>
      <c r="H108" s="33">
        <v>0</v>
      </c>
      <c r="I108" s="34">
        <f>ROUND(ROUND(H108,2)*ROUND(G108,3),2)</f>
      </c>
      <c r="J108" s="31" t="s">
        <v>107</v>
      </c>
      <c r="O108">
        <f>(I108*21)/100</f>
      </c>
      <c r="P108" t="s">
        <v>22</v>
      </c>
    </row>
    <row r="109" spans="1:5" ht="12.75">
      <c r="A109" s="35" t="s">
        <v>52</v>
      </c>
      <c r="E109" s="36" t="s">
        <v>812</v>
      </c>
    </row>
    <row r="110" spans="1:5" ht="25.5">
      <c r="A110" s="37" t="s">
        <v>54</v>
      </c>
      <c r="E110" s="38" t="s">
        <v>813</v>
      </c>
    </row>
    <row r="111" spans="1:5" ht="127.5">
      <c r="A111" t="s">
        <v>56</v>
      </c>
      <c r="E111" s="36" t="s">
        <v>814</v>
      </c>
    </row>
    <row r="112" spans="1:16" ht="12.75">
      <c r="A112" s="25" t="s">
        <v>46</v>
      </c>
      <c r="B112" s="29" t="s">
        <v>393</v>
      </c>
      <c r="C112" s="29" t="s">
        <v>751</v>
      </c>
      <c r="D112" s="25" t="s">
        <v>48</v>
      </c>
      <c r="E112" s="30" t="s">
        <v>752</v>
      </c>
      <c r="F112" s="31" t="s">
        <v>186</v>
      </c>
      <c r="G112" s="32">
        <v>2.592</v>
      </c>
      <c r="H112" s="33">
        <v>0</v>
      </c>
      <c r="I112" s="34">
        <f>ROUND(ROUND(H112,2)*ROUND(G112,3),2)</f>
      </c>
      <c r="J112" s="31" t="s">
        <v>107</v>
      </c>
      <c r="O112">
        <f>(I112*21)/100</f>
      </c>
      <c r="P112" t="s">
        <v>22</v>
      </c>
    </row>
    <row r="113" spans="1:5" ht="12.75">
      <c r="A113" s="35" t="s">
        <v>52</v>
      </c>
      <c r="E113" s="36" t="s">
        <v>753</v>
      </c>
    </row>
    <row r="114" spans="1:5" ht="51">
      <c r="A114" s="37" t="s">
        <v>54</v>
      </c>
      <c r="E114" s="38" t="s">
        <v>815</v>
      </c>
    </row>
    <row r="115" spans="1:5" ht="357">
      <c r="A115" t="s">
        <v>56</v>
      </c>
      <c r="E115" s="36" t="s">
        <v>755</v>
      </c>
    </row>
    <row r="116" spans="1:18" ht="12.75" customHeight="1">
      <c r="A116" s="6" t="s">
        <v>44</v>
      </c>
      <c r="B116" s="6"/>
      <c r="C116" s="41" t="s">
        <v>34</v>
      </c>
      <c r="D116" s="6"/>
      <c r="E116" s="27" t="s">
        <v>368</v>
      </c>
      <c r="F116" s="6"/>
      <c r="G116" s="6"/>
      <c r="H116" s="6"/>
      <c r="I116" s="42">
        <f>0+Q116</f>
      </c>
      <c r="J116" s="6"/>
      <c r="O116">
        <f>0+R116</f>
      </c>
      <c r="Q116">
        <f>0+I117+I121+I125+I129+I133+I137+I141+I145</f>
      </c>
      <c r="R116">
        <f>0+O117+O121+O125+O129+O133+O137+O141+O145</f>
      </c>
    </row>
    <row r="117" spans="1:16" ht="12.75">
      <c r="A117" s="25" t="s">
        <v>46</v>
      </c>
      <c r="B117" s="29" t="s">
        <v>398</v>
      </c>
      <c r="C117" s="29" t="s">
        <v>676</v>
      </c>
      <c r="D117" s="25" t="s">
        <v>48</v>
      </c>
      <c r="E117" s="30" t="s">
        <v>677</v>
      </c>
      <c r="F117" s="31" t="s">
        <v>106</v>
      </c>
      <c r="G117" s="32">
        <v>5878.5</v>
      </c>
      <c r="H117" s="33">
        <v>0</v>
      </c>
      <c r="I117" s="34">
        <f>ROUND(ROUND(H117,2)*ROUND(G117,3),2)</f>
      </c>
      <c r="J117" s="31" t="s">
        <v>107</v>
      </c>
      <c r="O117">
        <f>(I117*21)/100</f>
      </c>
      <c r="P117" t="s">
        <v>22</v>
      </c>
    </row>
    <row r="118" spans="1:5" ht="12.75">
      <c r="A118" s="35" t="s">
        <v>52</v>
      </c>
      <c r="E118" s="36" t="s">
        <v>678</v>
      </c>
    </row>
    <row r="119" spans="1:5" ht="153">
      <c r="A119" s="37" t="s">
        <v>54</v>
      </c>
      <c r="E119" s="38" t="s">
        <v>816</v>
      </c>
    </row>
    <row r="120" spans="1:5" ht="51">
      <c r="A120" t="s">
        <v>56</v>
      </c>
      <c r="E120" s="36" t="s">
        <v>680</v>
      </c>
    </row>
    <row r="121" spans="1:16" ht="12.75">
      <c r="A121" s="25" t="s">
        <v>46</v>
      </c>
      <c r="B121" s="29" t="s">
        <v>403</v>
      </c>
      <c r="C121" s="29" t="s">
        <v>681</v>
      </c>
      <c r="D121" s="25" t="s">
        <v>48</v>
      </c>
      <c r="E121" s="30" t="s">
        <v>682</v>
      </c>
      <c r="F121" s="31" t="s">
        <v>186</v>
      </c>
      <c r="G121" s="32">
        <v>2459.16</v>
      </c>
      <c r="H121" s="33">
        <v>0</v>
      </c>
      <c r="I121" s="34">
        <f>ROUND(ROUND(H121,2)*ROUND(G121,3),2)</f>
      </c>
      <c r="J121" s="31" t="s">
        <v>107</v>
      </c>
      <c r="O121">
        <f>(I121*21)/100</f>
      </c>
      <c r="P121" t="s">
        <v>22</v>
      </c>
    </row>
    <row r="122" spans="1:5" ht="89.25">
      <c r="A122" s="35" t="s">
        <v>52</v>
      </c>
      <c r="E122" s="36" t="s">
        <v>683</v>
      </c>
    </row>
    <row r="123" spans="1:5" ht="76.5">
      <c r="A123" s="37" t="s">
        <v>54</v>
      </c>
      <c r="E123" s="38" t="s">
        <v>817</v>
      </c>
    </row>
    <row r="124" spans="1:5" ht="76.5">
      <c r="A124" t="s">
        <v>56</v>
      </c>
      <c r="E124" s="36" t="s">
        <v>685</v>
      </c>
    </row>
    <row r="125" spans="1:16" ht="12.75">
      <c r="A125" s="25" t="s">
        <v>46</v>
      </c>
      <c r="B125" s="29" t="s">
        <v>409</v>
      </c>
      <c r="C125" s="29" t="s">
        <v>370</v>
      </c>
      <c r="D125" s="25" t="s">
        <v>48</v>
      </c>
      <c r="E125" s="30" t="s">
        <v>371</v>
      </c>
      <c r="F125" s="31" t="s">
        <v>106</v>
      </c>
      <c r="G125" s="32">
        <v>1799.229</v>
      </c>
      <c r="H125" s="33">
        <v>0</v>
      </c>
      <c r="I125" s="34">
        <f>ROUND(ROUND(H125,2)*ROUND(G125,3),2)</f>
      </c>
      <c r="J125" s="31" t="s">
        <v>107</v>
      </c>
      <c r="O125">
        <f>(I125*21)/100</f>
      </c>
      <c r="P125" t="s">
        <v>22</v>
      </c>
    </row>
    <row r="126" spans="1:5" ht="12.75">
      <c r="A126" s="35" t="s">
        <v>52</v>
      </c>
      <c r="E126" s="36" t="s">
        <v>372</v>
      </c>
    </row>
    <row r="127" spans="1:5" ht="102">
      <c r="A127" s="37" t="s">
        <v>54</v>
      </c>
      <c r="E127" s="38" t="s">
        <v>818</v>
      </c>
    </row>
    <row r="128" spans="1:5" ht="102">
      <c r="A128" t="s">
        <v>56</v>
      </c>
      <c r="E128" s="36" t="s">
        <v>374</v>
      </c>
    </row>
    <row r="129" spans="1:16" ht="12.75">
      <c r="A129" s="25" t="s">
        <v>46</v>
      </c>
      <c r="B129" s="29" t="s">
        <v>416</v>
      </c>
      <c r="C129" s="29" t="s">
        <v>376</v>
      </c>
      <c r="D129" s="25" t="s">
        <v>48</v>
      </c>
      <c r="E129" s="30" t="s">
        <v>377</v>
      </c>
      <c r="F129" s="31" t="s">
        <v>106</v>
      </c>
      <c r="G129" s="32">
        <v>24908</v>
      </c>
      <c r="H129" s="33">
        <v>0</v>
      </c>
      <c r="I129" s="34">
        <f>ROUND(ROUND(H129,2)*ROUND(G129,3),2)</f>
      </c>
      <c r="J129" s="31" t="s">
        <v>107</v>
      </c>
      <c r="O129">
        <f>(I129*21)/100</f>
      </c>
      <c r="P129" t="s">
        <v>22</v>
      </c>
    </row>
    <row r="130" spans="1:5" ht="12.75">
      <c r="A130" s="35" t="s">
        <v>52</v>
      </c>
      <c r="E130" s="36" t="s">
        <v>378</v>
      </c>
    </row>
    <row r="131" spans="1:5" ht="51">
      <c r="A131" s="37" t="s">
        <v>54</v>
      </c>
      <c r="E131" s="38" t="s">
        <v>819</v>
      </c>
    </row>
    <row r="132" spans="1:5" ht="51">
      <c r="A132" t="s">
        <v>56</v>
      </c>
      <c r="E132" s="36" t="s">
        <v>380</v>
      </c>
    </row>
    <row r="133" spans="1:16" ht="12.75">
      <c r="A133" s="25" t="s">
        <v>46</v>
      </c>
      <c r="B133" s="29" t="s">
        <v>422</v>
      </c>
      <c r="C133" s="29" t="s">
        <v>388</v>
      </c>
      <c r="D133" s="25" t="s">
        <v>48</v>
      </c>
      <c r="E133" s="30" t="s">
        <v>389</v>
      </c>
      <c r="F133" s="31" t="s">
        <v>106</v>
      </c>
      <c r="G133" s="32">
        <v>12150</v>
      </c>
      <c r="H133" s="33">
        <v>0</v>
      </c>
      <c r="I133" s="34">
        <f>ROUND(ROUND(H133,2)*ROUND(G133,3),2)</f>
      </c>
      <c r="J133" s="31" t="s">
        <v>107</v>
      </c>
      <c r="O133">
        <f>(I133*21)/100</f>
      </c>
      <c r="P133" t="s">
        <v>22</v>
      </c>
    </row>
    <row r="134" spans="1:5" ht="12.75">
      <c r="A134" s="35" t="s">
        <v>52</v>
      </c>
      <c r="E134" s="36" t="s">
        <v>390</v>
      </c>
    </row>
    <row r="135" spans="1:5" ht="25.5">
      <c r="A135" s="37" t="s">
        <v>54</v>
      </c>
      <c r="E135" s="38" t="s">
        <v>820</v>
      </c>
    </row>
    <row r="136" spans="1:5" ht="140.25">
      <c r="A136" t="s">
        <v>56</v>
      </c>
      <c r="E136" s="36" t="s">
        <v>392</v>
      </c>
    </row>
    <row r="137" spans="1:16" ht="12.75">
      <c r="A137" s="25" t="s">
        <v>46</v>
      </c>
      <c r="B137" s="29" t="s">
        <v>427</v>
      </c>
      <c r="C137" s="29" t="s">
        <v>394</v>
      </c>
      <c r="D137" s="25" t="s">
        <v>48</v>
      </c>
      <c r="E137" s="30" t="s">
        <v>395</v>
      </c>
      <c r="F137" s="31" t="s">
        <v>106</v>
      </c>
      <c r="G137" s="32">
        <v>12757.5</v>
      </c>
      <c r="H137" s="33">
        <v>0</v>
      </c>
      <c r="I137" s="34">
        <f>ROUND(ROUND(H137,2)*ROUND(G137,3),2)</f>
      </c>
      <c r="J137" s="31" t="s">
        <v>107</v>
      </c>
      <c r="O137">
        <f>(I137*21)/100</f>
      </c>
      <c r="P137" t="s">
        <v>22</v>
      </c>
    </row>
    <row r="138" spans="1:5" ht="12.75">
      <c r="A138" s="35" t="s">
        <v>52</v>
      </c>
      <c r="E138" s="36" t="s">
        <v>396</v>
      </c>
    </row>
    <row r="139" spans="1:5" ht="25.5">
      <c r="A139" s="37" t="s">
        <v>54</v>
      </c>
      <c r="E139" s="38" t="s">
        <v>821</v>
      </c>
    </row>
    <row r="140" spans="1:5" ht="140.25">
      <c r="A140" t="s">
        <v>56</v>
      </c>
      <c r="E140" s="36" t="s">
        <v>392</v>
      </c>
    </row>
    <row r="141" spans="1:16" ht="12.75">
      <c r="A141" s="25" t="s">
        <v>46</v>
      </c>
      <c r="B141" s="29" t="s">
        <v>432</v>
      </c>
      <c r="C141" s="29" t="s">
        <v>822</v>
      </c>
      <c r="D141" s="25" t="s">
        <v>48</v>
      </c>
      <c r="E141" s="30" t="s">
        <v>823</v>
      </c>
      <c r="F141" s="31" t="s">
        <v>106</v>
      </c>
      <c r="G141" s="32">
        <v>3</v>
      </c>
      <c r="H141" s="33">
        <v>0</v>
      </c>
      <c r="I141" s="34">
        <f>ROUND(ROUND(H141,2)*ROUND(G141,3),2)</f>
      </c>
      <c r="J141" s="31" t="s">
        <v>107</v>
      </c>
      <c r="O141">
        <f>(I141*21)/100</f>
      </c>
      <c r="P141" t="s">
        <v>22</v>
      </c>
    </row>
    <row r="142" spans="1:5" ht="38.25">
      <c r="A142" s="35" t="s">
        <v>52</v>
      </c>
      <c r="E142" s="36" t="s">
        <v>824</v>
      </c>
    </row>
    <row r="143" spans="1:5" ht="25.5">
      <c r="A143" s="37" t="s">
        <v>54</v>
      </c>
      <c r="E143" s="38" t="s">
        <v>825</v>
      </c>
    </row>
    <row r="144" spans="1:5" ht="89.25">
      <c r="A144" t="s">
        <v>56</v>
      </c>
      <c r="E144" s="36" t="s">
        <v>826</v>
      </c>
    </row>
    <row r="145" spans="1:16" ht="12.75">
      <c r="A145" s="25" t="s">
        <v>46</v>
      </c>
      <c r="B145" s="29" t="s">
        <v>437</v>
      </c>
      <c r="C145" s="29" t="s">
        <v>410</v>
      </c>
      <c r="D145" s="25" t="s">
        <v>48</v>
      </c>
      <c r="E145" s="30" t="s">
        <v>411</v>
      </c>
      <c r="F145" s="31" t="s">
        <v>158</v>
      </c>
      <c r="G145" s="32">
        <v>229.255</v>
      </c>
      <c r="H145" s="33">
        <v>0</v>
      </c>
      <c r="I145" s="34">
        <f>ROUND(ROUND(H145,2)*ROUND(G145,3),2)</f>
      </c>
      <c r="J145" s="31" t="s">
        <v>107</v>
      </c>
      <c r="O145">
        <f>(I145*21)/100</f>
      </c>
      <c r="P145" t="s">
        <v>22</v>
      </c>
    </row>
    <row r="146" spans="1:5" ht="38.25">
      <c r="A146" s="35" t="s">
        <v>52</v>
      </c>
      <c r="E146" s="36" t="s">
        <v>412</v>
      </c>
    </row>
    <row r="147" spans="1:5" ht="102">
      <c r="A147" s="37" t="s">
        <v>54</v>
      </c>
      <c r="E147" s="38" t="s">
        <v>827</v>
      </c>
    </row>
    <row r="148" spans="1:5" ht="38.25">
      <c r="A148" t="s">
        <v>56</v>
      </c>
      <c r="E148" s="36" t="s">
        <v>414</v>
      </c>
    </row>
    <row r="149" spans="1:18" ht="12.75" customHeight="1">
      <c r="A149" s="6" t="s">
        <v>44</v>
      </c>
      <c r="B149" s="6"/>
      <c r="C149" s="41" t="s">
        <v>80</v>
      </c>
      <c r="D149" s="6"/>
      <c r="E149" s="27" t="s">
        <v>415</v>
      </c>
      <c r="F149" s="6"/>
      <c r="G149" s="6"/>
      <c r="H149" s="6"/>
      <c r="I149" s="42">
        <f>0+Q149</f>
      </c>
      <c r="J149" s="6"/>
      <c r="O149">
        <f>0+R149</f>
      </c>
      <c r="Q149">
        <f>0+I150+I154+I158+I162+I166+I170+I174</f>
      </c>
      <c r="R149">
        <f>0+O150+O154+O158+O162+O166+O170+O174</f>
      </c>
    </row>
    <row r="150" spans="1:16" ht="12.75">
      <c r="A150" s="25" t="s">
        <v>46</v>
      </c>
      <c r="B150" s="29" t="s">
        <v>442</v>
      </c>
      <c r="C150" s="29" t="s">
        <v>828</v>
      </c>
      <c r="D150" s="25" t="s">
        <v>48</v>
      </c>
      <c r="E150" s="30" t="s">
        <v>829</v>
      </c>
      <c r="F150" s="31" t="s">
        <v>158</v>
      </c>
      <c r="G150" s="32">
        <v>20</v>
      </c>
      <c r="H150" s="33">
        <v>0</v>
      </c>
      <c r="I150" s="34">
        <f>ROUND(ROUND(H150,2)*ROUND(G150,3),2)</f>
      </c>
      <c r="J150" s="31" t="s">
        <v>107</v>
      </c>
      <c r="O150">
        <f>(I150*21)/100</f>
      </c>
      <c r="P150" t="s">
        <v>22</v>
      </c>
    </row>
    <row r="151" spans="1:5" ht="12.75">
      <c r="A151" s="35" t="s">
        <v>52</v>
      </c>
      <c r="E151" s="36" t="s">
        <v>48</v>
      </c>
    </row>
    <row r="152" spans="1:5" ht="25.5">
      <c r="A152" s="37" t="s">
        <v>54</v>
      </c>
      <c r="E152" s="38" t="s">
        <v>830</v>
      </c>
    </row>
    <row r="153" spans="1:5" ht="255">
      <c r="A153" t="s">
        <v>56</v>
      </c>
      <c r="E153" s="36" t="s">
        <v>831</v>
      </c>
    </row>
    <row r="154" spans="1:16" ht="12.75">
      <c r="A154" s="25" t="s">
        <v>46</v>
      </c>
      <c r="B154" s="29" t="s">
        <v>447</v>
      </c>
      <c r="C154" s="29" t="s">
        <v>417</v>
      </c>
      <c r="D154" s="25" t="s">
        <v>48</v>
      </c>
      <c r="E154" s="30" t="s">
        <v>418</v>
      </c>
      <c r="F154" s="31" t="s">
        <v>158</v>
      </c>
      <c r="G154" s="32">
        <v>77.9</v>
      </c>
      <c r="H154" s="33">
        <v>0</v>
      </c>
      <c r="I154" s="34">
        <f>ROUND(ROUND(H154,2)*ROUND(G154,3),2)</f>
      </c>
      <c r="J154" s="31"/>
      <c r="O154">
        <f>(I154*0)/100</f>
      </c>
      <c r="P154" t="s">
        <v>26</v>
      </c>
    </row>
    <row r="155" spans="1:5" ht="12.75">
      <c r="A155" s="35" t="s">
        <v>52</v>
      </c>
      <c r="E155" s="36" t="s">
        <v>419</v>
      </c>
    </row>
    <row r="156" spans="1:5" ht="38.25">
      <c r="A156" s="37" t="s">
        <v>54</v>
      </c>
      <c r="E156" s="38" t="s">
        <v>832</v>
      </c>
    </row>
    <row r="157" spans="1:5" ht="255">
      <c r="A157" t="s">
        <v>56</v>
      </c>
      <c r="E157" s="36" t="s">
        <v>421</v>
      </c>
    </row>
    <row r="158" spans="1:16" ht="12.75">
      <c r="A158" s="25" t="s">
        <v>46</v>
      </c>
      <c r="B158" s="29" t="s">
        <v>452</v>
      </c>
      <c r="C158" s="29" t="s">
        <v>428</v>
      </c>
      <c r="D158" s="25" t="s">
        <v>48</v>
      </c>
      <c r="E158" s="30" t="s">
        <v>429</v>
      </c>
      <c r="F158" s="31" t="s">
        <v>98</v>
      </c>
      <c r="G158" s="32">
        <v>17</v>
      </c>
      <c r="H158" s="33">
        <v>0</v>
      </c>
      <c r="I158" s="34">
        <f>ROUND(ROUND(H158,2)*ROUND(G158,3),2)</f>
      </c>
      <c r="J158" s="31" t="s">
        <v>107</v>
      </c>
      <c r="O158">
        <f>(I158*0)/100</f>
      </c>
      <c r="P158" t="s">
        <v>26</v>
      </c>
    </row>
    <row r="159" spans="1:5" ht="12.75">
      <c r="A159" s="35" t="s">
        <v>52</v>
      </c>
      <c r="E159" s="36" t="s">
        <v>833</v>
      </c>
    </row>
    <row r="160" spans="1:5" ht="25.5">
      <c r="A160" s="37" t="s">
        <v>54</v>
      </c>
      <c r="E160" s="38" t="s">
        <v>834</v>
      </c>
    </row>
    <row r="161" spans="1:5" ht="76.5">
      <c r="A161" t="s">
        <v>56</v>
      </c>
      <c r="E161" s="36" t="s">
        <v>431</v>
      </c>
    </row>
    <row r="162" spans="1:16" ht="12.75">
      <c r="A162" s="25" t="s">
        <v>46</v>
      </c>
      <c r="B162" s="29" t="s">
        <v>457</v>
      </c>
      <c r="C162" s="29" t="s">
        <v>433</v>
      </c>
      <c r="D162" s="25" t="s">
        <v>48</v>
      </c>
      <c r="E162" s="30" t="s">
        <v>434</v>
      </c>
      <c r="F162" s="31" t="s">
        <v>98</v>
      </c>
      <c r="G162" s="32">
        <v>1</v>
      </c>
      <c r="H162" s="33">
        <v>0</v>
      </c>
      <c r="I162" s="34">
        <f>ROUND(ROUND(H162,2)*ROUND(G162,3),2)</f>
      </c>
      <c r="J162" s="31" t="s">
        <v>107</v>
      </c>
      <c r="O162">
        <f>(I162*21)/100</f>
      </c>
      <c r="P162" t="s">
        <v>22</v>
      </c>
    </row>
    <row r="163" spans="1:5" ht="25.5">
      <c r="A163" s="35" t="s">
        <v>52</v>
      </c>
      <c r="E163" s="36" t="s">
        <v>835</v>
      </c>
    </row>
    <row r="164" spans="1:5" ht="25.5">
      <c r="A164" s="37" t="s">
        <v>54</v>
      </c>
      <c r="E164" s="38" t="s">
        <v>836</v>
      </c>
    </row>
    <row r="165" spans="1:5" ht="242.25">
      <c r="A165" t="s">
        <v>56</v>
      </c>
      <c r="E165" s="36" t="s">
        <v>837</v>
      </c>
    </row>
    <row r="166" spans="1:16" ht="12.75">
      <c r="A166" s="25" t="s">
        <v>46</v>
      </c>
      <c r="B166" s="29" t="s">
        <v>461</v>
      </c>
      <c r="C166" s="29" t="s">
        <v>443</v>
      </c>
      <c r="D166" s="25" t="s">
        <v>48</v>
      </c>
      <c r="E166" s="30" t="s">
        <v>444</v>
      </c>
      <c r="F166" s="31" t="s">
        <v>186</v>
      </c>
      <c r="G166" s="32">
        <v>9.808</v>
      </c>
      <c r="H166" s="33">
        <v>0</v>
      </c>
      <c r="I166" s="34">
        <f>ROUND(ROUND(H166,2)*ROUND(G166,3),2)</f>
      </c>
      <c r="J166" s="31" t="s">
        <v>107</v>
      </c>
      <c r="O166">
        <f>(I166*0)/100</f>
      </c>
      <c r="P166" t="s">
        <v>26</v>
      </c>
    </row>
    <row r="167" spans="1:5" ht="12.75">
      <c r="A167" s="35" t="s">
        <v>52</v>
      </c>
      <c r="E167" s="36" t="s">
        <v>838</v>
      </c>
    </row>
    <row r="168" spans="1:5" ht="63.75">
      <c r="A168" s="37" t="s">
        <v>54</v>
      </c>
      <c r="E168" s="38" t="s">
        <v>839</v>
      </c>
    </row>
    <row r="169" spans="1:5" ht="369.75">
      <c r="A169" t="s">
        <v>56</v>
      </c>
      <c r="E169" s="36" t="s">
        <v>346</v>
      </c>
    </row>
    <row r="170" spans="1:16" ht="12.75">
      <c r="A170" s="25" t="s">
        <v>46</v>
      </c>
      <c r="B170" s="29" t="s">
        <v>466</v>
      </c>
      <c r="C170" s="29" t="s">
        <v>453</v>
      </c>
      <c r="D170" s="25" t="s">
        <v>48</v>
      </c>
      <c r="E170" s="30" t="s">
        <v>454</v>
      </c>
      <c r="F170" s="31" t="s">
        <v>158</v>
      </c>
      <c r="G170" s="32">
        <v>77.9</v>
      </c>
      <c r="H170" s="33">
        <v>0</v>
      </c>
      <c r="I170" s="34">
        <f>ROUND(ROUND(H170,2)*ROUND(G170,3),2)</f>
      </c>
      <c r="J170" s="31" t="s">
        <v>107</v>
      </c>
      <c r="O170">
        <f>(I170*0)/100</f>
      </c>
      <c r="P170" t="s">
        <v>26</v>
      </c>
    </row>
    <row r="171" spans="1:5" ht="12.75">
      <c r="A171" s="35" t="s">
        <v>52</v>
      </c>
      <c r="E171" s="36" t="s">
        <v>48</v>
      </c>
    </row>
    <row r="172" spans="1:5" ht="25.5">
      <c r="A172" s="37" t="s">
        <v>54</v>
      </c>
      <c r="E172" s="38" t="s">
        <v>840</v>
      </c>
    </row>
    <row r="173" spans="1:5" ht="51">
      <c r="A173" t="s">
        <v>56</v>
      </c>
      <c r="E173" s="36" t="s">
        <v>456</v>
      </c>
    </row>
    <row r="174" spans="1:16" ht="12.75">
      <c r="A174" s="25" t="s">
        <v>46</v>
      </c>
      <c r="B174" s="29" t="s">
        <v>472</v>
      </c>
      <c r="C174" s="29" t="s">
        <v>462</v>
      </c>
      <c r="D174" s="25" t="s">
        <v>48</v>
      </c>
      <c r="E174" s="30" t="s">
        <v>463</v>
      </c>
      <c r="F174" s="31" t="s">
        <v>158</v>
      </c>
      <c r="G174" s="32">
        <v>155.8</v>
      </c>
      <c r="H174" s="33">
        <v>0</v>
      </c>
      <c r="I174" s="34">
        <f>ROUND(ROUND(H174,2)*ROUND(G174,3),2)</f>
      </c>
      <c r="J174" s="31" t="s">
        <v>107</v>
      </c>
      <c r="O174">
        <f>(I174*0)/100</f>
      </c>
      <c r="P174" t="s">
        <v>26</v>
      </c>
    </row>
    <row r="175" spans="1:5" ht="12.75">
      <c r="A175" s="35" t="s">
        <v>52</v>
      </c>
      <c r="E175" s="36" t="s">
        <v>48</v>
      </c>
    </row>
    <row r="176" spans="1:5" ht="12.75">
      <c r="A176" s="37" t="s">
        <v>54</v>
      </c>
      <c r="E176" s="38" t="s">
        <v>841</v>
      </c>
    </row>
    <row r="177" spans="1:5" ht="25.5">
      <c r="A177" t="s">
        <v>56</v>
      </c>
      <c r="E177" s="36" t="s">
        <v>465</v>
      </c>
    </row>
    <row r="178" spans="1:18" ht="12.75" customHeight="1">
      <c r="A178" s="6" t="s">
        <v>44</v>
      </c>
      <c r="B178" s="6"/>
      <c r="C178" s="41" t="s">
        <v>39</v>
      </c>
      <c r="D178" s="6"/>
      <c r="E178" s="27" t="s">
        <v>154</v>
      </c>
      <c r="F178" s="6"/>
      <c r="G178" s="6"/>
      <c r="H178" s="6"/>
      <c r="I178" s="42">
        <f>0+Q178</f>
      </c>
      <c r="J178" s="6"/>
      <c r="O178">
        <f>0+R178</f>
      </c>
      <c r="Q178">
        <f>0+I179+I183+I187+I191+I195+I199+I203+I207+I211+I215+I219+I223+I227+I231+I235+I239</f>
      </c>
      <c r="R178">
        <f>0+O179+O183+O187+O191+O195+O199+O203+O207+O211+O215+O219+O223+O227+O231+O235+O239</f>
      </c>
    </row>
    <row r="179" spans="1:16" ht="12.75">
      <c r="A179" s="25" t="s">
        <v>46</v>
      </c>
      <c r="B179" s="29" t="s">
        <v>478</v>
      </c>
      <c r="C179" s="29" t="s">
        <v>842</v>
      </c>
      <c r="D179" s="25" t="s">
        <v>48</v>
      </c>
      <c r="E179" s="30" t="s">
        <v>843</v>
      </c>
      <c r="F179" s="31" t="s">
        <v>158</v>
      </c>
      <c r="G179" s="32">
        <v>3</v>
      </c>
      <c r="H179" s="33">
        <v>0</v>
      </c>
      <c r="I179" s="34">
        <f>ROUND(ROUND(H179,2)*ROUND(G179,3),2)</f>
      </c>
      <c r="J179" s="31" t="s">
        <v>107</v>
      </c>
      <c r="O179">
        <f>(I179*21)/100</f>
      </c>
      <c r="P179" t="s">
        <v>22</v>
      </c>
    </row>
    <row r="180" spans="1:5" ht="25.5">
      <c r="A180" s="35" t="s">
        <v>52</v>
      </c>
      <c r="E180" s="36" t="s">
        <v>844</v>
      </c>
    </row>
    <row r="181" spans="1:5" ht="12.75">
      <c r="A181" s="37" t="s">
        <v>54</v>
      </c>
      <c r="E181" s="38" t="s">
        <v>845</v>
      </c>
    </row>
    <row r="182" spans="1:5" ht="63.75">
      <c r="A182" t="s">
        <v>56</v>
      </c>
      <c r="E182" s="36" t="s">
        <v>846</v>
      </c>
    </row>
    <row r="183" spans="1:16" ht="12.75">
      <c r="A183" s="25" t="s">
        <v>46</v>
      </c>
      <c r="B183" s="29" t="s">
        <v>484</v>
      </c>
      <c r="C183" s="29" t="s">
        <v>485</v>
      </c>
      <c r="D183" s="25" t="s">
        <v>67</v>
      </c>
      <c r="E183" s="30" t="s">
        <v>486</v>
      </c>
      <c r="F183" s="31" t="s">
        <v>158</v>
      </c>
      <c r="G183" s="32">
        <v>783.712</v>
      </c>
      <c r="H183" s="33">
        <v>0</v>
      </c>
      <c r="I183" s="34">
        <f>ROUND(ROUND(H183,2)*ROUND(G183,3),2)</f>
      </c>
      <c r="J183" s="31" t="s">
        <v>107</v>
      </c>
      <c r="O183">
        <f>(I183*21)/100</f>
      </c>
      <c r="P183" t="s">
        <v>22</v>
      </c>
    </row>
    <row r="184" spans="1:5" ht="12.75">
      <c r="A184" s="35" t="s">
        <v>52</v>
      </c>
      <c r="E184" s="36" t="s">
        <v>487</v>
      </c>
    </row>
    <row r="185" spans="1:5" ht="63.75">
      <c r="A185" s="37" t="s">
        <v>54</v>
      </c>
      <c r="E185" s="38" t="s">
        <v>847</v>
      </c>
    </row>
    <row r="186" spans="1:5" ht="51">
      <c r="A186" t="s">
        <v>56</v>
      </c>
      <c r="E186" s="36" t="s">
        <v>489</v>
      </c>
    </row>
    <row r="187" spans="1:16" ht="12.75">
      <c r="A187" s="25" t="s">
        <v>46</v>
      </c>
      <c r="B187" s="29" t="s">
        <v>490</v>
      </c>
      <c r="C187" s="29" t="s">
        <v>485</v>
      </c>
      <c r="D187" s="25" t="s">
        <v>70</v>
      </c>
      <c r="E187" s="30" t="s">
        <v>486</v>
      </c>
      <c r="F187" s="31" t="s">
        <v>158</v>
      </c>
      <c r="G187" s="32">
        <v>520.998</v>
      </c>
      <c r="H187" s="33">
        <v>0</v>
      </c>
      <c r="I187" s="34">
        <f>ROUND(ROUND(H187,2)*ROUND(G187,3),2)</f>
      </c>
      <c r="J187" s="31" t="s">
        <v>107</v>
      </c>
      <c r="O187">
        <f>(I187*21)/100</f>
      </c>
      <c r="P187" t="s">
        <v>22</v>
      </c>
    </row>
    <row r="188" spans="1:5" ht="12.75">
      <c r="A188" s="35" t="s">
        <v>52</v>
      </c>
      <c r="E188" s="36" t="s">
        <v>491</v>
      </c>
    </row>
    <row r="189" spans="1:5" ht="89.25">
      <c r="A189" s="37" t="s">
        <v>54</v>
      </c>
      <c r="E189" s="38" t="s">
        <v>848</v>
      </c>
    </row>
    <row r="190" spans="1:5" ht="51">
      <c r="A190" t="s">
        <v>56</v>
      </c>
      <c r="E190" s="36" t="s">
        <v>489</v>
      </c>
    </row>
    <row r="191" spans="1:16" ht="12.75">
      <c r="A191" s="25" t="s">
        <v>46</v>
      </c>
      <c r="B191" s="29" t="s">
        <v>493</v>
      </c>
      <c r="C191" s="29" t="s">
        <v>494</v>
      </c>
      <c r="D191" s="25" t="s">
        <v>48</v>
      </c>
      <c r="E191" s="30" t="s">
        <v>495</v>
      </c>
      <c r="F191" s="31" t="s">
        <v>158</v>
      </c>
      <c r="G191" s="32">
        <v>64</v>
      </c>
      <c r="H191" s="33">
        <v>0</v>
      </c>
      <c r="I191" s="34">
        <f>ROUND(ROUND(H191,2)*ROUND(G191,3),2)</f>
      </c>
      <c r="J191" s="31" t="s">
        <v>107</v>
      </c>
      <c r="O191">
        <f>(I191*21)/100</f>
      </c>
      <c r="P191" t="s">
        <v>22</v>
      </c>
    </row>
    <row r="192" spans="1:5" ht="12.75">
      <c r="A192" s="35" t="s">
        <v>52</v>
      </c>
      <c r="E192" s="36" t="s">
        <v>496</v>
      </c>
    </row>
    <row r="193" spans="1:5" ht="63.75">
      <c r="A193" s="37" t="s">
        <v>54</v>
      </c>
      <c r="E193" s="38" t="s">
        <v>849</v>
      </c>
    </row>
    <row r="194" spans="1:5" ht="51">
      <c r="A194" t="s">
        <v>56</v>
      </c>
      <c r="E194" s="36" t="s">
        <v>498</v>
      </c>
    </row>
    <row r="195" spans="1:16" ht="12.75">
      <c r="A195" s="25" t="s">
        <v>46</v>
      </c>
      <c r="B195" s="29" t="s">
        <v>499</v>
      </c>
      <c r="C195" s="29" t="s">
        <v>850</v>
      </c>
      <c r="D195" s="25" t="s">
        <v>48</v>
      </c>
      <c r="E195" s="30" t="s">
        <v>851</v>
      </c>
      <c r="F195" s="31" t="s">
        <v>98</v>
      </c>
      <c r="G195" s="32">
        <v>1</v>
      </c>
      <c r="H195" s="33">
        <v>0</v>
      </c>
      <c r="I195" s="34">
        <f>ROUND(ROUND(H195,2)*ROUND(G195,3),2)</f>
      </c>
      <c r="J195" s="31" t="s">
        <v>107</v>
      </c>
      <c r="O195">
        <f>(I195*21)/100</f>
      </c>
      <c r="P195" t="s">
        <v>22</v>
      </c>
    </row>
    <row r="196" spans="1:5" ht="12.75">
      <c r="A196" s="35" t="s">
        <v>52</v>
      </c>
      <c r="E196" s="36" t="s">
        <v>852</v>
      </c>
    </row>
    <row r="197" spans="1:5" ht="25.5">
      <c r="A197" s="37" t="s">
        <v>54</v>
      </c>
      <c r="E197" s="38" t="s">
        <v>853</v>
      </c>
    </row>
    <row r="198" spans="1:5" ht="409.5">
      <c r="A198" t="s">
        <v>56</v>
      </c>
      <c r="E198" s="36" t="s">
        <v>854</v>
      </c>
    </row>
    <row r="199" spans="1:16" ht="12.75">
      <c r="A199" s="25" t="s">
        <v>46</v>
      </c>
      <c r="B199" s="29" t="s">
        <v>505</v>
      </c>
      <c r="C199" s="29" t="s">
        <v>855</v>
      </c>
      <c r="D199" s="25" t="s">
        <v>48</v>
      </c>
      <c r="E199" s="30" t="s">
        <v>856</v>
      </c>
      <c r="F199" s="31" t="s">
        <v>98</v>
      </c>
      <c r="G199" s="32">
        <v>1</v>
      </c>
      <c r="H199" s="33">
        <v>0</v>
      </c>
      <c r="I199" s="34">
        <f>ROUND(ROUND(H199,2)*ROUND(G199,3),2)</f>
      </c>
      <c r="J199" s="31" t="s">
        <v>107</v>
      </c>
      <c r="O199">
        <f>(I199*21)/100</f>
      </c>
      <c r="P199" t="s">
        <v>22</v>
      </c>
    </row>
    <row r="200" spans="1:5" ht="38.25">
      <c r="A200" s="35" t="s">
        <v>52</v>
      </c>
      <c r="E200" s="36" t="s">
        <v>857</v>
      </c>
    </row>
    <row r="201" spans="1:5" ht="25.5">
      <c r="A201" s="37" t="s">
        <v>54</v>
      </c>
      <c r="E201" s="38" t="s">
        <v>853</v>
      </c>
    </row>
    <row r="202" spans="1:5" ht="409.5">
      <c r="A202" t="s">
        <v>56</v>
      </c>
      <c r="E202" s="36" t="s">
        <v>858</v>
      </c>
    </row>
    <row r="203" spans="1:16" ht="12.75">
      <c r="A203" s="25" t="s">
        <v>46</v>
      </c>
      <c r="B203" s="29" t="s">
        <v>510</v>
      </c>
      <c r="C203" s="29" t="s">
        <v>859</v>
      </c>
      <c r="D203" s="25" t="s">
        <v>48</v>
      </c>
      <c r="E203" s="30" t="s">
        <v>860</v>
      </c>
      <c r="F203" s="31" t="s">
        <v>158</v>
      </c>
      <c r="G203" s="32">
        <v>19</v>
      </c>
      <c r="H203" s="33">
        <v>0</v>
      </c>
      <c r="I203" s="34">
        <f>ROUND(ROUND(H203,2)*ROUND(G203,3),2)</f>
      </c>
      <c r="J203" s="31" t="s">
        <v>107</v>
      </c>
      <c r="O203">
        <f>(I203*21)/100</f>
      </c>
      <c r="P203" t="s">
        <v>22</v>
      </c>
    </row>
    <row r="204" spans="1:5" ht="12.75">
      <c r="A204" s="35" t="s">
        <v>52</v>
      </c>
      <c r="E204" s="36" t="s">
        <v>861</v>
      </c>
    </row>
    <row r="205" spans="1:5" ht="38.25">
      <c r="A205" s="37" t="s">
        <v>54</v>
      </c>
      <c r="E205" s="38" t="s">
        <v>862</v>
      </c>
    </row>
    <row r="206" spans="1:5" ht="63.75">
      <c r="A206" t="s">
        <v>56</v>
      </c>
      <c r="E206" s="36" t="s">
        <v>776</v>
      </c>
    </row>
    <row r="207" spans="1:16" ht="12.75">
      <c r="A207" s="25" t="s">
        <v>46</v>
      </c>
      <c r="B207" s="29" t="s">
        <v>515</v>
      </c>
      <c r="C207" s="29" t="s">
        <v>506</v>
      </c>
      <c r="D207" s="25" t="s">
        <v>48</v>
      </c>
      <c r="E207" s="30" t="s">
        <v>507</v>
      </c>
      <c r="F207" s="31" t="s">
        <v>158</v>
      </c>
      <c r="G207" s="32">
        <v>229.255</v>
      </c>
      <c r="H207" s="33">
        <v>0</v>
      </c>
      <c r="I207" s="34">
        <f>ROUND(ROUND(H207,2)*ROUND(G207,3),2)</f>
      </c>
      <c r="J207" s="31" t="s">
        <v>107</v>
      </c>
      <c r="O207">
        <f>(I207*21)/100</f>
      </c>
      <c r="P207" t="s">
        <v>22</v>
      </c>
    </row>
    <row r="208" spans="1:5" ht="12.75">
      <c r="A208" s="35" t="s">
        <v>52</v>
      </c>
      <c r="E208" s="36" t="s">
        <v>508</v>
      </c>
    </row>
    <row r="209" spans="1:5" ht="102">
      <c r="A209" s="37" t="s">
        <v>54</v>
      </c>
      <c r="E209" s="38" t="s">
        <v>827</v>
      </c>
    </row>
    <row r="210" spans="1:5" ht="25.5">
      <c r="A210" t="s">
        <v>56</v>
      </c>
      <c r="E210" s="36" t="s">
        <v>509</v>
      </c>
    </row>
    <row r="211" spans="1:16" ht="12.75">
      <c r="A211" s="25" t="s">
        <v>46</v>
      </c>
      <c r="B211" s="29" t="s">
        <v>521</v>
      </c>
      <c r="C211" s="29" t="s">
        <v>511</v>
      </c>
      <c r="D211" s="25" t="s">
        <v>48</v>
      </c>
      <c r="E211" s="30" t="s">
        <v>512</v>
      </c>
      <c r="F211" s="31" t="s">
        <v>158</v>
      </c>
      <c r="G211" s="32">
        <v>17</v>
      </c>
      <c r="H211" s="33">
        <v>0</v>
      </c>
      <c r="I211" s="34">
        <f>ROUND(ROUND(H211,2)*ROUND(G211,3),2)</f>
      </c>
      <c r="J211" s="31" t="s">
        <v>107</v>
      </c>
      <c r="O211">
        <f>(I211*21)/100</f>
      </c>
      <c r="P211" t="s">
        <v>22</v>
      </c>
    </row>
    <row r="212" spans="1:5" ht="12.75">
      <c r="A212" s="35" t="s">
        <v>52</v>
      </c>
      <c r="E212" s="36" t="s">
        <v>513</v>
      </c>
    </row>
    <row r="213" spans="1:5" ht="38.25">
      <c r="A213" s="37" t="s">
        <v>54</v>
      </c>
      <c r="E213" s="38" t="s">
        <v>863</v>
      </c>
    </row>
    <row r="214" spans="1:5" ht="25.5">
      <c r="A214" t="s">
        <v>56</v>
      </c>
      <c r="E214" s="36" t="s">
        <v>509</v>
      </c>
    </row>
    <row r="215" spans="1:16" ht="25.5">
      <c r="A215" s="25" t="s">
        <v>46</v>
      </c>
      <c r="B215" s="29" t="s">
        <v>527</v>
      </c>
      <c r="C215" s="29" t="s">
        <v>864</v>
      </c>
      <c r="D215" s="25" t="s">
        <v>48</v>
      </c>
      <c r="E215" s="30" t="s">
        <v>865</v>
      </c>
      <c r="F215" s="31" t="s">
        <v>158</v>
      </c>
      <c r="G215" s="32">
        <v>4</v>
      </c>
      <c r="H215" s="33">
        <v>0</v>
      </c>
      <c r="I215" s="34">
        <f>ROUND(ROUND(H215,2)*ROUND(G215,3),2)</f>
      </c>
      <c r="J215" s="31" t="s">
        <v>107</v>
      </c>
      <c r="O215">
        <f>(I215*21)/100</f>
      </c>
      <c r="P215" t="s">
        <v>22</v>
      </c>
    </row>
    <row r="216" spans="1:5" ht="12.75">
      <c r="A216" s="35" t="s">
        <v>52</v>
      </c>
      <c r="E216" s="36" t="s">
        <v>866</v>
      </c>
    </row>
    <row r="217" spans="1:5" ht="12.75">
      <c r="A217" s="37" t="s">
        <v>54</v>
      </c>
      <c r="E217" s="38" t="s">
        <v>867</v>
      </c>
    </row>
    <row r="218" spans="1:5" ht="76.5">
      <c r="A218" t="s">
        <v>56</v>
      </c>
      <c r="E218" s="36" t="s">
        <v>868</v>
      </c>
    </row>
    <row r="219" spans="1:16" ht="12.75">
      <c r="A219" s="25" t="s">
        <v>46</v>
      </c>
      <c r="B219" s="29" t="s">
        <v>530</v>
      </c>
      <c r="C219" s="29" t="s">
        <v>869</v>
      </c>
      <c r="D219" s="25" t="s">
        <v>48</v>
      </c>
      <c r="E219" s="30" t="s">
        <v>870</v>
      </c>
      <c r="F219" s="31" t="s">
        <v>158</v>
      </c>
      <c r="G219" s="32">
        <v>180.4</v>
      </c>
      <c r="H219" s="33">
        <v>0</v>
      </c>
      <c r="I219" s="34">
        <f>ROUND(ROUND(H219,2)*ROUND(G219,3),2)</f>
      </c>
      <c r="J219" s="31" t="s">
        <v>51</v>
      </c>
      <c r="O219">
        <f>(I219*21)/100</f>
      </c>
      <c r="P219" t="s">
        <v>22</v>
      </c>
    </row>
    <row r="220" spans="1:5" ht="12.75">
      <c r="A220" s="35" t="s">
        <v>52</v>
      </c>
      <c r="E220" s="36" t="s">
        <v>48</v>
      </c>
    </row>
    <row r="221" spans="1:5" ht="51">
      <c r="A221" s="37" t="s">
        <v>54</v>
      </c>
      <c r="E221" s="38" t="s">
        <v>871</v>
      </c>
    </row>
    <row r="222" spans="1:5" ht="89.25">
      <c r="A222" t="s">
        <v>56</v>
      </c>
      <c r="E222" s="36" t="s">
        <v>872</v>
      </c>
    </row>
    <row r="223" spans="1:16" ht="12.75">
      <c r="A223" s="25" t="s">
        <v>46</v>
      </c>
      <c r="B223" s="29" t="s">
        <v>536</v>
      </c>
      <c r="C223" s="29" t="s">
        <v>873</v>
      </c>
      <c r="D223" s="25" t="s">
        <v>48</v>
      </c>
      <c r="E223" s="30" t="s">
        <v>874</v>
      </c>
      <c r="F223" s="31" t="s">
        <v>158</v>
      </c>
      <c r="G223" s="32">
        <v>97.9</v>
      </c>
      <c r="H223" s="33">
        <v>0</v>
      </c>
      <c r="I223" s="34">
        <f>ROUND(ROUND(H223,2)*ROUND(G223,3),2)</f>
      </c>
      <c r="J223" s="31" t="s">
        <v>107</v>
      </c>
      <c r="O223">
        <f>(I223*21)/100</f>
      </c>
      <c r="P223" t="s">
        <v>22</v>
      </c>
    </row>
    <row r="224" spans="1:5" ht="12.75">
      <c r="A224" s="35" t="s">
        <v>52</v>
      </c>
      <c r="E224" s="36" t="s">
        <v>875</v>
      </c>
    </row>
    <row r="225" spans="1:5" ht="38.25">
      <c r="A225" s="37" t="s">
        <v>54</v>
      </c>
      <c r="E225" s="38" t="s">
        <v>876</v>
      </c>
    </row>
    <row r="226" spans="1:5" ht="89.25">
      <c r="A226" t="s">
        <v>56</v>
      </c>
      <c r="E226" s="36" t="s">
        <v>877</v>
      </c>
    </row>
    <row r="227" spans="1:16" ht="12.75">
      <c r="A227" s="25" t="s">
        <v>46</v>
      </c>
      <c r="B227" s="29" t="s">
        <v>878</v>
      </c>
      <c r="C227" s="29" t="s">
        <v>522</v>
      </c>
      <c r="D227" s="25" t="s">
        <v>48</v>
      </c>
      <c r="E227" s="30" t="s">
        <v>523</v>
      </c>
      <c r="F227" s="31" t="s">
        <v>106</v>
      </c>
      <c r="G227" s="32">
        <v>98.677</v>
      </c>
      <c r="H227" s="33">
        <v>0</v>
      </c>
      <c r="I227" s="34">
        <f>ROUND(ROUND(H227,2)*ROUND(G227,3),2)</f>
      </c>
      <c r="J227" s="31" t="s">
        <v>107</v>
      </c>
      <c r="O227">
        <f>(I227*21)/100</f>
      </c>
      <c r="P227" t="s">
        <v>22</v>
      </c>
    </row>
    <row r="228" spans="1:5" ht="12.75">
      <c r="A228" s="35" t="s">
        <v>52</v>
      </c>
      <c r="E228" s="36" t="s">
        <v>879</v>
      </c>
    </row>
    <row r="229" spans="1:5" ht="76.5">
      <c r="A229" s="37" t="s">
        <v>54</v>
      </c>
      <c r="E229" s="38" t="s">
        <v>880</v>
      </c>
    </row>
    <row r="230" spans="1:5" ht="89.25">
      <c r="A230" t="s">
        <v>56</v>
      </c>
      <c r="E230" s="36" t="s">
        <v>526</v>
      </c>
    </row>
    <row r="231" spans="1:16" ht="12.75">
      <c r="A231" s="25" t="s">
        <v>46</v>
      </c>
      <c r="B231" s="29" t="s">
        <v>881</v>
      </c>
      <c r="C231" s="29" t="s">
        <v>882</v>
      </c>
      <c r="D231" s="25" t="s">
        <v>48</v>
      </c>
      <c r="E231" s="30" t="s">
        <v>883</v>
      </c>
      <c r="F231" s="31" t="s">
        <v>98</v>
      </c>
      <c r="G231" s="32">
        <v>4</v>
      </c>
      <c r="H231" s="33">
        <v>0</v>
      </c>
      <c r="I231" s="34">
        <f>ROUND(ROUND(H231,2)*ROUND(G231,3),2)</f>
      </c>
      <c r="J231" s="31" t="s">
        <v>107</v>
      </c>
      <c r="O231">
        <f>(I231*21)/100</f>
      </c>
      <c r="P231" t="s">
        <v>22</v>
      </c>
    </row>
    <row r="232" spans="1:5" ht="25.5">
      <c r="A232" s="35" t="s">
        <v>52</v>
      </c>
      <c r="E232" s="36" t="s">
        <v>884</v>
      </c>
    </row>
    <row r="233" spans="1:5" ht="25.5">
      <c r="A233" s="37" t="s">
        <v>54</v>
      </c>
      <c r="E233" s="38" t="s">
        <v>885</v>
      </c>
    </row>
    <row r="234" spans="1:5" ht="38.25">
      <c r="A234" t="s">
        <v>56</v>
      </c>
      <c r="E234" s="36" t="s">
        <v>886</v>
      </c>
    </row>
    <row r="235" spans="1:16" ht="12.75">
      <c r="A235" s="25" t="s">
        <v>46</v>
      </c>
      <c r="B235" s="29" t="s">
        <v>887</v>
      </c>
      <c r="C235" s="29" t="s">
        <v>265</v>
      </c>
      <c r="D235" s="25" t="s">
        <v>48</v>
      </c>
      <c r="E235" s="30" t="s">
        <v>266</v>
      </c>
      <c r="F235" s="31" t="s">
        <v>186</v>
      </c>
      <c r="G235" s="32">
        <v>2</v>
      </c>
      <c r="H235" s="33">
        <v>0</v>
      </c>
      <c r="I235" s="34">
        <f>ROUND(ROUND(H235,2)*ROUND(G235,3),2)</f>
      </c>
      <c r="J235" s="31" t="s">
        <v>107</v>
      </c>
      <c r="O235">
        <f>(I235*0)/100</f>
      </c>
      <c r="P235" t="s">
        <v>26</v>
      </c>
    </row>
    <row r="236" spans="1:5" ht="12.75">
      <c r="A236" s="35" t="s">
        <v>52</v>
      </c>
      <c r="E236" s="36" t="s">
        <v>48</v>
      </c>
    </row>
    <row r="237" spans="1:5" ht="25.5">
      <c r="A237" s="37" t="s">
        <v>54</v>
      </c>
      <c r="E237" s="38" t="s">
        <v>888</v>
      </c>
    </row>
    <row r="238" spans="1:5" ht="102">
      <c r="A238" t="s">
        <v>56</v>
      </c>
      <c r="E238" s="36" t="s">
        <v>529</v>
      </c>
    </row>
    <row r="239" spans="1:16" ht="12.75">
      <c r="A239" s="25" t="s">
        <v>46</v>
      </c>
      <c r="B239" s="29" t="s">
        <v>889</v>
      </c>
      <c r="C239" s="29" t="s">
        <v>537</v>
      </c>
      <c r="D239" s="25" t="s">
        <v>48</v>
      </c>
      <c r="E239" s="30" t="s">
        <v>538</v>
      </c>
      <c r="F239" s="31" t="s">
        <v>158</v>
      </c>
      <c r="G239" s="32">
        <v>12.4</v>
      </c>
      <c r="H239" s="33">
        <v>0</v>
      </c>
      <c r="I239" s="34">
        <f>ROUND(ROUND(H239,2)*ROUND(G239,3),2)</f>
      </c>
      <c r="J239" s="31" t="s">
        <v>107</v>
      </c>
      <c r="O239">
        <f>(I239*0)/100</f>
      </c>
      <c r="P239" t="s">
        <v>26</v>
      </c>
    </row>
    <row r="240" spans="1:5" ht="12.75">
      <c r="A240" s="35" t="s">
        <v>52</v>
      </c>
      <c r="E240" s="36" t="s">
        <v>539</v>
      </c>
    </row>
    <row r="241" spans="1:5" ht="25.5">
      <c r="A241" s="37" t="s">
        <v>54</v>
      </c>
      <c r="E241" s="38" t="s">
        <v>890</v>
      </c>
    </row>
    <row r="242" spans="1:5" ht="76.5">
      <c r="A242" t="s">
        <v>56</v>
      </c>
      <c r="E242" s="36" t="s">
        <v>535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0+O8+O13+O26+O35+O56+O85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891</v>
      </c>
      <c r="I3" s="39">
        <f>0+I8+I13+I26+I35+I56+I85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891</v>
      </c>
      <c r="D4" s="6"/>
      <c r="E4" s="18" t="s">
        <v>892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46</v>
      </c>
      <c r="B9" s="29" t="s">
        <v>28</v>
      </c>
      <c r="C9" s="29" t="s">
        <v>286</v>
      </c>
      <c r="D9" s="25" t="s">
        <v>48</v>
      </c>
      <c r="E9" s="30" t="s">
        <v>191</v>
      </c>
      <c r="F9" s="31" t="s">
        <v>186</v>
      </c>
      <c r="G9" s="32">
        <v>15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192</v>
      </c>
    </row>
    <row r="11" spans="1:5" ht="12.75">
      <c r="A11" s="37" t="s">
        <v>54</v>
      </c>
      <c r="E11" s="38" t="s">
        <v>893</v>
      </c>
    </row>
    <row r="12" spans="1:5" ht="25.5">
      <c r="A12" t="s">
        <v>56</v>
      </c>
      <c r="E12" s="36" t="s">
        <v>189</v>
      </c>
    </row>
    <row r="13" spans="1:18" ht="12.75" customHeight="1">
      <c r="A13" s="6" t="s">
        <v>44</v>
      </c>
      <c r="B13" s="6"/>
      <c r="C13" s="41" t="s">
        <v>28</v>
      </c>
      <c r="D13" s="6"/>
      <c r="E13" s="27" t="s">
        <v>103</v>
      </c>
      <c r="F13" s="6"/>
      <c r="G13" s="6"/>
      <c r="H13" s="6"/>
      <c r="I13" s="42">
        <f>0+Q13</f>
      </c>
      <c r="J13" s="6"/>
      <c r="O13">
        <f>0+R13</f>
      </c>
      <c r="Q13">
        <f>0+I14+I18+I22</f>
      </c>
      <c r="R13">
        <f>0+O14+O18+O22</f>
      </c>
    </row>
    <row r="14" spans="1:16" ht="12.75">
      <c r="A14" s="25" t="s">
        <v>46</v>
      </c>
      <c r="B14" s="29" t="s">
        <v>22</v>
      </c>
      <c r="C14" s="29" t="s">
        <v>725</v>
      </c>
      <c r="D14" s="25" t="s">
        <v>48</v>
      </c>
      <c r="E14" s="30" t="s">
        <v>726</v>
      </c>
      <c r="F14" s="31" t="s">
        <v>186</v>
      </c>
      <c r="G14" s="32">
        <v>14.756</v>
      </c>
      <c r="H14" s="33">
        <v>0</v>
      </c>
      <c r="I14" s="34">
        <f>ROUND(ROUND(H14,2)*ROUND(G14,3),2)</f>
      </c>
      <c r="J14" s="31" t="s">
        <v>107</v>
      </c>
      <c r="O14">
        <f>(I14*21)/100</f>
      </c>
      <c r="P14" t="s">
        <v>22</v>
      </c>
    </row>
    <row r="15" spans="1:5" ht="25.5">
      <c r="A15" s="35" t="s">
        <v>52</v>
      </c>
      <c r="E15" s="36" t="s">
        <v>791</v>
      </c>
    </row>
    <row r="16" spans="1:5" ht="51">
      <c r="A16" s="37" t="s">
        <v>54</v>
      </c>
      <c r="E16" s="38" t="s">
        <v>894</v>
      </c>
    </row>
    <row r="17" spans="1:5" ht="318.75">
      <c r="A17" t="s">
        <v>56</v>
      </c>
      <c r="E17" s="36" t="s">
        <v>729</v>
      </c>
    </row>
    <row r="18" spans="1:16" ht="12.75">
      <c r="A18" s="25" t="s">
        <v>46</v>
      </c>
      <c r="B18" s="29" t="s">
        <v>21</v>
      </c>
      <c r="C18" s="29" t="s">
        <v>610</v>
      </c>
      <c r="D18" s="25" t="s">
        <v>48</v>
      </c>
      <c r="E18" s="30" t="s">
        <v>611</v>
      </c>
      <c r="F18" s="31" t="s">
        <v>186</v>
      </c>
      <c r="G18" s="32">
        <v>312.534</v>
      </c>
      <c r="H18" s="33">
        <v>0</v>
      </c>
      <c r="I18" s="34">
        <f>ROUND(ROUND(H18,2)*ROUND(G18,3),2)</f>
      </c>
      <c r="J18" s="31" t="s">
        <v>107</v>
      </c>
      <c r="O18">
        <f>(I18*21)/100</f>
      </c>
      <c r="P18" t="s">
        <v>22</v>
      </c>
    </row>
    <row r="19" spans="1:5" ht="12.75">
      <c r="A19" s="35" t="s">
        <v>52</v>
      </c>
      <c r="E19" s="36" t="s">
        <v>612</v>
      </c>
    </row>
    <row r="20" spans="1:5" ht="76.5">
      <c r="A20" s="37" t="s">
        <v>54</v>
      </c>
      <c r="E20" s="38" t="s">
        <v>895</v>
      </c>
    </row>
    <row r="21" spans="1:5" ht="242.25">
      <c r="A21" t="s">
        <v>56</v>
      </c>
      <c r="E21" s="36" t="s">
        <v>614</v>
      </c>
    </row>
    <row r="22" spans="1:16" ht="12.75">
      <c r="A22" s="25" t="s">
        <v>46</v>
      </c>
      <c r="B22" s="29" t="s">
        <v>32</v>
      </c>
      <c r="C22" s="29" t="s">
        <v>326</v>
      </c>
      <c r="D22" s="25" t="s">
        <v>48</v>
      </c>
      <c r="E22" s="30" t="s">
        <v>327</v>
      </c>
      <c r="F22" s="31" t="s">
        <v>106</v>
      </c>
      <c r="G22" s="32">
        <v>5240.701</v>
      </c>
      <c r="H22" s="33">
        <v>0</v>
      </c>
      <c r="I22" s="34">
        <f>ROUND(ROUND(H22,2)*ROUND(G22,3),2)</f>
      </c>
      <c r="J22" s="31" t="s">
        <v>107</v>
      </c>
      <c r="O22">
        <f>(I22*21)/100</f>
      </c>
      <c r="P22" t="s">
        <v>22</v>
      </c>
    </row>
    <row r="23" spans="1:5" ht="12.75">
      <c r="A23" s="35" t="s">
        <v>52</v>
      </c>
      <c r="E23" s="36" t="s">
        <v>896</v>
      </c>
    </row>
    <row r="24" spans="1:5" ht="140.25">
      <c r="A24" s="37" t="s">
        <v>54</v>
      </c>
      <c r="E24" s="38" t="s">
        <v>897</v>
      </c>
    </row>
    <row r="25" spans="1:5" ht="25.5">
      <c r="A25" t="s">
        <v>56</v>
      </c>
      <c r="E25" s="36" t="s">
        <v>330</v>
      </c>
    </row>
    <row r="26" spans="1:18" ht="12.75" customHeight="1">
      <c r="A26" s="6" t="s">
        <v>44</v>
      </c>
      <c r="B26" s="6"/>
      <c r="C26" s="41" t="s">
        <v>22</v>
      </c>
      <c r="D26" s="6"/>
      <c r="E26" s="27" t="s">
        <v>619</v>
      </c>
      <c r="F26" s="6"/>
      <c r="G26" s="6"/>
      <c r="H26" s="6"/>
      <c r="I26" s="42">
        <f>0+Q26</f>
      </c>
      <c r="J26" s="6"/>
      <c r="O26">
        <f>0+R26</f>
      </c>
      <c r="Q26">
        <f>0+I27+I31</f>
      </c>
      <c r="R26">
        <f>0+O27+O31</f>
      </c>
    </row>
    <row r="27" spans="1:16" ht="12.75">
      <c r="A27" s="25" t="s">
        <v>46</v>
      </c>
      <c r="B27" s="29" t="s">
        <v>34</v>
      </c>
      <c r="C27" s="29" t="s">
        <v>620</v>
      </c>
      <c r="D27" s="25" t="s">
        <v>48</v>
      </c>
      <c r="E27" s="30" t="s">
        <v>621</v>
      </c>
      <c r="F27" s="31" t="s">
        <v>106</v>
      </c>
      <c r="G27" s="32">
        <v>7935.549</v>
      </c>
      <c r="H27" s="33">
        <v>0</v>
      </c>
      <c r="I27" s="34">
        <f>ROUND(ROUND(H27,2)*ROUND(G27,3),2)</f>
      </c>
      <c r="J27" s="31" t="s">
        <v>107</v>
      </c>
      <c r="O27">
        <f>(I27*21)/100</f>
      </c>
      <c r="P27" t="s">
        <v>22</v>
      </c>
    </row>
    <row r="28" spans="1:5" ht="12.75">
      <c r="A28" s="35" t="s">
        <v>52</v>
      </c>
      <c r="E28" s="36" t="s">
        <v>622</v>
      </c>
    </row>
    <row r="29" spans="1:5" ht="153">
      <c r="A29" s="37" t="s">
        <v>54</v>
      </c>
      <c r="E29" s="38" t="s">
        <v>898</v>
      </c>
    </row>
    <row r="30" spans="1:5" ht="51">
      <c r="A30" t="s">
        <v>56</v>
      </c>
      <c r="E30" s="36" t="s">
        <v>624</v>
      </c>
    </row>
    <row r="31" spans="1:16" ht="12.75">
      <c r="A31" s="25" t="s">
        <v>46</v>
      </c>
      <c r="B31" s="29" t="s">
        <v>36</v>
      </c>
      <c r="C31" s="29" t="s">
        <v>625</v>
      </c>
      <c r="D31" s="25" t="s">
        <v>48</v>
      </c>
      <c r="E31" s="30" t="s">
        <v>626</v>
      </c>
      <c r="F31" s="31" t="s">
        <v>186</v>
      </c>
      <c r="G31" s="32">
        <v>1538.13</v>
      </c>
      <c r="H31" s="33">
        <v>0</v>
      </c>
      <c r="I31" s="34">
        <f>ROUND(ROUND(H31,2)*ROUND(G31,3),2)</f>
      </c>
      <c r="J31" s="31" t="s">
        <v>107</v>
      </c>
      <c r="O31">
        <f>(I31*21)/100</f>
      </c>
      <c r="P31" t="s">
        <v>22</v>
      </c>
    </row>
    <row r="32" spans="1:5" ht="12.75">
      <c r="A32" s="35" t="s">
        <v>52</v>
      </c>
      <c r="E32" s="36" t="s">
        <v>627</v>
      </c>
    </row>
    <row r="33" spans="1:5" ht="140.25">
      <c r="A33" s="37" t="s">
        <v>54</v>
      </c>
      <c r="E33" s="38" t="s">
        <v>899</v>
      </c>
    </row>
    <row r="34" spans="1:5" ht="38.25">
      <c r="A34" t="s">
        <v>56</v>
      </c>
      <c r="E34" s="36" t="s">
        <v>629</v>
      </c>
    </row>
    <row r="35" spans="1:18" ht="12.75" customHeight="1">
      <c r="A35" s="6" t="s">
        <v>44</v>
      </c>
      <c r="B35" s="6"/>
      <c r="C35" s="41" t="s">
        <v>32</v>
      </c>
      <c r="D35" s="6"/>
      <c r="E35" s="27" t="s">
        <v>341</v>
      </c>
      <c r="F35" s="6"/>
      <c r="G35" s="6"/>
      <c r="H35" s="6"/>
      <c r="I35" s="42">
        <f>0+Q35</f>
      </c>
      <c r="J35" s="6"/>
      <c r="O35">
        <f>0+R35</f>
      </c>
      <c r="Q35">
        <f>0+I36+I40+I44+I48+I52</f>
      </c>
      <c r="R35">
        <f>0+O36+O40+O44+O48+O52</f>
      </c>
    </row>
    <row r="36" spans="1:16" ht="12.75">
      <c r="A36" s="25" t="s">
        <v>46</v>
      </c>
      <c r="B36" s="29" t="s">
        <v>75</v>
      </c>
      <c r="C36" s="29" t="s">
        <v>652</v>
      </c>
      <c r="D36" s="25" t="s">
        <v>48</v>
      </c>
      <c r="E36" s="30" t="s">
        <v>653</v>
      </c>
      <c r="F36" s="31" t="s">
        <v>186</v>
      </c>
      <c r="G36" s="32">
        <v>4.739</v>
      </c>
      <c r="H36" s="33">
        <v>0</v>
      </c>
      <c r="I36" s="34">
        <f>ROUND(ROUND(H36,2)*ROUND(G36,3),2)</f>
      </c>
      <c r="J36" s="31" t="s">
        <v>107</v>
      </c>
      <c r="O36">
        <f>(I36*21)/100</f>
      </c>
      <c r="P36" t="s">
        <v>22</v>
      </c>
    </row>
    <row r="37" spans="1:5" ht="12.75">
      <c r="A37" s="35" t="s">
        <v>52</v>
      </c>
      <c r="E37" s="36" t="s">
        <v>738</v>
      </c>
    </row>
    <row r="38" spans="1:5" ht="76.5">
      <c r="A38" s="37" t="s">
        <v>54</v>
      </c>
      <c r="E38" s="38" t="s">
        <v>900</v>
      </c>
    </row>
    <row r="39" spans="1:5" ht="369.75">
      <c r="A39" t="s">
        <v>56</v>
      </c>
      <c r="E39" s="36" t="s">
        <v>346</v>
      </c>
    </row>
    <row r="40" spans="1:16" ht="12.75">
      <c r="A40" s="25" t="s">
        <v>46</v>
      </c>
      <c r="B40" s="29" t="s">
        <v>80</v>
      </c>
      <c r="C40" s="29" t="s">
        <v>742</v>
      </c>
      <c r="D40" s="25" t="s">
        <v>48</v>
      </c>
      <c r="E40" s="30" t="s">
        <v>743</v>
      </c>
      <c r="F40" s="31" t="s">
        <v>186</v>
      </c>
      <c r="G40" s="32">
        <v>14.756</v>
      </c>
      <c r="H40" s="33">
        <v>0</v>
      </c>
      <c r="I40" s="34">
        <f>ROUND(ROUND(H40,2)*ROUND(G40,3),2)</f>
      </c>
      <c r="J40" s="31" t="s">
        <v>107</v>
      </c>
      <c r="O40">
        <f>(I40*21)/100</f>
      </c>
      <c r="P40" t="s">
        <v>22</v>
      </c>
    </row>
    <row r="41" spans="1:5" ht="12.75">
      <c r="A41" s="35" t="s">
        <v>52</v>
      </c>
      <c r="E41" s="36" t="s">
        <v>744</v>
      </c>
    </row>
    <row r="42" spans="1:5" ht="51">
      <c r="A42" s="37" t="s">
        <v>54</v>
      </c>
      <c r="E42" s="38" t="s">
        <v>894</v>
      </c>
    </row>
    <row r="43" spans="1:5" ht="38.25">
      <c r="A43" t="s">
        <v>56</v>
      </c>
      <c r="E43" s="36" t="s">
        <v>629</v>
      </c>
    </row>
    <row r="44" spans="1:16" ht="25.5">
      <c r="A44" s="25" t="s">
        <v>46</v>
      </c>
      <c r="B44" s="29" t="s">
        <v>39</v>
      </c>
      <c r="C44" s="29" t="s">
        <v>659</v>
      </c>
      <c r="D44" s="25" t="s">
        <v>48</v>
      </c>
      <c r="E44" s="30" t="s">
        <v>660</v>
      </c>
      <c r="F44" s="31" t="s">
        <v>186</v>
      </c>
      <c r="G44" s="32">
        <v>37.324</v>
      </c>
      <c r="H44" s="33">
        <v>0</v>
      </c>
      <c r="I44" s="34">
        <f>ROUND(ROUND(H44,2)*ROUND(G44,3),2)</f>
      </c>
      <c r="J44" s="31" t="s">
        <v>107</v>
      </c>
      <c r="O44">
        <f>(I44*21)/100</f>
      </c>
      <c r="P44" t="s">
        <v>22</v>
      </c>
    </row>
    <row r="45" spans="1:5" ht="12.75">
      <c r="A45" s="35" t="s">
        <v>52</v>
      </c>
      <c r="E45" s="36" t="s">
        <v>746</v>
      </c>
    </row>
    <row r="46" spans="1:5" ht="51">
      <c r="A46" s="37" t="s">
        <v>54</v>
      </c>
      <c r="E46" s="38" t="s">
        <v>901</v>
      </c>
    </row>
    <row r="47" spans="1:5" ht="38.25">
      <c r="A47" t="s">
        <v>56</v>
      </c>
      <c r="E47" s="36" t="s">
        <v>629</v>
      </c>
    </row>
    <row r="48" spans="1:16" ht="12.75">
      <c r="A48" s="25" t="s">
        <v>46</v>
      </c>
      <c r="B48" s="29" t="s">
        <v>41</v>
      </c>
      <c r="C48" s="29" t="s">
        <v>668</v>
      </c>
      <c r="D48" s="25" t="s">
        <v>48</v>
      </c>
      <c r="E48" s="30" t="s">
        <v>669</v>
      </c>
      <c r="F48" s="31" t="s">
        <v>186</v>
      </c>
      <c r="G48" s="32">
        <v>9.478</v>
      </c>
      <c r="H48" s="33">
        <v>0</v>
      </c>
      <c r="I48" s="34">
        <f>ROUND(ROUND(H48,2)*ROUND(G48,3),2)</f>
      </c>
      <c r="J48" s="31" t="s">
        <v>107</v>
      </c>
      <c r="O48">
        <f>(I48*21)/100</f>
      </c>
      <c r="P48" t="s">
        <v>22</v>
      </c>
    </row>
    <row r="49" spans="1:5" ht="12.75">
      <c r="A49" s="35" t="s">
        <v>52</v>
      </c>
      <c r="E49" s="36" t="s">
        <v>748</v>
      </c>
    </row>
    <row r="50" spans="1:5" ht="76.5">
      <c r="A50" s="37" t="s">
        <v>54</v>
      </c>
      <c r="E50" s="38" t="s">
        <v>902</v>
      </c>
    </row>
    <row r="51" spans="1:5" ht="102">
      <c r="A51" t="s">
        <v>56</v>
      </c>
      <c r="E51" s="36" t="s">
        <v>750</v>
      </c>
    </row>
    <row r="52" spans="1:16" ht="12.75">
      <c r="A52" s="25" t="s">
        <v>46</v>
      </c>
      <c r="B52" s="29" t="s">
        <v>43</v>
      </c>
      <c r="C52" s="29" t="s">
        <v>751</v>
      </c>
      <c r="D52" s="25" t="s">
        <v>48</v>
      </c>
      <c r="E52" s="30" t="s">
        <v>752</v>
      </c>
      <c r="F52" s="31" t="s">
        <v>186</v>
      </c>
      <c r="G52" s="32">
        <v>5.76</v>
      </c>
      <c r="H52" s="33">
        <v>0</v>
      </c>
      <c r="I52" s="34">
        <f>ROUND(ROUND(H52,2)*ROUND(G52,3),2)</f>
      </c>
      <c r="J52" s="31" t="s">
        <v>107</v>
      </c>
      <c r="O52">
        <f>(I52*21)/100</f>
      </c>
      <c r="P52" t="s">
        <v>22</v>
      </c>
    </row>
    <row r="53" spans="1:5" ht="12.75">
      <c r="A53" s="35" t="s">
        <v>52</v>
      </c>
      <c r="E53" s="36" t="s">
        <v>903</v>
      </c>
    </row>
    <row r="54" spans="1:5" ht="51">
      <c r="A54" s="37" t="s">
        <v>54</v>
      </c>
      <c r="E54" s="38" t="s">
        <v>904</v>
      </c>
    </row>
    <row r="55" spans="1:5" ht="357">
      <c r="A55" t="s">
        <v>56</v>
      </c>
      <c r="E55" s="36" t="s">
        <v>755</v>
      </c>
    </row>
    <row r="56" spans="1:18" ht="12.75" customHeight="1">
      <c r="A56" s="6" t="s">
        <v>44</v>
      </c>
      <c r="B56" s="6"/>
      <c r="C56" s="41" t="s">
        <v>34</v>
      </c>
      <c r="D56" s="6"/>
      <c r="E56" s="27" t="s">
        <v>368</v>
      </c>
      <c r="F56" s="6"/>
      <c r="G56" s="6"/>
      <c r="H56" s="6"/>
      <c r="I56" s="42">
        <f>0+Q56</f>
      </c>
      <c r="J56" s="6"/>
      <c r="O56">
        <f>0+R56</f>
      </c>
      <c r="Q56">
        <f>0+I57+I61+I65+I69+I73+I77+I81</f>
      </c>
      <c r="R56">
        <f>0+O57+O61+O65+O69+O73+O77+O81</f>
      </c>
    </row>
    <row r="57" spans="1:16" ht="12.75">
      <c r="A57" s="25" t="s">
        <v>46</v>
      </c>
      <c r="B57" s="29" t="s">
        <v>95</v>
      </c>
      <c r="C57" s="29" t="s">
        <v>676</v>
      </c>
      <c r="D57" s="25" t="s">
        <v>48</v>
      </c>
      <c r="E57" s="30" t="s">
        <v>677</v>
      </c>
      <c r="F57" s="31" t="s">
        <v>106</v>
      </c>
      <c r="G57" s="32">
        <v>5405.684</v>
      </c>
      <c r="H57" s="33">
        <v>0</v>
      </c>
      <c r="I57" s="34">
        <f>ROUND(ROUND(H57,2)*ROUND(G57,3),2)</f>
      </c>
      <c r="J57" s="31" t="s">
        <v>107</v>
      </c>
      <c r="O57">
        <f>(I57*21)/100</f>
      </c>
      <c r="P57" t="s">
        <v>22</v>
      </c>
    </row>
    <row r="58" spans="1:5" ht="12.75">
      <c r="A58" s="35" t="s">
        <v>52</v>
      </c>
      <c r="E58" s="36" t="s">
        <v>678</v>
      </c>
    </row>
    <row r="59" spans="1:5" ht="140.25">
      <c r="A59" s="37" t="s">
        <v>54</v>
      </c>
      <c r="E59" s="38" t="s">
        <v>905</v>
      </c>
    </row>
    <row r="60" spans="1:5" ht="51">
      <c r="A60" t="s">
        <v>56</v>
      </c>
      <c r="E60" s="36" t="s">
        <v>680</v>
      </c>
    </row>
    <row r="61" spans="1:16" ht="12.75">
      <c r="A61" s="25" t="s">
        <v>46</v>
      </c>
      <c r="B61" s="29" t="s">
        <v>155</v>
      </c>
      <c r="C61" s="29" t="s">
        <v>681</v>
      </c>
      <c r="D61" s="25" t="s">
        <v>48</v>
      </c>
      <c r="E61" s="30" t="s">
        <v>682</v>
      </c>
      <c r="F61" s="31" t="s">
        <v>186</v>
      </c>
      <c r="G61" s="32">
        <v>1836.578</v>
      </c>
      <c r="H61" s="33">
        <v>0</v>
      </c>
      <c r="I61" s="34">
        <f>ROUND(ROUND(H61,2)*ROUND(G61,3),2)</f>
      </c>
      <c r="J61" s="31" t="s">
        <v>107</v>
      </c>
      <c r="O61">
        <f>(I61*21)/100</f>
      </c>
      <c r="P61" t="s">
        <v>22</v>
      </c>
    </row>
    <row r="62" spans="1:5" ht="89.25">
      <c r="A62" s="35" t="s">
        <v>52</v>
      </c>
      <c r="E62" s="36" t="s">
        <v>683</v>
      </c>
    </row>
    <row r="63" spans="1:5" ht="76.5">
      <c r="A63" s="37" t="s">
        <v>54</v>
      </c>
      <c r="E63" s="38" t="s">
        <v>906</v>
      </c>
    </row>
    <row r="64" spans="1:5" ht="76.5">
      <c r="A64" t="s">
        <v>56</v>
      </c>
      <c r="E64" s="36" t="s">
        <v>685</v>
      </c>
    </row>
    <row r="65" spans="1:16" ht="12.75">
      <c r="A65" s="25" t="s">
        <v>46</v>
      </c>
      <c r="B65" s="29" t="s">
        <v>162</v>
      </c>
      <c r="C65" s="29" t="s">
        <v>370</v>
      </c>
      <c r="D65" s="25" t="s">
        <v>48</v>
      </c>
      <c r="E65" s="30" t="s">
        <v>371</v>
      </c>
      <c r="F65" s="31" t="s">
        <v>106</v>
      </c>
      <c r="G65" s="32">
        <v>2164.657</v>
      </c>
      <c r="H65" s="33">
        <v>0</v>
      </c>
      <c r="I65" s="34">
        <f>ROUND(ROUND(H65,2)*ROUND(G65,3),2)</f>
      </c>
      <c r="J65" s="31" t="s">
        <v>107</v>
      </c>
      <c r="O65">
        <f>(I65*21)/100</f>
      </c>
      <c r="P65" t="s">
        <v>22</v>
      </c>
    </row>
    <row r="66" spans="1:5" ht="12.75">
      <c r="A66" s="35" t="s">
        <v>52</v>
      </c>
      <c r="E66" s="36" t="s">
        <v>372</v>
      </c>
    </row>
    <row r="67" spans="1:5" ht="51">
      <c r="A67" s="37" t="s">
        <v>54</v>
      </c>
      <c r="E67" s="38" t="s">
        <v>907</v>
      </c>
    </row>
    <row r="68" spans="1:5" ht="102">
      <c r="A68" t="s">
        <v>56</v>
      </c>
      <c r="E68" s="36" t="s">
        <v>374</v>
      </c>
    </row>
    <row r="69" spans="1:16" ht="12.75">
      <c r="A69" s="25" t="s">
        <v>46</v>
      </c>
      <c r="B69" s="29" t="s">
        <v>167</v>
      </c>
      <c r="C69" s="29" t="s">
        <v>376</v>
      </c>
      <c r="D69" s="25" t="s">
        <v>48</v>
      </c>
      <c r="E69" s="30" t="s">
        <v>377</v>
      </c>
      <c r="F69" s="31" t="s">
        <v>106</v>
      </c>
      <c r="G69" s="32">
        <v>18602</v>
      </c>
      <c r="H69" s="33">
        <v>0</v>
      </c>
      <c r="I69" s="34">
        <f>ROUND(ROUND(H69,2)*ROUND(G69,3),2)</f>
      </c>
      <c r="J69" s="31" t="s">
        <v>107</v>
      </c>
      <c r="O69">
        <f>(I69*21)/100</f>
      </c>
      <c r="P69" t="s">
        <v>22</v>
      </c>
    </row>
    <row r="70" spans="1:5" ht="12.75">
      <c r="A70" s="35" t="s">
        <v>52</v>
      </c>
      <c r="E70" s="36" t="s">
        <v>378</v>
      </c>
    </row>
    <row r="71" spans="1:5" ht="51">
      <c r="A71" s="37" t="s">
        <v>54</v>
      </c>
      <c r="E71" s="38" t="s">
        <v>908</v>
      </c>
    </row>
    <row r="72" spans="1:5" ht="51">
      <c r="A72" t="s">
        <v>56</v>
      </c>
      <c r="E72" s="36" t="s">
        <v>380</v>
      </c>
    </row>
    <row r="73" spans="1:16" ht="12.75">
      <c r="A73" s="25" t="s">
        <v>46</v>
      </c>
      <c r="B73" s="29" t="s">
        <v>172</v>
      </c>
      <c r="C73" s="29" t="s">
        <v>388</v>
      </c>
      <c r="D73" s="25" t="s">
        <v>48</v>
      </c>
      <c r="E73" s="30" t="s">
        <v>389</v>
      </c>
      <c r="F73" s="31" t="s">
        <v>106</v>
      </c>
      <c r="G73" s="32">
        <v>9073.536</v>
      </c>
      <c r="H73" s="33">
        <v>0</v>
      </c>
      <c r="I73" s="34">
        <f>ROUND(ROUND(H73,2)*ROUND(G73,3),2)</f>
      </c>
      <c r="J73" s="31" t="s">
        <v>107</v>
      </c>
      <c r="O73">
        <f>(I73*21)/100</f>
      </c>
      <c r="P73" t="s">
        <v>22</v>
      </c>
    </row>
    <row r="74" spans="1:5" ht="12.75">
      <c r="A74" s="35" t="s">
        <v>52</v>
      </c>
      <c r="E74" s="36" t="s">
        <v>390</v>
      </c>
    </row>
    <row r="75" spans="1:5" ht="25.5">
      <c r="A75" s="37" t="s">
        <v>54</v>
      </c>
      <c r="E75" s="38" t="s">
        <v>909</v>
      </c>
    </row>
    <row r="76" spans="1:5" ht="140.25">
      <c r="A76" t="s">
        <v>56</v>
      </c>
      <c r="E76" s="36" t="s">
        <v>392</v>
      </c>
    </row>
    <row r="77" spans="1:16" ht="12.75">
      <c r="A77" s="25" t="s">
        <v>46</v>
      </c>
      <c r="B77" s="29" t="s">
        <v>176</v>
      </c>
      <c r="C77" s="29" t="s">
        <v>394</v>
      </c>
      <c r="D77" s="25" t="s">
        <v>48</v>
      </c>
      <c r="E77" s="30" t="s">
        <v>395</v>
      </c>
      <c r="F77" s="31" t="s">
        <v>106</v>
      </c>
      <c r="G77" s="32">
        <v>9527.7</v>
      </c>
      <c r="H77" s="33">
        <v>0</v>
      </c>
      <c r="I77" s="34">
        <f>ROUND(ROUND(H77,2)*ROUND(G77,3),2)</f>
      </c>
      <c r="J77" s="31" t="s">
        <v>107</v>
      </c>
      <c r="O77">
        <f>(I77*21)/100</f>
      </c>
      <c r="P77" t="s">
        <v>22</v>
      </c>
    </row>
    <row r="78" spans="1:5" ht="12.75">
      <c r="A78" s="35" t="s">
        <v>52</v>
      </c>
      <c r="E78" s="36" t="s">
        <v>396</v>
      </c>
    </row>
    <row r="79" spans="1:5" ht="25.5">
      <c r="A79" s="37" t="s">
        <v>54</v>
      </c>
      <c r="E79" s="38" t="s">
        <v>910</v>
      </c>
    </row>
    <row r="80" spans="1:5" ht="140.25">
      <c r="A80" t="s">
        <v>56</v>
      </c>
      <c r="E80" s="36" t="s">
        <v>392</v>
      </c>
    </row>
    <row r="81" spans="1:16" ht="12.75">
      <c r="A81" s="25" t="s">
        <v>46</v>
      </c>
      <c r="B81" s="29" t="s">
        <v>264</v>
      </c>
      <c r="C81" s="29" t="s">
        <v>410</v>
      </c>
      <c r="D81" s="25" t="s">
        <v>48</v>
      </c>
      <c r="E81" s="30" t="s">
        <v>411</v>
      </c>
      <c r="F81" s="31" t="s">
        <v>158</v>
      </c>
      <c r="G81" s="32">
        <v>52.6</v>
      </c>
      <c r="H81" s="33">
        <v>0</v>
      </c>
      <c r="I81" s="34">
        <f>ROUND(ROUND(H81,2)*ROUND(G81,3),2)</f>
      </c>
      <c r="J81" s="31" t="s">
        <v>107</v>
      </c>
      <c r="O81">
        <f>(I81*21)/100</f>
      </c>
      <c r="P81" t="s">
        <v>22</v>
      </c>
    </row>
    <row r="82" spans="1:5" ht="38.25">
      <c r="A82" s="35" t="s">
        <v>52</v>
      </c>
      <c r="E82" s="36" t="s">
        <v>412</v>
      </c>
    </row>
    <row r="83" spans="1:5" ht="76.5">
      <c r="A83" s="37" t="s">
        <v>54</v>
      </c>
      <c r="E83" s="38" t="s">
        <v>911</v>
      </c>
    </row>
    <row r="84" spans="1:5" ht="38.25">
      <c r="A84" t="s">
        <v>56</v>
      </c>
      <c r="E84" s="36" t="s">
        <v>414</v>
      </c>
    </row>
    <row r="85" spans="1:18" ht="12.75" customHeight="1">
      <c r="A85" s="6" t="s">
        <v>44</v>
      </c>
      <c r="B85" s="6"/>
      <c r="C85" s="41" t="s">
        <v>39</v>
      </c>
      <c r="D85" s="6"/>
      <c r="E85" s="27" t="s">
        <v>154</v>
      </c>
      <c r="F85" s="6"/>
      <c r="G85" s="6"/>
      <c r="H85" s="6"/>
      <c r="I85" s="42">
        <f>0+Q85</f>
      </c>
      <c r="J85" s="6"/>
      <c r="O85">
        <f>0+R85</f>
      </c>
      <c r="Q85">
        <f>0+I86+I90+I94+I98+I102+I106+I110</f>
      </c>
      <c r="R85">
        <f>0+O86+O90+O94+O98+O102+O106+O110</f>
      </c>
    </row>
    <row r="86" spans="1:16" ht="12.75">
      <c r="A86" s="25" t="s">
        <v>46</v>
      </c>
      <c r="B86" s="29" t="s">
        <v>270</v>
      </c>
      <c r="C86" s="29" t="s">
        <v>485</v>
      </c>
      <c r="D86" s="25" t="s">
        <v>67</v>
      </c>
      <c r="E86" s="30" t="s">
        <v>486</v>
      </c>
      <c r="F86" s="31" t="s">
        <v>158</v>
      </c>
      <c r="G86" s="32">
        <v>8</v>
      </c>
      <c r="H86" s="33">
        <v>0</v>
      </c>
      <c r="I86" s="34">
        <f>ROUND(ROUND(H86,2)*ROUND(G86,3),2)</f>
      </c>
      <c r="J86" s="31" t="s">
        <v>107</v>
      </c>
      <c r="O86">
        <f>(I86*21)/100</f>
      </c>
      <c r="P86" t="s">
        <v>22</v>
      </c>
    </row>
    <row r="87" spans="1:5" ht="12.75">
      <c r="A87" s="35" t="s">
        <v>52</v>
      </c>
      <c r="E87" s="36" t="s">
        <v>487</v>
      </c>
    </row>
    <row r="88" spans="1:5" ht="25.5">
      <c r="A88" s="37" t="s">
        <v>54</v>
      </c>
      <c r="E88" s="38" t="s">
        <v>912</v>
      </c>
    </row>
    <row r="89" spans="1:5" ht="51">
      <c r="A89" t="s">
        <v>56</v>
      </c>
      <c r="E89" s="36" t="s">
        <v>489</v>
      </c>
    </row>
    <row r="90" spans="1:16" ht="12.75">
      <c r="A90" s="25" t="s">
        <v>46</v>
      </c>
      <c r="B90" s="29" t="s">
        <v>276</v>
      </c>
      <c r="C90" s="29" t="s">
        <v>485</v>
      </c>
      <c r="D90" s="25" t="s">
        <v>70</v>
      </c>
      <c r="E90" s="30" t="s">
        <v>486</v>
      </c>
      <c r="F90" s="31" t="s">
        <v>158</v>
      </c>
      <c r="G90" s="32">
        <v>15</v>
      </c>
      <c r="H90" s="33">
        <v>0</v>
      </c>
      <c r="I90" s="34">
        <f>ROUND(ROUND(H90,2)*ROUND(G90,3),2)</f>
      </c>
      <c r="J90" s="31" t="s">
        <v>107</v>
      </c>
      <c r="O90">
        <f>(I90*21)/100</f>
      </c>
      <c r="P90" t="s">
        <v>22</v>
      </c>
    </row>
    <row r="91" spans="1:5" ht="12.75">
      <c r="A91" s="35" t="s">
        <v>52</v>
      </c>
      <c r="E91" s="36" t="s">
        <v>491</v>
      </c>
    </row>
    <row r="92" spans="1:5" ht="51">
      <c r="A92" s="37" t="s">
        <v>54</v>
      </c>
      <c r="E92" s="38" t="s">
        <v>913</v>
      </c>
    </row>
    <row r="93" spans="1:5" ht="51">
      <c r="A93" t="s">
        <v>56</v>
      </c>
      <c r="E93" s="36" t="s">
        <v>489</v>
      </c>
    </row>
    <row r="94" spans="1:16" ht="12.75">
      <c r="A94" s="25" t="s">
        <v>46</v>
      </c>
      <c r="B94" s="29" t="s">
        <v>362</v>
      </c>
      <c r="C94" s="29" t="s">
        <v>859</v>
      </c>
      <c r="D94" s="25" t="s">
        <v>48</v>
      </c>
      <c r="E94" s="30" t="s">
        <v>860</v>
      </c>
      <c r="F94" s="31" t="s">
        <v>158</v>
      </c>
      <c r="G94" s="32">
        <v>12</v>
      </c>
      <c r="H94" s="33">
        <v>0</v>
      </c>
      <c r="I94" s="34">
        <f>ROUND(ROUND(H94,2)*ROUND(G94,3),2)</f>
      </c>
      <c r="J94" s="31" t="s">
        <v>107</v>
      </c>
      <c r="O94">
        <f>(I94*21)/100</f>
      </c>
      <c r="P94" t="s">
        <v>22</v>
      </c>
    </row>
    <row r="95" spans="1:5" ht="12.75">
      <c r="A95" s="35" t="s">
        <v>52</v>
      </c>
      <c r="E95" s="36" t="s">
        <v>914</v>
      </c>
    </row>
    <row r="96" spans="1:5" ht="25.5">
      <c r="A96" s="37" t="s">
        <v>54</v>
      </c>
      <c r="E96" s="38" t="s">
        <v>915</v>
      </c>
    </row>
    <row r="97" spans="1:5" ht="63.75">
      <c r="A97" t="s">
        <v>56</v>
      </c>
      <c r="E97" s="36" t="s">
        <v>776</v>
      </c>
    </row>
    <row r="98" spans="1:16" ht="12.75">
      <c r="A98" s="25" t="s">
        <v>46</v>
      </c>
      <c r="B98" s="29" t="s">
        <v>369</v>
      </c>
      <c r="C98" s="29" t="s">
        <v>772</v>
      </c>
      <c r="D98" s="25" t="s">
        <v>48</v>
      </c>
      <c r="E98" s="30" t="s">
        <v>773</v>
      </c>
      <c r="F98" s="31" t="s">
        <v>158</v>
      </c>
      <c r="G98" s="32">
        <v>12.8</v>
      </c>
      <c r="H98" s="33">
        <v>0</v>
      </c>
      <c r="I98" s="34">
        <f>ROUND(ROUND(H98,2)*ROUND(G98,3),2)</f>
      </c>
      <c r="J98" s="31" t="s">
        <v>107</v>
      </c>
      <c r="O98">
        <f>(I98*21)/100</f>
      </c>
      <c r="P98" t="s">
        <v>22</v>
      </c>
    </row>
    <row r="99" spans="1:5" ht="12.75">
      <c r="A99" s="35" t="s">
        <v>52</v>
      </c>
      <c r="E99" s="36" t="s">
        <v>774</v>
      </c>
    </row>
    <row r="100" spans="1:5" ht="25.5">
      <c r="A100" s="37" t="s">
        <v>54</v>
      </c>
      <c r="E100" s="38" t="s">
        <v>916</v>
      </c>
    </row>
    <row r="101" spans="1:5" ht="63.75">
      <c r="A101" t="s">
        <v>56</v>
      </c>
      <c r="E101" s="36" t="s">
        <v>776</v>
      </c>
    </row>
    <row r="102" spans="1:16" ht="12.75">
      <c r="A102" s="25" t="s">
        <v>46</v>
      </c>
      <c r="B102" s="29" t="s">
        <v>375</v>
      </c>
      <c r="C102" s="29" t="s">
        <v>506</v>
      </c>
      <c r="D102" s="25" t="s">
        <v>48</v>
      </c>
      <c r="E102" s="30" t="s">
        <v>507</v>
      </c>
      <c r="F102" s="31" t="s">
        <v>158</v>
      </c>
      <c r="G102" s="32">
        <v>52.6</v>
      </c>
      <c r="H102" s="33">
        <v>0</v>
      </c>
      <c r="I102" s="34">
        <f>ROUND(ROUND(H102,2)*ROUND(G102,3),2)</f>
      </c>
      <c r="J102" s="31" t="s">
        <v>107</v>
      </c>
      <c r="O102">
        <f>(I102*21)/100</f>
      </c>
      <c r="P102" t="s">
        <v>22</v>
      </c>
    </row>
    <row r="103" spans="1:5" ht="12.75">
      <c r="A103" s="35" t="s">
        <v>52</v>
      </c>
      <c r="E103" s="36" t="s">
        <v>508</v>
      </c>
    </row>
    <row r="104" spans="1:5" ht="76.5">
      <c r="A104" s="37" t="s">
        <v>54</v>
      </c>
      <c r="E104" s="38" t="s">
        <v>911</v>
      </c>
    </row>
    <row r="105" spans="1:5" ht="25.5">
      <c r="A105" t="s">
        <v>56</v>
      </c>
      <c r="E105" s="36" t="s">
        <v>509</v>
      </c>
    </row>
    <row r="106" spans="1:16" ht="12.75">
      <c r="A106" s="25" t="s">
        <v>46</v>
      </c>
      <c r="B106" s="29" t="s">
        <v>381</v>
      </c>
      <c r="C106" s="29" t="s">
        <v>511</v>
      </c>
      <c r="D106" s="25" t="s">
        <v>48</v>
      </c>
      <c r="E106" s="30" t="s">
        <v>512</v>
      </c>
      <c r="F106" s="31" t="s">
        <v>158</v>
      </c>
      <c r="G106" s="32">
        <v>13</v>
      </c>
      <c r="H106" s="33">
        <v>0</v>
      </c>
      <c r="I106" s="34">
        <f>ROUND(ROUND(H106,2)*ROUND(G106,3),2)</f>
      </c>
      <c r="J106" s="31" t="s">
        <v>107</v>
      </c>
      <c r="O106">
        <f>(I106*21)/100</f>
      </c>
      <c r="P106" t="s">
        <v>22</v>
      </c>
    </row>
    <row r="107" spans="1:5" ht="12.75">
      <c r="A107" s="35" t="s">
        <v>52</v>
      </c>
      <c r="E107" s="36" t="s">
        <v>513</v>
      </c>
    </row>
    <row r="108" spans="1:5" ht="38.25">
      <c r="A108" s="37" t="s">
        <v>54</v>
      </c>
      <c r="E108" s="38" t="s">
        <v>917</v>
      </c>
    </row>
    <row r="109" spans="1:5" ht="25.5">
      <c r="A109" t="s">
        <v>56</v>
      </c>
      <c r="E109" s="36" t="s">
        <v>509</v>
      </c>
    </row>
    <row r="110" spans="1:16" ht="12.75">
      <c r="A110" s="25" t="s">
        <v>46</v>
      </c>
      <c r="B110" s="29" t="s">
        <v>387</v>
      </c>
      <c r="C110" s="29" t="s">
        <v>522</v>
      </c>
      <c r="D110" s="25" t="s">
        <v>48</v>
      </c>
      <c r="E110" s="30" t="s">
        <v>523</v>
      </c>
      <c r="F110" s="31" t="s">
        <v>106</v>
      </c>
      <c r="G110" s="32">
        <v>11.88</v>
      </c>
      <c r="H110" s="33">
        <v>0</v>
      </c>
      <c r="I110" s="34">
        <f>ROUND(ROUND(H110,2)*ROUND(G110,3),2)</f>
      </c>
      <c r="J110" s="31" t="s">
        <v>107</v>
      </c>
      <c r="O110">
        <f>(I110*21)/100</f>
      </c>
      <c r="P110" t="s">
        <v>22</v>
      </c>
    </row>
    <row r="111" spans="1:5" ht="12.75">
      <c r="A111" s="35" t="s">
        <v>52</v>
      </c>
      <c r="E111" s="36" t="s">
        <v>524</v>
      </c>
    </row>
    <row r="112" spans="1:5" ht="38.25">
      <c r="A112" s="37" t="s">
        <v>54</v>
      </c>
      <c r="E112" s="38" t="s">
        <v>918</v>
      </c>
    </row>
    <row r="113" spans="1:5" ht="89.25">
      <c r="A113" t="s">
        <v>56</v>
      </c>
      <c r="E113" s="36" t="s">
        <v>526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0+O8+O33+O42+O71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919</v>
      </c>
      <c r="I3" s="39">
        <f>0+I8+I33+I42+I71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919</v>
      </c>
      <c r="D4" s="6"/>
      <c r="E4" s="18" t="s">
        <v>920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103</v>
      </c>
      <c r="F8" s="19"/>
      <c r="G8" s="19"/>
      <c r="H8" s="19"/>
      <c r="I8" s="28">
        <f>0+Q8</f>
      </c>
      <c r="J8" s="19"/>
      <c r="O8">
        <f>0+R8</f>
      </c>
      <c r="Q8">
        <f>0+I9+I13+I17+I21+I25+I29</f>
      </c>
      <c r="R8">
        <f>0+O9+O13+O17+O21+O25+O29</f>
      </c>
    </row>
    <row r="9" spans="1:16" ht="12.75">
      <c r="A9" s="25" t="s">
        <v>46</v>
      </c>
      <c r="B9" s="29" t="s">
        <v>28</v>
      </c>
      <c r="C9" s="29" t="s">
        <v>921</v>
      </c>
      <c r="D9" s="25" t="s">
        <v>48</v>
      </c>
      <c r="E9" s="30" t="s">
        <v>922</v>
      </c>
      <c r="F9" s="31" t="s">
        <v>186</v>
      </c>
      <c r="G9" s="32">
        <v>73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923</v>
      </c>
    </row>
    <row r="11" spans="1:5" ht="12.75">
      <c r="A11" s="37" t="s">
        <v>54</v>
      </c>
      <c r="E11" s="38" t="s">
        <v>924</v>
      </c>
    </row>
    <row r="12" spans="1:5" ht="306">
      <c r="A12" t="s">
        <v>56</v>
      </c>
      <c r="E12" s="36" t="s">
        <v>925</v>
      </c>
    </row>
    <row r="13" spans="1:16" ht="12.75">
      <c r="A13" s="25" t="s">
        <v>46</v>
      </c>
      <c r="B13" s="29" t="s">
        <v>22</v>
      </c>
      <c r="C13" s="29" t="s">
        <v>610</v>
      </c>
      <c r="D13" s="25" t="s">
        <v>48</v>
      </c>
      <c r="E13" s="30" t="s">
        <v>611</v>
      </c>
      <c r="F13" s="31" t="s">
        <v>186</v>
      </c>
      <c r="G13" s="32">
        <v>10.633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612</v>
      </c>
    </row>
    <row r="15" spans="1:5" ht="76.5">
      <c r="A15" s="37" t="s">
        <v>54</v>
      </c>
      <c r="E15" s="38" t="s">
        <v>926</v>
      </c>
    </row>
    <row r="16" spans="1:5" ht="242.25">
      <c r="A16" t="s">
        <v>56</v>
      </c>
      <c r="E16" s="36" t="s">
        <v>614</v>
      </c>
    </row>
    <row r="17" spans="1:16" ht="12.75">
      <c r="A17" s="25" t="s">
        <v>46</v>
      </c>
      <c r="B17" s="29" t="s">
        <v>21</v>
      </c>
      <c r="C17" s="29" t="s">
        <v>326</v>
      </c>
      <c r="D17" s="25" t="s">
        <v>48</v>
      </c>
      <c r="E17" s="30" t="s">
        <v>327</v>
      </c>
      <c r="F17" s="31" t="s">
        <v>106</v>
      </c>
      <c r="G17" s="32">
        <v>784.8</v>
      </c>
      <c r="H17" s="33">
        <v>0</v>
      </c>
      <c r="I17" s="34">
        <f>ROUND(ROUND(H17,2)*ROUND(G17,3),2)</f>
      </c>
      <c r="J17" s="31" t="s">
        <v>107</v>
      </c>
      <c r="O17">
        <f>(I17*21)/100</f>
      </c>
      <c r="P17" t="s">
        <v>22</v>
      </c>
    </row>
    <row r="18" spans="1:5" ht="12.75">
      <c r="A18" s="35" t="s">
        <v>52</v>
      </c>
      <c r="E18" s="36" t="s">
        <v>48</v>
      </c>
    </row>
    <row r="19" spans="1:5" ht="38.25">
      <c r="A19" s="37" t="s">
        <v>54</v>
      </c>
      <c r="E19" s="38" t="s">
        <v>927</v>
      </c>
    </row>
    <row r="20" spans="1:5" ht="25.5">
      <c r="A20" t="s">
        <v>56</v>
      </c>
      <c r="E20" s="36" t="s">
        <v>330</v>
      </c>
    </row>
    <row r="21" spans="1:16" ht="12.75">
      <c r="A21" s="25" t="s">
        <v>46</v>
      </c>
      <c r="B21" s="29" t="s">
        <v>32</v>
      </c>
      <c r="C21" s="29" t="s">
        <v>331</v>
      </c>
      <c r="D21" s="25" t="s">
        <v>48</v>
      </c>
      <c r="E21" s="30" t="s">
        <v>332</v>
      </c>
      <c r="F21" s="31" t="s">
        <v>186</v>
      </c>
      <c r="G21" s="32">
        <v>72.771</v>
      </c>
      <c r="H21" s="33">
        <v>0</v>
      </c>
      <c r="I21" s="34">
        <f>ROUND(ROUND(H21,2)*ROUND(G21,3),2)</f>
      </c>
      <c r="J21" s="31" t="s">
        <v>107</v>
      </c>
      <c r="O21">
        <f>(I21*21)/100</f>
      </c>
      <c r="P21" t="s">
        <v>22</v>
      </c>
    </row>
    <row r="22" spans="1:5" ht="12.75">
      <c r="A22" s="35" t="s">
        <v>52</v>
      </c>
      <c r="E22" s="36" t="s">
        <v>928</v>
      </c>
    </row>
    <row r="23" spans="1:5" ht="51">
      <c r="A23" s="37" t="s">
        <v>54</v>
      </c>
      <c r="E23" s="38" t="s">
        <v>929</v>
      </c>
    </row>
    <row r="24" spans="1:5" ht="38.25">
      <c r="A24" t="s">
        <v>56</v>
      </c>
      <c r="E24" s="36" t="s">
        <v>930</v>
      </c>
    </row>
    <row r="25" spans="1:16" ht="12.75">
      <c r="A25" s="25" t="s">
        <v>46</v>
      </c>
      <c r="B25" s="29" t="s">
        <v>34</v>
      </c>
      <c r="C25" s="29" t="s">
        <v>334</v>
      </c>
      <c r="D25" s="25" t="s">
        <v>48</v>
      </c>
      <c r="E25" s="30" t="s">
        <v>335</v>
      </c>
      <c r="F25" s="31" t="s">
        <v>106</v>
      </c>
      <c r="G25" s="32">
        <v>242.569</v>
      </c>
      <c r="H25" s="33">
        <v>0</v>
      </c>
      <c r="I25" s="34">
        <f>ROUND(ROUND(H25,2)*ROUND(G25,3),2)</f>
      </c>
      <c r="J25" s="31" t="s">
        <v>107</v>
      </c>
      <c r="O25">
        <f>(I25*21)/100</f>
      </c>
      <c r="P25" t="s">
        <v>22</v>
      </c>
    </row>
    <row r="26" spans="1:5" ht="12.75">
      <c r="A26" s="35" t="s">
        <v>52</v>
      </c>
      <c r="E26" s="36" t="s">
        <v>48</v>
      </c>
    </row>
    <row r="27" spans="1:5" ht="38.25">
      <c r="A27" s="37" t="s">
        <v>54</v>
      </c>
      <c r="E27" s="38" t="s">
        <v>931</v>
      </c>
    </row>
    <row r="28" spans="1:5" ht="25.5">
      <c r="A28" t="s">
        <v>56</v>
      </c>
      <c r="E28" s="36" t="s">
        <v>337</v>
      </c>
    </row>
    <row r="29" spans="1:16" ht="12.75">
      <c r="A29" s="25" t="s">
        <v>46</v>
      </c>
      <c r="B29" s="29" t="s">
        <v>36</v>
      </c>
      <c r="C29" s="29" t="s">
        <v>338</v>
      </c>
      <c r="D29" s="25" t="s">
        <v>48</v>
      </c>
      <c r="E29" s="30" t="s">
        <v>339</v>
      </c>
      <c r="F29" s="31" t="s">
        <v>106</v>
      </c>
      <c r="G29" s="32">
        <v>242.569</v>
      </c>
      <c r="H29" s="33">
        <v>0</v>
      </c>
      <c r="I29" s="34">
        <f>ROUND(ROUND(H29,2)*ROUND(G29,3),2)</f>
      </c>
      <c r="J29" s="31" t="s">
        <v>107</v>
      </c>
      <c r="O29">
        <f>(I29*21)/100</f>
      </c>
      <c r="P29" t="s">
        <v>22</v>
      </c>
    </row>
    <row r="30" spans="1:5" ht="12.75">
      <c r="A30" s="35" t="s">
        <v>52</v>
      </c>
      <c r="E30" s="36" t="s">
        <v>48</v>
      </c>
    </row>
    <row r="31" spans="1:5" ht="25.5">
      <c r="A31" s="37" t="s">
        <v>54</v>
      </c>
      <c r="E31" s="38" t="s">
        <v>932</v>
      </c>
    </row>
    <row r="32" spans="1:5" ht="38.25">
      <c r="A32" t="s">
        <v>56</v>
      </c>
      <c r="E32" s="36" t="s">
        <v>933</v>
      </c>
    </row>
    <row r="33" spans="1:18" ht="12.75" customHeight="1">
      <c r="A33" s="6" t="s">
        <v>44</v>
      </c>
      <c r="B33" s="6"/>
      <c r="C33" s="41" t="s">
        <v>22</v>
      </c>
      <c r="D33" s="6"/>
      <c r="E33" s="27" t="s">
        <v>619</v>
      </c>
      <c r="F33" s="6"/>
      <c r="G33" s="6"/>
      <c r="H33" s="6"/>
      <c r="I33" s="42">
        <f>0+Q33</f>
      </c>
      <c r="J33" s="6"/>
      <c r="O33">
        <f>0+R33</f>
      </c>
      <c r="Q33">
        <f>0+I34+I38</f>
      </c>
      <c r="R33">
        <f>0+O34+O38</f>
      </c>
    </row>
    <row r="34" spans="1:16" ht="12.75">
      <c r="A34" s="25" t="s">
        <v>46</v>
      </c>
      <c r="B34" s="29" t="s">
        <v>75</v>
      </c>
      <c r="C34" s="29" t="s">
        <v>620</v>
      </c>
      <c r="D34" s="25" t="s">
        <v>48</v>
      </c>
      <c r="E34" s="30" t="s">
        <v>621</v>
      </c>
      <c r="F34" s="31" t="s">
        <v>106</v>
      </c>
      <c r="G34" s="32">
        <v>784.8</v>
      </c>
      <c r="H34" s="33">
        <v>0</v>
      </c>
      <c r="I34" s="34">
        <f>ROUND(ROUND(H34,2)*ROUND(G34,3),2)</f>
      </c>
      <c r="J34" s="31" t="s">
        <v>107</v>
      </c>
      <c r="O34">
        <f>(I34*21)/100</f>
      </c>
      <c r="P34" t="s">
        <v>22</v>
      </c>
    </row>
    <row r="35" spans="1:5" ht="12.75">
      <c r="A35" s="35" t="s">
        <v>52</v>
      </c>
      <c r="E35" s="36" t="s">
        <v>622</v>
      </c>
    </row>
    <row r="36" spans="1:5" ht="38.25">
      <c r="A36" s="37" t="s">
        <v>54</v>
      </c>
      <c r="E36" s="38" t="s">
        <v>927</v>
      </c>
    </row>
    <row r="37" spans="1:5" ht="51">
      <c r="A37" t="s">
        <v>56</v>
      </c>
      <c r="E37" s="36" t="s">
        <v>624</v>
      </c>
    </row>
    <row r="38" spans="1:16" ht="12.75">
      <c r="A38" s="25" t="s">
        <v>46</v>
      </c>
      <c r="B38" s="29" t="s">
        <v>80</v>
      </c>
      <c r="C38" s="29" t="s">
        <v>625</v>
      </c>
      <c r="D38" s="25" t="s">
        <v>48</v>
      </c>
      <c r="E38" s="30" t="s">
        <v>626</v>
      </c>
      <c r="F38" s="31" t="s">
        <v>186</v>
      </c>
      <c r="G38" s="32">
        <v>98.1</v>
      </c>
      <c r="H38" s="33">
        <v>0</v>
      </c>
      <c r="I38" s="34">
        <f>ROUND(ROUND(H38,2)*ROUND(G38,3),2)</f>
      </c>
      <c r="J38" s="31" t="s">
        <v>107</v>
      </c>
      <c r="O38">
        <f>(I38*21)/100</f>
      </c>
      <c r="P38" t="s">
        <v>22</v>
      </c>
    </row>
    <row r="39" spans="1:5" ht="12.75">
      <c r="A39" s="35" t="s">
        <v>52</v>
      </c>
      <c r="E39" s="36" t="s">
        <v>627</v>
      </c>
    </row>
    <row r="40" spans="1:5" ht="51">
      <c r="A40" s="37" t="s">
        <v>54</v>
      </c>
      <c r="E40" s="38" t="s">
        <v>934</v>
      </c>
    </row>
    <row r="41" spans="1:5" ht="38.25">
      <c r="A41" t="s">
        <v>56</v>
      </c>
      <c r="E41" s="36" t="s">
        <v>629</v>
      </c>
    </row>
    <row r="42" spans="1:18" ht="12.75" customHeight="1">
      <c r="A42" s="6" t="s">
        <v>44</v>
      </c>
      <c r="B42" s="6"/>
      <c r="C42" s="41" t="s">
        <v>34</v>
      </c>
      <c r="D42" s="6"/>
      <c r="E42" s="27" t="s">
        <v>368</v>
      </c>
      <c r="F42" s="6"/>
      <c r="G42" s="6"/>
      <c r="H42" s="6"/>
      <c r="I42" s="42">
        <f>0+Q42</f>
      </c>
      <c r="J42" s="6"/>
      <c r="O42">
        <f>0+R42</f>
      </c>
      <c r="Q42">
        <f>0+I43+I47+I51+I55+I59+I63+I67</f>
      </c>
      <c r="R42">
        <f>0+O43+O47+O51+O55+O59+O63+O67</f>
      </c>
    </row>
    <row r="43" spans="1:16" ht="12.75">
      <c r="A43" s="25" t="s">
        <v>46</v>
      </c>
      <c r="B43" s="29" t="s">
        <v>39</v>
      </c>
      <c r="C43" s="29" t="s">
        <v>935</v>
      </c>
      <c r="D43" s="25" t="s">
        <v>48</v>
      </c>
      <c r="E43" s="30" t="s">
        <v>936</v>
      </c>
      <c r="F43" s="31" t="s">
        <v>186</v>
      </c>
      <c r="G43" s="32">
        <v>145.774</v>
      </c>
      <c r="H43" s="33">
        <v>0</v>
      </c>
      <c r="I43" s="34">
        <f>ROUND(ROUND(H43,2)*ROUND(G43,3),2)</f>
      </c>
      <c r="J43" s="31" t="s">
        <v>107</v>
      </c>
      <c r="O43">
        <f>(I43*21)/100</f>
      </c>
      <c r="P43" t="s">
        <v>22</v>
      </c>
    </row>
    <row r="44" spans="1:5" ht="12.75">
      <c r="A44" s="35" t="s">
        <v>52</v>
      </c>
      <c r="E44" s="36" t="s">
        <v>937</v>
      </c>
    </row>
    <row r="45" spans="1:5" ht="127.5">
      <c r="A45" s="37" t="s">
        <v>54</v>
      </c>
      <c r="E45" s="38" t="s">
        <v>938</v>
      </c>
    </row>
    <row r="46" spans="1:5" ht="127.5">
      <c r="A46" t="s">
        <v>56</v>
      </c>
      <c r="E46" s="36" t="s">
        <v>939</v>
      </c>
    </row>
    <row r="47" spans="1:16" ht="12.75">
      <c r="A47" s="25" t="s">
        <v>46</v>
      </c>
      <c r="B47" s="29" t="s">
        <v>41</v>
      </c>
      <c r="C47" s="29" t="s">
        <v>940</v>
      </c>
      <c r="D47" s="25" t="s">
        <v>48</v>
      </c>
      <c r="E47" s="30" t="s">
        <v>941</v>
      </c>
      <c r="F47" s="31" t="s">
        <v>186</v>
      </c>
      <c r="G47" s="32">
        <v>112.815</v>
      </c>
      <c r="H47" s="33">
        <v>0</v>
      </c>
      <c r="I47" s="34">
        <f>ROUND(ROUND(H47,2)*ROUND(G47,3),2)</f>
      </c>
      <c r="J47" s="31" t="s">
        <v>107</v>
      </c>
      <c r="O47">
        <f>(I47*21)/100</f>
      </c>
      <c r="P47" t="s">
        <v>22</v>
      </c>
    </row>
    <row r="48" spans="1:5" ht="12.75">
      <c r="A48" s="35" t="s">
        <v>52</v>
      </c>
      <c r="E48" s="36" t="s">
        <v>942</v>
      </c>
    </row>
    <row r="49" spans="1:5" ht="38.25">
      <c r="A49" s="37" t="s">
        <v>54</v>
      </c>
      <c r="E49" s="38" t="s">
        <v>943</v>
      </c>
    </row>
    <row r="50" spans="1:5" ht="51">
      <c r="A50" t="s">
        <v>56</v>
      </c>
      <c r="E50" s="36" t="s">
        <v>680</v>
      </c>
    </row>
    <row r="51" spans="1:16" ht="12.75">
      <c r="A51" s="25" t="s">
        <v>46</v>
      </c>
      <c r="B51" s="29" t="s">
        <v>43</v>
      </c>
      <c r="C51" s="29" t="s">
        <v>376</v>
      </c>
      <c r="D51" s="25" t="s">
        <v>48</v>
      </c>
      <c r="E51" s="30" t="s">
        <v>377</v>
      </c>
      <c r="F51" s="31" t="s">
        <v>106</v>
      </c>
      <c r="G51" s="32">
        <v>2228</v>
      </c>
      <c r="H51" s="33">
        <v>0</v>
      </c>
      <c r="I51" s="34">
        <f>ROUND(ROUND(H51,2)*ROUND(G51,3),2)</f>
      </c>
      <c r="J51" s="31" t="s">
        <v>107</v>
      </c>
      <c r="O51">
        <f>(I51*21)/100</f>
      </c>
      <c r="P51" t="s">
        <v>22</v>
      </c>
    </row>
    <row r="52" spans="1:5" ht="12.75">
      <c r="A52" s="35" t="s">
        <v>52</v>
      </c>
      <c r="E52" s="36" t="s">
        <v>944</v>
      </c>
    </row>
    <row r="53" spans="1:5" ht="89.25">
      <c r="A53" s="37" t="s">
        <v>54</v>
      </c>
      <c r="E53" s="38" t="s">
        <v>945</v>
      </c>
    </row>
    <row r="54" spans="1:5" ht="51">
      <c r="A54" t="s">
        <v>56</v>
      </c>
      <c r="E54" s="36" t="s">
        <v>380</v>
      </c>
    </row>
    <row r="55" spans="1:16" ht="12.75">
      <c r="A55" s="25" t="s">
        <v>46</v>
      </c>
      <c r="B55" s="29" t="s">
        <v>95</v>
      </c>
      <c r="C55" s="29" t="s">
        <v>388</v>
      </c>
      <c r="D55" s="25" t="s">
        <v>48</v>
      </c>
      <c r="E55" s="30" t="s">
        <v>389</v>
      </c>
      <c r="F55" s="31" t="s">
        <v>106</v>
      </c>
      <c r="G55" s="32">
        <v>1087.154</v>
      </c>
      <c r="H55" s="33">
        <v>0</v>
      </c>
      <c r="I55" s="34">
        <f>ROUND(ROUND(H55,2)*ROUND(G55,3),2)</f>
      </c>
      <c r="J55" s="31" t="s">
        <v>107</v>
      </c>
      <c r="O55">
        <f>(I55*21)/100</f>
      </c>
      <c r="P55" t="s">
        <v>22</v>
      </c>
    </row>
    <row r="56" spans="1:5" ht="12.75">
      <c r="A56" s="35" t="s">
        <v>52</v>
      </c>
      <c r="E56" s="36" t="s">
        <v>946</v>
      </c>
    </row>
    <row r="57" spans="1:5" ht="38.25">
      <c r="A57" s="37" t="s">
        <v>54</v>
      </c>
      <c r="E57" s="38" t="s">
        <v>947</v>
      </c>
    </row>
    <row r="58" spans="1:5" ht="140.25">
      <c r="A58" t="s">
        <v>56</v>
      </c>
      <c r="E58" s="36" t="s">
        <v>392</v>
      </c>
    </row>
    <row r="59" spans="1:16" ht="12.75">
      <c r="A59" s="25" t="s">
        <v>46</v>
      </c>
      <c r="B59" s="29" t="s">
        <v>155</v>
      </c>
      <c r="C59" s="29" t="s">
        <v>394</v>
      </c>
      <c r="D59" s="25" t="s">
        <v>48</v>
      </c>
      <c r="E59" s="30" t="s">
        <v>395</v>
      </c>
      <c r="F59" s="31" t="s">
        <v>106</v>
      </c>
      <c r="G59" s="32">
        <v>1141.35</v>
      </c>
      <c r="H59" s="33">
        <v>0</v>
      </c>
      <c r="I59" s="34">
        <f>ROUND(ROUND(H59,2)*ROUND(G59,3),2)</f>
      </c>
      <c r="J59" s="31" t="s">
        <v>107</v>
      </c>
      <c r="O59">
        <f>(I59*21)/100</f>
      </c>
      <c r="P59" t="s">
        <v>22</v>
      </c>
    </row>
    <row r="60" spans="1:5" ht="12.75">
      <c r="A60" s="35" t="s">
        <v>52</v>
      </c>
      <c r="E60" s="36" t="s">
        <v>396</v>
      </c>
    </row>
    <row r="61" spans="1:5" ht="25.5">
      <c r="A61" s="37" t="s">
        <v>54</v>
      </c>
      <c r="E61" s="38" t="s">
        <v>948</v>
      </c>
    </row>
    <row r="62" spans="1:5" ht="140.25">
      <c r="A62" t="s">
        <v>56</v>
      </c>
      <c r="E62" s="36" t="s">
        <v>402</v>
      </c>
    </row>
    <row r="63" spans="1:16" ht="12.75">
      <c r="A63" s="25" t="s">
        <v>46</v>
      </c>
      <c r="B63" s="29" t="s">
        <v>162</v>
      </c>
      <c r="C63" s="29" t="s">
        <v>404</v>
      </c>
      <c r="D63" s="25" t="s">
        <v>48</v>
      </c>
      <c r="E63" s="30" t="s">
        <v>405</v>
      </c>
      <c r="F63" s="31" t="s">
        <v>106</v>
      </c>
      <c r="G63" s="32">
        <v>181.7</v>
      </c>
      <c r="H63" s="33">
        <v>0</v>
      </c>
      <c r="I63" s="34">
        <f>ROUND(ROUND(H63,2)*ROUND(G63,3),2)</f>
      </c>
      <c r="J63" s="31" t="s">
        <v>107</v>
      </c>
      <c r="O63">
        <f>(I63*21)/100</f>
      </c>
      <c r="P63" t="s">
        <v>22</v>
      </c>
    </row>
    <row r="64" spans="1:5" ht="12.75">
      <c r="A64" s="35" t="s">
        <v>52</v>
      </c>
      <c r="E64" s="36" t="s">
        <v>949</v>
      </c>
    </row>
    <row r="65" spans="1:5" ht="38.25">
      <c r="A65" s="37" t="s">
        <v>54</v>
      </c>
      <c r="E65" s="38" t="s">
        <v>950</v>
      </c>
    </row>
    <row r="66" spans="1:5" ht="153">
      <c r="A66" t="s">
        <v>56</v>
      </c>
      <c r="E66" s="36" t="s">
        <v>951</v>
      </c>
    </row>
    <row r="67" spans="1:16" ht="12.75">
      <c r="A67" s="25" t="s">
        <v>46</v>
      </c>
      <c r="B67" s="29" t="s">
        <v>167</v>
      </c>
      <c r="C67" s="29" t="s">
        <v>410</v>
      </c>
      <c r="D67" s="25" t="s">
        <v>48</v>
      </c>
      <c r="E67" s="30" t="s">
        <v>411</v>
      </c>
      <c r="F67" s="31" t="s">
        <v>158</v>
      </c>
      <c r="G67" s="32">
        <v>217.332</v>
      </c>
      <c r="H67" s="33">
        <v>0</v>
      </c>
      <c r="I67" s="34">
        <f>ROUND(ROUND(H67,2)*ROUND(G67,3),2)</f>
      </c>
      <c r="J67" s="31" t="s">
        <v>107</v>
      </c>
      <c r="O67">
        <f>(I67*21)/100</f>
      </c>
      <c r="P67" t="s">
        <v>22</v>
      </c>
    </row>
    <row r="68" spans="1:5" ht="25.5">
      <c r="A68" s="35" t="s">
        <v>52</v>
      </c>
      <c r="E68" s="36" t="s">
        <v>952</v>
      </c>
    </row>
    <row r="69" spans="1:5" ht="89.25">
      <c r="A69" s="37" t="s">
        <v>54</v>
      </c>
      <c r="E69" s="38" t="s">
        <v>953</v>
      </c>
    </row>
    <row r="70" spans="1:5" ht="38.25">
      <c r="A70" t="s">
        <v>56</v>
      </c>
      <c r="E70" s="36" t="s">
        <v>414</v>
      </c>
    </row>
    <row r="71" spans="1:18" ht="12.75" customHeight="1">
      <c r="A71" s="6" t="s">
        <v>44</v>
      </c>
      <c r="B71" s="6"/>
      <c r="C71" s="41" t="s">
        <v>39</v>
      </c>
      <c r="D71" s="6"/>
      <c r="E71" s="27" t="s">
        <v>154</v>
      </c>
      <c r="F71" s="6"/>
      <c r="G71" s="6"/>
      <c r="H71" s="6"/>
      <c r="I71" s="42">
        <f>0+Q71</f>
      </c>
      <c r="J71" s="6"/>
      <c r="O71">
        <f>0+R71</f>
      </c>
      <c r="Q71">
        <f>0+I72+I76+I80+I84+I88</f>
      </c>
      <c r="R71">
        <f>0+O72+O76+O80+O84+O88</f>
      </c>
    </row>
    <row r="72" spans="1:16" ht="12.75">
      <c r="A72" s="25" t="s">
        <v>46</v>
      </c>
      <c r="B72" s="29" t="s">
        <v>172</v>
      </c>
      <c r="C72" s="29" t="s">
        <v>485</v>
      </c>
      <c r="D72" s="25" t="s">
        <v>67</v>
      </c>
      <c r="E72" s="30" t="s">
        <v>486</v>
      </c>
      <c r="F72" s="31" t="s">
        <v>158</v>
      </c>
      <c r="G72" s="32">
        <v>340.101</v>
      </c>
      <c r="H72" s="33">
        <v>0</v>
      </c>
      <c r="I72" s="34">
        <f>ROUND(ROUND(H72,2)*ROUND(G72,3),2)</f>
      </c>
      <c r="J72" s="31" t="s">
        <v>107</v>
      </c>
      <c r="O72">
        <f>(I72*21)/100</f>
      </c>
      <c r="P72" t="s">
        <v>22</v>
      </c>
    </row>
    <row r="73" spans="1:5" ht="12.75">
      <c r="A73" s="35" t="s">
        <v>52</v>
      </c>
      <c r="E73" s="36" t="s">
        <v>487</v>
      </c>
    </row>
    <row r="74" spans="1:5" ht="51">
      <c r="A74" s="37" t="s">
        <v>54</v>
      </c>
      <c r="E74" s="38" t="s">
        <v>954</v>
      </c>
    </row>
    <row r="75" spans="1:5" ht="51">
      <c r="A75" t="s">
        <v>56</v>
      </c>
      <c r="E75" s="36" t="s">
        <v>489</v>
      </c>
    </row>
    <row r="76" spans="1:16" ht="12.75">
      <c r="A76" s="25" t="s">
        <v>46</v>
      </c>
      <c r="B76" s="29" t="s">
        <v>176</v>
      </c>
      <c r="C76" s="29" t="s">
        <v>485</v>
      </c>
      <c r="D76" s="25" t="s">
        <v>70</v>
      </c>
      <c r="E76" s="30" t="s">
        <v>486</v>
      </c>
      <c r="F76" s="31" t="s">
        <v>158</v>
      </c>
      <c r="G76" s="32">
        <v>211.946</v>
      </c>
      <c r="H76" s="33">
        <v>0</v>
      </c>
      <c r="I76" s="34">
        <f>ROUND(ROUND(H76,2)*ROUND(G76,3),2)</f>
      </c>
      <c r="J76" s="31" t="s">
        <v>107</v>
      </c>
      <c r="O76">
        <f>(I76*21)/100</f>
      </c>
      <c r="P76" t="s">
        <v>22</v>
      </c>
    </row>
    <row r="77" spans="1:5" ht="12.75">
      <c r="A77" s="35" t="s">
        <v>52</v>
      </c>
      <c r="E77" s="36" t="s">
        <v>491</v>
      </c>
    </row>
    <row r="78" spans="1:5" ht="76.5">
      <c r="A78" s="37" t="s">
        <v>54</v>
      </c>
      <c r="E78" s="38" t="s">
        <v>955</v>
      </c>
    </row>
    <row r="79" spans="1:5" ht="51">
      <c r="A79" t="s">
        <v>56</v>
      </c>
      <c r="E79" s="36" t="s">
        <v>489</v>
      </c>
    </row>
    <row r="80" spans="1:16" ht="12.75">
      <c r="A80" s="25" t="s">
        <v>46</v>
      </c>
      <c r="B80" s="29" t="s">
        <v>264</v>
      </c>
      <c r="C80" s="29" t="s">
        <v>956</v>
      </c>
      <c r="D80" s="25" t="s">
        <v>48</v>
      </c>
      <c r="E80" s="30" t="s">
        <v>957</v>
      </c>
      <c r="F80" s="31" t="s">
        <v>158</v>
      </c>
      <c r="G80" s="32">
        <v>103.976</v>
      </c>
      <c r="H80" s="33">
        <v>0</v>
      </c>
      <c r="I80" s="34">
        <f>ROUND(ROUND(H80,2)*ROUND(G80,3),2)</f>
      </c>
      <c r="J80" s="31" t="s">
        <v>107</v>
      </c>
      <c r="O80">
        <f>(I80*21)/100</f>
      </c>
      <c r="P80" t="s">
        <v>22</v>
      </c>
    </row>
    <row r="81" spans="1:5" ht="12.75">
      <c r="A81" s="35" t="s">
        <v>52</v>
      </c>
      <c r="E81" s="36" t="s">
        <v>958</v>
      </c>
    </row>
    <row r="82" spans="1:5" ht="38.25">
      <c r="A82" s="37" t="s">
        <v>54</v>
      </c>
      <c r="E82" s="38" t="s">
        <v>959</v>
      </c>
    </row>
    <row r="83" spans="1:5" ht="51">
      <c r="A83" t="s">
        <v>56</v>
      </c>
      <c r="E83" s="36" t="s">
        <v>489</v>
      </c>
    </row>
    <row r="84" spans="1:16" ht="12.75">
      <c r="A84" s="25" t="s">
        <v>46</v>
      </c>
      <c r="B84" s="29" t="s">
        <v>270</v>
      </c>
      <c r="C84" s="29" t="s">
        <v>506</v>
      </c>
      <c r="D84" s="25" t="s">
        <v>48</v>
      </c>
      <c r="E84" s="30" t="s">
        <v>507</v>
      </c>
      <c r="F84" s="31" t="s">
        <v>158</v>
      </c>
      <c r="G84" s="32">
        <v>217.332</v>
      </c>
      <c r="H84" s="33">
        <v>0</v>
      </c>
      <c r="I84" s="34">
        <f>ROUND(ROUND(H84,2)*ROUND(G84,3),2)</f>
      </c>
      <c r="J84" s="31" t="s">
        <v>107</v>
      </c>
      <c r="O84">
        <f>(I84*21)/100</f>
      </c>
      <c r="P84" t="s">
        <v>22</v>
      </c>
    </row>
    <row r="85" spans="1:5" ht="12.75">
      <c r="A85" s="35" t="s">
        <v>52</v>
      </c>
      <c r="E85" s="36" t="s">
        <v>508</v>
      </c>
    </row>
    <row r="86" spans="1:5" ht="89.25">
      <c r="A86" s="37" t="s">
        <v>54</v>
      </c>
      <c r="E86" s="38" t="s">
        <v>953</v>
      </c>
    </row>
    <row r="87" spans="1:5" ht="25.5">
      <c r="A87" t="s">
        <v>56</v>
      </c>
      <c r="E87" s="36" t="s">
        <v>509</v>
      </c>
    </row>
    <row r="88" spans="1:16" ht="12.75">
      <c r="A88" s="25" t="s">
        <v>46</v>
      </c>
      <c r="B88" s="29" t="s">
        <v>276</v>
      </c>
      <c r="C88" s="29" t="s">
        <v>511</v>
      </c>
      <c r="D88" s="25" t="s">
        <v>48</v>
      </c>
      <c r="E88" s="30" t="s">
        <v>512</v>
      </c>
      <c r="F88" s="31" t="s">
        <v>158</v>
      </c>
      <c r="G88" s="32">
        <v>126.918</v>
      </c>
      <c r="H88" s="33">
        <v>0</v>
      </c>
      <c r="I88" s="34">
        <f>ROUND(ROUND(H88,2)*ROUND(G88,3),2)</f>
      </c>
      <c r="J88" s="31" t="s">
        <v>107</v>
      </c>
      <c r="O88">
        <f>(I88*21)/100</f>
      </c>
      <c r="P88" t="s">
        <v>22</v>
      </c>
    </row>
    <row r="89" spans="1:5" ht="12.75">
      <c r="A89" s="35" t="s">
        <v>52</v>
      </c>
      <c r="E89" s="36" t="s">
        <v>513</v>
      </c>
    </row>
    <row r="90" spans="1:5" ht="51">
      <c r="A90" s="37" t="s">
        <v>54</v>
      </c>
      <c r="E90" s="38" t="s">
        <v>960</v>
      </c>
    </row>
    <row r="91" spans="1:5" ht="25.5">
      <c r="A91" t="s">
        <v>56</v>
      </c>
      <c r="E91" s="36" t="s">
        <v>509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0+O8+O13+O22+O27+O48+O77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961</v>
      </c>
      <c r="I3" s="39">
        <f>0+I8+I13+I22+I27+I48+I77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961</v>
      </c>
      <c r="D4" s="6"/>
      <c r="E4" s="18" t="s">
        <v>962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46</v>
      </c>
      <c r="B9" s="29" t="s">
        <v>28</v>
      </c>
      <c r="C9" s="29" t="s">
        <v>286</v>
      </c>
      <c r="D9" s="25" t="s">
        <v>48</v>
      </c>
      <c r="E9" s="30" t="s">
        <v>191</v>
      </c>
      <c r="F9" s="31" t="s">
        <v>186</v>
      </c>
      <c r="G9" s="32">
        <v>154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192</v>
      </c>
    </row>
    <row r="11" spans="1:5" ht="12.75">
      <c r="A11" s="37" t="s">
        <v>54</v>
      </c>
      <c r="E11" s="38" t="s">
        <v>963</v>
      </c>
    </row>
    <row r="12" spans="1:5" ht="25.5">
      <c r="A12" t="s">
        <v>56</v>
      </c>
      <c r="E12" s="36" t="s">
        <v>189</v>
      </c>
    </row>
    <row r="13" spans="1:18" ht="12.75" customHeight="1">
      <c r="A13" s="6" t="s">
        <v>44</v>
      </c>
      <c r="B13" s="6"/>
      <c r="C13" s="41" t="s">
        <v>28</v>
      </c>
      <c r="D13" s="6"/>
      <c r="E13" s="27" t="s">
        <v>103</v>
      </c>
      <c r="F13" s="6"/>
      <c r="G13" s="6"/>
      <c r="H13" s="6"/>
      <c r="I13" s="42">
        <f>0+Q13</f>
      </c>
      <c r="J13" s="6"/>
      <c r="O13">
        <f>0+R13</f>
      </c>
      <c r="Q13">
        <f>0+I14+I18</f>
      </c>
      <c r="R13">
        <f>0+O14+O18</f>
      </c>
    </row>
    <row r="14" spans="1:16" ht="12.75">
      <c r="A14" s="25" t="s">
        <v>46</v>
      </c>
      <c r="B14" s="29" t="s">
        <v>22</v>
      </c>
      <c r="C14" s="29" t="s">
        <v>725</v>
      </c>
      <c r="D14" s="25" t="s">
        <v>48</v>
      </c>
      <c r="E14" s="30" t="s">
        <v>726</v>
      </c>
      <c r="F14" s="31" t="s">
        <v>186</v>
      </c>
      <c r="G14" s="32">
        <v>154.043</v>
      </c>
      <c r="H14" s="33">
        <v>0</v>
      </c>
      <c r="I14" s="34">
        <f>ROUND(ROUND(H14,2)*ROUND(G14,3),2)</f>
      </c>
      <c r="J14" s="31" t="s">
        <v>107</v>
      </c>
      <c r="O14">
        <f>(I14*21)/100</f>
      </c>
      <c r="P14" t="s">
        <v>22</v>
      </c>
    </row>
    <row r="15" spans="1:5" ht="25.5">
      <c r="A15" s="35" t="s">
        <v>52</v>
      </c>
      <c r="E15" s="36" t="s">
        <v>791</v>
      </c>
    </row>
    <row r="16" spans="1:5" ht="12.75">
      <c r="A16" s="37" t="s">
        <v>54</v>
      </c>
      <c r="E16" s="38" t="s">
        <v>964</v>
      </c>
    </row>
    <row r="17" spans="1:5" ht="318.75">
      <c r="A17" t="s">
        <v>56</v>
      </c>
      <c r="E17" s="36" t="s">
        <v>729</v>
      </c>
    </row>
    <row r="18" spans="1:16" ht="12.75">
      <c r="A18" s="25" t="s">
        <v>46</v>
      </c>
      <c r="B18" s="29" t="s">
        <v>21</v>
      </c>
      <c r="C18" s="29" t="s">
        <v>326</v>
      </c>
      <c r="D18" s="25" t="s">
        <v>48</v>
      </c>
      <c r="E18" s="30" t="s">
        <v>327</v>
      </c>
      <c r="F18" s="31" t="s">
        <v>106</v>
      </c>
      <c r="G18" s="32">
        <v>1151.093</v>
      </c>
      <c r="H18" s="33">
        <v>0</v>
      </c>
      <c r="I18" s="34">
        <f>ROUND(ROUND(H18,2)*ROUND(G18,3),2)</f>
      </c>
      <c r="J18" s="31" t="s">
        <v>107</v>
      </c>
      <c r="O18">
        <f>(I18*21)/100</f>
      </c>
      <c r="P18" t="s">
        <v>22</v>
      </c>
    </row>
    <row r="19" spans="1:5" ht="12.75">
      <c r="A19" s="35" t="s">
        <v>52</v>
      </c>
      <c r="E19" s="36" t="s">
        <v>48</v>
      </c>
    </row>
    <row r="20" spans="1:5" ht="63.75">
      <c r="A20" s="37" t="s">
        <v>54</v>
      </c>
      <c r="E20" s="38" t="s">
        <v>965</v>
      </c>
    </row>
    <row r="21" spans="1:5" ht="25.5">
      <c r="A21" t="s">
        <v>56</v>
      </c>
      <c r="E21" s="36" t="s">
        <v>330</v>
      </c>
    </row>
    <row r="22" spans="1:18" ht="12.75" customHeight="1">
      <c r="A22" s="6" t="s">
        <v>44</v>
      </c>
      <c r="B22" s="6"/>
      <c r="C22" s="41" t="s">
        <v>22</v>
      </c>
      <c r="D22" s="6"/>
      <c r="E22" s="27" t="s">
        <v>619</v>
      </c>
      <c r="F22" s="6"/>
      <c r="G22" s="6"/>
      <c r="H22" s="6"/>
      <c r="I22" s="42">
        <f>0+Q22</f>
      </c>
      <c r="J22" s="6"/>
      <c r="O22">
        <f>0+R22</f>
      </c>
      <c r="Q22">
        <f>0+I23</f>
      </c>
      <c r="R22">
        <f>0+O23</f>
      </c>
    </row>
    <row r="23" spans="1:16" ht="12.75">
      <c r="A23" s="25" t="s">
        <v>46</v>
      </c>
      <c r="B23" s="29" t="s">
        <v>32</v>
      </c>
      <c r="C23" s="29" t="s">
        <v>620</v>
      </c>
      <c r="D23" s="25" t="s">
        <v>48</v>
      </c>
      <c r="E23" s="30" t="s">
        <v>621</v>
      </c>
      <c r="F23" s="31" t="s">
        <v>106</v>
      </c>
      <c r="G23" s="32">
        <v>1151.093</v>
      </c>
      <c r="H23" s="33">
        <v>0</v>
      </c>
      <c r="I23" s="34">
        <f>ROUND(ROUND(H23,2)*ROUND(G23,3),2)</f>
      </c>
      <c r="J23" s="31" t="s">
        <v>107</v>
      </c>
      <c r="O23">
        <f>(I23*21)/100</f>
      </c>
      <c r="P23" t="s">
        <v>22</v>
      </c>
    </row>
    <row r="24" spans="1:5" ht="12.75">
      <c r="A24" s="35" t="s">
        <v>52</v>
      </c>
      <c r="E24" s="36" t="s">
        <v>622</v>
      </c>
    </row>
    <row r="25" spans="1:5" ht="63.75">
      <c r="A25" s="37" t="s">
        <v>54</v>
      </c>
      <c r="E25" s="38" t="s">
        <v>965</v>
      </c>
    </row>
    <row r="26" spans="1:5" ht="51">
      <c r="A26" t="s">
        <v>56</v>
      </c>
      <c r="E26" s="36" t="s">
        <v>624</v>
      </c>
    </row>
    <row r="27" spans="1:18" ht="12.75" customHeight="1">
      <c r="A27" s="6" t="s">
        <v>44</v>
      </c>
      <c r="B27" s="6"/>
      <c r="C27" s="41" t="s">
        <v>32</v>
      </c>
      <c r="D27" s="6"/>
      <c r="E27" s="27" t="s">
        <v>341</v>
      </c>
      <c r="F27" s="6"/>
      <c r="G27" s="6"/>
      <c r="H27" s="6"/>
      <c r="I27" s="42">
        <f>0+Q27</f>
      </c>
      <c r="J27" s="6"/>
      <c r="O27">
        <f>0+R27</f>
      </c>
      <c r="Q27">
        <f>0+I28+I32+I36+I40+I44</f>
      </c>
      <c r="R27">
        <f>0+O28+O32+O36+O40+O44</f>
      </c>
    </row>
    <row r="28" spans="1:16" ht="12.75">
      <c r="A28" s="25" t="s">
        <v>46</v>
      </c>
      <c r="B28" s="29" t="s">
        <v>34</v>
      </c>
      <c r="C28" s="29" t="s">
        <v>652</v>
      </c>
      <c r="D28" s="25" t="s">
        <v>48</v>
      </c>
      <c r="E28" s="30" t="s">
        <v>653</v>
      </c>
      <c r="F28" s="31" t="s">
        <v>186</v>
      </c>
      <c r="G28" s="32">
        <v>52.432</v>
      </c>
      <c r="H28" s="33">
        <v>0</v>
      </c>
      <c r="I28" s="34">
        <f>ROUND(ROUND(H28,2)*ROUND(G28,3),2)</f>
      </c>
      <c r="J28" s="31" t="s">
        <v>107</v>
      </c>
      <c r="O28">
        <f>(I28*21)/100</f>
      </c>
      <c r="P28" t="s">
        <v>22</v>
      </c>
    </row>
    <row r="29" spans="1:5" ht="12.75">
      <c r="A29" s="35" t="s">
        <v>52</v>
      </c>
      <c r="E29" s="36" t="s">
        <v>738</v>
      </c>
    </row>
    <row r="30" spans="1:5" ht="76.5">
      <c r="A30" s="37" t="s">
        <v>54</v>
      </c>
      <c r="E30" s="38" t="s">
        <v>966</v>
      </c>
    </row>
    <row r="31" spans="1:5" ht="369.75">
      <c r="A31" t="s">
        <v>56</v>
      </c>
      <c r="E31" s="36" t="s">
        <v>346</v>
      </c>
    </row>
    <row r="32" spans="1:16" ht="12.75">
      <c r="A32" s="25" t="s">
        <v>46</v>
      </c>
      <c r="B32" s="29" t="s">
        <v>36</v>
      </c>
      <c r="C32" s="29" t="s">
        <v>742</v>
      </c>
      <c r="D32" s="25" t="s">
        <v>48</v>
      </c>
      <c r="E32" s="30" t="s">
        <v>743</v>
      </c>
      <c r="F32" s="31" t="s">
        <v>186</v>
      </c>
      <c r="G32" s="32">
        <v>133.95</v>
      </c>
      <c r="H32" s="33">
        <v>0</v>
      </c>
      <c r="I32" s="34">
        <f>ROUND(ROUND(H32,2)*ROUND(G32,3),2)</f>
      </c>
      <c r="J32" s="31" t="s">
        <v>107</v>
      </c>
      <c r="O32">
        <f>(I32*21)/100</f>
      </c>
      <c r="P32" t="s">
        <v>22</v>
      </c>
    </row>
    <row r="33" spans="1:5" ht="12.75">
      <c r="A33" s="35" t="s">
        <v>52</v>
      </c>
      <c r="E33" s="36" t="s">
        <v>744</v>
      </c>
    </row>
    <row r="34" spans="1:5" ht="51">
      <c r="A34" s="37" t="s">
        <v>54</v>
      </c>
      <c r="E34" s="38" t="s">
        <v>967</v>
      </c>
    </row>
    <row r="35" spans="1:5" ht="38.25">
      <c r="A35" t="s">
        <v>56</v>
      </c>
      <c r="E35" s="36" t="s">
        <v>629</v>
      </c>
    </row>
    <row r="36" spans="1:16" ht="25.5">
      <c r="A36" s="25" t="s">
        <v>46</v>
      </c>
      <c r="B36" s="29" t="s">
        <v>75</v>
      </c>
      <c r="C36" s="29" t="s">
        <v>659</v>
      </c>
      <c r="D36" s="25" t="s">
        <v>48</v>
      </c>
      <c r="E36" s="30" t="s">
        <v>660</v>
      </c>
      <c r="F36" s="31" t="s">
        <v>186</v>
      </c>
      <c r="G36" s="32">
        <v>460.342</v>
      </c>
      <c r="H36" s="33">
        <v>0</v>
      </c>
      <c r="I36" s="34">
        <f>ROUND(ROUND(H36,2)*ROUND(G36,3),2)</f>
      </c>
      <c r="J36" s="31" t="s">
        <v>107</v>
      </c>
      <c r="O36">
        <f>(I36*21)/100</f>
      </c>
      <c r="P36" t="s">
        <v>22</v>
      </c>
    </row>
    <row r="37" spans="1:5" ht="12.75">
      <c r="A37" s="35" t="s">
        <v>52</v>
      </c>
      <c r="E37" s="36" t="s">
        <v>746</v>
      </c>
    </row>
    <row r="38" spans="1:5" ht="51">
      <c r="A38" s="37" t="s">
        <v>54</v>
      </c>
      <c r="E38" s="38" t="s">
        <v>968</v>
      </c>
    </row>
    <row r="39" spans="1:5" ht="38.25">
      <c r="A39" t="s">
        <v>56</v>
      </c>
      <c r="E39" s="36" t="s">
        <v>629</v>
      </c>
    </row>
    <row r="40" spans="1:16" ht="12.75">
      <c r="A40" s="25" t="s">
        <v>46</v>
      </c>
      <c r="B40" s="29" t="s">
        <v>80</v>
      </c>
      <c r="C40" s="29" t="s">
        <v>668</v>
      </c>
      <c r="D40" s="25" t="s">
        <v>48</v>
      </c>
      <c r="E40" s="30" t="s">
        <v>669</v>
      </c>
      <c r="F40" s="31" t="s">
        <v>186</v>
      </c>
      <c r="G40" s="32">
        <v>104.864</v>
      </c>
      <c r="H40" s="33">
        <v>0</v>
      </c>
      <c r="I40" s="34">
        <f>ROUND(ROUND(H40,2)*ROUND(G40,3),2)</f>
      </c>
      <c r="J40" s="31" t="s">
        <v>107</v>
      </c>
      <c r="O40">
        <f>(I40*21)/100</f>
      </c>
      <c r="P40" t="s">
        <v>22</v>
      </c>
    </row>
    <row r="41" spans="1:5" ht="12.75">
      <c r="A41" s="35" t="s">
        <v>52</v>
      </c>
      <c r="E41" s="36" t="s">
        <v>748</v>
      </c>
    </row>
    <row r="42" spans="1:5" ht="76.5">
      <c r="A42" s="37" t="s">
        <v>54</v>
      </c>
      <c r="E42" s="38" t="s">
        <v>969</v>
      </c>
    </row>
    <row r="43" spans="1:5" ht="102">
      <c r="A43" t="s">
        <v>56</v>
      </c>
      <c r="E43" s="36" t="s">
        <v>750</v>
      </c>
    </row>
    <row r="44" spans="1:16" ht="12.75">
      <c r="A44" s="25" t="s">
        <v>46</v>
      </c>
      <c r="B44" s="29" t="s">
        <v>39</v>
      </c>
      <c r="C44" s="29" t="s">
        <v>751</v>
      </c>
      <c r="D44" s="25" t="s">
        <v>48</v>
      </c>
      <c r="E44" s="30" t="s">
        <v>752</v>
      </c>
      <c r="F44" s="31" t="s">
        <v>186</v>
      </c>
      <c r="G44" s="32">
        <v>36</v>
      </c>
      <c r="H44" s="33">
        <v>0</v>
      </c>
      <c r="I44" s="34">
        <f>ROUND(ROUND(H44,2)*ROUND(G44,3),2)</f>
      </c>
      <c r="J44" s="31" t="s">
        <v>107</v>
      </c>
      <c r="O44">
        <f>(I44*21)/100</f>
      </c>
      <c r="P44" t="s">
        <v>22</v>
      </c>
    </row>
    <row r="45" spans="1:5" ht="12.75">
      <c r="A45" s="35" t="s">
        <v>52</v>
      </c>
      <c r="E45" s="36" t="s">
        <v>903</v>
      </c>
    </row>
    <row r="46" spans="1:5" ht="51">
      <c r="A46" s="37" t="s">
        <v>54</v>
      </c>
      <c r="E46" s="38" t="s">
        <v>970</v>
      </c>
    </row>
    <row r="47" spans="1:5" ht="357">
      <c r="A47" t="s">
        <v>56</v>
      </c>
      <c r="E47" s="36" t="s">
        <v>755</v>
      </c>
    </row>
    <row r="48" spans="1:18" ht="12.75" customHeight="1">
      <c r="A48" s="6" t="s">
        <v>44</v>
      </c>
      <c r="B48" s="6"/>
      <c r="C48" s="41" t="s">
        <v>34</v>
      </c>
      <c r="D48" s="6"/>
      <c r="E48" s="27" t="s">
        <v>368</v>
      </c>
      <c r="F48" s="6"/>
      <c r="G48" s="6"/>
      <c r="H48" s="6"/>
      <c r="I48" s="42">
        <f>0+Q48</f>
      </c>
      <c r="J48" s="6"/>
      <c r="O48">
        <f>0+R48</f>
      </c>
      <c r="Q48">
        <f>0+I49+I53+I57+I61+I65+I69+I73</f>
      </c>
      <c r="R48">
        <f>0+O49+O53+O57+O61+O65+O69+O73</f>
      </c>
    </row>
    <row r="49" spans="1:16" ht="12.75">
      <c r="A49" s="25" t="s">
        <v>46</v>
      </c>
      <c r="B49" s="29" t="s">
        <v>41</v>
      </c>
      <c r="C49" s="29" t="s">
        <v>940</v>
      </c>
      <c r="D49" s="25" t="s">
        <v>48</v>
      </c>
      <c r="E49" s="30" t="s">
        <v>941</v>
      </c>
      <c r="F49" s="31" t="s">
        <v>186</v>
      </c>
      <c r="G49" s="32">
        <v>149.558</v>
      </c>
      <c r="H49" s="33">
        <v>0</v>
      </c>
      <c r="I49" s="34">
        <f>ROUND(ROUND(H49,2)*ROUND(G49,3),2)</f>
      </c>
      <c r="J49" s="31" t="s">
        <v>107</v>
      </c>
      <c r="O49">
        <f>(I49*21)/100</f>
      </c>
      <c r="P49" t="s">
        <v>22</v>
      </c>
    </row>
    <row r="50" spans="1:5" ht="12.75">
      <c r="A50" s="35" t="s">
        <v>52</v>
      </c>
      <c r="E50" s="36" t="s">
        <v>971</v>
      </c>
    </row>
    <row r="51" spans="1:5" ht="51">
      <c r="A51" s="37" t="s">
        <v>54</v>
      </c>
      <c r="E51" s="38" t="s">
        <v>972</v>
      </c>
    </row>
    <row r="52" spans="1:5" ht="51">
      <c r="A52" t="s">
        <v>56</v>
      </c>
      <c r="E52" s="36" t="s">
        <v>680</v>
      </c>
    </row>
    <row r="53" spans="1:16" ht="12.75">
      <c r="A53" s="25" t="s">
        <v>46</v>
      </c>
      <c r="B53" s="29" t="s">
        <v>43</v>
      </c>
      <c r="C53" s="29" t="s">
        <v>370</v>
      </c>
      <c r="D53" s="25" t="s">
        <v>48</v>
      </c>
      <c r="E53" s="30" t="s">
        <v>371</v>
      </c>
      <c r="F53" s="31" t="s">
        <v>106</v>
      </c>
      <c r="G53" s="32">
        <v>638.306</v>
      </c>
      <c r="H53" s="33">
        <v>0</v>
      </c>
      <c r="I53" s="34">
        <f>ROUND(ROUND(H53,2)*ROUND(G53,3),2)</f>
      </c>
      <c r="J53" s="31" t="s">
        <v>107</v>
      </c>
      <c r="O53">
        <f>(I53*21)/100</f>
      </c>
      <c r="P53" t="s">
        <v>22</v>
      </c>
    </row>
    <row r="54" spans="1:5" ht="12.75">
      <c r="A54" s="35" t="s">
        <v>52</v>
      </c>
      <c r="E54" s="36" t="s">
        <v>973</v>
      </c>
    </row>
    <row r="55" spans="1:5" ht="76.5">
      <c r="A55" s="37" t="s">
        <v>54</v>
      </c>
      <c r="E55" s="38" t="s">
        <v>974</v>
      </c>
    </row>
    <row r="56" spans="1:5" ht="102">
      <c r="A56" t="s">
        <v>56</v>
      </c>
      <c r="E56" s="36" t="s">
        <v>374</v>
      </c>
    </row>
    <row r="57" spans="1:16" ht="12.75">
      <c r="A57" s="25" t="s">
        <v>46</v>
      </c>
      <c r="B57" s="29" t="s">
        <v>95</v>
      </c>
      <c r="C57" s="29" t="s">
        <v>975</v>
      </c>
      <c r="D57" s="25" t="s">
        <v>48</v>
      </c>
      <c r="E57" s="30" t="s">
        <v>976</v>
      </c>
      <c r="F57" s="31" t="s">
        <v>106</v>
      </c>
      <c r="G57" s="32">
        <v>252</v>
      </c>
      <c r="H57" s="33">
        <v>0</v>
      </c>
      <c r="I57" s="34">
        <f>ROUND(ROUND(H57,2)*ROUND(G57,3),2)</f>
      </c>
      <c r="J57" s="31" t="s">
        <v>107</v>
      </c>
      <c r="O57">
        <f>(I57*21)/100</f>
      </c>
      <c r="P57" t="s">
        <v>22</v>
      </c>
    </row>
    <row r="58" spans="1:5" ht="12.75">
      <c r="A58" s="35" t="s">
        <v>52</v>
      </c>
      <c r="E58" s="36" t="s">
        <v>977</v>
      </c>
    </row>
    <row r="59" spans="1:5" ht="25.5">
      <c r="A59" s="37" t="s">
        <v>54</v>
      </c>
      <c r="E59" s="38" t="s">
        <v>978</v>
      </c>
    </row>
    <row r="60" spans="1:5" ht="51">
      <c r="A60" t="s">
        <v>56</v>
      </c>
      <c r="E60" s="36" t="s">
        <v>380</v>
      </c>
    </row>
    <row r="61" spans="1:16" ht="12.75">
      <c r="A61" s="25" t="s">
        <v>46</v>
      </c>
      <c r="B61" s="29" t="s">
        <v>155</v>
      </c>
      <c r="C61" s="29" t="s">
        <v>376</v>
      </c>
      <c r="D61" s="25" t="s">
        <v>48</v>
      </c>
      <c r="E61" s="30" t="s">
        <v>377</v>
      </c>
      <c r="F61" s="31" t="s">
        <v>106</v>
      </c>
      <c r="G61" s="32">
        <v>229</v>
      </c>
      <c r="H61" s="33">
        <v>0</v>
      </c>
      <c r="I61" s="34">
        <f>ROUND(ROUND(H61,2)*ROUND(G61,3),2)</f>
      </c>
      <c r="J61" s="31" t="s">
        <v>107</v>
      </c>
      <c r="O61">
        <f>(I61*21)/100</f>
      </c>
      <c r="P61" t="s">
        <v>22</v>
      </c>
    </row>
    <row r="62" spans="1:5" ht="12.75">
      <c r="A62" s="35" t="s">
        <v>52</v>
      </c>
      <c r="E62" s="36" t="s">
        <v>944</v>
      </c>
    </row>
    <row r="63" spans="1:5" ht="38.25">
      <c r="A63" s="37" t="s">
        <v>54</v>
      </c>
      <c r="E63" s="38" t="s">
        <v>979</v>
      </c>
    </row>
    <row r="64" spans="1:5" ht="51">
      <c r="A64" t="s">
        <v>56</v>
      </c>
      <c r="E64" s="36" t="s">
        <v>380</v>
      </c>
    </row>
    <row r="65" spans="1:16" ht="12.75">
      <c r="A65" s="25" t="s">
        <v>46</v>
      </c>
      <c r="B65" s="29" t="s">
        <v>162</v>
      </c>
      <c r="C65" s="29" t="s">
        <v>388</v>
      </c>
      <c r="D65" s="25" t="s">
        <v>48</v>
      </c>
      <c r="E65" s="30" t="s">
        <v>389</v>
      </c>
      <c r="F65" s="31" t="s">
        <v>106</v>
      </c>
      <c r="G65" s="32">
        <v>228.943</v>
      </c>
      <c r="H65" s="33">
        <v>0</v>
      </c>
      <c r="I65" s="34">
        <f>ROUND(ROUND(H65,2)*ROUND(G65,3),2)</f>
      </c>
      <c r="J65" s="31" t="s">
        <v>107</v>
      </c>
      <c r="O65">
        <f>(I65*21)/100</f>
      </c>
      <c r="P65" t="s">
        <v>22</v>
      </c>
    </row>
    <row r="66" spans="1:5" ht="12.75">
      <c r="A66" s="35" t="s">
        <v>52</v>
      </c>
      <c r="E66" s="36" t="s">
        <v>946</v>
      </c>
    </row>
    <row r="67" spans="1:5" ht="38.25">
      <c r="A67" s="37" t="s">
        <v>54</v>
      </c>
      <c r="E67" s="38" t="s">
        <v>980</v>
      </c>
    </row>
    <row r="68" spans="1:5" ht="140.25">
      <c r="A68" t="s">
        <v>56</v>
      </c>
      <c r="E68" s="36" t="s">
        <v>392</v>
      </c>
    </row>
    <row r="69" spans="1:16" ht="12.75">
      <c r="A69" s="25" t="s">
        <v>46</v>
      </c>
      <c r="B69" s="29" t="s">
        <v>167</v>
      </c>
      <c r="C69" s="29" t="s">
        <v>394</v>
      </c>
      <c r="D69" s="25" t="s">
        <v>48</v>
      </c>
      <c r="E69" s="30" t="s">
        <v>395</v>
      </c>
      <c r="F69" s="31" t="s">
        <v>106</v>
      </c>
      <c r="G69" s="32">
        <v>251.9</v>
      </c>
      <c r="H69" s="33">
        <v>0</v>
      </c>
      <c r="I69" s="34">
        <f>ROUND(ROUND(H69,2)*ROUND(G69,3),2)</f>
      </c>
      <c r="J69" s="31" t="s">
        <v>107</v>
      </c>
      <c r="O69">
        <f>(I69*21)/100</f>
      </c>
      <c r="P69" t="s">
        <v>22</v>
      </c>
    </row>
    <row r="70" spans="1:5" ht="12.75">
      <c r="A70" s="35" t="s">
        <v>52</v>
      </c>
      <c r="E70" s="36" t="s">
        <v>396</v>
      </c>
    </row>
    <row r="71" spans="1:5" ht="25.5">
      <c r="A71" s="37" t="s">
        <v>54</v>
      </c>
      <c r="E71" s="38" t="s">
        <v>981</v>
      </c>
    </row>
    <row r="72" spans="1:5" ht="140.25">
      <c r="A72" t="s">
        <v>56</v>
      </c>
      <c r="E72" s="36" t="s">
        <v>402</v>
      </c>
    </row>
    <row r="73" spans="1:16" ht="12.75">
      <c r="A73" s="25" t="s">
        <v>46</v>
      </c>
      <c r="B73" s="29" t="s">
        <v>172</v>
      </c>
      <c r="C73" s="29" t="s">
        <v>410</v>
      </c>
      <c r="D73" s="25" t="s">
        <v>48</v>
      </c>
      <c r="E73" s="30" t="s">
        <v>411</v>
      </c>
      <c r="F73" s="31" t="s">
        <v>158</v>
      </c>
      <c r="G73" s="32">
        <v>67.211</v>
      </c>
      <c r="H73" s="33">
        <v>0</v>
      </c>
      <c r="I73" s="34">
        <f>ROUND(ROUND(H73,2)*ROUND(G73,3),2)</f>
      </c>
      <c r="J73" s="31" t="s">
        <v>107</v>
      </c>
      <c r="O73">
        <f>(I73*21)/100</f>
      </c>
      <c r="P73" t="s">
        <v>22</v>
      </c>
    </row>
    <row r="74" spans="1:5" ht="25.5">
      <c r="A74" s="35" t="s">
        <v>52</v>
      </c>
      <c r="E74" s="36" t="s">
        <v>952</v>
      </c>
    </row>
    <row r="75" spans="1:5" ht="51">
      <c r="A75" s="37" t="s">
        <v>54</v>
      </c>
      <c r="E75" s="38" t="s">
        <v>982</v>
      </c>
    </row>
    <row r="76" spans="1:5" ht="38.25">
      <c r="A76" t="s">
        <v>56</v>
      </c>
      <c r="E76" s="36" t="s">
        <v>414</v>
      </c>
    </row>
    <row r="77" spans="1:18" ht="12.75" customHeight="1">
      <c r="A77" s="6" t="s">
        <v>44</v>
      </c>
      <c r="B77" s="6"/>
      <c r="C77" s="41" t="s">
        <v>39</v>
      </c>
      <c r="D77" s="6"/>
      <c r="E77" s="27" t="s">
        <v>154</v>
      </c>
      <c r="F77" s="6"/>
      <c r="G77" s="6"/>
      <c r="H77" s="6"/>
      <c r="I77" s="42">
        <f>0+Q77</f>
      </c>
      <c r="J77" s="6"/>
      <c r="O77">
        <f>0+R77</f>
      </c>
      <c r="Q77">
        <f>0+I78+I82+I86</f>
      </c>
      <c r="R77">
        <f>0+O78+O82+O86</f>
      </c>
    </row>
    <row r="78" spans="1:16" ht="12.75">
      <c r="A78" s="25" t="s">
        <v>46</v>
      </c>
      <c r="B78" s="29" t="s">
        <v>176</v>
      </c>
      <c r="C78" s="29" t="s">
        <v>859</v>
      </c>
      <c r="D78" s="25" t="s">
        <v>48</v>
      </c>
      <c r="E78" s="30" t="s">
        <v>860</v>
      </c>
      <c r="F78" s="31" t="s">
        <v>158</v>
      </c>
      <c r="G78" s="32">
        <v>446.5</v>
      </c>
      <c r="H78" s="33">
        <v>0</v>
      </c>
      <c r="I78" s="34">
        <f>ROUND(ROUND(H78,2)*ROUND(G78,3),2)</f>
      </c>
      <c r="J78" s="31" t="s">
        <v>107</v>
      </c>
      <c r="O78">
        <f>(I78*21)/100</f>
      </c>
      <c r="P78" t="s">
        <v>22</v>
      </c>
    </row>
    <row r="79" spans="1:5" ht="12.75">
      <c r="A79" s="35" t="s">
        <v>52</v>
      </c>
      <c r="E79" s="36" t="s">
        <v>983</v>
      </c>
    </row>
    <row r="80" spans="1:5" ht="76.5">
      <c r="A80" s="37" t="s">
        <v>54</v>
      </c>
      <c r="E80" s="38" t="s">
        <v>984</v>
      </c>
    </row>
    <row r="81" spans="1:5" ht="63.75">
      <c r="A81" t="s">
        <v>56</v>
      </c>
      <c r="E81" s="36" t="s">
        <v>776</v>
      </c>
    </row>
    <row r="82" spans="1:16" ht="12.75">
      <c r="A82" s="25" t="s">
        <v>46</v>
      </c>
      <c r="B82" s="29" t="s">
        <v>264</v>
      </c>
      <c r="C82" s="29" t="s">
        <v>506</v>
      </c>
      <c r="D82" s="25" t="s">
        <v>48</v>
      </c>
      <c r="E82" s="30" t="s">
        <v>507</v>
      </c>
      <c r="F82" s="31" t="s">
        <v>158</v>
      </c>
      <c r="G82" s="32">
        <v>68</v>
      </c>
      <c r="H82" s="33">
        <v>0</v>
      </c>
      <c r="I82" s="34">
        <f>ROUND(ROUND(H82,2)*ROUND(G82,3),2)</f>
      </c>
      <c r="J82" s="31" t="s">
        <v>107</v>
      </c>
      <c r="O82">
        <f>(I82*21)/100</f>
      </c>
      <c r="P82" t="s">
        <v>22</v>
      </c>
    </row>
    <row r="83" spans="1:5" ht="12.75">
      <c r="A83" s="35" t="s">
        <v>52</v>
      </c>
      <c r="E83" s="36" t="s">
        <v>508</v>
      </c>
    </row>
    <row r="84" spans="1:5" ht="25.5">
      <c r="A84" s="37" t="s">
        <v>54</v>
      </c>
      <c r="E84" s="38" t="s">
        <v>985</v>
      </c>
    </row>
    <row r="85" spans="1:5" ht="25.5">
      <c r="A85" t="s">
        <v>56</v>
      </c>
      <c r="E85" s="36" t="s">
        <v>509</v>
      </c>
    </row>
    <row r="86" spans="1:16" ht="12.75">
      <c r="A86" s="25" t="s">
        <v>46</v>
      </c>
      <c r="B86" s="29" t="s">
        <v>270</v>
      </c>
      <c r="C86" s="29" t="s">
        <v>511</v>
      </c>
      <c r="D86" s="25" t="s">
        <v>48</v>
      </c>
      <c r="E86" s="30" t="s">
        <v>512</v>
      </c>
      <c r="F86" s="31" t="s">
        <v>158</v>
      </c>
      <c r="G86" s="32">
        <v>68</v>
      </c>
      <c r="H86" s="33">
        <v>0</v>
      </c>
      <c r="I86" s="34">
        <f>ROUND(ROUND(H86,2)*ROUND(G86,3),2)</f>
      </c>
      <c r="J86" s="31" t="s">
        <v>107</v>
      </c>
      <c r="O86">
        <f>(I86*21)/100</f>
      </c>
      <c r="P86" t="s">
        <v>22</v>
      </c>
    </row>
    <row r="87" spans="1:5" ht="12.75">
      <c r="A87" s="35" t="s">
        <v>52</v>
      </c>
      <c r="E87" s="36" t="s">
        <v>513</v>
      </c>
    </row>
    <row r="88" spans="1:5" ht="25.5">
      <c r="A88" s="37" t="s">
        <v>54</v>
      </c>
      <c r="E88" s="38" t="s">
        <v>985</v>
      </c>
    </row>
    <row r="89" spans="1:5" ht="25.5">
      <c r="A89" t="s">
        <v>56</v>
      </c>
      <c r="E89" s="36" t="s">
        <v>509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0+O8+O17+O54+O63+O88+O93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986</v>
      </c>
      <c r="I3" s="39">
        <f>0+I8+I17+I54+I63+I88+I93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986</v>
      </c>
      <c r="D4" s="6"/>
      <c r="E4" s="18" t="s">
        <v>987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689.8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187</v>
      </c>
    </row>
    <row r="11" spans="1:5" ht="38.25">
      <c r="A11" s="37" t="s">
        <v>54</v>
      </c>
      <c r="E11" s="38" t="s">
        <v>988</v>
      </c>
    </row>
    <row r="12" spans="1:5" ht="25.5">
      <c r="A12" t="s">
        <v>56</v>
      </c>
      <c r="E12" s="36" t="s">
        <v>189</v>
      </c>
    </row>
    <row r="13" spans="1:16" ht="12.75">
      <c r="A13" s="25" t="s">
        <v>46</v>
      </c>
      <c r="B13" s="29" t="s">
        <v>22</v>
      </c>
      <c r="C13" s="29" t="s">
        <v>288</v>
      </c>
      <c r="D13" s="25" t="s">
        <v>48</v>
      </c>
      <c r="E13" s="30" t="s">
        <v>195</v>
      </c>
      <c r="F13" s="31" t="s">
        <v>186</v>
      </c>
      <c r="G13" s="32">
        <v>275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989</v>
      </c>
    </row>
    <row r="15" spans="1:5" ht="12.75">
      <c r="A15" s="37" t="s">
        <v>54</v>
      </c>
      <c r="E15" s="38" t="s">
        <v>990</v>
      </c>
    </row>
    <row r="16" spans="1:5" ht="25.5">
      <c r="A16" t="s">
        <v>56</v>
      </c>
      <c r="E16" s="36" t="s">
        <v>189</v>
      </c>
    </row>
    <row r="17" spans="1:18" ht="12.75" customHeight="1">
      <c r="A17" s="6" t="s">
        <v>44</v>
      </c>
      <c r="B17" s="6"/>
      <c r="C17" s="41" t="s">
        <v>28</v>
      </c>
      <c r="D17" s="6"/>
      <c r="E17" s="27" t="s">
        <v>103</v>
      </c>
      <c r="F17" s="6"/>
      <c r="G17" s="6"/>
      <c r="H17" s="6"/>
      <c r="I17" s="42">
        <f>0+Q17</f>
      </c>
      <c r="J17" s="6"/>
      <c r="O17">
        <f>0+R17</f>
      </c>
      <c r="Q17">
        <f>0+I18+I22+I26+I30+I34+I38+I42+I46+I50</f>
      </c>
      <c r="R17">
        <f>0+O18+O22+O26+O30+O34+O38+O42+O46+O50</f>
      </c>
    </row>
    <row r="18" spans="1:16" ht="12.75">
      <c r="A18" s="25" t="s">
        <v>46</v>
      </c>
      <c r="B18" s="29" t="s">
        <v>21</v>
      </c>
      <c r="C18" s="29" t="s">
        <v>991</v>
      </c>
      <c r="D18" s="25" t="s">
        <v>48</v>
      </c>
      <c r="E18" s="30" t="s">
        <v>992</v>
      </c>
      <c r="F18" s="31" t="s">
        <v>186</v>
      </c>
      <c r="G18" s="32">
        <v>274.481</v>
      </c>
      <c r="H18" s="33">
        <v>0</v>
      </c>
      <c r="I18" s="34">
        <f>ROUND(ROUND(H18,2)*ROUND(G18,3),2)</f>
      </c>
      <c r="J18" s="31" t="s">
        <v>107</v>
      </c>
      <c r="O18">
        <f>(I18*21)/100</f>
      </c>
      <c r="P18" t="s">
        <v>22</v>
      </c>
    </row>
    <row r="19" spans="1:5" ht="38.25">
      <c r="A19" s="35" t="s">
        <v>52</v>
      </c>
      <c r="E19" s="36" t="s">
        <v>993</v>
      </c>
    </row>
    <row r="20" spans="1:5" ht="51">
      <c r="A20" s="37" t="s">
        <v>54</v>
      </c>
      <c r="E20" s="38" t="s">
        <v>994</v>
      </c>
    </row>
    <row r="21" spans="1:5" ht="63.75">
      <c r="A21" t="s">
        <v>56</v>
      </c>
      <c r="E21" s="36" t="s">
        <v>202</v>
      </c>
    </row>
    <row r="22" spans="1:16" ht="25.5">
      <c r="A22" s="25" t="s">
        <v>46</v>
      </c>
      <c r="B22" s="29" t="s">
        <v>32</v>
      </c>
      <c r="C22" s="29" t="s">
        <v>208</v>
      </c>
      <c r="D22" s="25" t="s">
        <v>48</v>
      </c>
      <c r="E22" s="30" t="s">
        <v>209</v>
      </c>
      <c r="F22" s="31" t="s">
        <v>186</v>
      </c>
      <c r="G22" s="32">
        <v>452.893</v>
      </c>
      <c r="H22" s="33">
        <v>0</v>
      </c>
      <c r="I22" s="34">
        <f>ROUND(ROUND(H22,2)*ROUND(G22,3),2)</f>
      </c>
      <c r="J22" s="31" t="s">
        <v>107</v>
      </c>
      <c r="O22">
        <f>(I22*21)/100</f>
      </c>
      <c r="P22" t="s">
        <v>22</v>
      </c>
    </row>
    <row r="23" spans="1:5" ht="12.75">
      <c r="A23" s="35" t="s">
        <v>52</v>
      </c>
      <c r="E23" s="36" t="s">
        <v>210</v>
      </c>
    </row>
    <row r="24" spans="1:5" ht="63.75">
      <c r="A24" s="37" t="s">
        <v>54</v>
      </c>
      <c r="E24" s="38" t="s">
        <v>995</v>
      </c>
    </row>
    <row r="25" spans="1:5" ht="63.75">
      <c r="A25" t="s">
        <v>56</v>
      </c>
      <c r="E25" s="36" t="s">
        <v>202</v>
      </c>
    </row>
    <row r="26" spans="1:16" ht="12.75">
      <c r="A26" s="25" t="s">
        <v>46</v>
      </c>
      <c r="B26" s="29" t="s">
        <v>34</v>
      </c>
      <c r="C26" s="29" t="s">
        <v>222</v>
      </c>
      <c r="D26" s="25" t="s">
        <v>48</v>
      </c>
      <c r="E26" s="30" t="s">
        <v>223</v>
      </c>
      <c r="F26" s="31" t="s">
        <v>186</v>
      </c>
      <c r="G26" s="32">
        <v>144.102</v>
      </c>
      <c r="H26" s="33">
        <v>0</v>
      </c>
      <c r="I26" s="34">
        <f>ROUND(ROUND(H26,2)*ROUND(G26,3),2)</f>
      </c>
      <c r="J26" s="31" t="s">
        <v>107</v>
      </c>
      <c r="O26">
        <f>(I26*21)/100</f>
      </c>
      <c r="P26" t="s">
        <v>22</v>
      </c>
    </row>
    <row r="27" spans="1:5" ht="12.75">
      <c r="A27" s="35" t="s">
        <v>52</v>
      </c>
      <c r="E27" s="36" t="s">
        <v>224</v>
      </c>
    </row>
    <row r="28" spans="1:5" ht="63.75">
      <c r="A28" s="37" t="s">
        <v>54</v>
      </c>
      <c r="E28" s="38" t="s">
        <v>996</v>
      </c>
    </row>
    <row r="29" spans="1:5" ht="63.75">
      <c r="A29" t="s">
        <v>56</v>
      </c>
      <c r="E29" s="36" t="s">
        <v>202</v>
      </c>
    </row>
    <row r="30" spans="1:16" ht="12.75">
      <c r="A30" s="25" t="s">
        <v>46</v>
      </c>
      <c r="B30" s="29" t="s">
        <v>36</v>
      </c>
      <c r="C30" s="29" t="s">
        <v>997</v>
      </c>
      <c r="D30" s="25" t="s">
        <v>48</v>
      </c>
      <c r="E30" s="30" t="s">
        <v>998</v>
      </c>
      <c r="F30" s="31" t="s">
        <v>158</v>
      </c>
      <c r="G30" s="32">
        <v>1529.589</v>
      </c>
      <c r="H30" s="33">
        <v>0</v>
      </c>
      <c r="I30" s="34">
        <f>ROUND(ROUND(H30,2)*ROUND(G30,3),2)</f>
      </c>
      <c r="J30" s="31" t="s">
        <v>107</v>
      </c>
      <c r="O30">
        <f>(I30*21)/100</f>
      </c>
      <c r="P30" t="s">
        <v>22</v>
      </c>
    </row>
    <row r="31" spans="1:5" ht="12.75">
      <c r="A31" s="35" t="s">
        <v>52</v>
      </c>
      <c r="E31" s="36" t="s">
        <v>48</v>
      </c>
    </row>
    <row r="32" spans="1:5" ht="51">
      <c r="A32" s="37" t="s">
        <v>54</v>
      </c>
      <c r="E32" s="38" t="s">
        <v>999</v>
      </c>
    </row>
    <row r="33" spans="1:5" ht="63.75">
      <c r="A33" t="s">
        <v>56</v>
      </c>
      <c r="E33" s="36" t="s">
        <v>202</v>
      </c>
    </row>
    <row r="34" spans="1:16" ht="12.75">
      <c r="A34" s="25" t="s">
        <v>46</v>
      </c>
      <c r="B34" s="29" t="s">
        <v>75</v>
      </c>
      <c r="C34" s="29" t="s">
        <v>921</v>
      </c>
      <c r="D34" s="25" t="s">
        <v>48</v>
      </c>
      <c r="E34" s="30" t="s">
        <v>922</v>
      </c>
      <c r="F34" s="31" t="s">
        <v>186</v>
      </c>
      <c r="G34" s="32">
        <v>137.2</v>
      </c>
      <c r="H34" s="33">
        <v>0</v>
      </c>
      <c r="I34" s="34">
        <f>ROUND(ROUND(H34,2)*ROUND(G34,3),2)</f>
      </c>
      <c r="J34" s="31" t="s">
        <v>107</v>
      </c>
      <c r="O34">
        <f>(I34*21)/100</f>
      </c>
      <c r="P34" t="s">
        <v>22</v>
      </c>
    </row>
    <row r="35" spans="1:5" ht="12.75">
      <c r="A35" s="35" t="s">
        <v>52</v>
      </c>
      <c r="E35" s="36" t="s">
        <v>923</v>
      </c>
    </row>
    <row r="36" spans="1:5" ht="12.75">
      <c r="A36" s="37" t="s">
        <v>54</v>
      </c>
      <c r="E36" s="38" t="s">
        <v>1000</v>
      </c>
    </row>
    <row r="37" spans="1:5" ht="306">
      <c r="A37" t="s">
        <v>56</v>
      </c>
      <c r="E37" s="36" t="s">
        <v>925</v>
      </c>
    </row>
    <row r="38" spans="1:16" ht="12.75">
      <c r="A38" s="25" t="s">
        <v>46</v>
      </c>
      <c r="B38" s="29" t="s">
        <v>80</v>
      </c>
      <c r="C38" s="29" t="s">
        <v>326</v>
      </c>
      <c r="D38" s="25" t="s">
        <v>48</v>
      </c>
      <c r="E38" s="30" t="s">
        <v>327</v>
      </c>
      <c r="F38" s="31" t="s">
        <v>106</v>
      </c>
      <c r="G38" s="32">
        <v>2876.638</v>
      </c>
      <c r="H38" s="33">
        <v>0</v>
      </c>
      <c r="I38" s="34">
        <f>ROUND(ROUND(H38,2)*ROUND(G38,3),2)</f>
      </c>
      <c r="J38" s="31" t="s">
        <v>107</v>
      </c>
      <c r="O38">
        <f>(I38*21)/100</f>
      </c>
      <c r="P38" t="s">
        <v>22</v>
      </c>
    </row>
    <row r="39" spans="1:5" ht="12.75">
      <c r="A39" s="35" t="s">
        <v>52</v>
      </c>
      <c r="E39" s="36" t="s">
        <v>48</v>
      </c>
    </row>
    <row r="40" spans="1:5" ht="127.5">
      <c r="A40" s="37" t="s">
        <v>54</v>
      </c>
      <c r="E40" s="38" t="s">
        <v>1001</v>
      </c>
    </row>
    <row r="41" spans="1:5" ht="25.5">
      <c r="A41" t="s">
        <v>56</v>
      </c>
      <c r="E41" s="36" t="s">
        <v>330</v>
      </c>
    </row>
    <row r="42" spans="1:16" ht="12.75">
      <c r="A42" s="25" t="s">
        <v>46</v>
      </c>
      <c r="B42" s="29" t="s">
        <v>39</v>
      </c>
      <c r="C42" s="29" t="s">
        <v>1002</v>
      </c>
      <c r="D42" s="25" t="s">
        <v>48</v>
      </c>
      <c r="E42" s="30" t="s">
        <v>1003</v>
      </c>
      <c r="F42" s="31" t="s">
        <v>106</v>
      </c>
      <c r="G42" s="32">
        <v>686</v>
      </c>
      <c r="H42" s="33">
        <v>0</v>
      </c>
      <c r="I42" s="34">
        <f>ROUND(ROUND(H42,2)*ROUND(G42,3),2)</f>
      </c>
      <c r="J42" s="31" t="s">
        <v>107</v>
      </c>
      <c r="O42">
        <f>(I42*21)/100</f>
      </c>
      <c r="P42" t="s">
        <v>22</v>
      </c>
    </row>
    <row r="43" spans="1:5" ht="12.75">
      <c r="A43" s="35" t="s">
        <v>52</v>
      </c>
      <c r="E43" s="36" t="s">
        <v>48</v>
      </c>
    </row>
    <row r="44" spans="1:5" ht="38.25">
      <c r="A44" s="37" t="s">
        <v>54</v>
      </c>
      <c r="E44" s="38" t="s">
        <v>1004</v>
      </c>
    </row>
    <row r="45" spans="1:5" ht="38.25">
      <c r="A45" t="s">
        <v>56</v>
      </c>
      <c r="E45" s="36" t="s">
        <v>333</v>
      </c>
    </row>
    <row r="46" spans="1:16" ht="12.75">
      <c r="A46" s="25" t="s">
        <v>46</v>
      </c>
      <c r="B46" s="29" t="s">
        <v>41</v>
      </c>
      <c r="C46" s="29" t="s">
        <v>334</v>
      </c>
      <c r="D46" s="25" t="s">
        <v>48</v>
      </c>
      <c r="E46" s="30" t="s">
        <v>335</v>
      </c>
      <c r="F46" s="31" t="s">
        <v>106</v>
      </c>
      <c r="G46" s="32">
        <v>686</v>
      </c>
      <c r="H46" s="33">
        <v>0</v>
      </c>
      <c r="I46" s="34">
        <f>ROUND(ROUND(H46,2)*ROUND(G46,3),2)</f>
      </c>
      <c r="J46" s="31" t="s">
        <v>107</v>
      </c>
      <c r="O46">
        <f>(I46*21)/100</f>
      </c>
      <c r="P46" t="s">
        <v>22</v>
      </c>
    </row>
    <row r="47" spans="1:5" ht="12.75">
      <c r="A47" s="35" t="s">
        <v>52</v>
      </c>
      <c r="E47" s="36" t="s">
        <v>48</v>
      </c>
    </row>
    <row r="48" spans="1:5" ht="12.75">
      <c r="A48" s="37" t="s">
        <v>54</v>
      </c>
      <c r="E48" s="38" t="s">
        <v>1005</v>
      </c>
    </row>
    <row r="49" spans="1:5" ht="25.5">
      <c r="A49" t="s">
        <v>56</v>
      </c>
      <c r="E49" s="36" t="s">
        <v>337</v>
      </c>
    </row>
    <row r="50" spans="1:16" ht="12.75">
      <c r="A50" s="25" t="s">
        <v>46</v>
      </c>
      <c r="B50" s="29" t="s">
        <v>43</v>
      </c>
      <c r="C50" s="29" t="s">
        <v>338</v>
      </c>
      <c r="D50" s="25" t="s">
        <v>48</v>
      </c>
      <c r="E50" s="30" t="s">
        <v>339</v>
      </c>
      <c r="F50" s="31" t="s">
        <v>106</v>
      </c>
      <c r="G50" s="32">
        <v>686</v>
      </c>
      <c r="H50" s="33">
        <v>0</v>
      </c>
      <c r="I50" s="34">
        <f>ROUND(ROUND(H50,2)*ROUND(G50,3),2)</f>
      </c>
      <c r="J50" s="31" t="s">
        <v>107</v>
      </c>
      <c r="O50">
        <f>(I50*21)/100</f>
      </c>
      <c r="P50" t="s">
        <v>22</v>
      </c>
    </row>
    <row r="51" spans="1:5" ht="12.75">
      <c r="A51" s="35" t="s">
        <v>52</v>
      </c>
      <c r="E51" s="36" t="s">
        <v>48</v>
      </c>
    </row>
    <row r="52" spans="1:5" ht="12.75">
      <c r="A52" s="37" t="s">
        <v>54</v>
      </c>
      <c r="E52" s="38" t="s">
        <v>1005</v>
      </c>
    </row>
    <row r="53" spans="1:5" ht="38.25">
      <c r="A53" t="s">
        <v>56</v>
      </c>
      <c r="E53" s="36" t="s">
        <v>340</v>
      </c>
    </row>
    <row r="54" spans="1:18" ht="12.75" customHeight="1">
      <c r="A54" s="6" t="s">
        <v>44</v>
      </c>
      <c r="B54" s="6"/>
      <c r="C54" s="41" t="s">
        <v>22</v>
      </c>
      <c r="D54" s="6"/>
      <c r="E54" s="27" t="s">
        <v>619</v>
      </c>
      <c r="F54" s="6"/>
      <c r="G54" s="6"/>
      <c r="H54" s="6"/>
      <c r="I54" s="42">
        <f>0+Q54</f>
      </c>
      <c r="J54" s="6"/>
      <c r="O54">
        <f>0+R54</f>
      </c>
      <c r="Q54">
        <f>0+I55+I59</f>
      </c>
      <c r="R54">
        <f>0+O55+O59</f>
      </c>
    </row>
    <row r="55" spans="1:16" ht="12.75">
      <c r="A55" s="25" t="s">
        <v>46</v>
      </c>
      <c r="B55" s="29" t="s">
        <v>95</v>
      </c>
      <c r="C55" s="29" t="s">
        <v>620</v>
      </c>
      <c r="D55" s="25" t="s">
        <v>48</v>
      </c>
      <c r="E55" s="30" t="s">
        <v>621</v>
      </c>
      <c r="F55" s="31" t="s">
        <v>106</v>
      </c>
      <c r="G55" s="32">
        <v>3452.4</v>
      </c>
      <c r="H55" s="33">
        <v>0</v>
      </c>
      <c r="I55" s="34">
        <f>ROUND(ROUND(H55,2)*ROUND(G55,3),2)</f>
      </c>
      <c r="J55" s="31" t="s">
        <v>107</v>
      </c>
      <c r="O55">
        <f>(I55*21)/100</f>
      </c>
      <c r="P55" t="s">
        <v>22</v>
      </c>
    </row>
    <row r="56" spans="1:5" ht="12.75">
      <c r="A56" s="35" t="s">
        <v>52</v>
      </c>
      <c r="E56" s="36" t="s">
        <v>622</v>
      </c>
    </row>
    <row r="57" spans="1:5" ht="51">
      <c r="A57" s="37" t="s">
        <v>54</v>
      </c>
      <c r="E57" s="38" t="s">
        <v>1006</v>
      </c>
    </row>
    <row r="58" spans="1:5" ht="51">
      <c r="A58" t="s">
        <v>56</v>
      </c>
      <c r="E58" s="36" t="s">
        <v>624</v>
      </c>
    </row>
    <row r="59" spans="1:16" ht="12.75">
      <c r="A59" s="25" t="s">
        <v>46</v>
      </c>
      <c r="B59" s="29" t="s">
        <v>155</v>
      </c>
      <c r="C59" s="29" t="s">
        <v>625</v>
      </c>
      <c r="D59" s="25" t="s">
        <v>48</v>
      </c>
      <c r="E59" s="30" t="s">
        <v>626</v>
      </c>
      <c r="F59" s="31" t="s">
        <v>186</v>
      </c>
      <c r="G59" s="32">
        <v>129.465</v>
      </c>
      <c r="H59" s="33">
        <v>0</v>
      </c>
      <c r="I59" s="34">
        <f>ROUND(ROUND(H59,2)*ROUND(G59,3),2)</f>
      </c>
      <c r="J59" s="31" t="s">
        <v>107</v>
      </c>
      <c r="O59">
        <f>(I59*21)/100</f>
      </c>
      <c r="P59" t="s">
        <v>22</v>
      </c>
    </row>
    <row r="60" spans="1:5" ht="12.75">
      <c r="A60" s="35" t="s">
        <v>52</v>
      </c>
      <c r="E60" s="36" t="s">
        <v>1007</v>
      </c>
    </row>
    <row r="61" spans="1:5" ht="25.5">
      <c r="A61" s="37" t="s">
        <v>54</v>
      </c>
      <c r="E61" s="38" t="s">
        <v>1008</v>
      </c>
    </row>
    <row r="62" spans="1:5" ht="38.25">
      <c r="A62" t="s">
        <v>56</v>
      </c>
      <c r="E62" s="36" t="s">
        <v>361</v>
      </c>
    </row>
    <row r="63" spans="1:18" ht="12.75" customHeight="1">
      <c r="A63" s="6" t="s">
        <v>44</v>
      </c>
      <c r="B63" s="6"/>
      <c r="C63" s="41" t="s">
        <v>34</v>
      </c>
      <c r="D63" s="6"/>
      <c r="E63" s="27" t="s">
        <v>368</v>
      </c>
      <c r="F63" s="6"/>
      <c r="G63" s="6"/>
      <c r="H63" s="6"/>
      <c r="I63" s="42">
        <f>0+Q63</f>
      </c>
      <c r="J63" s="6"/>
      <c r="O63">
        <f>0+R63</f>
      </c>
      <c r="Q63">
        <f>0+I64+I68+I72+I76+I80+I84</f>
      </c>
      <c r="R63">
        <f>0+O64+O68+O72+O76+O80+O84</f>
      </c>
    </row>
    <row r="64" spans="1:16" ht="12.75">
      <c r="A64" s="25" t="s">
        <v>46</v>
      </c>
      <c r="B64" s="29" t="s">
        <v>162</v>
      </c>
      <c r="C64" s="29" t="s">
        <v>676</v>
      </c>
      <c r="D64" s="25" t="s">
        <v>48</v>
      </c>
      <c r="E64" s="30" t="s">
        <v>677</v>
      </c>
      <c r="F64" s="31" t="s">
        <v>106</v>
      </c>
      <c r="G64" s="32">
        <v>3288.617</v>
      </c>
      <c r="H64" s="33">
        <v>0</v>
      </c>
      <c r="I64" s="34">
        <f>ROUND(ROUND(H64,2)*ROUND(G64,3),2)</f>
      </c>
      <c r="J64" s="31" t="s">
        <v>107</v>
      </c>
      <c r="O64">
        <f>(I64*21)/100</f>
      </c>
      <c r="P64" t="s">
        <v>22</v>
      </c>
    </row>
    <row r="65" spans="1:5" ht="12.75">
      <c r="A65" s="35" t="s">
        <v>52</v>
      </c>
      <c r="E65" s="36" t="s">
        <v>1009</v>
      </c>
    </row>
    <row r="66" spans="1:5" ht="114.75">
      <c r="A66" s="37" t="s">
        <v>54</v>
      </c>
      <c r="E66" s="38" t="s">
        <v>1010</v>
      </c>
    </row>
    <row r="67" spans="1:5" ht="51">
      <c r="A67" t="s">
        <v>56</v>
      </c>
      <c r="E67" s="36" t="s">
        <v>680</v>
      </c>
    </row>
    <row r="68" spans="1:16" ht="12.75">
      <c r="A68" s="25" t="s">
        <v>46</v>
      </c>
      <c r="B68" s="29" t="s">
        <v>167</v>
      </c>
      <c r="C68" s="29" t="s">
        <v>1011</v>
      </c>
      <c r="D68" s="25" t="s">
        <v>48</v>
      </c>
      <c r="E68" s="30" t="s">
        <v>1012</v>
      </c>
      <c r="F68" s="31" t="s">
        <v>106</v>
      </c>
      <c r="G68" s="32">
        <v>24.242</v>
      </c>
      <c r="H68" s="33">
        <v>0</v>
      </c>
      <c r="I68" s="34">
        <f>ROUND(ROUND(H68,2)*ROUND(G68,3),2)</f>
      </c>
      <c r="J68" s="31" t="s">
        <v>107</v>
      </c>
      <c r="O68">
        <f>(I68*21)/100</f>
      </c>
      <c r="P68" t="s">
        <v>22</v>
      </c>
    </row>
    <row r="69" spans="1:5" ht="12.75">
      <c r="A69" s="35" t="s">
        <v>52</v>
      </c>
      <c r="E69" s="36" t="s">
        <v>48</v>
      </c>
    </row>
    <row r="70" spans="1:5" ht="51">
      <c r="A70" s="37" t="s">
        <v>54</v>
      </c>
      <c r="E70" s="38" t="s">
        <v>1013</v>
      </c>
    </row>
    <row r="71" spans="1:5" ht="51">
      <c r="A71" t="s">
        <v>56</v>
      </c>
      <c r="E71" s="36" t="s">
        <v>680</v>
      </c>
    </row>
    <row r="72" spans="1:16" ht="12.75">
      <c r="A72" s="25" t="s">
        <v>46</v>
      </c>
      <c r="B72" s="29" t="s">
        <v>172</v>
      </c>
      <c r="C72" s="29" t="s">
        <v>1014</v>
      </c>
      <c r="D72" s="25" t="s">
        <v>48</v>
      </c>
      <c r="E72" s="30" t="s">
        <v>1015</v>
      </c>
      <c r="F72" s="31" t="s">
        <v>106</v>
      </c>
      <c r="G72" s="32">
        <v>2827.834</v>
      </c>
      <c r="H72" s="33">
        <v>0</v>
      </c>
      <c r="I72" s="34">
        <f>ROUND(ROUND(H72,2)*ROUND(G72,3),2)</f>
      </c>
      <c r="J72" s="31" t="s">
        <v>107</v>
      </c>
      <c r="O72">
        <f>(I72*21)/100</f>
      </c>
      <c r="P72" t="s">
        <v>22</v>
      </c>
    </row>
    <row r="73" spans="1:5" ht="12.75">
      <c r="A73" s="35" t="s">
        <v>52</v>
      </c>
      <c r="E73" s="36" t="s">
        <v>1016</v>
      </c>
    </row>
    <row r="74" spans="1:5" ht="89.25">
      <c r="A74" s="37" t="s">
        <v>54</v>
      </c>
      <c r="E74" s="38" t="s">
        <v>1017</v>
      </c>
    </row>
    <row r="75" spans="1:5" ht="153">
      <c r="A75" t="s">
        <v>56</v>
      </c>
      <c r="E75" s="36" t="s">
        <v>408</v>
      </c>
    </row>
    <row r="76" spans="1:16" ht="12.75">
      <c r="A76" s="25" t="s">
        <v>46</v>
      </c>
      <c r="B76" s="29" t="s">
        <v>176</v>
      </c>
      <c r="C76" s="29" t="s">
        <v>1018</v>
      </c>
      <c r="D76" s="25" t="s">
        <v>48</v>
      </c>
      <c r="E76" s="30" t="s">
        <v>1019</v>
      </c>
      <c r="F76" s="31" t="s">
        <v>106</v>
      </c>
      <c r="G76" s="32">
        <v>16.971</v>
      </c>
      <c r="H76" s="33">
        <v>0</v>
      </c>
      <c r="I76" s="34">
        <f>ROUND(ROUND(H76,2)*ROUND(G76,3),2)</f>
      </c>
      <c r="J76" s="31" t="s">
        <v>107</v>
      </c>
      <c r="O76">
        <f>(I76*21)/100</f>
      </c>
      <c r="P76" t="s">
        <v>22</v>
      </c>
    </row>
    <row r="77" spans="1:5" ht="12.75">
      <c r="A77" s="35" t="s">
        <v>52</v>
      </c>
      <c r="E77" s="36" t="s">
        <v>1016</v>
      </c>
    </row>
    <row r="78" spans="1:5" ht="38.25">
      <c r="A78" s="37" t="s">
        <v>54</v>
      </c>
      <c r="E78" s="38" t="s">
        <v>1020</v>
      </c>
    </row>
    <row r="79" spans="1:5" ht="153">
      <c r="A79" t="s">
        <v>56</v>
      </c>
      <c r="E79" s="36" t="s">
        <v>408</v>
      </c>
    </row>
    <row r="80" spans="1:16" ht="25.5">
      <c r="A80" s="25" t="s">
        <v>46</v>
      </c>
      <c r="B80" s="29" t="s">
        <v>264</v>
      </c>
      <c r="C80" s="29" t="s">
        <v>1021</v>
      </c>
      <c r="D80" s="25" t="s">
        <v>48</v>
      </c>
      <c r="E80" s="30" t="s">
        <v>1022</v>
      </c>
      <c r="F80" s="31" t="s">
        <v>106</v>
      </c>
      <c r="G80" s="32">
        <v>31.833</v>
      </c>
      <c r="H80" s="33">
        <v>0</v>
      </c>
      <c r="I80" s="34">
        <f>ROUND(ROUND(H80,2)*ROUND(G80,3),2)</f>
      </c>
      <c r="J80" s="31" t="s">
        <v>107</v>
      </c>
      <c r="O80">
        <f>(I80*21)/100</f>
      </c>
      <c r="P80" t="s">
        <v>22</v>
      </c>
    </row>
    <row r="81" spans="1:5" ht="25.5">
      <c r="A81" s="35" t="s">
        <v>52</v>
      </c>
      <c r="E81" s="36" t="s">
        <v>1023</v>
      </c>
    </row>
    <row r="82" spans="1:5" ht="38.25">
      <c r="A82" s="37" t="s">
        <v>54</v>
      </c>
      <c r="E82" s="38" t="s">
        <v>1024</v>
      </c>
    </row>
    <row r="83" spans="1:5" ht="153">
      <c r="A83" t="s">
        <v>56</v>
      </c>
      <c r="E83" s="36" t="s">
        <v>408</v>
      </c>
    </row>
    <row r="84" spans="1:16" ht="25.5">
      <c r="A84" s="25" t="s">
        <v>46</v>
      </c>
      <c r="B84" s="29" t="s">
        <v>270</v>
      </c>
      <c r="C84" s="29" t="s">
        <v>1025</v>
      </c>
      <c r="D84" s="25" t="s">
        <v>48</v>
      </c>
      <c r="E84" s="30" t="s">
        <v>1026</v>
      </c>
      <c r="F84" s="31" t="s">
        <v>106</v>
      </c>
      <c r="G84" s="32">
        <v>4.109</v>
      </c>
      <c r="H84" s="33">
        <v>0</v>
      </c>
      <c r="I84" s="34">
        <f>ROUND(ROUND(H84,2)*ROUND(G84,3),2)</f>
      </c>
      <c r="J84" s="31" t="s">
        <v>107</v>
      </c>
      <c r="O84">
        <f>(I84*21)/100</f>
      </c>
      <c r="P84" t="s">
        <v>22</v>
      </c>
    </row>
    <row r="85" spans="1:5" ht="25.5">
      <c r="A85" s="35" t="s">
        <v>52</v>
      </c>
      <c r="E85" s="36" t="s">
        <v>1023</v>
      </c>
    </row>
    <row r="86" spans="1:5" ht="25.5">
      <c r="A86" s="37" t="s">
        <v>54</v>
      </c>
      <c r="E86" s="38" t="s">
        <v>1027</v>
      </c>
    </row>
    <row r="87" spans="1:5" ht="153">
      <c r="A87" t="s">
        <v>56</v>
      </c>
      <c r="E87" s="36" t="s">
        <v>408</v>
      </c>
    </row>
    <row r="88" spans="1:18" ht="12.75" customHeight="1">
      <c r="A88" s="6" t="s">
        <v>44</v>
      </c>
      <c r="B88" s="6"/>
      <c r="C88" s="41" t="s">
        <v>80</v>
      </c>
      <c r="D88" s="6"/>
      <c r="E88" s="27" t="s">
        <v>415</v>
      </c>
      <c r="F88" s="6"/>
      <c r="G88" s="6"/>
      <c r="H88" s="6"/>
      <c r="I88" s="42">
        <f>0+Q88</f>
      </c>
      <c r="J88" s="6"/>
      <c r="O88">
        <f>0+R88</f>
      </c>
      <c r="Q88">
        <f>0+I89</f>
      </c>
      <c r="R88">
        <f>0+O89</f>
      </c>
    </row>
    <row r="89" spans="1:16" ht="12.75">
      <c r="A89" s="25" t="s">
        <v>46</v>
      </c>
      <c r="B89" s="29" t="s">
        <v>276</v>
      </c>
      <c r="C89" s="29" t="s">
        <v>1028</v>
      </c>
      <c r="D89" s="25" t="s">
        <v>48</v>
      </c>
      <c r="E89" s="30" t="s">
        <v>1029</v>
      </c>
      <c r="F89" s="31" t="s">
        <v>98</v>
      </c>
      <c r="G89" s="32">
        <v>4</v>
      </c>
      <c r="H89" s="33">
        <v>0</v>
      </c>
      <c r="I89" s="34">
        <f>ROUND(ROUND(H89,2)*ROUND(G89,3),2)</f>
      </c>
      <c r="J89" s="31" t="s">
        <v>107</v>
      </c>
      <c r="O89">
        <f>(I89*21)/100</f>
      </c>
      <c r="P89" t="s">
        <v>22</v>
      </c>
    </row>
    <row r="90" spans="1:5" ht="12.75">
      <c r="A90" s="35" t="s">
        <v>52</v>
      </c>
      <c r="E90" s="36" t="s">
        <v>1030</v>
      </c>
    </row>
    <row r="91" spans="1:5" ht="12.75">
      <c r="A91" s="37" t="s">
        <v>54</v>
      </c>
      <c r="E91" s="38" t="s">
        <v>1031</v>
      </c>
    </row>
    <row r="92" spans="1:5" ht="25.5">
      <c r="A92" t="s">
        <v>56</v>
      </c>
      <c r="E92" s="36" t="s">
        <v>1032</v>
      </c>
    </row>
    <row r="93" spans="1:18" ht="12.75" customHeight="1">
      <c r="A93" s="6" t="s">
        <v>44</v>
      </c>
      <c r="B93" s="6"/>
      <c r="C93" s="41" t="s">
        <v>39</v>
      </c>
      <c r="D93" s="6"/>
      <c r="E93" s="27" t="s">
        <v>154</v>
      </c>
      <c r="F93" s="6"/>
      <c r="G93" s="6"/>
      <c r="H93" s="6"/>
      <c r="I93" s="42">
        <f>0+Q93</f>
      </c>
      <c r="J93" s="6"/>
      <c r="O93">
        <f>0+R93</f>
      </c>
      <c r="Q93">
        <f>0+I94</f>
      </c>
      <c r="R93">
        <f>0+O94</f>
      </c>
    </row>
    <row r="94" spans="1:16" ht="12.75">
      <c r="A94" s="25" t="s">
        <v>46</v>
      </c>
      <c r="B94" s="29" t="s">
        <v>362</v>
      </c>
      <c r="C94" s="29" t="s">
        <v>1033</v>
      </c>
      <c r="D94" s="25" t="s">
        <v>48</v>
      </c>
      <c r="E94" s="30" t="s">
        <v>1034</v>
      </c>
      <c r="F94" s="31" t="s">
        <v>158</v>
      </c>
      <c r="G94" s="32">
        <v>1548.389</v>
      </c>
      <c r="H94" s="33">
        <v>0</v>
      </c>
      <c r="I94" s="34">
        <f>ROUND(ROUND(H94,2)*ROUND(G94,3),2)</f>
      </c>
      <c r="J94" s="31" t="s">
        <v>107</v>
      </c>
      <c r="O94">
        <f>(I94*21)/100</f>
      </c>
      <c r="P94" t="s">
        <v>22</v>
      </c>
    </row>
    <row r="95" spans="1:5" ht="12.75">
      <c r="A95" s="35" t="s">
        <v>52</v>
      </c>
      <c r="E95" s="36" t="s">
        <v>1035</v>
      </c>
    </row>
    <row r="96" spans="1:5" ht="38.25">
      <c r="A96" s="37" t="s">
        <v>54</v>
      </c>
      <c r="E96" s="38" t="s">
        <v>1036</v>
      </c>
    </row>
    <row r="97" spans="1:5" ht="51">
      <c r="A97" t="s">
        <v>56</v>
      </c>
      <c r="E97" s="36" t="s">
        <v>498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0+O8+O13+O46+O55+O68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1037</v>
      </c>
      <c r="I3" s="39">
        <f>0+I8+I13+I46+I55+I68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1037</v>
      </c>
      <c r="D4" s="6"/>
      <c r="E4" s="18" t="s">
        <v>1038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46</v>
      </c>
      <c r="B9" s="29" t="s">
        <v>28</v>
      </c>
      <c r="C9" s="29" t="s">
        <v>286</v>
      </c>
      <c r="D9" s="25" t="s">
        <v>48</v>
      </c>
      <c r="E9" s="30" t="s">
        <v>191</v>
      </c>
      <c r="F9" s="31" t="s">
        <v>186</v>
      </c>
      <c r="G9" s="32">
        <v>103</v>
      </c>
      <c r="H9" s="33">
        <v>0</v>
      </c>
      <c r="I9" s="34">
        <f>ROUND(ROUND(H9,2)*ROUND(G9,3),2)</f>
      </c>
      <c r="J9" s="31" t="s">
        <v>51</v>
      </c>
      <c r="O9">
        <f>(I9*21)/100</f>
      </c>
      <c r="P9" t="s">
        <v>22</v>
      </c>
    </row>
    <row r="10" spans="1:5" ht="12.75">
      <c r="A10" s="35" t="s">
        <v>52</v>
      </c>
      <c r="E10" s="36" t="s">
        <v>192</v>
      </c>
    </row>
    <row r="11" spans="1:5" ht="12.75">
      <c r="A11" s="37" t="s">
        <v>54</v>
      </c>
      <c r="E11" s="38" t="s">
        <v>1039</v>
      </c>
    </row>
    <row r="12" spans="1:5" ht="25.5">
      <c r="A12" t="s">
        <v>56</v>
      </c>
      <c r="E12" s="36" t="s">
        <v>189</v>
      </c>
    </row>
    <row r="13" spans="1:18" ht="12.75" customHeight="1">
      <c r="A13" s="6" t="s">
        <v>44</v>
      </c>
      <c r="B13" s="6"/>
      <c r="C13" s="41" t="s">
        <v>28</v>
      </c>
      <c r="D13" s="6"/>
      <c r="E13" s="27" t="s">
        <v>103</v>
      </c>
      <c r="F13" s="6"/>
      <c r="G13" s="6"/>
      <c r="H13" s="6"/>
      <c r="I13" s="42">
        <f>0+Q13</f>
      </c>
      <c r="J13" s="6"/>
      <c r="O13">
        <f>0+R13</f>
      </c>
      <c r="Q13">
        <f>0+I14+I18+I22+I26+I30+I34+I38+I42</f>
      </c>
      <c r="R13">
        <f>0+O14+O18+O22+O26+O30+O34+O38+O42</f>
      </c>
    </row>
    <row r="14" spans="1:16" ht="12.75">
      <c r="A14" s="25" t="s">
        <v>46</v>
      </c>
      <c r="B14" s="29" t="s">
        <v>22</v>
      </c>
      <c r="C14" s="29" t="s">
        <v>239</v>
      </c>
      <c r="D14" s="25" t="s">
        <v>48</v>
      </c>
      <c r="E14" s="30" t="s">
        <v>240</v>
      </c>
      <c r="F14" s="31" t="s">
        <v>186</v>
      </c>
      <c r="G14" s="32">
        <v>102.583</v>
      </c>
      <c r="H14" s="33">
        <v>0</v>
      </c>
      <c r="I14" s="34">
        <f>ROUND(ROUND(H14,2)*ROUND(G14,3),2)</f>
      </c>
      <c r="J14" s="31" t="s">
        <v>107</v>
      </c>
      <c r="O14">
        <f>(I14*21)/100</f>
      </c>
      <c r="P14" t="s">
        <v>22</v>
      </c>
    </row>
    <row r="15" spans="1:5" ht="12.75">
      <c r="A15" s="35" t="s">
        <v>52</v>
      </c>
      <c r="E15" s="36" t="s">
        <v>1040</v>
      </c>
    </row>
    <row r="16" spans="1:5" ht="51">
      <c r="A16" s="37" t="s">
        <v>54</v>
      </c>
      <c r="E16" s="38" t="s">
        <v>1041</v>
      </c>
    </row>
    <row r="17" spans="1:5" ht="369.75">
      <c r="A17" t="s">
        <v>56</v>
      </c>
      <c r="E17" s="36" t="s">
        <v>243</v>
      </c>
    </row>
    <row r="18" spans="1:16" ht="12.75">
      <c r="A18" s="25" t="s">
        <v>46</v>
      </c>
      <c r="B18" s="29" t="s">
        <v>21</v>
      </c>
      <c r="C18" s="29" t="s">
        <v>921</v>
      </c>
      <c r="D18" s="25" t="s">
        <v>48</v>
      </c>
      <c r="E18" s="30" t="s">
        <v>922</v>
      </c>
      <c r="F18" s="31" t="s">
        <v>186</v>
      </c>
      <c r="G18" s="32">
        <v>38</v>
      </c>
      <c r="H18" s="33">
        <v>0</v>
      </c>
      <c r="I18" s="34">
        <f>ROUND(ROUND(H18,2)*ROUND(G18,3),2)</f>
      </c>
      <c r="J18" s="31" t="s">
        <v>107</v>
      </c>
      <c r="O18">
        <f>(I18*21)/100</f>
      </c>
      <c r="P18" t="s">
        <v>22</v>
      </c>
    </row>
    <row r="19" spans="1:5" ht="12.75">
      <c r="A19" s="35" t="s">
        <v>52</v>
      </c>
      <c r="E19" s="36" t="s">
        <v>923</v>
      </c>
    </row>
    <row r="20" spans="1:5" ht="12.75">
      <c r="A20" s="37" t="s">
        <v>54</v>
      </c>
      <c r="E20" s="38" t="s">
        <v>1042</v>
      </c>
    </row>
    <row r="21" spans="1:5" ht="306">
      <c r="A21" t="s">
        <v>56</v>
      </c>
      <c r="E21" s="36" t="s">
        <v>925</v>
      </c>
    </row>
    <row r="22" spans="1:16" ht="12.75">
      <c r="A22" s="25" t="s">
        <v>46</v>
      </c>
      <c r="B22" s="29" t="s">
        <v>32</v>
      </c>
      <c r="C22" s="29" t="s">
        <v>254</v>
      </c>
      <c r="D22" s="25" t="s">
        <v>48</v>
      </c>
      <c r="E22" s="30" t="s">
        <v>255</v>
      </c>
      <c r="F22" s="31" t="s">
        <v>186</v>
      </c>
      <c r="G22" s="32">
        <v>52</v>
      </c>
      <c r="H22" s="33">
        <v>0</v>
      </c>
      <c r="I22" s="34">
        <f>ROUND(ROUND(H22,2)*ROUND(G22,3),2)</f>
      </c>
      <c r="J22" s="31" t="s">
        <v>107</v>
      </c>
      <c r="O22">
        <f>(I22*21)/100</f>
      </c>
      <c r="P22" t="s">
        <v>22</v>
      </c>
    </row>
    <row r="23" spans="1:5" ht="12.75">
      <c r="A23" s="35" t="s">
        <v>52</v>
      </c>
      <c r="E23" s="36" t="s">
        <v>1043</v>
      </c>
    </row>
    <row r="24" spans="1:5" ht="12.75">
      <c r="A24" s="37" t="s">
        <v>54</v>
      </c>
      <c r="E24" s="38" t="s">
        <v>1044</v>
      </c>
    </row>
    <row r="25" spans="1:5" ht="191.25">
      <c r="A25" t="s">
        <v>56</v>
      </c>
      <c r="E25" s="36" t="s">
        <v>258</v>
      </c>
    </row>
    <row r="26" spans="1:16" ht="12.75">
      <c r="A26" s="25" t="s">
        <v>46</v>
      </c>
      <c r="B26" s="29" t="s">
        <v>34</v>
      </c>
      <c r="C26" s="29" t="s">
        <v>1045</v>
      </c>
      <c r="D26" s="25" t="s">
        <v>48</v>
      </c>
      <c r="E26" s="30" t="s">
        <v>1046</v>
      </c>
      <c r="F26" s="31" t="s">
        <v>186</v>
      </c>
      <c r="G26" s="32">
        <v>83.435</v>
      </c>
      <c r="H26" s="33">
        <v>0</v>
      </c>
      <c r="I26" s="34">
        <f>ROUND(ROUND(H26,2)*ROUND(G26,3),2)</f>
      </c>
      <c r="J26" s="31" t="s">
        <v>107</v>
      </c>
      <c r="O26">
        <f>(I26*21)/100</f>
      </c>
      <c r="P26" t="s">
        <v>22</v>
      </c>
    </row>
    <row r="27" spans="1:5" ht="12.75">
      <c r="A27" s="35" t="s">
        <v>52</v>
      </c>
      <c r="E27" s="36" t="s">
        <v>1047</v>
      </c>
    </row>
    <row r="28" spans="1:5" ht="63.75">
      <c r="A28" s="37" t="s">
        <v>54</v>
      </c>
      <c r="E28" s="38" t="s">
        <v>1048</v>
      </c>
    </row>
    <row r="29" spans="1:5" ht="280.5">
      <c r="A29" t="s">
        <v>56</v>
      </c>
      <c r="E29" s="36" t="s">
        <v>1049</v>
      </c>
    </row>
    <row r="30" spans="1:16" ht="12.75">
      <c r="A30" s="25" t="s">
        <v>46</v>
      </c>
      <c r="B30" s="29" t="s">
        <v>36</v>
      </c>
      <c r="C30" s="29" t="s">
        <v>326</v>
      </c>
      <c r="D30" s="25" t="s">
        <v>48</v>
      </c>
      <c r="E30" s="30" t="s">
        <v>327</v>
      </c>
      <c r="F30" s="31" t="s">
        <v>106</v>
      </c>
      <c r="G30" s="32">
        <v>426.138</v>
      </c>
      <c r="H30" s="33">
        <v>0</v>
      </c>
      <c r="I30" s="34">
        <f>ROUND(ROUND(H30,2)*ROUND(G30,3),2)</f>
      </c>
      <c r="J30" s="31" t="s">
        <v>107</v>
      </c>
      <c r="O30">
        <f>(I30*21)/100</f>
      </c>
      <c r="P30" t="s">
        <v>22</v>
      </c>
    </row>
    <row r="31" spans="1:5" ht="12.75">
      <c r="A31" s="35" t="s">
        <v>52</v>
      </c>
      <c r="E31" s="36" t="s">
        <v>48</v>
      </c>
    </row>
    <row r="32" spans="1:5" ht="63.75">
      <c r="A32" s="37" t="s">
        <v>54</v>
      </c>
      <c r="E32" s="38" t="s">
        <v>1050</v>
      </c>
    </row>
    <row r="33" spans="1:5" ht="25.5">
      <c r="A33" t="s">
        <v>56</v>
      </c>
      <c r="E33" s="36" t="s">
        <v>330</v>
      </c>
    </row>
    <row r="34" spans="1:16" ht="12.75">
      <c r="A34" s="25" t="s">
        <v>46</v>
      </c>
      <c r="B34" s="29" t="s">
        <v>75</v>
      </c>
      <c r="C34" s="29" t="s">
        <v>1002</v>
      </c>
      <c r="D34" s="25" t="s">
        <v>48</v>
      </c>
      <c r="E34" s="30" t="s">
        <v>1003</v>
      </c>
      <c r="F34" s="31" t="s">
        <v>106</v>
      </c>
      <c r="G34" s="32">
        <v>190</v>
      </c>
      <c r="H34" s="33">
        <v>0</v>
      </c>
      <c r="I34" s="34">
        <f>ROUND(ROUND(H34,2)*ROUND(G34,3),2)</f>
      </c>
      <c r="J34" s="31" t="s">
        <v>107</v>
      </c>
      <c r="O34">
        <f>(I34*21)/100</f>
      </c>
      <c r="P34" t="s">
        <v>22</v>
      </c>
    </row>
    <row r="35" spans="1:5" ht="12.75">
      <c r="A35" s="35" t="s">
        <v>52</v>
      </c>
      <c r="E35" s="36" t="s">
        <v>1051</v>
      </c>
    </row>
    <row r="36" spans="1:5" ht="25.5">
      <c r="A36" s="37" t="s">
        <v>54</v>
      </c>
      <c r="E36" s="38" t="s">
        <v>1052</v>
      </c>
    </row>
    <row r="37" spans="1:5" ht="38.25">
      <c r="A37" t="s">
        <v>56</v>
      </c>
      <c r="E37" s="36" t="s">
        <v>930</v>
      </c>
    </row>
    <row r="38" spans="1:16" ht="12.75">
      <c r="A38" s="25" t="s">
        <v>46</v>
      </c>
      <c r="B38" s="29" t="s">
        <v>80</v>
      </c>
      <c r="C38" s="29" t="s">
        <v>334</v>
      </c>
      <c r="D38" s="25" t="s">
        <v>48</v>
      </c>
      <c r="E38" s="30" t="s">
        <v>335</v>
      </c>
      <c r="F38" s="31" t="s">
        <v>106</v>
      </c>
      <c r="G38" s="32">
        <v>190</v>
      </c>
      <c r="H38" s="33">
        <v>0</v>
      </c>
      <c r="I38" s="34">
        <f>ROUND(ROUND(H38,2)*ROUND(G38,3),2)</f>
      </c>
      <c r="J38" s="31" t="s">
        <v>107</v>
      </c>
      <c r="O38">
        <f>(I38*21)/100</f>
      </c>
      <c r="P38" t="s">
        <v>22</v>
      </c>
    </row>
    <row r="39" spans="1:5" ht="12.75">
      <c r="A39" s="35" t="s">
        <v>52</v>
      </c>
      <c r="E39" s="36" t="s">
        <v>48</v>
      </c>
    </row>
    <row r="40" spans="1:5" ht="25.5">
      <c r="A40" s="37" t="s">
        <v>54</v>
      </c>
      <c r="E40" s="38" t="s">
        <v>1053</v>
      </c>
    </row>
    <row r="41" spans="1:5" ht="25.5">
      <c r="A41" t="s">
        <v>56</v>
      </c>
      <c r="E41" s="36" t="s">
        <v>337</v>
      </c>
    </row>
    <row r="42" spans="1:16" ht="12.75">
      <c r="A42" s="25" t="s">
        <v>46</v>
      </c>
      <c r="B42" s="29" t="s">
        <v>39</v>
      </c>
      <c r="C42" s="29" t="s">
        <v>338</v>
      </c>
      <c r="D42" s="25" t="s">
        <v>48</v>
      </c>
      <c r="E42" s="30" t="s">
        <v>339</v>
      </c>
      <c r="F42" s="31" t="s">
        <v>106</v>
      </c>
      <c r="G42" s="32">
        <v>190</v>
      </c>
      <c r="H42" s="33">
        <v>0</v>
      </c>
      <c r="I42" s="34">
        <f>ROUND(ROUND(H42,2)*ROUND(G42,3),2)</f>
      </c>
      <c r="J42" s="31" t="s">
        <v>107</v>
      </c>
      <c r="O42">
        <f>(I42*21)/100</f>
      </c>
      <c r="P42" t="s">
        <v>22</v>
      </c>
    </row>
    <row r="43" spans="1:5" ht="12.75">
      <c r="A43" s="35" t="s">
        <v>52</v>
      </c>
      <c r="E43" s="36" t="s">
        <v>48</v>
      </c>
    </row>
    <row r="44" spans="1:5" ht="25.5">
      <c r="A44" s="37" t="s">
        <v>54</v>
      </c>
      <c r="E44" s="38" t="s">
        <v>1053</v>
      </c>
    </row>
    <row r="45" spans="1:5" ht="38.25">
      <c r="A45" t="s">
        <v>56</v>
      </c>
      <c r="E45" s="36" t="s">
        <v>933</v>
      </c>
    </row>
    <row r="46" spans="1:18" ht="12.75" customHeight="1">
      <c r="A46" s="6" t="s">
        <v>44</v>
      </c>
      <c r="B46" s="6"/>
      <c r="C46" s="41" t="s">
        <v>22</v>
      </c>
      <c r="D46" s="6"/>
      <c r="E46" s="27" t="s">
        <v>619</v>
      </c>
      <c r="F46" s="6"/>
      <c r="G46" s="6"/>
      <c r="H46" s="6"/>
      <c r="I46" s="42">
        <f>0+Q46</f>
      </c>
      <c r="J46" s="6"/>
      <c r="O46">
        <f>0+R46</f>
      </c>
      <c r="Q46">
        <f>0+I47+I51</f>
      </c>
      <c r="R46">
        <f>0+O47+O51</f>
      </c>
    </row>
    <row r="47" spans="1:16" ht="12.75">
      <c r="A47" s="25" t="s">
        <v>46</v>
      </c>
      <c r="B47" s="29" t="s">
        <v>41</v>
      </c>
      <c r="C47" s="29" t="s">
        <v>620</v>
      </c>
      <c r="D47" s="25" t="s">
        <v>48</v>
      </c>
      <c r="E47" s="30" t="s">
        <v>621</v>
      </c>
      <c r="F47" s="31" t="s">
        <v>106</v>
      </c>
      <c r="G47" s="32">
        <v>410.333</v>
      </c>
      <c r="H47" s="33">
        <v>0</v>
      </c>
      <c r="I47" s="34">
        <f>ROUND(ROUND(H47,2)*ROUND(G47,3),2)</f>
      </c>
      <c r="J47" s="31" t="s">
        <v>107</v>
      </c>
      <c r="O47">
        <f>(I47*21)/100</f>
      </c>
      <c r="P47" t="s">
        <v>22</v>
      </c>
    </row>
    <row r="48" spans="1:5" ht="12.75">
      <c r="A48" s="35" t="s">
        <v>52</v>
      </c>
      <c r="E48" s="36" t="s">
        <v>622</v>
      </c>
    </row>
    <row r="49" spans="1:5" ht="51">
      <c r="A49" s="37" t="s">
        <v>54</v>
      </c>
      <c r="E49" s="38" t="s">
        <v>1054</v>
      </c>
    </row>
    <row r="50" spans="1:5" ht="51">
      <c r="A50" t="s">
        <v>56</v>
      </c>
      <c r="E50" s="36" t="s">
        <v>624</v>
      </c>
    </row>
    <row r="51" spans="1:16" ht="12.75">
      <c r="A51" s="25" t="s">
        <v>46</v>
      </c>
      <c r="B51" s="29" t="s">
        <v>43</v>
      </c>
      <c r="C51" s="29" t="s">
        <v>625</v>
      </c>
      <c r="D51" s="25" t="s">
        <v>48</v>
      </c>
      <c r="E51" s="30" t="s">
        <v>626</v>
      </c>
      <c r="F51" s="31" t="s">
        <v>186</v>
      </c>
      <c r="G51" s="32">
        <v>170.972</v>
      </c>
      <c r="H51" s="33">
        <v>0</v>
      </c>
      <c r="I51" s="34">
        <f>ROUND(ROUND(H51,2)*ROUND(G51,3),2)</f>
      </c>
      <c r="J51" s="31" t="s">
        <v>107</v>
      </c>
      <c r="O51">
        <f>(I51*21)/100</f>
      </c>
      <c r="P51" t="s">
        <v>22</v>
      </c>
    </row>
    <row r="52" spans="1:5" ht="12.75">
      <c r="A52" s="35" t="s">
        <v>52</v>
      </c>
      <c r="E52" s="36" t="s">
        <v>1055</v>
      </c>
    </row>
    <row r="53" spans="1:5" ht="25.5">
      <c r="A53" s="37" t="s">
        <v>54</v>
      </c>
      <c r="E53" s="38" t="s">
        <v>1056</v>
      </c>
    </row>
    <row r="54" spans="1:5" ht="38.25">
      <c r="A54" t="s">
        <v>56</v>
      </c>
      <c r="E54" s="36" t="s">
        <v>361</v>
      </c>
    </row>
    <row r="55" spans="1:18" ht="12.75" customHeight="1">
      <c r="A55" s="6" t="s">
        <v>44</v>
      </c>
      <c r="B55" s="6"/>
      <c r="C55" s="41" t="s">
        <v>34</v>
      </c>
      <c r="D55" s="6"/>
      <c r="E55" s="27" t="s">
        <v>368</v>
      </c>
      <c r="F55" s="6"/>
      <c r="G55" s="6"/>
      <c r="H55" s="6"/>
      <c r="I55" s="42">
        <f>0+Q55</f>
      </c>
      <c r="J55" s="6"/>
      <c r="O55">
        <f>0+R55</f>
      </c>
      <c r="Q55">
        <f>0+I56+I60+I64</f>
      </c>
      <c r="R55">
        <f>0+O56+O60+O64</f>
      </c>
    </row>
    <row r="56" spans="1:16" ht="12.75">
      <c r="A56" s="25" t="s">
        <v>46</v>
      </c>
      <c r="B56" s="29" t="s">
        <v>95</v>
      </c>
      <c r="C56" s="29" t="s">
        <v>676</v>
      </c>
      <c r="D56" s="25" t="s">
        <v>48</v>
      </c>
      <c r="E56" s="30" t="s">
        <v>677</v>
      </c>
      <c r="F56" s="31" t="s">
        <v>106</v>
      </c>
      <c r="G56" s="32">
        <v>393.236</v>
      </c>
      <c r="H56" s="33">
        <v>0</v>
      </c>
      <c r="I56" s="34">
        <f>ROUND(ROUND(H56,2)*ROUND(G56,3),2)</f>
      </c>
      <c r="J56" s="31" t="s">
        <v>107</v>
      </c>
      <c r="O56">
        <f>(I56*21)/100</f>
      </c>
      <c r="P56" t="s">
        <v>22</v>
      </c>
    </row>
    <row r="57" spans="1:5" ht="12.75">
      <c r="A57" s="35" t="s">
        <v>52</v>
      </c>
      <c r="E57" s="36" t="s">
        <v>1057</v>
      </c>
    </row>
    <row r="58" spans="1:5" ht="25.5">
      <c r="A58" s="37" t="s">
        <v>54</v>
      </c>
      <c r="E58" s="38" t="s">
        <v>1058</v>
      </c>
    </row>
    <row r="59" spans="1:5" ht="51">
      <c r="A59" t="s">
        <v>56</v>
      </c>
      <c r="E59" s="36" t="s">
        <v>680</v>
      </c>
    </row>
    <row r="60" spans="1:16" ht="12.75">
      <c r="A60" s="25" t="s">
        <v>46</v>
      </c>
      <c r="B60" s="29" t="s">
        <v>155</v>
      </c>
      <c r="C60" s="29" t="s">
        <v>1014</v>
      </c>
      <c r="D60" s="25" t="s">
        <v>48</v>
      </c>
      <c r="E60" s="30" t="s">
        <v>1015</v>
      </c>
      <c r="F60" s="31" t="s">
        <v>106</v>
      </c>
      <c r="G60" s="32">
        <v>341.944</v>
      </c>
      <c r="H60" s="33">
        <v>0</v>
      </c>
      <c r="I60" s="34">
        <f>ROUND(ROUND(H60,2)*ROUND(G60,3),2)</f>
      </c>
      <c r="J60" s="31" t="s">
        <v>107</v>
      </c>
      <c r="O60">
        <f>(I60*21)/100</f>
      </c>
      <c r="P60" t="s">
        <v>22</v>
      </c>
    </row>
    <row r="61" spans="1:5" ht="12.75">
      <c r="A61" s="35" t="s">
        <v>52</v>
      </c>
      <c r="E61" s="36" t="s">
        <v>1059</v>
      </c>
    </row>
    <row r="62" spans="1:5" ht="25.5">
      <c r="A62" s="37" t="s">
        <v>54</v>
      </c>
      <c r="E62" s="38" t="s">
        <v>1060</v>
      </c>
    </row>
    <row r="63" spans="1:5" ht="153">
      <c r="A63" t="s">
        <v>56</v>
      </c>
      <c r="E63" s="36" t="s">
        <v>408</v>
      </c>
    </row>
    <row r="64" spans="1:16" ht="25.5">
      <c r="A64" s="25" t="s">
        <v>46</v>
      </c>
      <c r="B64" s="29" t="s">
        <v>162</v>
      </c>
      <c r="C64" s="29" t="s">
        <v>1021</v>
      </c>
      <c r="D64" s="25" t="s">
        <v>48</v>
      </c>
      <c r="E64" s="30" t="s">
        <v>1022</v>
      </c>
      <c r="F64" s="31" t="s">
        <v>106</v>
      </c>
      <c r="G64" s="32">
        <v>2.82</v>
      </c>
      <c r="H64" s="33">
        <v>0</v>
      </c>
      <c r="I64" s="34">
        <f>ROUND(ROUND(H64,2)*ROUND(G64,3),2)</f>
      </c>
      <c r="J64" s="31" t="s">
        <v>107</v>
      </c>
      <c r="O64">
        <f>(I64*21)/100</f>
      </c>
      <c r="P64" t="s">
        <v>22</v>
      </c>
    </row>
    <row r="65" spans="1:5" ht="25.5">
      <c r="A65" s="35" t="s">
        <v>52</v>
      </c>
      <c r="E65" s="36" t="s">
        <v>1023</v>
      </c>
    </row>
    <row r="66" spans="1:5" ht="25.5">
      <c r="A66" s="37" t="s">
        <v>54</v>
      </c>
      <c r="E66" s="38" t="s">
        <v>1061</v>
      </c>
    </row>
    <row r="67" spans="1:5" ht="153">
      <c r="A67" t="s">
        <v>56</v>
      </c>
      <c r="E67" s="36" t="s">
        <v>408</v>
      </c>
    </row>
    <row r="68" spans="1:18" ht="12.75" customHeight="1">
      <c r="A68" s="6" t="s">
        <v>44</v>
      </c>
      <c r="B68" s="6"/>
      <c r="C68" s="41" t="s">
        <v>39</v>
      </c>
      <c r="D68" s="6"/>
      <c r="E68" s="27" t="s">
        <v>154</v>
      </c>
      <c r="F68" s="6"/>
      <c r="G68" s="6"/>
      <c r="H68" s="6"/>
      <c r="I68" s="42">
        <f>0+Q68</f>
      </c>
      <c r="J68" s="6"/>
      <c r="O68">
        <f>0+R68</f>
      </c>
      <c r="Q68">
        <f>0+I69+I73+I77</f>
      </c>
      <c r="R68">
        <f>0+O69+O73+O77</f>
      </c>
    </row>
    <row r="69" spans="1:16" ht="12.75">
      <c r="A69" s="25" t="s">
        <v>46</v>
      </c>
      <c r="B69" s="29" t="s">
        <v>167</v>
      </c>
      <c r="C69" s="29" t="s">
        <v>842</v>
      </c>
      <c r="D69" s="25" t="s">
        <v>48</v>
      </c>
      <c r="E69" s="30" t="s">
        <v>843</v>
      </c>
      <c r="F69" s="31" t="s">
        <v>158</v>
      </c>
      <c r="G69" s="32">
        <v>57</v>
      </c>
      <c r="H69" s="33">
        <v>0</v>
      </c>
      <c r="I69" s="34">
        <f>ROUND(ROUND(H69,2)*ROUND(G69,3),2)</f>
      </c>
      <c r="J69" s="31" t="s">
        <v>107</v>
      </c>
      <c r="O69">
        <f>(I69*21)/100</f>
      </c>
      <c r="P69" t="s">
        <v>22</v>
      </c>
    </row>
    <row r="70" spans="1:5" ht="12.75">
      <c r="A70" s="35" t="s">
        <v>52</v>
      </c>
      <c r="E70" s="36" t="s">
        <v>1062</v>
      </c>
    </row>
    <row r="71" spans="1:5" ht="12.75">
      <c r="A71" s="37" t="s">
        <v>54</v>
      </c>
      <c r="E71" s="38" t="s">
        <v>1063</v>
      </c>
    </row>
    <row r="72" spans="1:5" ht="63.75">
      <c r="A72" t="s">
        <v>56</v>
      </c>
      <c r="E72" s="36" t="s">
        <v>846</v>
      </c>
    </row>
    <row r="73" spans="1:16" ht="12.75">
      <c r="A73" s="25" t="s">
        <v>46</v>
      </c>
      <c r="B73" s="29" t="s">
        <v>172</v>
      </c>
      <c r="C73" s="29" t="s">
        <v>1064</v>
      </c>
      <c r="D73" s="25" t="s">
        <v>48</v>
      </c>
      <c r="E73" s="30" t="s">
        <v>1065</v>
      </c>
      <c r="F73" s="31" t="s">
        <v>186</v>
      </c>
      <c r="G73" s="32">
        <v>8.58</v>
      </c>
      <c r="H73" s="33">
        <v>0</v>
      </c>
      <c r="I73" s="34">
        <f>ROUND(ROUND(H73,2)*ROUND(G73,3),2)</f>
      </c>
      <c r="J73" s="31" t="s">
        <v>107</v>
      </c>
      <c r="O73">
        <f>(I73*21)/100</f>
      </c>
      <c r="P73" t="s">
        <v>22</v>
      </c>
    </row>
    <row r="74" spans="1:5" ht="12.75">
      <c r="A74" s="35" t="s">
        <v>52</v>
      </c>
      <c r="E74" s="36" t="s">
        <v>1066</v>
      </c>
    </row>
    <row r="75" spans="1:5" ht="25.5">
      <c r="A75" s="37" t="s">
        <v>54</v>
      </c>
      <c r="E75" s="38" t="s">
        <v>1067</v>
      </c>
    </row>
    <row r="76" spans="1:5" ht="51">
      <c r="A76" t="s">
        <v>56</v>
      </c>
      <c r="E76" s="36" t="s">
        <v>1068</v>
      </c>
    </row>
    <row r="77" spans="1:16" ht="12.75">
      <c r="A77" s="25" t="s">
        <v>46</v>
      </c>
      <c r="B77" s="29" t="s">
        <v>176</v>
      </c>
      <c r="C77" s="29" t="s">
        <v>1033</v>
      </c>
      <c r="D77" s="25" t="s">
        <v>48</v>
      </c>
      <c r="E77" s="30" t="s">
        <v>1034</v>
      </c>
      <c r="F77" s="31" t="s">
        <v>158</v>
      </c>
      <c r="G77" s="32">
        <v>124.696</v>
      </c>
      <c r="H77" s="33">
        <v>0</v>
      </c>
      <c r="I77" s="34">
        <f>ROUND(ROUND(H77,2)*ROUND(G77,3),2)</f>
      </c>
      <c r="J77" s="31" t="s">
        <v>107</v>
      </c>
      <c r="O77">
        <f>(I77*21)/100</f>
      </c>
      <c r="P77" t="s">
        <v>22</v>
      </c>
    </row>
    <row r="78" spans="1:5" ht="12.75">
      <c r="A78" s="35" t="s">
        <v>52</v>
      </c>
      <c r="E78" s="36" t="s">
        <v>1069</v>
      </c>
    </row>
    <row r="79" spans="1:5" ht="25.5">
      <c r="A79" s="37" t="s">
        <v>54</v>
      </c>
      <c r="E79" s="38" t="s">
        <v>1070</v>
      </c>
    </row>
    <row r="80" spans="1:5" ht="51">
      <c r="A80" t="s">
        <v>56</v>
      </c>
      <c r="E80" s="36" t="s">
        <v>498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0+O8+O13+O42+O51+O68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1071</v>
      </c>
      <c r="I3" s="39">
        <f>0+I8+I13+I42+I51+I68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1071</v>
      </c>
      <c r="D4" s="6"/>
      <c r="E4" s="18" t="s">
        <v>1072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46</v>
      </c>
      <c r="B9" s="29" t="s">
        <v>28</v>
      </c>
      <c r="C9" s="29" t="s">
        <v>286</v>
      </c>
      <c r="D9" s="25" t="s">
        <v>48</v>
      </c>
      <c r="E9" s="30" t="s">
        <v>191</v>
      </c>
      <c r="F9" s="31" t="s">
        <v>186</v>
      </c>
      <c r="G9" s="32">
        <v>24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192</v>
      </c>
    </row>
    <row r="11" spans="1:5" ht="12.75">
      <c r="A11" s="37" t="s">
        <v>54</v>
      </c>
      <c r="E11" s="38" t="s">
        <v>1073</v>
      </c>
    </row>
    <row r="12" spans="1:5" ht="25.5">
      <c r="A12" t="s">
        <v>56</v>
      </c>
      <c r="E12" s="36" t="s">
        <v>189</v>
      </c>
    </row>
    <row r="13" spans="1:18" ht="12.75" customHeight="1">
      <c r="A13" s="6" t="s">
        <v>44</v>
      </c>
      <c r="B13" s="6"/>
      <c r="C13" s="41" t="s">
        <v>28</v>
      </c>
      <c r="D13" s="6"/>
      <c r="E13" s="27" t="s">
        <v>103</v>
      </c>
      <c r="F13" s="6"/>
      <c r="G13" s="6"/>
      <c r="H13" s="6"/>
      <c r="I13" s="42">
        <f>0+Q13</f>
      </c>
      <c r="J13" s="6"/>
      <c r="O13">
        <f>0+R13</f>
      </c>
      <c r="Q13">
        <f>0+I14+I18+I22+I26+I30+I34+I38</f>
      </c>
      <c r="R13">
        <f>0+O14+O18+O22+O26+O30+O34+O38</f>
      </c>
    </row>
    <row r="14" spans="1:16" ht="12.75">
      <c r="A14" s="25" t="s">
        <v>46</v>
      </c>
      <c r="B14" s="29" t="s">
        <v>22</v>
      </c>
      <c r="C14" s="29" t="s">
        <v>239</v>
      </c>
      <c r="D14" s="25" t="s">
        <v>48</v>
      </c>
      <c r="E14" s="30" t="s">
        <v>240</v>
      </c>
      <c r="F14" s="31" t="s">
        <v>186</v>
      </c>
      <c r="G14" s="32">
        <v>24</v>
      </c>
      <c r="H14" s="33">
        <v>0</v>
      </c>
      <c r="I14" s="34">
        <f>ROUND(ROUND(H14,2)*ROUND(G14,3),2)</f>
      </c>
      <c r="J14" s="31" t="s">
        <v>107</v>
      </c>
      <c r="O14">
        <f>(I14*21)/100</f>
      </c>
      <c r="P14" t="s">
        <v>22</v>
      </c>
    </row>
    <row r="15" spans="1:5" ht="12.75">
      <c r="A15" s="35" t="s">
        <v>52</v>
      </c>
      <c r="E15" s="36" t="s">
        <v>1040</v>
      </c>
    </row>
    <row r="16" spans="1:5" ht="76.5">
      <c r="A16" s="37" t="s">
        <v>54</v>
      </c>
      <c r="E16" s="38" t="s">
        <v>1074</v>
      </c>
    </row>
    <row r="17" spans="1:5" ht="369.75">
      <c r="A17" t="s">
        <v>56</v>
      </c>
      <c r="E17" s="36" t="s">
        <v>243</v>
      </c>
    </row>
    <row r="18" spans="1:16" ht="12.75">
      <c r="A18" s="25" t="s">
        <v>46</v>
      </c>
      <c r="B18" s="29" t="s">
        <v>21</v>
      </c>
      <c r="C18" s="29" t="s">
        <v>921</v>
      </c>
      <c r="D18" s="25" t="s">
        <v>48</v>
      </c>
      <c r="E18" s="30" t="s">
        <v>922</v>
      </c>
      <c r="F18" s="31" t="s">
        <v>186</v>
      </c>
      <c r="G18" s="32">
        <v>9.8</v>
      </c>
      <c r="H18" s="33">
        <v>0</v>
      </c>
      <c r="I18" s="34">
        <f>ROUND(ROUND(H18,2)*ROUND(G18,3),2)</f>
      </c>
      <c r="J18" s="31" t="s">
        <v>107</v>
      </c>
      <c r="O18">
        <f>(I18*21)/100</f>
      </c>
      <c r="P18" t="s">
        <v>22</v>
      </c>
    </row>
    <row r="19" spans="1:5" ht="12.75">
      <c r="A19" s="35" t="s">
        <v>52</v>
      </c>
      <c r="E19" s="36" t="s">
        <v>923</v>
      </c>
    </row>
    <row r="20" spans="1:5" ht="12.75">
      <c r="A20" s="37" t="s">
        <v>54</v>
      </c>
      <c r="E20" s="38" t="s">
        <v>1075</v>
      </c>
    </row>
    <row r="21" spans="1:5" ht="306">
      <c r="A21" t="s">
        <v>56</v>
      </c>
      <c r="E21" s="36" t="s">
        <v>925</v>
      </c>
    </row>
    <row r="22" spans="1:16" ht="12.75">
      <c r="A22" s="25" t="s">
        <v>46</v>
      </c>
      <c r="B22" s="29" t="s">
        <v>32</v>
      </c>
      <c r="C22" s="29" t="s">
        <v>1045</v>
      </c>
      <c r="D22" s="25" t="s">
        <v>48</v>
      </c>
      <c r="E22" s="30" t="s">
        <v>1046</v>
      </c>
      <c r="F22" s="31" t="s">
        <v>186</v>
      </c>
      <c r="G22" s="32">
        <v>40</v>
      </c>
      <c r="H22" s="33">
        <v>0</v>
      </c>
      <c r="I22" s="34">
        <f>ROUND(ROUND(H22,2)*ROUND(G22,3),2)</f>
      </c>
      <c r="J22" s="31" t="s">
        <v>107</v>
      </c>
      <c r="O22">
        <f>(I22*21)/100</f>
      </c>
      <c r="P22" t="s">
        <v>22</v>
      </c>
    </row>
    <row r="23" spans="1:5" ht="12.75">
      <c r="A23" s="35" t="s">
        <v>52</v>
      </c>
      <c r="E23" s="36" t="s">
        <v>1047</v>
      </c>
    </row>
    <row r="24" spans="1:5" ht="38.25">
      <c r="A24" s="37" t="s">
        <v>54</v>
      </c>
      <c r="E24" s="38" t="s">
        <v>1076</v>
      </c>
    </row>
    <row r="25" spans="1:5" ht="280.5">
      <c r="A25" t="s">
        <v>56</v>
      </c>
      <c r="E25" s="36" t="s">
        <v>1049</v>
      </c>
    </row>
    <row r="26" spans="1:16" ht="12.75">
      <c r="A26" s="25" t="s">
        <v>46</v>
      </c>
      <c r="B26" s="29" t="s">
        <v>34</v>
      </c>
      <c r="C26" s="29" t="s">
        <v>326</v>
      </c>
      <c r="D26" s="25" t="s">
        <v>48</v>
      </c>
      <c r="E26" s="30" t="s">
        <v>327</v>
      </c>
      <c r="F26" s="31" t="s">
        <v>106</v>
      </c>
      <c r="G26" s="32">
        <v>138</v>
      </c>
      <c r="H26" s="33">
        <v>0</v>
      </c>
      <c r="I26" s="34">
        <f>ROUND(ROUND(H26,2)*ROUND(G26,3),2)</f>
      </c>
      <c r="J26" s="31" t="s">
        <v>107</v>
      </c>
      <c r="O26">
        <f>(I26*21)/100</f>
      </c>
      <c r="P26" t="s">
        <v>22</v>
      </c>
    </row>
    <row r="27" spans="1:5" ht="12.75">
      <c r="A27" s="35" t="s">
        <v>52</v>
      </c>
      <c r="E27" s="36" t="s">
        <v>48</v>
      </c>
    </row>
    <row r="28" spans="1:5" ht="89.25">
      <c r="A28" s="37" t="s">
        <v>54</v>
      </c>
      <c r="E28" s="38" t="s">
        <v>1077</v>
      </c>
    </row>
    <row r="29" spans="1:5" ht="25.5">
      <c r="A29" t="s">
        <v>56</v>
      </c>
      <c r="E29" s="36" t="s">
        <v>330</v>
      </c>
    </row>
    <row r="30" spans="1:16" ht="12.75">
      <c r="A30" s="25" t="s">
        <v>46</v>
      </c>
      <c r="B30" s="29" t="s">
        <v>36</v>
      </c>
      <c r="C30" s="29" t="s">
        <v>1002</v>
      </c>
      <c r="D30" s="25" t="s">
        <v>48</v>
      </c>
      <c r="E30" s="30" t="s">
        <v>1003</v>
      </c>
      <c r="F30" s="31" t="s">
        <v>106</v>
      </c>
      <c r="G30" s="32">
        <v>49</v>
      </c>
      <c r="H30" s="33">
        <v>0</v>
      </c>
      <c r="I30" s="34">
        <f>ROUND(ROUND(H30,2)*ROUND(G30,3),2)</f>
      </c>
      <c r="J30" s="31" t="s">
        <v>107</v>
      </c>
      <c r="O30">
        <f>(I30*21)/100</f>
      </c>
      <c r="P30" t="s">
        <v>22</v>
      </c>
    </row>
    <row r="31" spans="1:5" ht="12.75">
      <c r="A31" s="35" t="s">
        <v>52</v>
      </c>
      <c r="E31" s="36" t="s">
        <v>1051</v>
      </c>
    </row>
    <row r="32" spans="1:5" ht="25.5">
      <c r="A32" s="37" t="s">
        <v>54</v>
      </c>
      <c r="E32" s="38" t="s">
        <v>1078</v>
      </c>
    </row>
    <row r="33" spans="1:5" ht="38.25">
      <c r="A33" t="s">
        <v>56</v>
      </c>
      <c r="E33" s="36" t="s">
        <v>930</v>
      </c>
    </row>
    <row r="34" spans="1:16" ht="12.75">
      <c r="A34" s="25" t="s">
        <v>46</v>
      </c>
      <c r="B34" s="29" t="s">
        <v>75</v>
      </c>
      <c r="C34" s="29" t="s">
        <v>334</v>
      </c>
      <c r="D34" s="25" t="s">
        <v>48</v>
      </c>
      <c r="E34" s="30" t="s">
        <v>335</v>
      </c>
      <c r="F34" s="31" t="s">
        <v>106</v>
      </c>
      <c r="G34" s="32">
        <v>49</v>
      </c>
      <c r="H34" s="33">
        <v>0</v>
      </c>
      <c r="I34" s="34">
        <f>ROUND(ROUND(H34,2)*ROUND(G34,3),2)</f>
      </c>
      <c r="J34" s="31" t="s">
        <v>107</v>
      </c>
      <c r="O34">
        <f>(I34*21)/100</f>
      </c>
      <c r="P34" t="s">
        <v>22</v>
      </c>
    </row>
    <row r="35" spans="1:5" ht="12.75">
      <c r="A35" s="35" t="s">
        <v>52</v>
      </c>
      <c r="E35" s="36" t="s">
        <v>48</v>
      </c>
    </row>
    <row r="36" spans="1:5" ht="12.75">
      <c r="A36" s="37" t="s">
        <v>54</v>
      </c>
      <c r="E36" s="38" t="s">
        <v>1079</v>
      </c>
    </row>
    <row r="37" spans="1:5" ht="25.5">
      <c r="A37" t="s">
        <v>56</v>
      </c>
      <c r="E37" s="36" t="s">
        <v>337</v>
      </c>
    </row>
    <row r="38" spans="1:16" ht="12.75">
      <c r="A38" s="25" t="s">
        <v>46</v>
      </c>
      <c r="B38" s="29" t="s">
        <v>80</v>
      </c>
      <c r="C38" s="29" t="s">
        <v>338</v>
      </c>
      <c r="D38" s="25" t="s">
        <v>48</v>
      </c>
      <c r="E38" s="30" t="s">
        <v>339</v>
      </c>
      <c r="F38" s="31" t="s">
        <v>106</v>
      </c>
      <c r="G38" s="32">
        <v>49</v>
      </c>
      <c r="H38" s="33">
        <v>0</v>
      </c>
      <c r="I38" s="34">
        <f>ROUND(ROUND(H38,2)*ROUND(G38,3),2)</f>
      </c>
      <c r="J38" s="31" t="s">
        <v>107</v>
      </c>
      <c r="O38">
        <f>(I38*21)/100</f>
      </c>
      <c r="P38" t="s">
        <v>22</v>
      </c>
    </row>
    <row r="39" spans="1:5" ht="12.75">
      <c r="A39" s="35" t="s">
        <v>52</v>
      </c>
      <c r="E39" s="36" t="s">
        <v>48</v>
      </c>
    </row>
    <row r="40" spans="1:5" ht="12.75">
      <c r="A40" s="37" t="s">
        <v>54</v>
      </c>
      <c r="E40" s="38" t="s">
        <v>1079</v>
      </c>
    </row>
    <row r="41" spans="1:5" ht="38.25">
      <c r="A41" t="s">
        <v>56</v>
      </c>
      <c r="E41" s="36" t="s">
        <v>340</v>
      </c>
    </row>
    <row r="42" spans="1:18" ht="12.75" customHeight="1">
      <c r="A42" s="6" t="s">
        <v>44</v>
      </c>
      <c r="B42" s="6"/>
      <c r="C42" s="41" t="s">
        <v>22</v>
      </c>
      <c r="D42" s="6"/>
      <c r="E42" s="27" t="s">
        <v>619</v>
      </c>
      <c r="F42" s="6"/>
      <c r="G42" s="6"/>
      <c r="H42" s="6"/>
      <c r="I42" s="42">
        <f>0+Q42</f>
      </c>
      <c r="J42" s="6"/>
      <c r="O42">
        <f>0+R42</f>
      </c>
      <c r="Q42">
        <f>0+I43+I47</f>
      </c>
      <c r="R42">
        <f>0+O43+O47</f>
      </c>
    </row>
    <row r="43" spans="1:16" ht="12.75">
      <c r="A43" s="25" t="s">
        <v>46</v>
      </c>
      <c r="B43" s="29" t="s">
        <v>39</v>
      </c>
      <c r="C43" s="29" t="s">
        <v>620</v>
      </c>
      <c r="D43" s="25" t="s">
        <v>48</v>
      </c>
      <c r="E43" s="30" t="s">
        <v>621</v>
      </c>
      <c r="F43" s="31" t="s">
        <v>106</v>
      </c>
      <c r="G43" s="32">
        <v>96</v>
      </c>
      <c r="H43" s="33">
        <v>0</v>
      </c>
      <c r="I43" s="34">
        <f>ROUND(ROUND(H43,2)*ROUND(G43,3),2)</f>
      </c>
      <c r="J43" s="31" t="s">
        <v>107</v>
      </c>
      <c r="O43">
        <f>(I43*21)/100</f>
      </c>
      <c r="P43" t="s">
        <v>22</v>
      </c>
    </row>
    <row r="44" spans="1:5" ht="12.75">
      <c r="A44" s="35" t="s">
        <v>52</v>
      </c>
      <c r="E44" s="36" t="s">
        <v>622</v>
      </c>
    </row>
    <row r="45" spans="1:5" ht="51">
      <c r="A45" s="37" t="s">
        <v>54</v>
      </c>
      <c r="E45" s="38" t="s">
        <v>1080</v>
      </c>
    </row>
    <row r="46" spans="1:5" ht="51">
      <c r="A46" t="s">
        <v>56</v>
      </c>
      <c r="E46" s="36" t="s">
        <v>624</v>
      </c>
    </row>
    <row r="47" spans="1:16" ht="12.75">
      <c r="A47" s="25" t="s">
        <v>46</v>
      </c>
      <c r="B47" s="29" t="s">
        <v>41</v>
      </c>
      <c r="C47" s="29" t="s">
        <v>625</v>
      </c>
      <c r="D47" s="25" t="s">
        <v>48</v>
      </c>
      <c r="E47" s="30" t="s">
        <v>626</v>
      </c>
      <c r="F47" s="31" t="s">
        <v>186</v>
      </c>
      <c r="G47" s="32">
        <v>40</v>
      </c>
      <c r="H47" s="33">
        <v>0</v>
      </c>
      <c r="I47" s="34">
        <f>ROUND(ROUND(H47,2)*ROUND(G47,3),2)</f>
      </c>
      <c r="J47" s="31" t="s">
        <v>107</v>
      </c>
      <c r="O47">
        <f>(I47*21)/100</f>
      </c>
      <c r="P47" t="s">
        <v>22</v>
      </c>
    </row>
    <row r="48" spans="1:5" ht="12.75">
      <c r="A48" s="35" t="s">
        <v>52</v>
      </c>
      <c r="E48" s="36" t="s">
        <v>1055</v>
      </c>
    </row>
    <row r="49" spans="1:5" ht="25.5">
      <c r="A49" s="37" t="s">
        <v>54</v>
      </c>
      <c r="E49" s="38" t="s">
        <v>1081</v>
      </c>
    </row>
    <row r="50" spans="1:5" ht="38.25">
      <c r="A50" t="s">
        <v>56</v>
      </c>
      <c r="E50" s="36" t="s">
        <v>361</v>
      </c>
    </row>
    <row r="51" spans="1:18" ht="12.75" customHeight="1">
      <c r="A51" s="6" t="s">
        <v>44</v>
      </c>
      <c r="B51" s="6"/>
      <c r="C51" s="41" t="s">
        <v>34</v>
      </c>
      <c r="D51" s="6"/>
      <c r="E51" s="27" t="s">
        <v>368</v>
      </c>
      <c r="F51" s="6"/>
      <c r="G51" s="6"/>
      <c r="H51" s="6"/>
      <c r="I51" s="42">
        <f>0+Q51</f>
      </c>
      <c r="J51" s="6"/>
      <c r="O51">
        <f>0+R51</f>
      </c>
      <c r="Q51">
        <f>0+I52+I56+I60+I64</f>
      </c>
      <c r="R51">
        <f>0+O52+O56+O60+O64</f>
      </c>
    </row>
    <row r="52" spans="1:16" ht="12.75">
      <c r="A52" s="25" t="s">
        <v>46</v>
      </c>
      <c r="B52" s="29" t="s">
        <v>43</v>
      </c>
      <c r="C52" s="29" t="s">
        <v>676</v>
      </c>
      <c r="D52" s="25" t="s">
        <v>48</v>
      </c>
      <c r="E52" s="30" t="s">
        <v>677</v>
      </c>
      <c r="F52" s="31" t="s">
        <v>106</v>
      </c>
      <c r="G52" s="32">
        <v>92</v>
      </c>
      <c r="H52" s="33">
        <v>0</v>
      </c>
      <c r="I52" s="34">
        <f>ROUND(ROUND(H52,2)*ROUND(G52,3),2)</f>
      </c>
      <c r="J52" s="31" t="s">
        <v>107</v>
      </c>
      <c r="O52">
        <f>(I52*21)/100</f>
      </c>
      <c r="P52" t="s">
        <v>22</v>
      </c>
    </row>
    <row r="53" spans="1:5" ht="12.75">
      <c r="A53" s="35" t="s">
        <v>52</v>
      </c>
      <c r="E53" s="36" t="s">
        <v>1082</v>
      </c>
    </row>
    <row r="54" spans="1:5" ht="51">
      <c r="A54" s="37" t="s">
        <v>54</v>
      </c>
      <c r="E54" s="38" t="s">
        <v>1083</v>
      </c>
    </row>
    <row r="55" spans="1:5" ht="51">
      <c r="A55" t="s">
        <v>56</v>
      </c>
      <c r="E55" s="36" t="s">
        <v>680</v>
      </c>
    </row>
    <row r="56" spans="1:16" ht="12.75">
      <c r="A56" s="25" t="s">
        <v>46</v>
      </c>
      <c r="B56" s="29" t="s">
        <v>95</v>
      </c>
      <c r="C56" s="29" t="s">
        <v>1014</v>
      </c>
      <c r="D56" s="25" t="s">
        <v>48</v>
      </c>
      <c r="E56" s="30" t="s">
        <v>1015</v>
      </c>
      <c r="F56" s="31" t="s">
        <v>106</v>
      </c>
      <c r="G56" s="32">
        <v>65.357</v>
      </c>
      <c r="H56" s="33">
        <v>0</v>
      </c>
      <c r="I56" s="34">
        <f>ROUND(ROUND(H56,2)*ROUND(G56,3),2)</f>
      </c>
      <c r="J56" s="31" t="s">
        <v>107</v>
      </c>
      <c r="O56">
        <f>(I56*21)/100</f>
      </c>
      <c r="P56" t="s">
        <v>22</v>
      </c>
    </row>
    <row r="57" spans="1:5" ht="12.75">
      <c r="A57" s="35" t="s">
        <v>52</v>
      </c>
      <c r="E57" s="36" t="s">
        <v>1084</v>
      </c>
    </row>
    <row r="58" spans="1:5" ht="51">
      <c r="A58" s="37" t="s">
        <v>54</v>
      </c>
      <c r="E58" s="38" t="s">
        <v>1085</v>
      </c>
    </row>
    <row r="59" spans="1:5" ht="153">
      <c r="A59" t="s">
        <v>56</v>
      </c>
      <c r="E59" s="36" t="s">
        <v>408</v>
      </c>
    </row>
    <row r="60" spans="1:16" ht="12.75">
      <c r="A60" s="25" t="s">
        <v>46</v>
      </c>
      <c r="B60" s="29" t="s">
        <v>155</v>
      </c>
      <c r="C60" s="29" t="s">
        <v>1086</v>
      </c>
      <c r="D60" s="25" t="s">
        <v>48</v>
      </c>
      <c r="E60" s="30" t="s">
        <v>1087</v>
      </c>
      <c r="F60" s="31" t="s">
        <v>106</v>
      </c>
      <c r="G60" s="32">
        <v>10.4</v>
      </c>
      <c r="H60" s="33">
        <v>0</v>
      </c>
      <c r="I60" s="34">
        <f>ROUND(ROUND(H60,2)*ROUND(G60,3),2)</f>
      </c>
      <c r="J60" s="31" t="s">
        <v>107</v>
      </c>
      <c r="O60">
        <f>(I60*21)/100</f>
      </c>
      <c r="P60" t="s">
        <v>22</v>
      </c>
    </row>
    <row r="61" spans="1:5" ht="12.75">
      <c r="A61" s="35" t="s">
        <v>52</v>
      </c>
      <c r="E61" s="36" t="s">
        <v>1088</v>
      </c>
    </row>
    <row r="62" spans="1:5" ht="51">
      <c r="A62" s="37" t="s">
        <v>54</v>
      </c>
      <c r="E62" s="38" t="s">
        <v>1089</v>
      </c>
    </row>
    <row r="63" spans="1:5" ht="153">
      <c r="A63" t="s">
        <v>56</v>
      </c>
      <c r="E63" s="36" t="s">
        <v>408</v>
      </c>
    </row>
    <row r="64" spans="1:16" ht="25.5">
      <c r="A64" s="25" t="s">
        <v>46</v>
      </c>
      <c r="B64" s="29" t="s">
        <v>162</v>
      </c>
      <c r="C64" s="29" t="s">
        <v>1021</v>
      </c>
      <c r="D64" s="25" t="s">
        <v>48</v>
      </c>
      <c r="E64" s="30" t="s">
        <v>1022</v>
      </c>
      <c r="F64" s="31" t="s">
        <v>106</v>
      </c>
      <c r="G64" s="32">
        <v>4.482</v>
      </c>
      <c r="H64" s="33">
        <v>0</v>
      </c>
      <c r="I64" s="34">
        <f>ROUND(ROUND(H64,2)*ROUND(G64,3),2)</f>
      </c>
      <c r="J64" s="31" t="s">
        <v>107</v>
      </c>
      <c r="O64">
        <f>(I64*21)/100</f>
      </c>
      <c r="P64" t="s">
        <v>22</v>
      </c>
    </row>
    <row r="65" spans="1:5" ht="25.5">
      <c r="A65" s="35" t="s">
        <v>52</v>
      </c>
      <c r="E65" s="36" t="s">
        <v>1023</v>
      </c>
    </row>
    <row r="66" spans="1:5" ht="51">
      <c r="A66" s="37" t="s">
        <v>54</v>
      </c>
      <c r="E66" s="38" t="s">
        <v>1090</v>
      </c>
    </row>
    <row r="67" spans="1:5" ht="153">
      <c r="A67" t="s">
        <v>56</v>
      </c>
      <c r="E67" s="36" t="s">
        <v>408</v>
      </c>
    </row>
    <row r="68" spans="1:18" ht="12.75" customHeight="1">
      <c r="A68" s="6" t="s">
        <v>44</v>
      </c>
      <c r="B68" s="6"/>
      <c r="C68" s="41" t="s">
        <v>39</v>
      </c>
      <c r="D68" s="6"/>
      <c r="E68" s="27" t="s">
        <v>154</v>
      </c>
      <c r="F68" s="6"/>
      <c r="G68" s="6"/>
      <c r="H68" s="6"/>
      <c r="I68" s="42">
        <f>0+Q68</f>
      </c>
      <c r="J68" s="6"/>
      <c r="O68">
        <f>0+R68</f>
      </c>
      <c r="Q68">
        <f>0+I69+I73+I77</f>
      </c>
      <c r="R68">
        <f>0+O69+O73+O77</f>
      </c>
    </row>
    <row r="69" spans="1:16" ht="12.75">
      <c r="A69" s="25" t="s">
        <v>46</v>
      </c>
      <c r="B69" s="29" t="s">
        <v>167</v>
      </c>
      <c r="C69" s="29" t="s">
        <v>842</v>
      </c>
      <c r="D69" s="25" t="s">
        <v>48</v>
      </c>
      <c r="E69" s="30" t="s">
        <v>843</v>
      </c>
      <c r="F69" s="31" t="s">
        <v>158</v>
      </c>
      <c r="G69" s="32">
        <v>20</v>
      </c>
      <c r="H69" s="33">
        <v>0</v>
      </c>
      <c r="I69" s="34">
        <f>ROUND(ROUND(H69,2)*ROUND(G69,3),2)</f>
      </c>
      <c r="J69" s="31" t="s">
        <v>107</v>
      </c>
      <c r="O69">
        <f>(I69*21)/100</f>
      </c>
      <c r="P69" t="s">
        <v>22</v>
      </c>
    </row>
    <row r="70" spans="1:5" ht="12.75">
      <c r="A70" s="35" t="s">
        <v>52</v>
      </c>
      <c r="E70" s="36" t="s">
        <v>1062</v>
      </c>
    </row>
    <row r="71" spans="1:5" ht="12.75">
      <c r="A71" s="37" t="s">
        <v>54</v>
      </c>
      <c r="E71" s="38" t="s">
        <v>1091</v>
      </c>
    </row>
    <row r="72" spans="1:5" ht="63.75">
      <c r="A72" t="s">
        <v>56</v>
      </c>
      <c r="E72" s="36" t="s">
        <v>846</v>
      </c>
    </row>
    <row r="73" spans="1:16" ht="12.75">
      <c r="A73" s="25" t="s">
        <v>46</v>
      </c>
      <c r="B73" s="29" t="s">
        <v>172</v>
      </c>
      <c r="C73" s="29" t="s">
        <v>1064</v>
      </c>
      <c r="D73" s="25" t="s">
        <v>48</v>
      </c>
      <c r="E73" s="30" t="s">
        <v>1065</v>
      </c>
      <c r="F73" s="31" t="s">
        <v>186</v>
      </c>
      <c r="G73" s="32">
        <v>5.604</v>
      </c>
      <c r="H73" s="33">
        <v>0</v>
      </c>
      <c r="I73" s="34">
        <f>ROUND(ROUND(H73,2)*ROUND(G73,3),2)</f>
      </c>
      <c r="J73" s="31" t="s">
        <v>107</v>
      </c>
      <c r="O73">
        <f>(I73*21)/100</f>
      </c>
      <c r="P73" t="s">
        <v>22</v>
      </c>
    </row>
    <row r="74" spans="1:5" ht="12.75">
      <c r="A74" s="35" t="s">
        <v>52</v>
      </c>
      <c r="E74" s="36" t="s">
        <v>48</v>
      </c>
    </row>
    <row r="75" spans="1:5" ht="51">
      <c r="A75" s="37" t="s">
        <v>54</v>
      </c>
      <c r="E75" s="38" t="s">
        <v>1092</v>
      </c>
    </row>
    <row r="76" spans="1:5" ht="51">
      <c r="A76" t="s">
        <v>56</v>
      </c>
      <c r="E76" s="36" t="s">
        <v>1068</v>
      </c>
    </row>
    <row r="77" spans="1:16" ht="12.75">
      <c r="A77" s="25" t="s">
        <v>46</v>
      </c>
      <c r="B77" s="29" t="s">
        <v>176</v>
      </c>
      <c r="C77" s="29" t="s">
        <v>1033</v>
      </c>
      <c r="D77" s="25" t="s">
        <v>48</v>
      </c>
      <c r="E77" s="30" t="s">
        <v>1034</v>
      </c>
      <c r="F77" s="31" t="s">
        <v>158</v>
      </c>
      <c r="G77" s="32">
        <v>7</v>
      </c>
      <c r="H77" s="33">
        <v>0</v>
      </c>
      <c r="I77" s="34">
        <f>ROUND(ROUND(H77,2)*ROUND(G77,3),2)</f>
      </c>
      <c r="J77" s="31" t="s">
        <v>107</v>
      </c>
      <c r="O77">
        <f>(I77*21)/100</f>
      </c>
      <c r="P77" t="s">
        <v>22</v>
      </c>
    </row>
    <row r="78" spans="1:5" ht="12.75">
      <c r="A78" s="35" t="s">
        <v>52</v>
      </c>
      <c r="E78" s="36" t="s">
        <v>1069</v>
      </c>
    </row>
    <row r="79" spans="1:5" ht="25.5">
      <c r="A79" s="37" t="s">
        <v>54</v>
      </c>
      <c r="E79" s="38" t="s">
        <v>1093</v>
      </c>
    </row>
    <row r="80" spans="1:5" ht="51">
      <c r="A80" t="s">
        <v>56</v>
      </c>
      <c r="E80" s="36" t="s">
        <v>498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0+O8+O13+O42+O51+O68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1094</v>
      </c>
      <c r="I3" s="39">
        <f>0+I8+I13+I42+I51+I68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1094</v>
      </c>
      <c r="D4" s="6"/>
      <c r="E4" s="18" t="s">
        <v>1095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46</v>
      </c>
      <c r="B9" s="29" t="s">
        <v>28</v>
      </c>
      <c r="C9" s="29" t="s">
        <v>286</v>
      </c>
      <c r="D9" s="25" t="s">
        <v>48</v>
      </c>
      <c r="E9" s="30" t="s">
        <v>191</v>
      </c>
      <c r="F9" s="31" t="s">
        <v>186</v>
      </c>
      <c r="G9" s="32">
        <v>39.6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1096</v>
      </c>
    </row>
    <row r="11" spans="1:5" ht="12.75">
      <c r="A11" s="37" t="s">
        <v>54</v>
      </c>
      <c r="E11" s="38" t="s">
        <v>1097</v>
      </c>
    </row>
    <row r="12" spans="1:5" ht="25.5">
      <c r="A12" t="s">
        <v>56</v>
      </c>
      <c r="E12" s="36" t="s">
        <v>189</v>
      </c>
    </row>
    <row r="13" spans="1:18" ht="12.75" customHeight="1">
      <c r="A13" s="6" t="s">
        <v>44</v>
      </c>
      <c r="B13" s="6"/>
      <c r="C13" s="41" t="s">
        <v>28</v>
      </c>
      <c r="D13" s="6"/>
      <c r="E13" s="27" t="s">
        <v>103</v>
      </c>
      <c r="F13" s="6"/>
      <c r="G13" s="6"/>
      <c r="H13" s="6"/>
      <c r="I13" s="42">
        <f>0+Q13</f>
      </c>
      <c r="J13" s="6"/>
      <c r="O13">
        <f>0+R13</f>
      </c>
      <c r="Q13">
        <f>0+I14+I18+I22+I26+I30+I34+I38</f>
      </c>
      <c r="R13">
        <f>0+O14+O18+O22+O26+O30+O34+O38</f>
      </c>
    </row>
    <row r="14" spans="1:16" ht="12.75">
      <c r="A14" s="25" t="s">
        <v>46</v>
      </c>
      <c r="B14" s="29" t="s">
        <v>22</v>
      </c>
      <c r="C14" s="29" t="s">
        <v>239</v>
      </c>
      <c r="D14" s="25" t="s">
        <v>48</v>
      </c>
      <c r="E14" s="30" t="s">
        <v>240</v>
      </c>
      <c r="F14" s="31" t="s">
        <v>186</v>
      </c>
      <c r="G14" s="32">
        <v>39.6</v>
      </c>
      <c r="H14" s="33">
        <v>0</v>
      </c>
      <c r="I14" s="34">
        <f>ROUND(ROUND(H14,2)*ROUND(G14,3),2)</f>
      </c>
      <c r="J14" s="31" t="s">
        <v>107</v>
      </c>
      <c r="O14">
        <f>(I14*21)/100</f>
      </c>
      <c r="P14" t="s">
        <v>22</v>
      </c>
    </row>
    <row r="15" spans="1:5" ht="12.75">
      <c r="A15" s="35" t="s">
        <v>52</v>
      </c>
      <c r="E15" s="36" t="s">
        <v>48</v>
      </c>
    </row>
    <row r="16" spans="1:5" ht="51">
      <c r="A16" s="37" t="s">
        <v>54</v>
      </c>
      <c r="E16" s="38" t="s">
        <v>1098</v>
      </c>
    </row>
    <row r="17" spans="1:5" ht="369.75">
      <c r="A17" t="s">
        <v>56</v>
      </c>
      <c r="E17" s="36" t="s">
        <v>243</v>
      </c>
    </row>
    <row r="18" spans="1:16" ht="12.75">
      <c r="A18" s="25" t="s">
        <v>46</v>
      </c>
      <c r="B18" s="29" t="s">
        <v>21</v>
      </c>
      <c r="C18" s="29" t="s">
        <v>921</v>
      </c>
      <c r="D18" s="25" t="s">
        <v>48</v>
      </c>
      <c r="E18" s="30" t="s">
        <v>922</v>
      </c>
      <c r="F18" s="31" t="s">
        <v>186</v>
      </c>
      <c r="G18" s="32">
        <v>17.2</v>
      </c>
      <c r="H18" s="33">
        <v>0</v>
      </c>
      <c r="I18" s="34">
        <f>ROUND(ROUND(H18,2)*ROUND(G18,3),2)</f>
      </c>
      <c r="J18" s="31" t="s">
        <v>107</v>
      </c>
      <c r="O18">
        <f>(I18*21)/100</f>
      </c>
      <c r="P18" t="s">
        <v>22</v>
      </c>
    </row>
    <row r="19" spans="1:5" ht="12.75">
      <c r="A19" s="35" t="s">
        <v>52</v>
      </c>
      <c r="E19" s="36" t="s">
        <v>923</v>
      </c>
    </row>
    <row r="20" spans="1:5" ht="12.75">
      <c r="A20" s="37" t="s">
        <v>54</v>
      </c>
      <c r="E20" s="38" t="s">
        <v>1099</v>
      </c>
    </row>
    <row r="21" spans="1:5" ht="306">
      <c r="A21" t="s">
        <v>56</v>
      </c>
      <c r="E21" s="36" t="s">
        <v>925</v>
      </c>
    </row>
    <row r="22" spans="1:16" ht="12.75">
      <c r="A22" s="25" t="s">
        <v>46</v>
      </c>
      <c r="B22" s="29" t="s">
        <v>32</v>
      </c>
      <c r="C22" s="29" t="s">
        <v>1045</v>
      </c>
      <c r="D22" s="25" t="s">
        <v>48</v>
      </c>
      <c r="E22" s="30" t="s">
        <v>1046</v>
      </c>
      <c r="F22" s="31" t="s">
        <v>186</v>
      </c>
      <c r="G22" s="32">
        <v>66</v>
      </c>
      <c r="H22" s="33">
        <v>0</v>
      </c>
      <c r="I22" s="34">
        <f>ROUND(ROUND(H22,2)*ROUND(G22,3),2)</f>
      </c>
      <c r="J22" s="31" t="s">
        <v>107</v>
      </c>
      <c r="O22">
        <f>(I22*21)/100</f>
      </c>
      <c r="P22" t="s">
        <v>22</v>
      </c>
    </row>
    <row r="23" spans="1:5" ht="12.75">
      <c r="A23" s="35" t="s">
        <v>52</v>
      </c>
      <c r="E23" s="36" t="s">
        <v>48</v>
      </c>
    </row>
    <row r="24" spans="1:5" ht="38.25">
      <c r="A24" s="37" t="s">
        <v>54</v>
      </c>
      <c r="E24" s="38" t="s">
        <v>1100</v>
      </c>
    </row>
    <row r="25" spans="1:5" ht="280.5">
      <c r="A25" t="s">
        <v>56</v>
      </c>
      <c r="E25" s="36" t="s">
        <v>1049</v>
      </c>
    </row>
    <row r="26" spans="1:16" ht="12.75">
      <c r="A26" s="25" t="s">
        <v>46</v>
      </c>
      <c r="B26" s="29" t="s">
        <v>34</v>
      </c>
      <c r="C26" s="29" t="s">
        <v>326</v>
      </c>
      <c r="D26" s="25" t="s">
        <v>48</v>
      </c>
      <c r="E26" s="30" t="s">
        <v>327</v>
      </c>
      <c r="F26" s="31" t="s">
        <v>106</v>
      </c>
      <c r="G26" s="32">
        <v>195.2</v>
      </c>
      <c r="H26" s="33">
        <v>0</v>
      </c>
      <c r="I26" s="34">
        <f>ROUND(ROUND(H26,2)*ROUND(G26,3),2)</f>
      </c>
      <c r="J26" s="31" t="s">
        <v>107</v>
      </c>
      <c r="O26">
        <f>(I26*21)/100</f>
      </c>
      <c r="P26" t="s">
        <v>22</v>
      </c>
    </row>
    <row r="27" spans="1:5" ht="12.75">
      <c r="A27" s="35" t="s">
        <v>52</v>
      </c>
      <c r="E27" s="36" t="s">
        <v>48</v>
      </c>
    </row>
    <row r="28" spans="1:5" ht="89.25">
      <c r="A28" s="37" t="s">
        <v>54</v>
      </c>
      <c r="E28" s="38" t="s">
        <v>1101</v>
      </c>
    </row>
    <row r="29" spans="1:5" ht="25.5">
      <c r="A29" t="s">
        <v>56</v>
      </c>
      <c r="E29" s="36" t="s">
        <v>330</v>
      </c>
    </row>
    <row r="30" spans="1:16" ht="12.75">
      <c r="A30" s="25" t="s">
        <v>46</v>
      </c>
      <c r="B30" s="29" t="s">
        <v>36</v>
      </c>
      <c r="C30" s="29" t="s">
        <v>1002</v>
      </c>
      <c r="D30" s="25" t="s">
        <v>48</v>
      </c>
      <c r="E30" s="30" t="s">
        <v>1003</v>
      </c>
      <c r="F30" s="31" t="s">
        <v>106</v>
      </c>
      <c r="G30" s="32">
        <v>86</v>
      </c>
      <c r="H30" s="33">
        <v>0</v>
      </c>
      <c r="I30" s="34">
        <f>ROUND(ROUND(H30,2)*ROUND(G30,3),2)</f>
      </c>
      <c r="J30" s="31" t="s">
        <v>107</v>
      </c>
      <c r="O30">
        <f>(I30*21)/100</f>
      </c>
      <c r="P30" t="s">
        <v>22</v>
      </c>
    </row>
    <row r="31" spans="1:5" ht="12.75">
      <c r="A31" s="35" t="s">
        <v>52</v>
      </c>
      <c r="E31" s="36" t="s">
        <v>1051</v>
      </c>
    </row>
    <row r="32" spans="1:5" ht="25.5">
      <c r="A32" s="37" t="s">
        <v>54</v>
      </c>
      <c r="E32" s="38" t="s">
        <v>1102</v>
      </c>
    </row>
    <row r="33" spans="1:5" ht="38.25">
      <c r="A33" t="s">
        <v>56</v>
      </c>
      <c r="E33" s="36" t="s">
        <v>930</v>
      </c>
    </row>
    <row r="34" spans="1:16" ht="12.75">
      <c r="A34" s="25" t="s">
        <v>46</v>
      </c>
      <c r="B34" s="29" t="s">
        <v>75</v>
      </c>
      <c r="C34" s="29" t="s">
        <v>334</v>
      </c>
      <c r="D34" s="25" t="s">
        <v>48</v>
      </c>
      <c r="E34" s="30" t="s">
        <v>335</v>
      </c>
      <c r="F34" s="31" t="s">
        <v>106</v>
      </c>
      <c r="G34" s="32">
        <v>86</v>
      </c>
      <c r="H34" s="33">
        <v>0</v>
      </c>
      <c r="I34" s="34">
        <f>ROUND(ROUND(H34,2)*ROUND(G34,3),2)</f>
      </c>
      <c r="J34" s="31" t="s">
        <v>107</v>
      </c>
      <c r="O34">
        <f>(I34*21)/100</f>
      </c>
      <c r="P34" t="s">
        <v>22</v>
      </c>
    </row>
    <row r="35" spans="1:5" ht="12.75">
      <c r="A35" s="35" t="s">
        <v>52</v>
      </c>
      <c r="E35" s="36" t="s">
        <v>48</v>
      </c>
    </row>
    <row r="36" spans="1:5" ht="12.75">
      <c r="A36" s="37" t="s">
        <v>54</v>
      </c>
      <c r="E36" s="38" t="s">
        <v>1103</v>
      </c>
    </row>
    <row r="37" spans="1:5" ht="25.5">
      <c r="A37" t="s">
        <v>56</v>
      </c>
      <c r="E37" s="36" t="s">
        <v>337</v>
      </c>
    </row>
    <row r="38" spans="1:16" ht="12.75">
      <c r="A38" s="25" t="s">
        <v>46</v>
      </c>
      <c r="B38" s="29" t="s">
        <v>80</v>
      </c>
      <c r="C38" s="29" t="s">
        <v>338</v>
      </c>
      <c r="D38" s="25" t="s">
        <v>48</v>
      </c>
      <c r="E38" s="30" t="s">
        <v>339</v>
      </c>
      <c r="F38" s="31" t="s">
        <v>106</v>
      </c>
      <c r="G38" s="32">
        <v>86</v>
      </c>
      <c r="H38" s="33">
        <v>0</v>
      </c>
      <c r="I38" s="34">
        <f>ROUND(ROUND(H38,2)*ROUND(G38,3),2)</f>
      </c>
      <c r="J38" s="31" t="s">
        <v>107</v>
      </c>
      <c r="O38">
        <f>(I38*21)/100</f>
      </c>
      <c r="P38" t="s">
        <v>22</v>
      </c>
    </row>
    <row r="39" spans="1:5" ht="12.75">
      <c r="A39" s="35" t="s">
        <v>52</v>
      </c>
      <c r="E39" s="36" t="s">
        <v>48</v>
      </c>
    </row>
    <row r="40" spans="1:5" ht="12.75">
      <c r="A40" s="37" t="s">
        <v>54</v>
      </c>
      <c r="E40" s="38" t="s">
        <v>1103</v>
      </c>
    </row>
    <row r="41" spans="1:5" ht="38.25">
      <c r="A41" t="s">
        <v>56</v>
      </c>
      <c r="E41" s="36" t="s">
        <v>340</v>
      </c>
    </row>
    <row r="42" spans="1:18" ht="12.75" customHeight="1">
      <c r="A42" s="6" t="s">
        <v>44</v>
      </c>
      <c r="B42" s="6"/>
      <c r="C42" s="41" t="s">
        <v>22</v>
      </c>
      <c r="D42" s="6"/>
      <c r="E42" s="27" t="s">
        <v>619</v>
      </c>
      <c r="F42" s="6"/>
      <c r="G42" s="6"/>
      <c r="H42" s="6"/>
      <c r="I42" s="42">
        <f>0+Q42</f>
      </c>
      <c r="J42" s="6"/>
      <c r="O42">
        <f>0+R42</f>
      </c>
      <c r="Q42">
        <f>0+I43+I47</f>
      </c>
      <c r="R42">
        <f>0+O43+O47</f>
      </c>
    </row>
    <row r="43" spans="1:16" ht="12.75">
      <c r="A43" s="25" t="s">
        <v>46</v>
      </c>
      <c r="B43" s="29" t="s">
        <v>39</v>
      </c>
      <c r="C43" s="29" t="s">
        <v>620</v>
      </c>
      <c r="D43" s="25" t="s">
        <v>48</v>
      </c>
      <c r="E43" s="30" t="s">
        <v>621</v>
      </c>
      <c r="F43" s="31" t="s">
        <v>106</v>
      </c>
      <c r="G43" s="32">
        <v>158.4</v>
      </c>
      <c r="H43" s="33">
        <v>0</v>
      </c>
      <c r="I43" s="34">
        <f>ROUND(ROUND(H43,2)*ROUND(G43,3),2)</f>
      </c>
      <c r="J43" s="31" t="s">
        <v>107</v>
      </c>
      <c r="O43">
        <f>(I43*21)/100</f>
      </c>
      <c r="P43" t="s">
        <v>22</v>
      </c>
    </row>
    <row r="44" spans="1:5" ht="12.75">
      <c r="A44" s="35" t="s">
        <v>52</v>
      </c>
      <c r="E44" s="36" t="s">
        <v>622</v>
      </c>
    </row>
    <row r="45" spans="1:5" ht="51">
      <c r="A45" s="37" t="s">
        <v>54</v>
      </c>
      <c r="E45" s="38" t="s">
        <v>1104</v>
      </c>
    </row>
    <row r="46" spans="1:5" ht="51">
      <c r="A46" t="s">
        <v>56</v>
      </c>
      <c r="E46" s="36" t="s">
        <v>624</v>
      </c>
    </row>
    <row r="47" spans="1:16" ht="12.75">
      <c r="A47" s="25" t="s">
        <v>46</v>
      </c>
      <c r="B47" s="29" t="s">
        <v>41</v>
      </c>
      <c r="C47" s="29" t="s">
        <v>625</v>
      </c>
      <c r="D47" s="25" t="s">
        <v>48</v>
      </c>
      <c r="E47" s="30" t="s">
        <v>626</v>
      </c>
      <c r="F47" s="31" t="s">
        <v>186</v>
      </c>
      <c r="G47" s="32">
        <v>66</v>
      </c>
      <c r="H47" s="33">
        <v>0</v>
      </c>
      <c r="I47" s="34">
        <f>ROUND(ROUND(H47,2)*ROUND(G47,3),2)</f>
      </c>
      <c r="J47" s="31" t="s">
        <v>107</v>
      </c>
      <c r="O47">
        <f>(I47*21)/100</f>
      </c>
      <c r="P47" t="s">
        <v>22</v>
      </c>
    </row>
    <row r="48" spans="1:5" ht="12.75">
      <c r="A48" s="35" t="s">
        <v>52</v>
      </c>
      <c r="E48" s="36" t="s">
        <v>1055</v>
      </c>
    </row>
    <row r="49" spans="1:5" ht="38.25">
      <c r="A49" s="37" t="s">
        <v>54</v>
      </c>
      <c r="E49" s="38" t="s">
        <v>1105</v>
      </c>
    </row>
    <row r="50" spans="1:5" ht="38.25">
      <c r="A50" t="s">
        <v>56</v>
      </c>
      <c r="E50" s="36" t="s">
        <v>361</v>
      </c>
    </row>
    <row r="51" spans="1:18" ht="12.75" customHeight="1">
      <c r="A51" s="6" t="s">
        <v>44</v>
      </c>
      <c r="B51" s="6"/>
      <c r="C51" s="41" t="s">
        <v>34</v>
      </c>
      <c r="D51" s="6"/>
      <c r="E51" s="27" t="s">
        <v>368</v>
      </c>
      <c r="F51" s="6"/>
      <c r="G51" s="6"/>
      <c r="H51" s="6"/>
      <c r="I51" s="42">
        <f>0+Q51</f>
      </c>
      <c r="J51" s="6"/>
      <c r="O51">
        <f>0+R51</f>
      </c>
      <c r="Q51">
        <f>0+I52+I56+I60+I64</f>
      </c>
      <c r="R51">
        <f>0+O52+O56+O60+O64</f>
      </c>
    </row>
    <row r="52" spans="1:16" ht="12.75">
      <c r="A52" s="25" t="s">
        <v>46</v>
      </c>
      <c r="B52" s="29" t="s">
        <v>43</v>
      </c>
      <c r="C52" s="29" t="s">
        <v>676</v>
      </c>
      <c r="D52" s="25" t="s">
        <v>48</v>
      </c>
      <c r="E52" s="30" t="s">
        <v>677</v>
      </c>
      <c r="F52" s="31" t="s">
        <v>106</v>
      </c>
      <c r="G52" s="32">
        <v>151.8</v>
      </c>
      <c r="H52" s="33">
        <v>0</v>
      </c>
      <c r="I52" s="34">
        <f>ROUND(ROUND(H52,2)*ROUND(G52,3),2)</f>
      </c>
      <c r="J52" s="31" t="s">
        <v>107</v>
      </c>
      <c r="O52">
        <f>(I52*21)/100</f>
      </c>
      <c r="P52" t="s">
        <v>22</v>
      </c>
    </row>
    <row r="53" spans="1:5" ht="12.75">
      <c r="A53" s="35" t="s">
        <v>52</v>
      </c>
      <c r="E53" s="36" t="s">
        <v>1082</v>
      </c>
    </row>
    <row r="54" spans="1:5" ht="51">
      <c r="A54" s="37" t="s">
        <v>54</v>
      </c>
      <c r="E54" s="38" t="s">
        <v>1106</v>
      </c>
    </row>
    <row r="55" spans="1:5" ht="51">
      <c r="A55" t="s">
        <v>56</v>
      </c>
      <c r="E55" s="36" t="s">
        <v>680</v>
      </c>
    </row>
    <row r="56" spans="1:16" ht="12.75">
      <c r="A56" s="25" t="s">
        <v>46</v>
      </c>
      <c r="B56" s="29" t="s">
        <v>95</v>
      </c>
      <c r="C56" s="29" t="s">
        <v>1014</v>
      </c>
      <c r="D56" s="25" t="s">
        <v>48</v>
      </c>
      <c r="E56" s="30" t="s">
        <v>1015</v>
      </c>
      <c r="F56" s="31" t="s">
        <v>106</v>
      </c>
      <c r="G56" s="32">
        <v>115.461</v>
      </c>
      <c r="H56" s="33">
        <v>0</v>
      </c>
      <c r="I56" s="34">
        <f>ROUND(ROUND(H56,2)*ROUND(G56,3),2)</f>
      </c>
      <c r="J56" s="31" t="s">
        <v>107</v>
      </c>
      <c r="O56">
        <f>(I56*21)/100</f>
      </c>
      <c r="P56" t="s">
        <v>22</v>
      </c>
    </row>
    <row r="57" spans="1:5" ht="12.75">
      <c r="A57" s="35" t="s">
        <v>52</v>
      </c>
      <c r="E57" s="36" t="s">
        <v>1084</v>
      </c>
    </row>
    <row r="58" spans="1:5" ht="51">
      <c r="A58" s="37" t="s">
        <v>54</v>
      </c>
      <c r="E58" s="38" t="s">
        <v>1107</v>
      </c>
    </row>
    <row r="59" spans="1:5" ht="153">
      <c r="A59" t="s">
        <v>56</v>
      </c>
      <c r="E59" s="36" t="s">
        <v>408</v>
      </c>
    </row>
    <row r="60" spans="1:16" ht="12.75">
      <c r="A60" s="25" t="s">
        <v>46</v>
      </c>
      <c r="B60" s="29" t="s">
        <v>155</v>
      </c>
      <c r="C60" s="29" t="s">
        <v>1086</v>
      </c>
      <c r="D60" s="25" t="s">
        <v>48</v>
      </c>
      <c r="E60" s="30" t="s">
        <v>1087</v>
      </c>
      <c r="F60" s="31" t="s">
        <v>106</v>
      </c>
      <c r="G60" s="32">
        <v>10</v>
      </c>
      <c r="H60" s="33">
        <v>0</v>
      </c>
      <c r="I60" s="34">
        <f>ROUND(ROUND(H60,2)*ROUND(G60,3),2)</f>
      </c>
      <c r="J60" s="31" t="s">
        <v>107</v>
      </c>
      <c r="O60">
        <f>(I60*21)/100</f>
      </c>
      <c r="P60" t="s">
        <v>22</v>
      </c>
    </row>
    <row r="61" spans="1:5" ht="12.75">
      <c r="A61" s="35" t="s">
        <v>52</v>
      </c>
      <c r="E61" s="36" t="s">
        <v>1088</v>
      </c>
    </row>
    <row r="62" spans="1:5" ht="51">
      <c r="A62" s="37" t="s">
        <v>54</v>
      </c>
      <c r="E62" s="38" t="s">
        <v>1108</v>
      </c>
    </row>
    <row r="63" spans="1:5" ht="153">
      <c r="A63" t="s">
        <v>56</v>
      </c>
      <c r="E63" s="36" t="s">
        <v>408</v>
      </c>
    </row>
    <row r="64" spans="1:16" ht="25.5">
      <c r="A64" s="25" t="s">
        <v>46</v>
      </c>
      <c r="B64" s="29" t="s">
        <v>162</v>
      </c>
      <c r="C64" s="29" t="s">
        <v>1021</v>
      </c>
      <c r="D64" s="25" t="s">
        <v>48</v>
      </c>
      <c r="E64" s="30" t="s">
        <v>1022</v>
      </c>
      <c r="F64" s="31" t="s">
        <v>106</v>
      </c>
      <c r="G64" s="32">
        <v>6</v>
      </c>
      <c r="H64" s="33">
        <v>0</v>
      </c>
      <c r="I64" s="34">
        <f>ROUND(ROUND(H64,2)*ROUND(G64,3),2)</f>
      </c>
      <c r="J64" s="31" t="s">
        <v>107</v>
      </c>
      <c r="O64">
        <f>(I64*21)/100</f>
      </c>
      <c r="P64" t="s">
        <v>22</v>
      </c>
    </row>
    <row r="65" spans="1:5" ht="25.5">
      <c r="A65" s="35" t="s">
        <v>52</v>
      </c>
      <c r="E65" s="36" t="s">
        <v>1023</v>
      </c>
    </row>
    <row r="66" spans="1:5" ht="51">
      <c r="A66" s="37" t="s">
        <v>54</v>
      </c>
      <c r="E66" s="38" t="s">
        <v>1109</v>
      </c>
    </row>
    <row r="67" spans="1:5" ht="153">
      <c r="A67" t="s">
        <v>56</v>
      </c>
      <c r="E67" s="36" t="s">
        <v>408</v>
      </c>
    </row>
    <row r="68" spans="1:18" ht="12.75" customHeight="1">
      <c r="A68" s="6" t="s">
        <v>44</v>
      </c>
      <c r="B68" s="6"/>
      <c r="C68" s="41" t="s">
        <v>39</v>
      </c>
      <c r="D68" s="6"/>
      <c r="E68" s="27" t="s">
        <v>154</v>
      </c>
      <c r="F68" s="6"/>
      <c r="G68" s="6"/>
      <c r="H68" s="6"/>
      <c r="I68" s="42">
        <f>0+Q68</f>
      </c>
      <c r="J68" s="6"/>
      <c r="O68">
        <f>0+R68</f>
      </c>
      <c r="Q68">
        <f>0+I69+I73</f>
      </c>
      <c r="R68">
        <f>0+O69+O73</f>
      </c>
    </row>
    <row r="69" spans="1:16" ht="12.75">
      <c r="A69" s="25" t="s">
        <v>46</v>
      </c>
      <c r="B69" s="29" t="s">
        <v>167</v>
      </c>
      <c r="C69" s="29" t="s">
        <v>1064</v>
      </c>
      <c r="D69" s="25" t="s">
        <v>48</v>
      </c>
      <c r="E69" s="30" t="s">
        <v>1065</v>
      </c>
      <c r="F69" s="31" t="s">
        <v>186</v>
      </c>
      <c r="G69" s="32">
        <v>5.412</v>
      </c>
      <c r="H69" s="33">
        <v>0</v>
      </c>
      <c r="I69" s="34">
        <f>ROUND(ROUND(H69,2)*ROUND(G69,3),2)</f>
      </c>
      <c r="J69" s="31" t="s">
        <v>107</v>
      </c>
      <c r="O69">
        <f>(I69*21)/100</f>
      </c>
      <c r="P69" t="s">
        <v>22</v>
      </c>
    </row>
    <row r="70" spans="1:5" ht="12.75">
      <c r="A70" s="35" t="s">
        <v>52</v>
      </c>
      <c r="E70" s="36" t="s">
        <v>48</v>
      </c>
    </row>
    <row r="71" spans="1:5" ht="25.5">
      <c r="A71" s="37" t="s">
        <v>54</v>
      </c>
      <c r="E71" s="38" t="s">
        <v>1110</v>
      </c>
    </row>
    <row r="72" spans="1:5" ht="51">
      <c r="A72" t="s">
        <v>56</v>
      </c>
      <c r="E72" s="36" t="s">
        <v>1068</v>
      </c>
    </row>
    <row r="73" spans="1:16" ht="12.75">
      <c r="A73" s="25" t="s">
        <v>46</v>
      </c>
      <c r="B73" s="29" t="s">
        <v>172</v>
      </c>
      <c r="C73" s="29" t="s">
        <v>1033</v>
      </c>
      <c r="D73" s="25" t="s">
        <v>48</v>
      </c>
      <c r="E73" s="30" t="s">
        <v>1034</v>
      </c>
      <c r="F73" s="31" t="s">
        <v>158</v>
      </c>
      <c r="G73" s="32">
        <v>45</v>
      </c>
      <c r="H73" s="33">
        <v>0</v>
      </c>
      <c r="I73" s="34">
        <f>ROUND(ROUND(H73,2)*ROUND(G73,3),2)</f>
      </c>
      <c r="J73" s="31" t="s">
        <v>107</v>
      </c>
      <c r="O73">
        <f>(I73*21)/100</f>
      </c>
      <c r="P73" t="s">
        <v>22</v>
      </c>
    </row>
    <row r="74" spans="1:5" ht="12.75">
      <c r="A74" s="35" t="s">
        <v>52</v>
      </c>
      <c r="E74" s="36" t="s">
        <v>1069</v>
      </c>
    </row>
    <row r="75" spans="1:5" ht="25.5">
      <c r="A75" s="37" t="s">
        <v>54</v>
      </c>
      <c r="E75" s="38" t="s">
        <v>1111</v>
      </c>
    </row>
    <row r="76" spans="1:5" ht="51">
      <c r="A76" t="s">
        <v>56</v>
      </c>
      <c r="E76" s="36" t="s">
        <v>498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0+O8+O17+O54+O63+O80+O89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1112</v>
      </c>
      <c r="I3" s="39">
        <f>0+I8+I17+I54+I63+I80+I89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1112</v>
      </c>
      <c r="D4" s="6"/>
      <c r="E4" s="18" t="s">
        <v>1113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103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187</v>
      </c>
    </row>
    <row r="11" spans="1:5" ht="51">
      <c r="A11" s="37" t="s">
        <v>54</v>
      </c>
      <c r="E11" s="38" t="s">
        <v>1114</v>
      </c>
    </row>
    <row r="12" spans="1:5" ht="25.5">
      <c r="A12" t="s">
        <v>56</v>
      </c>
      <c r="E12" s="36" t="s">
        <v>189</v>
      </c>
    </row>
    <row r="13" spans="1:16" ht="12.75">
      <c r="A13" s="25" t="s">
        <v>46</v>
      </c>
      <c r="B13" s="29" t="s">
        <v>22</v>
      </c>
      <c r="C13" s="29" t="s">
        <v>286</v>
      </c>
      <c r="D13" s="25" t="s">
        <v>48</v>
      </c>
      <c r="E13" s="30" t="s">
        <v>191</v>
      </c>
      <c r="F13" s="31" t="s">
        <v>186</v>
      </c>
      <c r="G13" s="32">
        <v>15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192</v>
      </c>
    </row>
    <row r="15" spans="1:5" ht="12.75">
      <c r="A15" s="37" t="s">
        <v>54</v>
      </c>
      <c r="E15" s="38" t="s">
        <v>1115</v>
      </c>
    </row>
    <row r="16" spans="1:5" ht="25.5">
      <c r="A16" t="s">
        <v>56</v>
      </c>
      <c r="E16" s="36" t="s">
        <v>189</v>
      </c>
    </row>
    <row r="17" spans="1:18" ht="12.75" customHeight="1">
      <c r="A17" s="6" t="s">
        <v>44</v>
      </c>
      <c r="B17" s="6"/>
      <c r="C17" s="41" t="s">
        <v>28</v>
      </c>
      <c r="D17" s="6"/>
      <c r="E17" s="27" t="s">
        <v>103</v>
      </c>
      <c r="F17" s="6"/>
      <c r="G17" s="6"/>
      <c r="H17" s="6"/>
      <c r="I17" s="42">
        <f>0+Q17</f>
      </c>
      <c r="J17" s="6"/>
      <c r="O17">
        <f>0+R17</f>
      </c>
      <c r="Q17">
        <f>0+I18+I22+I26+I30+I34+I38+I42+I46+I50</f>
      </c>
      <c r="R17">
        <f>0+O18+O22+O26+O30+O34+O38+O42+O46+O50</f>
      </c>
    </row>
    <row r="18" spans="1:16" ht="12.75">
      <c r="A18" s="25" t="s">
        <v>46</v>
      </c>
      <c r="B18" s="29" t="s">
        <v>21</v>
      </c>
      <c r="C18" s="29" t="s">
        <v>1116</v>
      </c>
      <c r="D18" s="25" t="s">
        <v>48</v>
      </c>
      <c r="E18" s="30" t="s">
        <v>1117</v>
      </c>
      <c r="F18" s="31" t="s">
        <v>186</v>
      </c>
      <c r="G18" s="32">
        <v>35.25</v>
      </c>
      <c r="H18" s="33">
        <v>0</v>
      </c>
      <c r="I18" s="34">
        <f>ROUND(ROUND(H18,2)*ROUND(G18,3),2)</f>
      </c>
      <c r="J18" s="31" t="s">
        <v>107</v>
      </c>
      <c r="O18">
        <f>(I18*21)/100</f>
      </c>
      <c r="P18" t="s">
        <v>22</v>
      </c>
    </row>
    <row r="19" spans="1:5" ht="25.5">
      <c r="A19" s="35" t="s">
        <v>52</v>
      </c>
      <c r="E19" s="36" t="s">
        <v>1118</v>
      </c>
    </row>
    <row r="20" spans="1:5" ht="25.5">
      <c r="A20" s="37" t="s">
        <v>54</v>
      </c>
      <c r="E20" s="38" t="s">
        <v>1119</v>
      </c>
    </row>
    <row r="21" spans="1:5" ht="63.75">
      <c r="A21" t="s">
        <v>56</v>
      </c>
      <c r="E21" s="36" t="s">
        <v>202</v>
      </c>
    </row>
    <row r="22" spans="1:16" ht="25.5">
      <c r="A22" s="25" t="s">
        <v>46</v>
      </c>
      <c r="B22" s="29" t="s">
        <v>32</v>
      </c>
      <c r="C22" s="29" t="s">
        <v>208</v>
      </c>
      <c r="D22" s="25" t="s">
        <v>48</v>
      </c>
      <c r="E22" s="30" t="s">
        <v>209</v>
      </c>
      <c r="F22" s="31" t="s">
        <v>186</v>
      </c>
      <c r="G22" s="32">
        <v>38.775</v>
      </c>
      <c r="H22" s="33">
        <v>0</v>
      </c>
      <c r="I22" s="34">
        <f>ROUND(ROUND(H22,2)*ROUND(G22,3),2)</f>
      </c>
      <c r="J22" s="31" t="s">
        <v>107</v>
      </c>
      <c r="O22">
        <f>(I22*21)/100</f>
      </c>
      <c r="P22" t="s">
        <v>22</v>
      </c>
    </row>
    <row r="23" spans="1:5" ht="12.75">
      <c r="A23" s="35" t="s">
        <v>52</v>
      </c>
      <c r="E23" s="36" t="s">
        <v>210</v>
      </c>
    </row>
    <row r="24" spans="1:5" ht="51">
      <c r="A24" s="37" t="s">
        <v>54</v>
      </c>
      <c r="E24" s="38" t="s">
        <v>1120</v>
      </c>
    </row>
    <row r="25" spans="1:5" ht="63.75">
      <c r="A25" t="s">
        <v>56</v>
      </c>
      <c r="E25" s="36" t="s">
        <v>202</v>
      </c>
    </row>
    <row r="26" spans="1:16" ht="12.75">
      <c r="A26" s="25" t="s">
        <v>46</v>
      </c>
      <c r="B26" s="29" t="s">
        <v>34</v>
      </c>
      <c r="C26" s="29" t="s">
        <v>1121</v>
      </c>
      <c r="D26" s="25" t="s">
        <v>48</v>
      </c>
      <c r="E26" s="30" t="s">
        <v>1122</v>
      </c>
      <c r="F26" s="31" t="s">
        <v>186</v>
      </c>
      <c r="G26" s="32">
        <v>18.338</v>
      </c>
      <c r="H26" s="33">
        <v>0</v>
      </c>
      <c r="I26" s="34">
        <f>ROUND(ROUND(H26,2)*ROUND(G26,3),2)</f>
      </c>
      <c r="J26" s="31" t="s">
        <v>107</v>
      </c>
      <c r="O26">
        <f>(I26*21)/100</f>
      </c>
      <c r="P26" t="s">
        <v>22</v>
      </c>
    </row>
    <row r="27" spans="1:5" ht="12.75">
      <c r="A27" s="35" t="s">
        <v>52</v>
      </c>
      <c r="E27" s="36" t="s">
        <v>48</v>
      </c>
    </row>
    <row r="28" spans="1:5" ht="114.75">
      <c r="A28" s="37" t="s">
        <v>54</v>
      </c>
      <c r="E28" s="38" t="s">
        <v>1123</v>
      </c>
    </row>
    <row r="29" spans="1:5" ht="63.75">
      <c r="A29" t="s">
        <v>56</v>
      </c>
      <c r="E29" s="36" t="s">
        <v>202</v>
      </c>
    </row>
    <row r="30" spans="1:16" ht="12.75">
      <c r="A30" s="25" t="s">
        <v>46</v>
      </c>
      <c r="B30" s="29" t="s">
        <v>36</v>
      </c>
      <c r="C30" s="29" t="s">
        <v>997</v>
      </c>
      <c r="D30" s="25" t="s">
        <v>48</v>
      </c>
      <c r="E30" s="30" t="s">
        <v>998</v>
      </c>
      <c r="F30" s="31" t="s">
        <v>158</v>
      </c>
      <c r="G30" s="32">
        <v>150</v>
      </c>
      <c r="H30" s="33">
        <v>0</v>
      </c>
      <c r="I30" s="34">
        <f>ROUND(ROUND(H30,2)*ROUND(G30,3),2)</f>
      </c>
      <c r="J30" s="31" t="s">
        <v>107</v>
      </c>
      <c r="O30">
        <f>(I30*21)/100</f>
      </c>
      <c r="P30" t="s">
        <v>22</v>
      </c>
    </row>
    <row r="31" spans="1:5" ht="12.75">
      <c r="A31" s="35" t="s">
        <v>52</v>
      </c>
      <c r="E31" s="36" t="s">
        <v>48</v>
      </c>
    </row>
    <row r="32" spans="1:5" ht="25.5">
      <c r="A32" s="37" t="s">
        <v>54</v>
      </c>
      <c r="E32" s="38" t="s">
        <v>1124</v>
      </c>
    </row>
    <row r="33" spans="1:5" ht="63.75">
      <c r="A33" t="s">
        <v>56</v>
      </c>
      <c r="E33" s="36" t="s">
        <v>202</v>
      </c>
    </row>
    <row r="34" spans="1:16" ht="12.75">
      <c r="A34" s="25" t="s">
        <v>46</v>
      </c>
      <c r="B34" s="29" t="s">
        <v>75</v>
      </c>
      <c r="C34" s="29" t="s">
        <v>239</v>
      </c>
      <c r="D34" s="25" t="s">
        <v>48</v>
      </c>
      <c r="E34" s="30" t="s">
        <v>240</v>
      </c>
      <c r="F34" s="31" t="s">
        <v>186</v>
      </c>
      <c r="G34" s="32">
        <v>14.4</v>
      </c>
      <c r="H34" s="33">
        <v>0</v>
      </c>
      <c r="I34" s="34">
        <f>ROUND(ROUND(H34,2)*ROUND(G34,3),2)</f>
      </c>
      <c r="J34" s="31" t="s">
        <v>107</v>
      </c>
      <c r="O34">
        <f>(I34*21)/100</f>
      </c>
      <c r="P34" t="s">
        <v>22</v>
      </c>
    </row>
    <row r="35" spans="1:5" ht="12.75">
      <c r="A35" s="35" t="s">
        <v>52</v>
      </c>
      <c r="E35" s="36" t="s">
        <v>48</v>
      </c>
    </row>
    <row r="36" spans="1:5" ht="51">
      <c r="A36" s="37" t="s">
        <v>54</v>
      </c>
      <c r="E36" s="38" t="s">
        <v>1125</v>
      </c>
    </row>
    <row r="37" spans="1:5" ht="369.75">
      <c r="A37" t="s">
        <v>56</v>
      </c>
      <c r="E37" s="36" t="s">
        <v>243</v>
      </c>
    </row>
    <row r="38" spans="1:16" ht="12.75">
      <c r="A38" s="25" t="s">
        <v>46</v>
      </c>
      <c r="B38" s="29" t="s">
        <v>80</v>
      </c>
      <c r="C38" s="29" t="s">
        <v>921</v>
      </c>
      <c r="D38" s="25" t="s">
        <v>48</v>
      </c>
      <c r="E38" s="30" t="s">
        <v>922</v>
      </c>
      <c r="F38" s="31" t="s">
        <v>186</v>
      </c>
      <c r="G38" s="32">
        <v>15</v>
      </c>
      <c r="H38" s="33">
        <v>0</v>
      </c>
      <c r="I38" s="34">
        <f>ROUND(ROUND(H38,2)*ROUND(G38,3),2)</f>
      </c>
      <c r="J38" s="31" t="s">
        <v>107</v>
      </c>
      <c r="O38">
        <f>(I38*21)/100</f>
      </c>
      <c r="P38" t="s">
        <v>22</v>
      </c>
    </row>
    <row r="39" spans="1:5" ht="12.75">
      <c r="A39" s="35" t="s">
        <v>52</v>
      </c>
      <c r="E39" s="36" t="s">
        <v>923</v>
      </c>
    </row>
    <row r="40" spans="1:5" ht="12.75">
      <c r="A40" s="37" t="s">
        <v>54</v>
      </c>
      <c r="E40" s="38" t="s">
        <v>1126</v>
      </c>
    </row>
    <row r="41" spans="1:5" ht="306">
      <c r="A41" t="s">
        <v>56</v>
      </c>
      <c r="E41" s="36" t="s">
        <v>925</v>
      </c>
    </row>
    <row r="42" spans="1:16" ht="12.75">
      <c r="A42" s="25" t="s">
        <v>46</v>
      </c>
      <c r="B42" s="29" t="s">
        <v>39</v>
      </c>
      <c r="C42" s="29" t="s">
        <v>1045</v>
      </c>
      <c r="D42" s="25" t="s">
        <v>48</v>
      </c>
      <c r="E42" s="30" t="s">
        <v>1046</v>
      </c>
      <c r="F42" s="31" t="s">
        <v>186</v>
      </c>
      <c r="G42" s="32">
        <v>24</v>
      </c>
      <c r="H42" s="33">
        <v>0</v>
      </c>
      <c r="I42" s="34">
        <f>ROUND(ROUND(H42,2)*ROUND(G42,3),2)</f>
      </c>
      <c r="J42" s="31" t="s">
        <v>107</v>
      </c>
      <c r="O42">
        <f>(I42*21)/100</f>
      </c>
      <c r="P42" t="s">
        <v>22</v>
      </c>
    </row>
    <row r="43" spans="1:5" ht="12.75">
      <c r="A43" s="35" t="s">
        <v>52</v>
      </c>
      <c r="E43" s="36" t="s">
        <v>48</v>
      </c>
    </row>
    <row r="44" spans="1:5" ht="38.25">
      <c r="A44" s="37" t="s">
        <v>54</v>
      </c>
      <c r="E44" s="38" t="s">
        <v>1127</v>
      </c>
    </row>
    <row r="45" spans="1:5" ht="280.5">
      <c r="A45" t="s">
        <v>56</v>
      </c>
      <c r="E45" s="36" t="s">
        <v>1049</v>
      </c>
    </row>
    <row r="46" spans="1:16" ht="12.75">
      <c r="A46" s="25" t="s">
        <v>46</v>
      </c>
      <c r="B46" s="29" t="s">
        <v>41</v>
      </c>
      <c r="C46" s="29" t="s">
        <v>326</v>
      </c>
      <c r="D46" s="25" t="s">
        <v>48</v>
      </c>
      <c r="E46" s="30" t="s">
        <v>327</v>
      </c>
      <c r="F46" s="31" t="s">
        <v>106</v>
      </c>
      <c r="G46" s="32">
        <v>361.3</v>
      </c>
      <c r="H46" s="33">
        <v>0</v>
      </c>
      <c r="I46" s="34">
        <f>ROUND(ROUND(H46,2)*ROUND(G46,3),2)</f>
      </c>
      <c r="J46" s="31" t="s">
        <v>107</v>
      </c>
      <c r="O46">
        <f>(I46*21)/100</f>
      </c>
      <c r="P46" t="s">
        <v>22</v>
      </c>
    </row>
    <row r="47" spans="1:5" ht="12.75">
      <c r="A47" s="35" t="s">
        <v>52</v>
      </c>
      <c r="E47" s="36" t="s">
        <v>48</v>
      </c>
    </row>
    <row r="48" spans="1:5" ht="76.5">
      <c r="A48" s="37" t="s">
        <v>54</v>
      </c>
      <c r="E48" s="38" t="s">
        <v>1128</v>
      </c>
    </row>
    <row r="49" spans="1:5" ht="25.5">
      <c r="A49" t="s">
        <v>56</v>
      </c>
      <c r="E49" s="36" t="s">
        <v>330</v>
      </c>
    </row>
    <row r="50" spans="1:16" ht="12.75">
      <c r="A50" s="25" t="s">
        <v>46</v>
      </c>
      <c r="B50" s="29" t="s">
        <v>43</v>
      </c>
      <c r="C50" s="29" t="s">
        <v>1002</v>
      </c>
      <c r="D50" s="25" t="s">
        <v>48</v>
      </c>
      <c r="E50" s="30" t="s">
        <v>1003</v>
      </c>
      <c r="F50" s="31" t="s">
        <v>106</v>
      </c>
      <c r="G50" s="32">
        <v>75</v>
      </c>
      <c r="H50" s="33">
        <v>0</v>
      </c>
      <c r="I50" s="34">
        <f>ROUND(ROUND(H50,2)*ROUND(G50,3),2)</f>
      </c>
      <c r="J50" s="31" t="s">
        <v>107</v>
      </c>
      <c r="O50">
        <f>(I50*21)/100</f>
      </c>
      <c r="P50" t="s">
        <v>22</v>
      </c>
    </row>
    <row r="51" spans="1:5" ht="12.75">
      <c r="A51" s="35" t="s">
        <v>52</v>
      </c>
      <c r="E51" s="36" t="s">
        <v>1051</v>
      </c>
    </row>
    <row r="52" spans="1:5" ht="12.75">
      <c r="A52" s="37" t="s">
        <v>54</v>
      </c>
      <c r="E52" s="38" t="s">
        <v>1129</v>
      </c>
    </row>
    <row r="53" spans="1:5" ht="38.25">
      <c r="A53" t="s">
        <v>56</v>
      </c>
      <c r="E53" s="36" t="s">
        <v>333</v>
      </c>
    </row>
    <row r="54" spans="1:18" ht="12.75" customHeight="1">
      <c r="A54" s="6" t="s">
        <v>44</v>
      </c>
      <c r="B54" s="6"/>
      <c r="C54" s="41" t="s">
        <v>22</v>
      </c>
      <c r="D54" s="6"/>
      <c r="E54" s="27" t="s">
        <v>619</v>
      </c>
      <c r="F54" s="6"/>
      <c r="G54" s="6"/>
      <c r="H54" s="6"/>
      <c r="I54" s="42">
        <f>0+Q54</f>
      </c>
      <c r="J54" s="6"/>
      <c r="O54">
        <f>0+R54</f>
      </c>
      <c r="Q54">
        <f>0+I55+I59</f>
      </c>
      <c r="R54">
        <f>0+O55+O59</f>
      </c>
    </row>
    <row r="55" spans="1:16" ht="12.75">
      <c r="A55" s="25" t="s">
        <v>46</v>
      </c>
      <c r="B55" s="29" t="s">
        <v>95</v>
      </c>
      <c r="C55" s="29" t="s">
        <v>620</v>
      </c>
      <c r="D55" s="25" t="s">
        <v>48</v>
      </c>
      <c r="E55" s="30" t="s">
        <v>621</v>
      </c>
      <c r="F55" s="31" t="s">
        <v>106</v>
      </c>
      <c r="G55" s="32">
        <v>339.6</v>
      </c>
      <c r="H55" s="33">
        <v>0</v>
      </c>
      <c r="I55" s="34">
        <f>ROUND(ROUND(H55,2)*ROUND(G55,3),2)</f>
      </c>
      <c r="J55" s="31" t="s">
        <v>107</v>
      </c>
      <c r="O55">
        <f>(I55*21)/100</f>
      </c>
      <c r="P55" t="s">
        <v>22</v>
      </c>
    </row>
    <row r="56" spans="1:5" ht="12.75">
      <c r="A56" s="35" t="s">
        <v>52</v>
      </c>
      <c r="E56" s="36" t="s">
        <v>622</v>
      </c>
    </row>
    <row r="57" spans="1:5" ht="51">
      <c r="A57" s="37" t="s">
        <v>54</v>
      </c>
      <c r="E57" s="38" t="s">
        <v>1130</v>
      </c>
    </row>
    <row r="58" spans="1:5" ht="51">
      <c r="A58" t="s">
        <v>56</v>
      </c>
      <c r="E58" s="36" t="s">
        <v>624</v>
      </c>
    </row>
    <row r="59" spans="1:16" ht="12.75">
      <c r="A59" s="25" t="s">
        <v>46</v>
      </c>
      <c r="B59" s="29" t="s">
        <v>155</v>
      </c>
      <c r="C59" s="29" t="s">
        <v>625</v>
      </c>
      <c r="D59" s="25" t="s">
        <v>48</v>
      </c>
      <c r="E59" s="30" t="s">
        <v>626</v>
      </c>
      <c r="F59" s="31" t="s">
        <v>186</v>
      </c>
      <c r="G59" s="32">
        <v>24</v>
      </c>
      <c r="H59" s="33">
        <v>0</v>
      </c>
      <c r="I59" s="34">
        <f>ROUND(ROUND(H59,2)*ROUND(G59,3),2)</f>
      </c>
      <c r="J59" s="31" t="s">
        <v>107</v>
      </c>
      <c r="O59">
        <f>(I59*21)/100</f>
      </c>
      <c r="P59" t="s">
        <v>22</v>
      </c>
    </row>
    <row r="60" spans="1:5" ht="12.75">
      <c r="A60" s="35" t="s">
        <v>52</v>
      </c>
      <c r="E60" s="36" t="s">
        <v>1055</v>
      </c>
    </row>
    <row r="61" spans="1:5" ht="38.25">
      <c r="A61" s="37" t="s">
        <v>54</v>
      </c>
      <c r="E61" s="38" t="s">
        <v>1131</v>
      </c>
    </row>
    <row r="62" spans="1:5" ht="38.25">
      <c r="A62" t="s">
        <v>56</v>
      </c>
      <c r="E62" s="36" t="s">
        <v>361</v>
      </c>
    </row>
    <row r="63" spans="1:18" ht="12.75" customHeight="1">
      <c r="A63" s="6" t="s">
        <v>44</v>
      </c>
      <c r="B63" s="6"/>
      <c r="C63" s="41" t="s">
        <v>34</v>
      </c>
      <c r="D63" s="6"/>
      <c r="E63" s="27" t="s">
        <v>368</v>
      </c>
      <c r="F63" s="6"/>
      <c r="G63" s="6"/>
      <c r="H63" s="6"/>
      <c r="I63" s="42">
        <f>0+Q63</f>
      </c>
      <c r="J63" s="6"/>
      <c r="O63">
        <f>0+R63</f>
      </c>
      <c r="Q63">
        <f>0+I64+I68+I72+I76</f>
      </c>
      <c r="R63">
        <f>0+O64+O68+O72+O76</f>
      </c>
    </row>
    <row r="64" spans="1:16" ht="12.75">
      <c r="A64" s="25" t="s">
        <v>46</v>
      </c>
      <c r="B64" s="29" t="s">
        <v>162</v>
      </c>
      <c r="C64" s="29" t="s">
        <v>676</v>
      </c>
      <c r="D64" s="25" t="s">
        <v>48</v>
      </c>
      <c r="E64" s="30" t="s">
        <v>677</v>
      </c>
      <c r="F64" s="31" t="s">
        <v>106</v>
      </c>
      <c r="G64" s="32">
        <v>365.45</v>
      </c>
      <c r="H64" s="33">
        <v>0</v>
      </c>
      <c r="I64" s="34">
        <f>ROUND(ROUND(H64,2)*ROUND(G64,3),2)</f>
      </c>
      <c r="J64" s="31" t="s">
        <v>107</v>
      </c>
      <c r="O64">
        <f>(I64*21)/100</f>
      </c>
      <c r="P64" t="s">
        <v>22</v>
      </c>
    </row>
    <row r="65" spans="1:5" ht="12.75">
      <c r="A65" s="35" t="s">
        <v>52</v>
      </c>
      <c r="E65" s="36" t="s">
        <v>1082</v>
      </c>
    </row>
    <row r="66" spans="1:5" ht="89.25">
      <c r="A66" s="37" t="s">
        <v>54</v>
      </c>
      <c r="E66" s="38" t="s">
        <v>1132</v>
      </c>
    </row>
    <row r="67" spans="1:5" ht="51">
      <c r="A67" t="s">
        <v>56</v>
      </c>
      <c r="E67" s="36" t="s">
        <v>680</v>
      </c>
    </row>
    <row r="68" spans="1:16" ht="12.75">
      <c r="A68" s="25" t="s">
        <v>46</v>
      </c>
      <c r="B68" s="29" t="s">
        <v>167</v>
      </c>
      <c r="C68" s="29" t="s">
        <v>1014</v>
      </c>
      <c r="D68" s="25" t="s">
        <v>48</v>
      </c>
      <c r="E68" s="30" t="s">
        <v>1015</v>
      </c>
      <c r="F68" s="31" t="s">
        <v>106</v>
      </c>
      <c r="G68" s="32">
        <v>302</v>
      </c>
      <c r="H68" s="33">
        <v>0</v>
      </c>
      <c r="I68" s="34">
        <f>ROUND(ROUND(H68,2)*ROUND(G68,3),2)</f>
      </c>
      <c r="J68" s="31" t="s">
        <v>107</v>
      </c>
      <c r="O68">
        <f>(I68*21)/100</f>
      </c>
      <c r="P68" t="s">
        <v>22</v>
      </c>
    </row>
    <row r="69" spans="1:5" ht="25.5">
      <c r="A69" s="35" t="s">
        <v>52</v>
      </c>
      <c r="E69" s="36" t="s">
        <v>1133</v>
      </c>
    </row>
    <row r="70" spans="1:5" ht="89.25">
      <c r="A70" s="37" t="s">
        <v>54</v>
      </c>
      <c r="E70" s="38" t="s">
        <v>1134</v>
      </c>
    </row>
    <row r="71" spans="1:5" ht="153">
      <c r="A71" t="s">
        <v>56</v>
      </c>
      <c r="E71" s="36" t="s">
        <v>408</v>
      </c>
    </row>
    <row r="72" spans="1:16" ht="12.75">
      <c r="A72" s="25" t="s">
        <v>46</v>
      </c>
      <c r="B72" s="29" t="s">
        <v>172</v>
      </c>
      <c r="C72" s="29" t="s">
        <v>1086</v>
      </c>
      <c r="D72" s="25" t="s">
        <v>48</v>
      </c>
      <c r="E72" s="30" t="s">
        <v>1087</v>
      </c>
      <c r="F72" s="31" t="s">
        <v>106</v>
      </c>
      <c r="G72" s="32">
        <v>10</v>
      </c>
      <c r="H72" s="33">
        <v>0</v>
      </c>
      <c r="I72" s="34">
        <f>ROUND(ROUND(H72,2)*ROUND(G72,3),2)</f>
      </c>
      <c r="J72" s="31" t="s">
        <v>107</v>
      </c>
      <c r="O72">
        <f>(I72*21)/100</f>
      </c>
      <c r="P72" t="s">
        <v>22</v>
      </c>
    </row>
    <row r="73" spans="1:5" ht="12.75">
      <c r="A73" s="35" t="s">
        <v>52</v>
      </c>
      <c r="E73" s="36" t="s">
        <v>1088</v>
      </c>
    </row>
    <row r="74" spans="1:5" ht="51">
      <c r="A74" s="37" t="s">
        <v>54</v>
      </c>
      <c r="E74" s="38" t="s">
        <v>1108</v>
      </c>
    </row>
    <row r="75" spans="1:5" ht="153">
      <c r="A75" t="s">
        <v>56</v>
      </c>
      <c r="E75" s="36" t="s">
        <v>408</v>
      </c>
    </row>
    <row r="76" spans="1:16" ht="25.5">
      <c r="A76" s="25" t="s">
        <v>46</v>
      </c>
      <c r="B76" s="29" t="s">
        <v>176</v>
      </c>
      <c r="C76" s="29" t="s">
        <v>1021</v>
      </c>
      <c r="D76" s="25" t="s">
        <v>48</v>
      </c>
      <c r="E76" s="30" t="s">
        <v>1022</v>
      </c>
      <c r="F76" s="31" t="s">
        <v>106</v>
      </c>
      <c r="G76" s="32">
        <v>8</v>
      </c>
      <c r="H76" s="33">
        <v>0</v>
      </c>
      <c r="I76" s="34">
        <f>ROUND(ROUND(H76,2)*ROUND(G76,3),2)</f>
      </c>
      <c r="J76" s="31" t="s">
        <v>107</v>
      </c>
      <c r="O76">
        <f>(I76*21)/100</f>
      </c>
      <c r="P76" t="s">
        <v>22</v>
      </c>
    </row>
    <row r="77" spans="1:5" ht="25.5">
      <c r="A77" s="35" t="s">
        <v>52</v>
      </c>
      <c r="E77" s="36" t="s">
        <v>1023</v>
      </c>
    </row>
    <row r="78" spans="1:5" ht="51">
      <c r="A78" s="37" t="s">
        <v>54</v>
      </c>
      <c r="E78" s="38" t="s">
        <v>1135</v>
      </c>
    </row>
    <row r="79" spans="1:5" ht="153">
      <c r="A79" t="s">
        <v>56</v>
      </c>
      <c r="E79" s="36" t="s">
        <v>408</v>
      </c>
    </row>
    <row r="80" spans="1:18" ht="12.75" customHeight="1">
      <c r="A80" s="6" t="s">
        <v>44</v>
      </c>
      <c r="B80" s="6"/>
      <c r="C80" s="41" t="s">
        <v>80</v>
      </c>
      <c r="D80" s="6"/>
      <c r="E80" s="27" t="s">
        <v>415</v>
      </c>
      <c r="F80" s="6"/>
      <c r="G80" s="6"/>
      <c r="H80" s="6"/>
      <c r="I80" s="42">
        <f>0+Q80</f>
      </c>
      <c r="J80" s="6"/>
      <c r="O80">
        <f>0+R80</f>
      </c>
      <c r="Q80">
        <f>0+I81+I85</f>
      </c>
      <c r="R80">
        <f>0+O81+O85</f>
      </c>
    </row>
    <row r="81" spans="1:16" ht="12.75">
      <c r="A81" s="25" t="s">
        <v>46</v>
      </c>
      <c r="B81" s="29" t="s">
        <v>264</v>
      </c>
      <c r="C81" s="29" t="s">
        <v>1028</v>
      </c>
      <c r="D81" s="25" t="s">
        <v>48</v>
      </c>
      <c r="E81" s="30" t="s">
        <v>1029</v>
      </c>
      <c r="F81" s="31" t="s">
        <v>98</v>
      </c>
      <c r="G81" s="32">
        <v>6</v>
      </c>
      <c r="H81" s="33">
        <v>0</v>
      </c>
      <c r="I81" s="34">
        <f>ROUND(ROUND(H81,2)*ROUND(G81,3),2)</f>
      </c>
      <c r="J81" s="31" t="s">
        <v>107</v>
      </c>
      <c r="O81">
        <f>(I81*21)/100</f>
      </c>
      <c r="P81" t="s">
        <v>22</v>
      </c>
    </row>
    <row r="82" spans="1:5" ht="12.75">
      <c r="A82" s="35" t="s">
        <v>52</v>
      </c>
      <c r="E82" s="36" t="s">
        <v>48</v>
      </c>
    </row>
    <row r="83" spans="1:5" ht="12.75">
      <c r="A83" s="37" t="s">
        <v>54</v>
      </c>
      <c r="E83" s="38" t="s">
        <v>1136</v>
      </c>
    </row>
    <row r="84" spans="1:5" ht="25.5">
      <c r="A84" t="s">
        <v>56</v>
      </c>
      <c r="E84" s="36" t="s">
        <v>1032</v>
      </c>
    </row>
    <row r="85" spans="1:16" ht="12.75">
      <c r="A85" s="25" t="s">
        <v>46</v>
      </c>
      <c r="B85" s="29" t="s">
        <v>270</v>
      </c>
      <c r="C85" s="29" t="s">
        <v>1137</v>
      </c>
      <c r="D85" s="25" t="s">
        <v>48</v>
      </c>
      <c r="E85" s="30" t="s">
        <v>1138</v>
      </c>
      <c r="F85" s="31" t="s">
        <v>98</v>
      </c>
      <c r="G85" s="32">
        <v>6</v>
      </c>
      <c r="H85" s="33">
        <v>0</v>
      </c>
      <c r="I85" s="34">
        <f>ROUND(ROUND(H85,2)*ROUND(G85,3),2)</f>
      </c>
      <c r="J85" s="31" t="s">
        <v>107</v>
      </c>
      <c r="O85">
        <f>(I85*21)/100</f>
      </c>
      <c r="P85" t="s">
        <v>22</v>
      </c>
    </row>
    <row r="86" spans="1:5" ht="12.75">
      <c r="A86" s="35" t="s">
        <v>52</v>
      </c>
      <c r="E86" s="36" t="s">
        <v>48</v>
      </c>
    </row>
    <row r="87" spans="1:5" ht="12.75">
      <c r="A87" s="37" t="s">
        <v>54</v>
      </c>
      <c r="E87" s="38" t="s">
        <v>1136</v>
      </c>
    </row>
    <row r="88" spans="1:5" ht="25.5">
      <c r="A88" t="s">
        <v>56</v>
      </c>
      <c r="E88" s="36" t="s">
        <v>1032</v>
      </c>
    </row>
    <row r="89" spans="1:18" ht="12.75" customHeight="1">
      <c r="A89" s="6" t="s">
        <v>44</v>
      </c>
      <c r="B89" s="6"/>
      <c r="C89" s="41" t="s">
        <v>39</v>
      </c>
      <c r="D89" s="6"/>
      <c r="E89" s="27" t="s">
        <v>154</v>
      </c>
      <c r="F89" s="6"/>
      <c r="G89" s="6"/>
      <c r="H89" s="6"/>
      <c r="I89" s="42">
        <f>0+Q89</f>
      </c>
      <c r="J89" s="6"/>
      <c r="O89">
        <f>0+R89</f>
      </c>
      <c r="Q89">
        <f>0+I90</f>
      </c>
      <c r="R89">
        <f>0+O90</f>
      </c>
    </row>
    <row r="90" spans="1:16" ht="12.75">
      <c r="A90" s="25" t="s">
        <v>46</v>
      </c>
      <c r="B90" s="29" t="s">
        <v>276</v>
      </c>
      <c r="C90" s="29" t="s">
        <v>1033</v>
      </c>
      <c r="D90" s="25" t="s">
        <v>48</v>
      </c>
      <c r="E90" s="30" t="s">
        <v>1034</v>
      </c>
      <c r="F90" s="31" t="s">
        <v>158</v>
      </c>
      <c r="G90" s="32">
        <v>150</v>
      </c>
      <c r="H90" s="33">
        <v>0</v>
      </c>
      <c r="I90" s="34">
        <f>ROUND(ROUND(H90,2)*ROUND(G90,3),2)</f>
      </c>
      <c r="J90" s="31" t="s">
        <v>107</v>
      </c>
      <c r="O90">
        <f>(I90*21)/100</f>
      </c>
      <c r="P90" t="s">
        <v>22</v>
      </c>
    </row>
    <row r="91" spans="1:5" ht="12.75">
      <c r="A91" s="35" t="s">
        <v>52</v>
      </c>
      <c r="E91" s="36" t="s">
        <v>1139</v>
      </c>
    </row>
    <row r="92" spans="1:5" ht="25.5">
      <c r="A92" s="37" t="s">
        <v>54</v>
      </c>
      <c r="E92" s="38" t="s">
        <v>1124</v>
      </c>
    </row>
    <row r="93" spans="1:5" ht="51">
      <c r="A93" t="s">
        <v>56</v>
      </c>
      <c r="E93" s="36" t="s">
        <v>498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0+O8+O13+O46+O55+O76+O93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1140</v>
      </c>
      <c r="I3" s="39">
        <f>0+I8+I13+I46+I55+I76+I93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1140</v>
      </c>
      <c r="D4" s="6"/>
      <c r="E4" s="18" t="s">
        <v>1141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46</v>
      </c>
      <c r="B9" s="29" t="s">
        <v>28</v>
      </c>
      <c r="C9" s="29" t="s">
        <v>286</v>
      </c>
      <c r="D9" s="25" t="s">
        <v>48</v>
      </c>
      <c r="E9" s="30" t="s">
        <v>191</v>
      </c>
      <c r="F9" s="31" t="s">
        <v>186</v>
      </c>
      <c r="G9" s="32">
        <v>26.3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192</v>
      </c>
    </row>
    <row r="11" spans="1:5" ht="25.5">
      <c r="A11" s="37" t="s">
        <v>54</v>
      </c>
      <c r="E11" s="38" t="s">
        <v>1142</v>
      </c>
    </row>
    <row r="12" spans="1:5" ht="25.5">
      <c r="A12" t="s">
        <v>56</v>
      </c>
      <c r="E12" s="36" t="s">
        <v>189</v>
      </c>
    </row>
    <row r="13" spans="1:18" ht="12.75" customHeight="1">
      <c r="A13" s="6" t="s">
        <v>44</v>
      </c>
      <c r="B13" s="6"/>
      <c r="C13" s="41" t="s">
        <v>28</v>
      </c>
      <c r="D13" s="6"/>
      <c r="E13" s="27" t="s">
        <v>103</v>
      </c>
      <c r="F13" s="6"/>
      <c r="G13" s="6"/>
      <c r="H13" s="6"/>
      <c r="I13" s="42">
        <f>0+Q13</f>
      </c>
      <c r="J13" s="6"/>
      <c r="O13">
        <f>0+R13</f>
      </c>
      <c r="Q13">
        <f>0+I14+I18+I22+I26+I30+I34+I38+I42</f>
      </c>
      <c r="R13">
        <f>0+O14+O18+O22+O26+O30+O34+O38+O42</f>
      </c>
    </row>
    <row r="14" spans="1:16" ht="12.75">
      <c r="A14" s="25" t="s">
        <v>46</v>
      </c>
      <c r="B14" s="29" t="s">
        <v>22</v>
      </c>
      <c r="C14" s="29" t="s">
        <v>239</v>
      </c>
      <c r="D14" s="25" t="s">
        <v>48</v>
      </c>
      <c r="E14" s="30" t="s">
        <v>240</v>
      </c>
      <c r="F14" s="31" t="s">
        <v>186</v>
      </c>
      <c r="G14" s="32">
        <v>18.6</v>
      </c>
      <c r="H14" s="33">
        <v>0</v>
      </c>
      <c r="I14" s="34">
        <f>ROUND(ROUND(H14,2)*ROUND(G14,3),2)</f>
      </c>
      <c r="J14" s="31" t="s">
        <v>107</v>
      </c>
      <c r="O14">
        <f>(I14*21)/100</f>
      </c>
      <c r="P14" t="s">
        <v>22</v>
      </c>
    </row>
    <row r="15" spans="1:5" ht="12.75">
      <c r="A15" s="35" t="s">
        <v>52</v>
      </c>
      <c r="E15" s="36" t="s">
        <v>48</v>
      </c>
    </row>
    <row r="16" spans="1:5" ht="51">
      <c r="A16" s="37" t="s">
        <v>54</v>
      </c>
      <c r="E16" s="38" t="s">
        <v>1143</v>
      </c>
    </row>
    <row r="17" spans="1:5" ht="369.75">
      <c r="A17" t="s">
        <v>56</v>
      </c>
      <c r="E17" s="36" t="s">
        <v>243</v>
      </c>
    </row>
    <row r="18" spans="1:16" ht="12.75">
      <c r="A18" s="25" t="s">
        <v>46</v>
      </c>
      <c r="B18" s="29" t="s">
        <v>21</v>
      </c>
      <c r="C18" s="29" t="s">
        <v>921</v>
      </c>
      <c r="D18" s="25" t="s">
        <v>48</v>
      </c>
      <c r="E18" s="30" t="s">
        <v>922</v>
      </c>
      <c r="F18" s="31" t="s">
        <v>186</v>
      </c>
      <c r="G18" s="32">
        <v>3.7</v>
      </c>
      <c r="H18" s="33">
        <v>0</v>
      </c>
      <c r="I18" s="34">
        <f>ROUND(ROUND(H18,2)*ROUND(G18,3),2)</f>
      </c>
      <c r="J18" s="31" t="s">
        <v>107</v>
      </c>
      <c r="O18">
        <f>(I18*21)/100</f>
      </c>
      <c r="P18" t="s">
        <v>22</v>
      </c>
    </row>
    <row r="19" spans="1:5" ht="12.75">
      <c r="A19" s="35" t="s">
        <v>52</v>
      </c>
      <c r="E19" s="36" t="s">
        <v>923</v>
      </c>
    </row>
    <row r="20" spans="1:5" ht="12.75">
      <c r="A20" s="37" t="s">
        <v>54</v>
      </c>
      <c r="E20" s="38" t="s">
        <v>1144</v>
      </c>
    </row>
    <row r="21" spans="1:5" ht="306">
      <c r="A21" t="s">
        <v>56</v>
      </c>
      <c r="E21" s="36" t="s">
        <v>925</v>
      </c>
    </row>
    <row r="22" spans="1:16" ht="12.75">
      <c r="A22" s="25" t="s">
        <v>46</v>
      </c>
      <c r="B22" s="29" t="s">
        <v>32</v>
      </c>
      <c r="C22" s="29" t="s">
        <v>725</v>
      </c>
      <c r="D22" s="25" t="s">
        <v>48</v>
      </c>
      <c r="E22" s="30" t="s">
        <v>726</v>
      </c>
      <c r="F22" s="31" t="s">
        <v>186</v>
      </c>
      <c r="G22" s="32">
        <v>7.245</v>
      </c>
      <c r="H22" s="33">
        <v>0</v>
      </c>
      <c r="I22" s="34">
        <f>ROUND(ROUND(H22,2)*ROUND(G22,3),2)</f>
      </c>
      <c r="J22" s="31" t="s">
        <v>107</v>
      </c>
      <c r="O22">
        <f>(I22*21)/100</f>
      </c>
      <c r="P22" t="s">
        <v>22</v>
      </c>
    </row>
    <row r="23" spans="1:5" ht="25.5">
      <c r="A23" s="35" t="s">
        <v>52</v>
      </c>
      <c r="E23" s="36" t="s">
        <v>791</v>
      </c>
    </row>
    <row r="24" spans="1:5" ht="12.75">
      <c r="A24" s="37" t="s">
        <v>54</v>
      </c>
      <c r="E24" s="38" t="s">
        <v>1145</v>
      </c>
    </row>
    <row r="25" spans="1:5" ht="318.75">
      <c r="A25" t="s">
        <v>56</v>
      </c>
      <c r="E25" s="36" t="s">
        <v>729</v>
      </c>
    </row>
    <row r="26" spans="1:16" ht="12.75">
      <c r="A26" s="25" t="s">
        <v>46</v>
      </c>
      <c r="B26" s="29" t="s">
        <v>34</v>
      </c>
      <c r="C26" s="29" t="s">
        <v>1045</v>
      </c>
      <c r="D26" s="25" t="s">
        <v>48</v>
      </c>
      <c r="E26" s="30" t="s">
        <v>1046</v>
      </c>
      <c r="F26" s="31" t="s">
        <v>186</v>
      </c>
      <c r="G26" s="32">
        <v>31</v>
      </c>
      <c r="H26" s="33">
        <v>0</v>
      </c>
      <c r="I26" s="34">
        <f>ROUND(ROUND(H26,2)*ROUND(G26,3),2)</f>
      </c>
      <c r="J26" s="31" t="s">
        <v>107</v>
      </c>
      <c r="O26">
        <f>(I26*21)/100</f>
      </c>
      <c r="P26" t="s">
        <v>22</v>
      </c>
    </row>
    <row r="27" spans="1:5" ht="12.75">
      <c r="A27" s="35" t="s">
        <v>52</v>
      </c>
      <c r="E27" s="36" t="s">
        <v>48</v>
      </c>
    </row>
    <row r="28" spans="1:5" ht="25.5">
      <c r="A28" s="37" t="s">
        <v>54</v>
      </c>
      <c r="E28" s="38" t="s">
        <v>1146</v>
      </c>
    </row>
    <row r="29" spans="1:5" ht="280.5">
      <c r="A29" t="s">
        <v>56</v>
      </c>
      <c r="E29" s="36" t="s">
        <v>1049</v>
      </c>
    </row>
    <row r="30" spans="1:16" ht="12.75">
      <c r="A30" s="25" t="s">
        <v>46</v>
      </c>
      <c r="B30" s="29" t="s">
        <v>36</v>
      </c>
      <c r="C30" s="29" t="s">
        <v>326</v>
      </c>
      <c r="D30" s="25" t="s">
        <v>48</v>
      </c>
      <c r="E30" s="30" t="s">
        <v>327</v>
      </c>
      <c r="F30" s="31" t="s">
        <v>106</v>
      </c>
      <c r="G30" s="32">
        <v>88.2</v>
      </c>
      <c r="H30" s="33">
        <v>0</v>
      </c>
      <c r="I30" s="34">
        <f>ROUND(ROUND(H30,2)*ROUND(G30,3),2)</f>
      </c>
      <c r="J30" s="31" t="s">
        <v>107</v>
      </c>
      <c r="O30">
        <f>(I30*21)/100</f>
      </c>
      <c r="P30" t="s">
        <v>22</v>
      </c>
    </row>
    <row r="31" spans="1:5" ht="12.75">
      <c r="A31" s="35" t="s">
        <v>52</v>
      </c>
      <c r="E31" s="36" t="s">
        <v>48</v>
      </c>
    </row>
    <row r="32" spans="1:5" ht="89.25">
      <c r="A32" s="37" t="s">
        <v>54</v>
      </c>
      <c r="E32" s="38" t="s">
        <v>1147</v>
      </c>
    </row>
    <row r="33" spans="1:5" ht="25.5">
      <c r="A33" t="s">
        <v>56</v>
      </c>
      <c r="E33" s="36" t="s">
        <v>330</v>
      </c>
    </row>
    <row r="34" spans="1:16" ht="12.75">
      <c r="A34" s="25" t="s">
        <v>46</v>
      </c>
      <c r="B34" s="29" t="s">
        <v>75</v>
      </c>
      <c r="C34" s="29" t="s">
        <v>1002</v>
      </c>
      <c r="D34" s="25" t="s">
        <v>48</v>
      </c>
      <c r="E34" s="30" t="s">
        <v>1003</v>
      </c>
      <c r="F34" s="31" t="s">
        <v>106</v>
      </c>
      <c r="G34" s="32">
        <v>18.5</v>
      </c>
      <c r="H34" s="33">
        <v>0</v>
      </c>
      <c r="I34" s="34">
        <f>ROUND(ROUND(H34,2)*ROUND(G34,3),2)</f>
      </c>
      <c r="J34" s="31" t="s">
        <v>107</v>
      </c>
      <c r="O34">
        <f>(I34*21)/100</f>
      </c>
      <c r="P34" t="s">
        <v>22</v>
      </c>
    </row>
    <row r="35" spans="1:5" ht="12.75">
      <c r="A35" s="35" t="s">
        <v>52</v>
      </c>
      <c r="E35" s="36" t="s">
        <v>1051</v>
      </c>
    </row>
    <row r="36" spans="1:5" ht="25.5">
      <c r="A36" s="37" t="s">
        <v>54</v>
      </c>
      <c r="E36" s="38" t="s">
        <v>1148</v>
      </c>
    </row>
    <row r="37" spans="1:5" ht="38.25">
      <c r="A37" t="s">
        <v>56</v>
      </c>
      <c r="E37" s="36" t="s">
        <v>930</v>
      </c>
    </row>
    <row r="38" spans="1:16" ht="12.75">
      <c r="A38" s="25" t="s">
        <v>46</v>
      </c>
      <c r="B38" s="29" t="s">
        <v>80</v>
      </c>
      <c r="C38" s="29" t="s">
        <v>334</v>
      </c>
      <c r="D38" s="25" t="s">
        <v>48</v>
      </c>
      <c r="E38" s="30" t="s">
        <v>335</v>
      </c>
      <c r="F38" s="31" t="s">
        <v>106</v>
      </c>
      <c r="G38" s="32">
        <v>18.5</v>
      </c>
      <c r="H38" s="33">
        <v>0</v>
      </c>
      <c r="I38" s="34">
        <f>ROUND(ROUND(H38,2)*ROUND(G38,3),2)</f>
      </c>
      <c r="J38" s="31" t="s">
        <v>107</v>
      </c>
      <c r="O38">
        <f>(I38*21)/100</f>
      </c>
      <c r="P38" t="s">
        <v>22</v>
      </c>
    </row>
    <row r="39" spans="1:5" ht="12.75">
      <c r="A39" s="35" t="s">
        <v>52</v>
      </c>
      <c r="E39" s="36" t="s">
        <v>48</v>
      </c>
    </row>
    <row r="40" spans="1:5" ht="12.75">
      <c r="A40" s="37" t="s">
        <v>54</v>
      </c>
      <c r="E40" s="38" t="s">
        <v>1149</v>
      </c>
    </row>
    <row r="41" spans="1:5" ht="25.5">
      <c r="A41" t="s">
        <v>56</v>
      </c>
      <c r="E41" s="36" t="s">
        <v>337</v>
      </c>
    </row>
    <row r="42" spans="1:16" ht="12.75">
      <c r="A42" s="25" t="s">
        <v>46</v>
      </c>
      <c r="B42" s="29" t="s">
        <v>39</v>
      </c>
      <c r="C42" s="29" t="s">
        <v>338</v>
      </c>
      <c r="D42" s="25" t="s">
        <v>48</v>
      </c>
      <c r="E42" s="30" t="s">
        <v>339</v>
      </c>
      <c r="F42" s="31" t="s">
        <v>106</v>
      </c>
      <c r="G42" s="32">
        <v>49</v>
      </c>
      <c r="H42" s="33">
        <v>0</v>
      </c>
      <c r="I42" s="34">
        <f>ROUND(ROUND(H42,2)*ROUND(G42,3),2)</f>
      </c>
      <c r="J42" s="31" t="s">
        <v>107</v>
      </c>
      <c r="O42">
        <f>(I42*21)/100</f>
      </c>
      <c r="P42" t="s">
        <v>22</v>
      </c>
    </row>
    <row r="43" spans="1:5" ht="12.75">
      <c r="A43" s="35" t="s">
        <v>52</v>
      </c>
      <c r="E43" s="36" t="s">
        <v>48</v>
      </c>
    </row>
    <row r="44" spans="1:5" ht="12.75">
      <c r="A44" s="37" t="s">
        <v>54</v>
      </c>
      <c r="E44" s="38" t="s">
        <v>1150</v>
      </c>
    </row>
    <row r="45" spans="1:5" ht="38.25">
      <c r="A45" t="s">
        <v>56</v>
      </c>
      <c r="E45" s="36" t="s">
        <v>340</v>
      </c>
    </row>
    <row r="46" spans="1:18" ht="12.75" customHeight="1">
      <c r="A46" s="6" t="s">
        <v>44</v>
      </c>
      <c r="B46" s="6"/>
      <c r="C46" s="41" t="s">
        <v>22</v>
      </c>
      <c r="D46" s="6"/>
      <c r="E46" s="27" t="s">
        <v>619</v>
      </c>
      <c r="F46" s="6"/>
      <c r="G46" s="6"/>
      <c r="H46" s="6"/>
      <c r="I46" s="42">
        <f>0+Q46</f>
      </c>
      <c r="J46" s="6"/>
      <c r="O46">
        <f>0+R46</f>
      </c>
      <c r="Q46">
        <f>0+I47+I51</f>
      </c>
      <c r="R46">
        <f>0+O47+O51</f>
      </c>
    </row>
    <row r="47" spans="1:16" ht="12.75">
      <c r="A47" s="25" t="s">
        <v>46</v>
      </c>
      <c r="B47" s="29" t="s">
        <v>41</v>
      </c>
      <c r="C47" s="29" t="s">
        <v>620</v>
      </c>
      <c r="D47" s="25" t="s">
        <v>48</v>
      </c>
      <c r="E47" s="30" t="s">
        <v>621</v>
      </c>
      <c r="F47" s="31" t="s">
        <v>106</v>
      </c>
      <c r="G47" s="32">
        <v>74.4</v>
      </c>
      <c r="H47" s="33">
        <v>0</v>
      </c>
      <c r="I47" s="34">
        <f>ROUND(ROUND(H47,2)*ROUND(G47,3),2)</f>
      </c>
      <c r="J47" s="31" t="s">
        <v>107</v>
      </c>
      <c r="O47">
        <f>(I47*21)/100</f>
      </c>
      <c r="P47" t="s">
        <v>22</v>
      </c>
    </row>
    <row r="48" spans="1:5" ht="12.75">
      <c r="A48" s="35" t="s">
        <v>52</v>
      </c>
      <c r="E48" s="36" t="s">
        <v>622</v>
      </c>
    </row>
    <row r="49" spans="1:5" ht="51">
      <c r="A49" s="37" t="s">
        <v>54</v>
      </c>
      <c r="E49" s="38" t="s">
        <v>1151</v>
      </c>
    </row>
    <row r="50" spans="1:5" ht="51">
      <c r="A50" t="s">
        <v>56</v>
      </c>
      <c r="E50" s="36" t="s">
        <v>624</v>
      </c>
    </row>
    <row r="51" spans="1:16" ht="12.75">
      <c r="A51" s="25" t="s">
        <v>46</v>
      </c>
      <c r="B51" s="29" t="s">
        <v>43</v>
      </c>
      <c r="C51" s="29" t="s">
        <v>625</v>
      </c>
      <c r="D51" s="25" t="s">
        <v>48</v>
      </c>
      <c r="E51" s="30" t="s">
        <v>626</v>
      </c>
      <c r="F51" s="31" t="s">
        <v>186</v>
      </c>
      <c r="G51" s="32">
        <v>31</v>
      </c>
      <c r="H51" s="33">
        <v>0</v>
      </c>
      <c r="I51" s="34">
        <f>ROUND(ROUND(H51,2)*ROUND(G51,3),2)</f>
      </c>
      <c r="J51" s="31" t="s">
        <v>107</v>
      </c>
      <c r="O51">
        <f>(I51*21)/100</f>
      </c>
      <c r="P51" t="s">
        <v>22</v>
      </c>
    </row>
    <row r="52" spans="1:5" ht="12.75">
      <c r="A52" s="35" t="s">
        <v>52</v>
      </c>
      <c r="E52" s="36" t="s">
        <v>1055</v>
      </c>
    </row>
    <row r="53" spans="1:5" ht="25.5">
      <c r="A53" s="37" t="s">
        <v>54</v>
      </c>
      <c r="E53" s="38" t="s">
        <v>1152</v>
      </c>
    </row>
    <row r="54" spans="1:5" ht="38.25">
      <c r="A54" t="s">
        <v>56</v>
      </c>
      <c r="E54" s="36" t="s">
        <v>629</v>
      </c>
    </row>
    <row r="55" spans="1:18" ht="12.75" customHeight="1">
      <c r="A55" s="6" t="s">
        <v>44</v>
      </c>
      <c r="B55" s="6"/>
      <c r="C55" s="41" t="s">
        <v>32</v>
      </c>
      <c r="D55" s="6"/>
      <c r="E55" s="27" t="s">
        <v>341</v>
      </c>
      <c r="F55" s="6"/>
      <c r="G55" s="6"/>
      <c r="H55" s="6"/>
      <c r="I55" s="42">
        <f>0+Q55</f>
      </c>
      <c r="J55" s="6"/>
      <c r="O55">
        <f>0+R55</f>
      </c>
      <c r="Q55">
        <f>0+I56+I60+I64+I68+I72</f>
      </c>
      <c r="R55">
        <f>0+O56+O60+O64+O68+O72</f>
      </c>
    </row>
    <row r="56" spans="1:16" ht="12.75">
      <c r="A56" s="25" t="s">
        <v>46</v>
      </c>
      <c r="B56" s="29" t="s">
        <v>95</v>
      </c>
      <c r="C56" s="29" t="s">
        <v>652</v>
      </c>
      <c r="D56" s="25" t="s">
        <v>48</v>
      </c>
      <c r="E56" s="30" t="s">
        <v>653</v>
      </c>
      <c r="F56" s="31" t="s">
        <v>186</v>
      </c>
      <c r="G56" s="32">
        <v>1.311</v>
      </c>
      <c r="H56" s="33">
        <v>0</v>
      </c>
      <c r="I56" s="34">
        <f>ROUND(ROUND(H56,2)*ROUND(G56,3),2)</f>
      </c>
      <c r="J56" s="31" t="s">
        <v>107</v>
      </c>
      <c r="O56">
        <f>(I56*21)/100</f>
      </c>
      <c r="P56" t="s">
        <v>22</v>
      </c>
    </row>
    <row r="57" spans="1:5" ht="12.75">
      <c r="A57" s="35" t="s">
        <v>52</v>
      </c>
      <c r="E57" s="36" t="s">
        <v>738</v>
      </c>
    </row>
    <row r="58" spans="1:5" ht="76.5">
      <c r="A58" s="37" t="s">
        <v>54</v>
      </c>
      <c r="E58" s="38" t="s">
        <v>1153</v>
      </c>
    </row>
    <row r="59" spans="1:5" ht="369.75">
      <c r="A59" t="s">
        <v>56</v>
      </c>
      <c r="E59" s="36" t="s">
        <v>346</v>
      </c>
    </row>
    <row r="60" spans="1:16" ht="12.75">
      <c r="A60" s="25" t="s">
        <v>46</v>
      </c>
      <c r="B60" s="29" t="s">
        <v>155</v>
      </c>
      <c r="C60" s="29" t="s">
        <v>742</v>
      </c>
      <c r="D60" s="25" t="s">
        <v>48</v>
      </c>
      <c r="E60" s="30" t="s">
        <v>743</v>
      </c>
      <c r="F60" s="31" t="s">
        <v>186</v>
      </c>
      <c r="G60" s="32">
        <v>6.3</v>
      </c>
      <c r="H60" s="33">
        <v>0</v>
      </c>
      <c r="I60" s="34">
        <f>ROUND(ROUND(H60,2)*ROUND(G60,3),2)</f>
      </c>
      <c r="J60" s="31" t="s">
        <v>107</v>
      </c>
      <c r="O60">
        <f>(I60*21)/100</f>
      </c>
      <c r="P60" t="s">
        <v>22</v>
      </c>
    </row>
    <row r="61" spans="1:5" ht="12.75">
      <c r="A61" s="35" t="s">
        <v>52</v>
      </c>
      <c r="E61" s="36" t="s">
        <v>744</v>
      </c>
    </row>
    <row r="62" spans="1:5" ht="51">
      <c r="A62" s="37" t="s">
        <v>54</v>
      </c>
      <c r="E62" s="38" t="s">
        <v>1154</v>
      </c>
    </row>
    <row r="63" spans="1:5" ht="38.25">
      <c r="A63" t="s">
        <v>56</v>
      </c>
      <c r="E63" s="36" t="s">
        <v>629</v>
      </c>
    </row>
    <row r="64" spans="1:16" ht="25.5">
      <c r="A64" s="25" t="s">
        <v>46</v>
      </c>
      <c r="B64" s="29" t="s">
        <v>162</v>
      </c>
      <c r="C64" s="29" t="s">
        <v>659</v>
      </c>
      <c r="D64" s="25" t="s">
        <v>48</v>
      </c>
      <c r="E64" s="30" t="s">
        <v>660</v>
      </c>
      <c r="F64" s="31" t="s">
        <v>186</v>
      </c>
      <c r="G64" s="32">
        <v>21.651</v>
      </c>
      <c r="H64" s="33">
        <v>0</v>
      </c>
      <c r="I64" s="34">
        <f>ROUND(ROUND(H64,2)*ROUND(G64,3),2)</f>
      </c>
      <c r="J64" s="31" t="s">
        <v>107</v>
      </c>
      <c r="O64">
        <f>(I64*21)/100</f>
      </c>
      <c r="P64" t="s">
        <v>22</v>
      </c>
    </row>
    <row r="65" spans="1:5" ht="12.75">
      <c r="A65" s="35" t="s">
        <v>52</v>
      </c>
      <c r="E65" s="36" t="s">
        <v>746</v>
      </c>
    </row>
    <row r="66" spans="1:5" ht="51">
      <c r="A66" s="37" t="s">
        <v>54</v>
      </c>
      <c r="E66" s="38" t="s">
        <v>1155</v>
      </c>
    </row>
    <row r="67" spans="1:5" ht="38.25">
      <c r="A67" t="s">
        <v>56</v>
      </c>
      <c r="E67" s="36" t="s">
        <v>629</v>
      </c>
    </row>
    <row r="68" spans="1:16" ht="12.75">
      <c r="A68" s="25" t="s">
        <v>46</v>
      </c>
      <c r="B68" s="29" t="s">
        <v>167</v>
      </c>
      <c r="C68" s="29" t="s">
        <v>668</v>
      </c>
      <c r="D68" s="25" t="s">
        <v>48</v>
      </c>
      <c r="E68" s="30" t="s">
        <v>669</v>
      </c>
      <c r="F68" s="31" t="s">
        <v>186</v>
      </c>
      <c r="G68" s="32">
        <v>2.622</v>
      </c>
      <c r="H68" s="33">
        <v>0</v>
      </c>
      <c r="I68" s="34">
        <f>ROUND(ROUND(H68,2)*ROUND(G68,3),2)</f>
      </c>
      <c r="J68" s="31" t="s">
        <v>107</v>
      </c>
      <c r="O68">
        <f>(I68*21)/100</f>
      </c>
      <c r="P68" t="s">
        <v>22</v>
      </c>
    </row>
    <row r="69" spans="1:5" ht="12.75">
      <c r="A69" s="35" t="s">
        <v>52</v>
      </c>
      <c r="E69" s="36" t="s">
        <v>748</v>
      </c>
    </row>
    <row r="70" spans="1:5" ht="76.5">
      <c r="A70" s="37" t="s">
        <v>54</v>
      </c>
      <c r="E70" s="38" t="s">
        <v>1156</v>
      </c>
    </row>
    <row r="71" spans="1:5" ht="102">
      <c r="A71" t="s">
        <v>56</v>
      </c>
      <c r="E71" s="36" t="s">
        <v>750</v>
      </c>
    </row>
    <row r="72" spans="1:16" ht="12.75">
      <c r="A72" s="25" t="s">
        <v>46</v>
      </c>
      <c r="B72" s="29" t="s">
        <v>172</v>
      </c>
      <c r="C72" s="29" t="s">
        <v>751</v>
      </c>
      <c r="D72" s="25" t="s">
        <v>48</v>
      </c>
      <c r="E72" s="30" t="s">
        <v>752</v>
      </c>
      <c r="F72" s="31" t="s">
        <v>186</v>
      </c>
      <c r="G72" s="32">
        <v>0.9</v>
      </c>
      <c r="H72" s="33">
        <v>0</v>
      </c>
      <c r="I72" s="34">
        <f>ROUND(ROUND(H72,2)*ROUND(G72,3),2)</f>
      </c>
      <c r="J72" s="31" t="s">
        <v>107</v>
      </c>
      <c r="O72">
        <f>(I72*21)/100</f>
      </c>
      <c r="P72" t="s">
        <v>22</v>
      </c>
    </row>
    <row r="73" spans="1:5" ht="12.75">
      <c r="A73" s="35" t="s">
        <v>52</v>
      </c>
      <c r="E73" s="36" t="s">
        <v>903</v>
      </c>
    </row>
    <row r="74" spans="1:5" ht="51">
      <c r="A74" s="37" t="s">
        <v>54</v>
      </c>
      <c r="E74" s="38" t="s">
        <v>1157</v>
      </c>
    </row>
    <row r="75" spans="1:5" ht="357">
      <c r="A75" t="s">
        <v>56</v>
      </c>
      <c r="E75" s="36" t="s">
        <v>755</v>
      </c>
    </row>
    <row r="76" spans="1:18" ht="12.75" customHeight="1">
      <c r="A76" s="6" t="s">
        <v>44</v>
      </c>
      <c r="B76" s="6"/>
      <c r="C76" s="41" t="s">
        <v>34</v>
      </c>
      <c r="D76" s="6"/>
      <c r="E76" s="27" t="s">
        <v>368</v>
      </c>
      <c r="F76" s="6"/>
      <c r="G76" s="6"/>
      <c r="H76" s="6"/>
      <c r="I76" s="42">
        <f>0+Q76</f>
      </c>
      <c r="J76" s="6"/>
      <c r="O76">
        <f>0+R76</f>
      </c>
      <c r="Q76">
        <f>0+I77+I81+I85+I89</f>
      </c>
      <c r="R76">
        <f>0+O77+O81+O85+O89</f>
      </c>
    </row>
    <row r="77" spans="1:16" ht="12.75">
      <c r="A77" s="25" t="s">
        <v>46</v>
      </c>
      <c r="B77" s="29" t="s">
        <v>176</v>
      </c>
      <c r="C77" s="29" t="s">
        <v>676</v>
      </c>
      <c r="D77" s="25" t="s">
        <v>48</v>
      </c>
      <c r="E77" s="30" t="s">
        <v>677</v>
      </c>
      <c r="F77" s="31" t="s">
        <v>106</v>
      </c>
      <c r="G77" s="32">
        <v>71.3</v>
      </c>
      <c r="H77" s="33">
        <v>0</v>
      </c>
      <c r="I77" s="34">
        <f>ROUND(ROUND(H77,2)*ROUND(G77,3),2)</f>
      </c>
      <c r="J77" s="31" t="s">
        <v>107</v>
      </c>
      <c r="O77">
        <f>(I77*21)/100</f>
      </c>
      <c r="P77" t="s">
        <v>22</v>
      </c>
    </row>
    <row r="78" spans="1:5" ht="12.75">
      <c r="A78" s="35" t="s">
        <v>52</v>
      </c>
      <c r="E78" s="36" t="s">
        <v>48</v>
      </c>
    </row>
    <row r="79" spans="1:5" ht="51">
      <c r="A79" s="37" t="s">
        <v>54</v>
      </c>
      <c r="E79" s="38" t="s">
        <v>1158</v>
      </c>
    </row>
    <row r="80" spans="1:5" ht="51">
      <c r="A80" t="s">
        <v>56</v>
      </c>
      <c r="E80" s="36" t="s">
        <v>680</v>
      </c>
    </row>
    <row r="81" spans="1:16" ht="12.75">
      <c r="A81" s="25" t="s">
        <v>46</v>
      </c>
      <c r="B81" s="29" t="s">
        <v>264</v>
      </c>
      <c r="C81" s="29" t="s">
        <v>1014</v>
      </c>
      <c r="D81" s="25" t="s">
        <v>48</v>
      </c>
      <c r="E81" s="30" t="s">
        <v>1015</v>
      </c>
      <c r="F81" s="31" t="s">
        <v>106</v>
      </c>
      <c r="G81" s="32">
        <v>86.347</v>
      </c>
      <c r="H81" s="33">
        <v>0</v>
      </c>
      <c r="I81" s="34">
        <f>ROUND(ROUND(H81,2)*ROUND(G81,3),2)</f>
      </c>
      <c r="J81" s="31" t="s">
        <v>107</v>
      </c>
      <c r="O81">
        <f>(I81*21)/100</f>
      </c>
      <c r="P81" t="s">
        <v>22</v>
      </c>
    </row>
    <row r="82" spans="1:5" ht="12.75">
      <c r="A82" s="35" t="s">
        <v>52</v>
      </c>
      <c r="E82" s="36" t="s">
        <v>1084</v>
      </c>
    </row>
    <row r="83" spans="1:5" ht="51">
      <c r="A83" s="37" t="s">
        <v>54</v>
      </c>
      <c r="E83" s="38" t="s">
        <v>1159</v>
      </c>
    </row>
    <row r="84" spans="1:5" ht="153">
      <c r="A84" t="s">
        <v>56</v>
      </c>
      <c r="E84" s="36" t="s">
        <v>408</v>
      </c>
    </row>
    <row r="85" spans="1:16" ht="12.75">
      <c r="A85" s="25" t="s">
        <v>46</v>
      </c>
      <c r="B85" s="29" t="s">
        <v>270</v>
      </c>
      <c r="C85" s="29" t="s">
        <v>1086</v>
      </c>
      <c r="D85" s="25" t="s">
        <v>48</v>
      </c>
      <c r="E85" s="30" t="s">
        <v>1087</v>
      </c>
      <c r="F85" s="31" t="s">
        <v>106</v>
      </c>
      <c r="G85" s="32">
        <v>10</v>
      </c>
      <c r="H85" s="33">
        <v>0</v>
      </c>
      <c r="I85" s="34">
        <f>ROUND(ROUND(H85,2)*ROUND(G85,3),2)</f>
      </c>
      <c r="J85" s="31" t="s">
        <v>107</v>
      </c>
      <c r="O85">
        <f>(I85*21)/100</f>
      </c>
      <c r="P85" t="s">
        <v>22</v>
      </c>
    </row>
    <row r="86" spans="1:5" ht="12.75">
      <c r="A86" s="35" t="s">
        <v>52</v>
      </c>
      <c r="E86" s="36" t="s">
        <v>1088</v>
      </c>
    </row>
    <row r="87" spans="1:5" ht="51">
      <c r="A87" s="37" t="s">
        <v>54</v>
      </c>
      <c r="E87" s="38" t="s">
        <v>1160</v>
      </c>
    </row>
    <row r="88" spans="1:5" ht="153">
      <c r="A88" t="s">
        <v>56</v>
      </c>
      <c r="E88" s="36" t="s">
        <v>408</v>
      </c>
    </row>
    <row r="89" spans="1:16" ht="25.5">
      <c r="A89" s="25" t="s">
        <v>46</v>
      </c>
      <c r="B89" s="29" t="s">
        <v>276</v>
      </c>
      <c r="C89" s="29" t="s">
        <v>1021</v>
      </c>
      <c r="D89" s="25" t="s">
        <v>48</v>
      </c>
      <c r="E89" s="30" t="s">
        <v>1022</v>
      </c>
      <c r="F89" s="31" t="s">
        <v>106</v>
      </c>
      <c r="G89" s="32">
        <v>6.77</v>
      </c>
      <c r="H89" s="33">
        <v>0</v>
      </c>
      <c r="I89" s="34">
        <f>ROUND(ROUND(H89,2)*ROUND(G89,3),2)</f>
      </c>
      <c r="J89" s="31" t="s">
        <v>107</v>
      </c>
      <c r="O89">
        <f>(I89*21)/100</f>
      </c>
      <c r="P89" t="s">
        <v>22</v>
      </c>
    </row>
    <row r="90" spans="1:5" ht="25.5">
      <c r="A90" s="35" t="s">
        <v>52</v>
      </c>
      <c r="E90" s="36" t="s">
        <v>1023</v>
      </c>
    </row>
    <row r="91" spans="1:5" ht="51">
      <c r="A91" s="37" t="s">
        <v>54</v>
      </c>
      <c r="E91" s="38" t="s">
        <v>1161</v>
      </c>
    </row>
    <row r="92" spans="1:5" ht="153">
      <c r="A92" t="s">
        <v>56</v>
      </c>
      <c r="E92" s="36" t="s">
        <v>408</v>
      </c>
    </row>
    <row r="93" spans="1:18" ht="12.75" customHeight="1">
      <c r="A93" s="6" t="s">
        <v>44</v>
      </c>
      <c r="B93" s="6"/>
      <c r="C93" s="41" t="s">
        <v>39</v>
      </c>
      <c r="D93" s="6"/>
      <c r="E93" s="27" t="s">
        <v>154</v>
      </c>
      <c r="F93" s="6"/>
      <c r="G93" s="6"/>
      <c r="H93" s="6"/>
      <c r="I93" s="42">
        <f>0+Q93</f>
      </c>
      <c r="J93" s="6"/>
      <c r="O93">
        <f>0+R93</f>
      </c>
      <c r="Q93">
        <f>0+I94+I98</f>
      </c>
      <c r="R93">
        <f>0+O94+O98</f>
      </c>
    </row>
    <row r="94" spans="1:16" ht="12.75">
      <c r="A94" s="25" t="s">
        <v>46</v>
      </c>
      <c r="B94" s="29" t="s">
        <v>362</v>
      </c>
      <c r="C94" s="29" t="s">
        <v>1033</v>
      </c>
      <c r="D94" s="25" t="s">
        <v>48</v>
      </c>
      <c r="E94" s="30" t="s">
        <v>1034</v>
      </c>
      <c r="F94" s="31" t="s">
        <v>158</v>
      </c>
      <c r="G94" s="32">
        <v>37.235</v>
      </c>
      <c r="H94" s="33">
        <v>0</v>
      </c>
      <c r="I94" s="34">
        <f>ROUND(ROUND(H94,2)*ROUND(G94,3),2)</f>
      </c>
      <c r="J94" s="31" t="s">
        <v>107</v>
      </c>
      <c r="O94">
        <f>(I94*21)/100</f>
      </c>
      <c r="P94" t="s">
        <v>22</v>
      </c>
    </row>
    <row r="95" spans="1:5" ht="12.75">
      <c r="A95" s="35" t="s">
        <v>52</v>
      </c>
      <c r="E95" s="36" t="s">
        <v>1069</v>
      </c>
    </row>
    <row r="96" spans="1:5" ht="51">
      <c r="A96" s="37" t="s">
        <v>54</v>
      </c>
      <c r="E96" s="38" t="s">
        <v>1162</v>
      </c>
    </row>
    <row r="97" spans="1:5" ht="51">
      <c r="A97" t="s">
        <v>56</v>
      </c>
      <c r="E97" s="36" t="s">
        <v>498</v>
      </c>
    </row>
    <row r="98" spans="1:16" ht="12.75">
      <c r="A98" s="25" t="s">
        <v>46</v>
      </c>
      <c r="B98" s="29" t="s">
        <v>369</v>
      </c>
      <c r="C98" s="29" t="s">
        <v>859</v>
      </c>
      <c r="D98" s="25" t="s">
        <v>48</v>
      </c>
      <c r="E98" s="30" t="s">
        <v>860</v>
      </c>
      <c r="F98" s="31" t="s">
        <v>158</v>
      </c>
      <c r="G98" s="32">
        <v>21</v>
      </c>
      <c r="H98" s="33">
        <v>0</v>
      </c>
      <c r="I98" s="34">
        <f>ROUND(ROUND(H98,2)*ROUND(G98,3),2)</f>
      </c>
      <c r="J98" s="31" t="s">
        <v>107</v>
      </c>
      <c r="O98">
        <f>(I98*21)/100</f>
      </c>
      <c r="P98" t="s">
        <v>22</v>
      </c>
    </row>
    <row r="99" spans="1:5" ht="12.75">
      <c r="A99" s="35" t="s">
        <v>52</v>
      </c>
      <c r="E99" s="36" t="s">
        <v>1163</v>
      </c>
    </row>
    <row r="100" spans="1:5" ht="25.5">
      <c r="A100" s="37" t="s">
        <v>54</v>
      </c>
      <c r="E100" s="38" t="s">
        <v>1164</v>
      </c>
    </row>
    <row r="101" spans="1:5" ht="63.75">
      <c r="A101" t="s">
        <v>56</v>
      </c>
      <c r="E101" s="36" t="s">
        <v>776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9">
        <f>0+I8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46</v>
      </c>
      <c r="B9" s="29" t="s">
        <v>28</v>
      </c>
      <c r="C9" s="29" t="s">
        <v>47</v>
      </c>
      <c r="D9" s="25" t="s">
        <v>48</v>
      </c>
      <c r="E9" s="30" t="s">
        <v>49</v>
      </c>
      <c r="F9" s="31" t="s">
        <v>50</v>
      </c>
      <c r="G9" s="32">
        <v>1</v>
      </c>
      <c r="H9" s="33">
        <v>0</v>
      </c>
      <c r="I9" s="34">
        <f>ROUND(ROUND(H9,2)*ROUND(G9,3),2)</f>
      </c>
      <c r="J9" s="31" t="s">
        <v>51</v>
      </c>
      <c r="O9">
        <f>(I9*21)/100</f>
      </c>
      <c r="P9" t="s">
        <v>22</v>
      </c>
    </row>
    <row r="10" spans="1:5" ht="12.75">
      <c r="A10" s="35" t="s">
        <v>52</v>
      </c>
      <c r="E10" s="36" t="s">
        <v>53</v>
      </c>
    </row>
    <row r="11" spans="1:5" ht="12.75">
      <c r="A11" s="37" t="s">
        <v>54</v>
      </c>
      <c r="E11" s="38" t="s">
        <v>55</v>
      </c>
    </row>
    <row r="12" spans="1:5" ht="12.75">
      <c r="A12" t="s">
        <v>56</v>
      </c>
      <c r="E12" s="36" t="s">
        <v>57</v>
      </c>
    </row>
    <row r="13" spans="1:16" ht="12.75">
      <c r="A13" s="25" t="s">
        <v>46</v>
      </c>
      <c r="B13" s="29" t="s">
        <v>22</v>
      </c>
      <c r="C13" s="29" t="s">
        <v>58</v>
      </c>
      <c r="D13" s="25" t="s">
        <v>48</v>
      </c>
      <c r="E13" s="30" t="s">
        <v>59</v>
      </c>
      <c r="F13" s="31" t="s">
        <v>50</v>
      </c>
      <c r="G13" s="32">
        <v>1</v>
      </c>
      <c r="H13" s="33">
        <v>0</v>
      </c>
      <c r="I13" s="34">
        <f>ROUND(ROUND(H13,2)*ROUND(G13,3),2)</f>
      </c>
      <c r="J13" s="31" t="s">
        <v>51</v>
      </c>
      <c r="O13">
        <f>(I13*21)/100</f>
      </c>
      <c r="P13" t="s">
        <v>22</v>
      </c>
    </row>
    <row r="14" spans="1:5" ht="12.75">
      <c r="A14" s="35" t="s">
        <v>52</v>
      </c>
      <c r="E14" s="36" t="s">
        <v>60</v>
      </c>
    </row>
    <row r="15" spans="1:5" ht="12.75">
      <c r="A15" s="37" t="s">
        <v>54</v>
      </c>
      <c r="E15" s="38" t="s">
        <v>55</v>
      </c>
    </row>
    <row r="16" spans="1:5" ht="12.75">
      <c r="A16" t="s">
        <v>56</v>
      </c>
      <c r="E16" s="36" t="s">
        <v>61</v>
      </c>
    </row>
    <row r="17" spans="1:16" ht="12.75">
      <c r="A17" s="25" t="s">
        <v>46</v>
      </c>
      <c r="B17" s="29" t="s">
        <v>21</v>
      </c>
      <c r="C17" s="29" t="s">
        <v>62</v>
      </c>
      <c r="D17" s="25" t="s">
        <v>48</v>
      </c>
      <c r="E17" s="30" t="s">
        <v>63</v>
      </c>
      <c r="F17" s="31" t="s">
        <v>50</v>
      </c>
      <c r="G17" s="32">
        <v>1</v>
      </c>
      <c r="H17" s="33">
        <v>0</v>
      </c>
      <c r="I17" s="34">
        <f>ROUND(ROUND(H17,2)*ROUND(G17,3),2)</f>
      </c>
      <c r="J17" s="31" t="s">
        <v>51</v>
      </c>
      <c r="O17">
        <f>(I17*21)/100</f>
      </c>
      <c r="P17" t="s">
        <v>22</v>
      </c>
    </row>
    <row r="18" spans="1:5" ht="51">
      <c r="A18" s="35" t="s">
        <v>52</v>
      </c>
      <c r="E18" s="36" t="s">
        <v>64</v>
      </c>
    </row>
    <row r="19" spans="1:5" ht="12.75">
      <c r="A19" s="37" t="s">
        <v>54</v>
      </c>
      <c r="E19" s="38" t="s">
        <v>55</v>
      </c>
    </row>
    <row r="20" spans="1:5" ht="38.25">
      <c r="A20" t="s">
        <v>56</v>
      </c>
      <c r="E20" s="36" t="s">
        <v>65</v>
      </c>
    </row>
    <row r="21" spans="1:16" ht="12.75">
      <c r="A21" s="25" t="s">
        <v>46</v>
      </c>
      <c r="B21" s="29" t="s">
        <v>32</v>
      </c>
      <c r="C21" s="29" t="s">
        <v>66</v>
      </c>
      <c r="D21" s="25" t="s">
        <v>67</v>
      </c>
      <c r="E21" s="30" t="s">
        <v>68</v>
      </c>
      <c r="F21" s="31" t="s">
        <v>50</v>
      </c>
      <c r="G21" s="32">
        <v>1</v>
      </c>
      <c r="H21" s="33">
        <v>0</v>
      </c>
      <c r="I21" s="34">
        <f>ROUND(ROUND(H21,2)*ROUND(G21,3),2)</f>
      </c>
      <c r="J21" s="31" t="s">
        <v>51</v>
      </c>
      <c r="O21">
        <f>(I21*21)/100</f>
      </c>
      <c r="P21" t="s">
        <v>22</v>
      </c>
    </row>
    <row r="22" spans="1:5" ht="76.5">
      <c r="A22" s="35" t="s">
        <v>52</v>
      </c>
      <c r="E22" s="36" t="s">
        <v>69</v>
      </c>
    </row>
    <row r="23" spans="1:5" ht="12.75">
      <c r="A23" s="37" t="s">
        <v>54</v>
      </c>
      <c r="E23" s="38" t="s">
        <v>55</v>
      </c>
    </row>
    <row r="24" spans="1:5" ht="12.75">
      <c r="A24" t="s">
        <v>56</v>
      </c>
      <c r="E24" s="36" t="s">
        <v>61</v>
      </c>
    </row>
    <row r="25" spans="1:16" ht="12.75">
      <c r="A25" s="25" t="s">
        <v>46</v>
      </c>
      <c r="B25" s="29" t="s">
        <v>34</v>
      </c>
      <c r="C25" s="29" t="s">
        <v>66</v>
      </c>
      <c r="D25" s="25" t="s">
        <v>70</v>
      </c>
      <c r="E25" s="30" t="s">
        <v>68</v>
      </c>
      <c r="F25" s="31" t="s">
        <v>50</v>
      </c>
      <c r="G25" s="32">
        <v>1</v>
      </c>
      <c r="H25" s="33">
        <v>0</v>
      </c>
      <c r="I25" s="34">
        <f>ROUND(ROUND(H25,2)*ROUND(G25,3),2)</f>
      </c>
      <c r="J25" s="31" t="s">
        <v>51</v>
      </c>
      <c r="O25">
        <f>(I25*21)/100</f>
      </c>
      <c r="P25" t="s">
        <v>22</v>
      </c>
    </row>
    <row r="26" spans="1:5" ht="102">
      <c r="A26" s="35" t="s">
        <v>52</v>
      </c>
      <c r="E26" s="36" t="s">
        <v>71</v>
      </c>
    </row>
    <row r="27" spans="1:5" ht="12.75">
      <c r="A27" s="37" t="s">
        <v>54</v>
      </c>
      <c r="E27" s="38" t="s">
        <v>55</v>
      </c>
    </row>
    <row r="28" spans="1:5" ht="12.75">
      <c r="A28" t="s">
        <v>56</v>
      </c>
      <c r="E28" s="36" t="s">
        <v>61</v>
      </c>
    </row>
    <row r="29" spans="1:16" ht="12.75">
      <c r="A29" s="25" t="s">
        <v>46</v>
      </c>
      <c r="B29" s="29" t="s">
        <v>36</v>
      </c>
      <c r="C29" s="29" t="s">
        <v>72</v>
      </c>
      <c r="D29" s="25" t="s">
        <v>67</v>
      </c>
      <c r="E29" s="30" t="s">
        <v>73</v>
      </c>
      <c r="F29" s="31" t="s">
        <v>50</v>
      </c>
      <c r="G29" s="32">
        <v>1</v>
      </c>
      <c r="H29" s="33">
        <v>0</v>
      </c>
      <c r="I29" s="34">
        <f>ROUND(ROUND(H29,2)*ROUND(G29,3),2)</f>
      </c>
      <c r="J29" s="31" t="s">
        <v>51</v>
      </c>
      <c r="O29">
        <f>(I29*21)/100</f>
      </c>
      <c r="P29" t="s">
        <v>22</v>
      </c>
    </row>
    <row r="30" spans="1:5" ht="38.25">
      <c r="A30" s="35" t="s">
        <v>52</v>
      </c>
      <c r="E30" s="36" t="s">
        <v>74</v>
      </c>
    </row>
    <row r="31" spans="1:5" ht="12.75">
      <c r="A31" s="37" t="s">
        <v>54</v>
      </c>
      <c r="E31" s="38" t="s">
        <v>55</v>
      </c>
    </row>
    <row r="32" spans="1:5" ht="12.75">
      <c r="A32" t="s">
        <v>56</v>
      </c>
      <c r="E32" s="36" t="s">
        <v>61</v>
      </c>
    </row>
    <row r="33" spans="1:16" ht="12.75">
      <c r="A33" s="25" t="s">
        <v>46</v>
      </c>
      <c r="B33" s="29" t="s">
        <v>75</v>
      </c>
      <c r="C33" s="29" t="s">
        <v>76</v>
      </c>
      <c r="D33" s="25" t="s">
        <v>48</v>
      </c>
      <c r="E33" s="30" t="s">
        <v>77</v>
      </c>
      <c r="F33" s="31" t="s">
        <v>50</v>
      </c>
      <c r="G33" s="32">
        <v>1</v>
      </c>
      <c r="H33" s="33">
        <v>0</v>
      </c>
      <c r="I33" s="34">
        <f>ROUND(ROUND(H33,2)*ROUND(G33,3),2)</f>
      </c>
      <c r="J33" s="31" t="s">
        <v>51</v>
      </c>
      <c r="O33">
        <f>(I33*21)/100</f>
      </c>
      <c r="P33" t="s">
        <v>22</v>
      </c>
    </row>
    <row r="34" spans="1:5" ht="25.5">
      <c r="A34" s="35" t="s">
        <v>52</v>
      </c>
      <c r="E34" s="36" t="s">
        <v>78</v>
      </c>
    </row>
    <row r="35" spans="1:5" ht="12.75">
      <c r="A35" s="37" t="s">
        <v>54</v>
      </c>
      <c r="E35" s="38" t="s">
        <v>55</v>
      </c>
    </row>
    <row r="36" spans="1:5" ht="12.75">
      <c r="A36" t="s">
        <v>56</v>
      </c>
      <c r="E36" s="36" t="s">
        <v>79</v>
      </c>
    </row>
    <row r="37" spans="1:16" ht="12.75">
      <c r="A37" s="25" t="s">
        <v>46</v>
      </c>
      <c r="B37" s="29" t="s">
        <v>80</v>
      </c>
      <c r="C37" s="29" t="s">
        <v>81</v>
      </c>
      <c r="D37" s="25" t="s">
        <v>48</v>
      </c>
      <c r="E37" s="30" t="s">
        <v>82</v>
      </c>
      <c r="F37" s="31" t="s">
        <v>50</v>
      </c>
      <c r="G37" s="32">
        <v>1</v>
      </c>
      <c r="H37" s="33">
        <v>0</v>
      </c>
      <c r="I37" s="34">
        <f>ROUND(ROUND(H37,2)*ROUND(G37,3),2)</f>
      </c>
      <c r="J37" s="31" t="s">
        <v>51</v>
      </c>
      <c r="O37">
        <f>(I37*21)/100</f>
      </c>
      <c r="P37" t="s">
        <v>22</v>
      </c>
    </row>
    <row r="38" spans="1:5" ht="89.25">
      <c r="A38" s="35" t="s">
        <v>52</v>
      </c>
      <c r="E38" s="36" t="s">
        <v>83</v>
      </c>
    </row>
    <row r="39" spans="1:5" ht="12.75">
      <c r="A39" s="37" t="s">
        <v>54</v>
      </c>
      <c r="E39" s="38" t="s">
        <v>55</v>
      </c>
    </row>
    <row r="40" spans="1:5" ht="12.75">
      <c r="A40" t="s">
        <v>56</v>
      </c>
      <c r="E40" s="36" t="s">
        <v>61</v>
      </c>
    </row>
    <row r="41" spans="1:16" ht="12.75">
      <c r="A41" s="25" t="s">
        <v>46</v>
      </c>
      <c r="B41" s="29" t="s">
        <v>39</v>
      </c>
      <c r="C41" s="29" t="s">
        <v>84</v>
      </c>
      <c r="D41" s="25" t="s">
        <v>48</v>
      </c>
      <c r="E41" s="30" t="s">
        <v>85</v>
      </c>
      <c r="F41" s="31" t="s">
        <v>50</v>
      </c>
      <c r="G41" s="32">
        <v>1</v>
      </c>
      <c r="H41" s="33">
        <v>0</v>
      </c>
      <c r="I41" s="34">
        <f>ROUND(ROUND(H41,2)*ROUND(G41,3),2)</f>
      </c>
      <c r="J41" s="31" t="s">
        <v>51</v>
      </c>
      <c r="O41">
        <f>(I41*21)/100</f>
      </c>
      <c r="P41" t="s">
        <v>22</v>
      </c>
    </row>
    <row r="42" spans="1:5" ht="165.75">
      <c r="A42" s="35" t="s">
        <v>52</v>
      </c>
      <c r="E42" s="36" t="s">
        <v>86</v>
      </c>
    </row>
    <row r="43" spans="1:5" ht="12.75">
      <c r="A43" s="37" t="s">
        <v>54</v>
      </c>
      <c r="E43" s="38" t="s">
        <v>48</v>
      </c>
    </row>
    <row r="44" spans="1:5" ht="12.75">
      <c r="A44" t="s">
        <v>56</v>
      </c>
      <c r="E44" s="36" t="s">
        <v>61</v>
      </c>
    </row>
    <row r="45" spans="1:16" ht="12.75">
      <c r="A45" s="25" t="s">
        <v>46</v>
      </c>
      <c r="B45" s="29" t="s">
        <v>41</v>
      </c>
      <c r="C45" s="29" t="s">
        <v>87</v>
      </c>
      <c r="D45" s="25" t="s">
        <v>48</v>
      </c>
      <c r="E45" s="30" t="s">
        <v>88</v>
      </c>
      <c r="F45" s="31" t="s">
        <v>50</v>
      </c>
      <c r="G45" s="32">
        <v>1</v>
      </c>
      <c r="H45" s="33">
        <v>0</v>
      </c>
      <c r="I45" s="34">
        <f>ROUND(ROUND(H45,2)*ROUND(G45,3),2)</f>
      </c>
      <c r="J45" s="31" t="s">
        <v>51</v>
      </c>
      <c r="O45">
        <f>(I45*21)/100</f>
      </c>
      <c r="P45" t="s">
        <v>22</v>
      </c>
    </row>
    <row r="46" spans="1:5" ht="76.5">
      <c r="A46" s="35" t="s">
        <v>52</v>
      </c>
      <c r="E46" s="36" t="s">
        <v>89</v>
      </c>
    </row>
    <row r="47" spans="1:5" ht="63.75">
      <c r="A47" s="37" t="s">
        <v>54</v>
      </c>
      <c r="E47" s="38" t="s">
        <v>90</v>
      </c>
    </row>
    <row r="48" spans="1:5" ht="63.75">
      <c r="A48" t="s">
        <v>56</v>
      </c>
      <c r="E48" s="36" t="s">
        <v>91</v>
      </c>
    </row>
    <row r="49" spans="1:16" ht="12.75">
      <c r="A49" s="25" t="s">
        <v>46</v>
      </c>
      <c r="B49" s="29" t="s">
        <v>43</v>
      </c>
      <c r="C49" s="29" t="s">
        <v>92</v>
      </c>
      <c r="D49" s="25" t="s">
        <v>67</v>
      </c>
      <c r="E49" s="30" t="s">
        <v>93</v>
      </c>
      <c r="F49" s="31" t="s">
        <v>50</v>
      </c>
      <c r="G49" s="32">
        <v>1</v>
      </c>
      <c r="H49" s="33">
        <v>0</v>
      </c>
      <c r="I49" s="34">
        <f>ROUND(ROUND(H49,2)*ROUND(G49,3),2)</f>
      </c>
      <c r="J49" s="31" t="s">
        <v>51</v>
      </c>
      <c r="O49">
        <f>(I49*21)/100</f>
      </c>
      <c r="P49" t="s">
        <v>22</v>
      </c>
    </row>
    <row r="50" spans="1:5" ht="51">
      <c r="A50" s="35" t="s">
        <v>52</v>
      </c>
      <c r="E50" s="36" t="s">
        <v>94</v>
      </c>
    </row>
    <row r="51" spans="1:5" ht="12.75">
      <c r="A51" s="37" t="s">
        <v>54</v>
      </c>
      <c r="E51" s="38" t="s">
        <v>55</v>
      </c>
    </row>
    <row r="52" spans="1:5" ht="12.75">
      <c r="A52" t="s">
        <v>56</v>
      </c>
      <c r="E52" s="36" t="s">
        <v>61</v>
      </c>
    </row>
    <row r="53" spans="1:16" ht="12.75">
      <c r="A53" s="25" t="s">
        <v>46</v>
      </c>
      <c r="B53" s="29" t="s">
        <v>95</v>
      </c>
      <c r="C53" s="29" t="s">
        <v>96</v>
      </c>
      <c r="D53" s="25" t="s">
        <v>67</v>
      </c>
      <c r="E53" s="30" t="s">
        <v>97</v>
      </c>
      <c r="F53" s="31" t="s">
        <v>98</v>
      </c>
      <c r="G53" s="32">
        <v>1</v>
      </c>
      <c r="H53" s="33">
        <v>0</v>
      </c>
      <c r="I53" s="34">
        <f>ROUND(ROUND(H53,2)*ROUND(G53,3),2)</f>
      </c>
      <c r="J53" s="31" t="s">
        <v>51</v>
      </c>
      <c r="O53">
        <f>(I53*21)/100</f>
      </c>
      <c r="P53" t="s">
        <v>22</v>
      </c>
    </row>
    <row r="54" spans="1:5" ht="63.75">
      <c r="A54" s="35" t="s">
        <v>52</v>
      </c>
      <c r="E54" s="36" t="s">
        <v>99</v>
      </c>
    </row>
    <row r="55" spans="1:5" ht="12.75">
      <c r="A55" s="37" t="s">
        <v>54</v>
      </c>
      <c r="E55" s="38" t="s">
        <v>55</v>
      </c>
    </row>
    <row r="56" spans="1:5" ht="89.25">
      <c r="A56" t="s">
        <v>56</v>
      </c>
      <c r="E56" s="36" t="s">
        <v>100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1165</v>
      </c>
      <c r="I3" s="39">
        <f>0+I8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1165</v>
      </c>
      <c r="D4" s="6"/>
      <c r="E4" s="18" t="s">
        <v>1166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39</v>
      </c>
      <c r="D8" s="19"/>
      <c r="E8" s="27" t="s">
        <v>154</v>
      </c>
      <c r="F8" s="19"/>
      <c r="G8" s="19"/>
      <c r="H8" s="19"/>
      <c r="I8" s="28">
        <f>0+Q8</f>
      </c>
      <c r="J8" s="19"/>
      <c r="O8">
        <f>0+R8</f>
      </c>
      <c r="Q8">
        <f>0+I9+I13+I17+I21+I25+I29+I33+I37+I41+I45+I49+I53+I57+I61+I65</f>
      </c>
      <c r="R8">
        <f>0+O9+O13+O17+O21+O25+O29+O33+O37+O41+O45+O49+O53+O57+O61+O65</f>
      </c>
    </row>
    <row r="9" spans="1:16" ht="12.75">
      <c r="A9" s="25" t="s">
        <v>46</v>
      </c>
      <c r="B9" s="29" t="s">
        <v>28</v>
      </c>
      <c r="C9" s="29" t="s">
        <v>1167</v>
      </c>
      <c r="D9" s="25" t="s">
        <v>67</v>
      </c>
      <c r="E9" s="30" t="s">
        <v>1168</v>
      </c>
      <c r="F9" s="31" t="s">
        <v>98</v>
      </c>
      <c r="G9" s="32">
        <v>585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1169</v>
      </c>
    </row>
    <row r="11" spans="1:5" ht="102">
      <c r="A11" s="37" t="s">
        <v>54</v>
      </c>
      <c r="E11" s="38" t="s">
        <v>1170</v>
      </c>
    </row>
    <row r="12" spans="1:5" ht="51">
      <c r="A12" t="s">
        <v>56</v>
      </c>
      <c r="E12" s="36" t="s">
        <v>1171</v>
      </c>
    </row>
    <row r="13" spans="1:16" ht="12.75">
      <c r="A13" s="25" t="s">
        <v>46</v>
      </c>
      <c r="B13" s="29" t="s">
        <v>22</v>
      </c>
      <c r="C13" s="29" t="s">
        <v>1167</v>
      </c>
      <c r="D13" s="25" t="s">
        <v>70</v>
      </c>
      <c r="E13" s="30" t="s">
        <v>1168</v>
      </c>
      <c r="F13" s="31" t="s">
        <v>98</v>
      </c>
      <c r="G13" s="32">
        <v>64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1172</v>
      </c>
    </row>
    <row r="15" spans="1:5" ht="38.25">
      <c r="A15" s="37" t="s">
        <v>54</v>
      </c>
      <c r="E15" s="38" t="s">
        <v>1173</v>
      </c>
    </row>
    <row r="16" spans="1:5" ht="51">
      <c r="A16" t="s">
        <v>56</v>
      </c>
      <c r="E16" s="36" t="s">
        <v>1171</v>
      </c>
    </row>
    <row r="17" spans="1:16" ht="25.5">
      <c r="A17" s="25" t="s">
        <v>46</v>
      </c>
      <c r="B17" s="29" t="s">
        <v>21</v>
      </c>
      <c r="C17" s="29" t="s">
        <v>1174</v>
      </c>
      <c r="D17" s="25" t="s">
        <v>48</v>
      </c>
      <c r="E17" s="30" t="s">
        <v>1175</v>
      </c>
      <c r="F17" s="31" t="s">
        <v>98</v>
      </c>
      <c r="G17" s="32">
        <v>69</v>
      </c>
      <c r="H17" s="33">
        <v>0</v>
      </c>
      <c r="I17" s="34">
        <f>ROUND(ROUND(H17,2)*ROUND(G17,3),2)</f>
      </c>
      <c r="J17" s="31" t="s">
        <v>107</v>
      </c>
      <c r="O17">
        <f>(I17*21)/100</f>
      </c>
      <c r="P17" t="s">
        <v>22</v>
      </c>
    </row>
    <row r="18" spans="1:5" ht="12.75">
      <c r="A18" s="35" t="s">
        <v>52</v>
      </c>
      <c r="E18" s="36" t="s">
        <v>1176</v>
      </c>
    </row>
    <row r="19" spans="1:5" ht="25.5">
      <c r="A19" s="37" t="s">
        <v>54</v>
      </c>
      <c r="E19" s="38" t="s">
        <v>1177</v>
      </c>
    </row>
    <row r="20" spans="1:5" ht="51">
      <c r="A20" t="s">
        <v>56</v>
      </c>
      <c r="E20" s="36" t="s">
        <v>1171</v>
      </c>
    </row>
    <row r="21" spans="1:16" ht="12.75">
      <c r="A21" s="25" t="s">
        <v>46</v>
      </c>
      <c r="B21" s="29" t="s">
        <v>32</v>
      </c>
      <c r="C21" s="29" t="s">
        <v>1178</v>
      </c>
      <c r="D21" s="25" t="s">
        <v>48</v>
      </c>
      <c r="E21" s="30" t="s">
        <v>1179</v>
      </c>
      <c r="F21" s="31" t="s">
        <v>98</v>
      </c>
      <c r="G21" s="32">
        <v>4</v>
      </c>
      <c r="H21" s="33">
        <v>0</v>
      </c>
      <c r="I21" s="34">
        <f>ROUND(ROUND(H21,2)*ROUND(G21,3),2)</f>
      </c>
      <c r="J21" s="31" t="s">
        <v>107</v>
      </c>
      <c r="O21">
        <f>(I21*21)/100</f>
      </c>
      <c r="P21" t="s">
        <v>22</v>
      </c>
    </row>
    <row r="22" spans="1:5" ht="12.75">
      <c r="A22" s="35" t="s">
        <v>52</v>
      </c>
      <c r="E22" s="36" t="s">
        <v>48</v>
      </c>
    </row>
    <row r="23" spans="1:5" ht="51">
      <c r="A23" s="37" t="s">
        <v>54</v>
      </c>
      <c r="E23" s="38" t="s">
        <v>1180</v>
      </c>
    </row>
    <row r="24" spans="1:5" ht="25.5">
      <c r="A24" t="s">
        <v>56</v>
      </c>
      <c r="E24" s="36" t="s">
        <v>1181</v>
      </c>
    </row>
    <row r="25" spans="1:16" ht="25.5">
      <c r="A25" s="25" t="s">
        <v>46</v>
      </c>
      <c r="B25" s="29" t="s">
        <v>34</v>
      </c>
      <c r="C25" s="29" t="s">
        <v>1182</v>
      </c>
      <c r="D25" s="25" t="s">
        <v>48</v>
      </c>
      <c r="E25" s="30" t="s">
        <v>1183</v>
      </c>
      <c r="F25" s="31" t="s">
        <v>98</v>
      </c>
      <c r="G25" s="32">
        <v>198</v>
      </c>
      <c r="H25" s="33">
        <v>0</v>
      </c>
      <c r="I25" s="34">
        <f>ROUND(ROUND(H25,2)*ROUND(G25,3),2)</f>
      </c>
      <c r="J25" s="31" t="s">
        <v>107</v>
      </c>
      <c r="O25">
        <f>(I25*21)/100</f>
      </c>
      <c r="P25" t="s">
        <v>22</v>
      </c>
    </row>
    <row r="26" spans="1:5" ht="12.75">
      <c r="A26" s="35" t="s">
        <v>52</v>
      </c>
      <c r="E26" s="36" t="s">
        <v>48</v>
      </c>
    </row>
    <row r="27" spans="1:5" ht="25.5">
      <c r="A27" s="37" t="s">
        <v>54</v>
      </c>
      <c r="E27" s="38" t="s">
        <v>1184</v>
      </c>
    </row>
    <row r="28" spans="1:5" ht="25.5">
      <c r="A28" t="s">
        <v>56</v>
      </c>
      <c r="E28" s="36" t="s">
        <v>1185</v>
      </c>
    </row>
    <row r="29" spans="1:16" ht="25.5">
      <c r="A29" s="25" t="s">
        <v>46</v>
      </c>
      <c r="B29" s="29" t="s">
        <v>36</v>
      </c>
      <c r="C29" s="29" t="s">
        <v>1186</v>
      </c>
      <c r="D29" s="25" t="s">
        <v>48</v>
      </c>
      <c r="E29" s="30" t="s">
        <v>1187</v>
      </c>
      <c r="F29" s="31" t="s">
        <v>98</v>
      </c>
      <c r="G29" s="32">
        <v>7</v>
      </c>
      <c r="H29" s="33">
        <v>0</v>
      </c>
      <c r="I29" s="34">
        <f>ROUND(ROUND(H29,2)*ROUND(G29,3),2)</f>
      </c>
      <c r="J29" s="31" t="s">
        <v>107</v>
      </c>
      <c r="O29">
        <f>(I29*21)/100</f>
      </c>
      <c r="P29" t="s">
        <v>22</v>
      </c>
    </row>
    <row r="30" spans="1:5" ht="12.75">
      <c r="A30" s="35" t="s">
        <v>52</v>
      </c>
      <c r="E30" s="36" t="s">
        <v>1188</v>
      </c>
    </row>
    <row r="31" spans="1:5" ht="25.5">
      <c r="A31" s="37" t="s">
        <v>54</v>
      </c>
      <c r="E31" s="38" t="s">
        <v>171</v>
      </c>
    </row>
    <row r="32" spans="1:5" ht="63.75">
      <c r="A32" t="s">
        <v>56</v>
      </c>
      <c r="E32" s="36" t="s">
        <v>1189</v>
      </c>
    </row>
    <row r="33" spans="1:16" ht="12.75">
      <c r="A33" s="25" t="s">
        <v>46</v>
      </c>
      <c r="B33" s="29" t="s">
        <v>75</v>
      </c>
      <c r="C33" s="29" t="s">
        <v>1190</v>
      </c>
      <c r="D33" s="25" t="s">
        <v>48</v>
      </c>
      <c r="E33" s="30" t="s">
        <v>1191</v>
      </c>
      <c r="F33" s="31" t="s">
        <v>98</v>
      </c>
      <c r="G33" s="32">
        <v>2</v>
      </c>
      <c r="H33" s="33">
        <v>0</v>
      </c>
      <c r="I33" s="34">
        <f>ROUND(ROUND(H33,2)*ROUND(G33,3),2)</f>
      </c>
      <c r="J33" s="31" t="s">
        <v>107</v>
      </c>
      <c r="O33">
        <f>(I33*21)/100</f>
      </c>
      <c r="P33" t="s">
        <v>22</v>
      </c>
    </row>
    <row r="34" spans="1:5" ht="12.75">
      <c r="A34" s="35" t="s">
        <v>52</v>
      </c>
      <c r="E34" s="36" t="s">
        <v>48</v>
      </c>
    </row>
    <row r="35" spans="1:5" ht="25.5">
      <c r="A35" s="37" t="s">
        <v>54</v>
      </c>
      <c r="E35" s="38" t="s">
        <v>1192</v>
      </c>
    </row>
    <row r="36" spans="1:5" ht="25.5">
      <c r="A36" t="s">
        <v>56</v>
      </c>
      <c r="E36" s="36" t="s">
        <v>1185</v>
      </c>
    </row>
    <row r="37" spans="1:16" ht="12.75">
      <c r="A37" s="25" t="s">
        <v>46</v>
      </c>
      <c r="B37" s="29" t="s">
        <v>80</v>
      </c>
      <c r="C37" s="29" t="s">
        <v>1193</v>
      </c>
      <c r="D37" s="25" t="s">
        <v>48</v>
      </c>
      <c r="E37" s="30" t="s">
        <v>1194</v>
      </c>
      <c r="F37" s="31" t="s">
        <v>98</v>
      </c>
      <c r="G37" s="32">
        <v>4</v>
      </c>
      <c r="H37" s="33">
        <v>0</v>
      </c>
      <c r="I37" s="34">
        <f>ROUND(ROUND(H37,2)*ROUND(G37,3),2)</f>
      </c>
      <c r="J37" s="31" t="s">
        <v>107</v>
      </c>
      <c r="O37">
        <f>(I37*21)/100</f>
      </c>
      <c r="P37" t="s">
        <v>22</v>
      </c>
    </row>
    <row r="38" spans="1:5" ht="12.75">
      <c r="A38" s="35" t="s">
        <v>52</v>
      </c>
      <c r="E38" s="36" t="s">
        <v>1195</v>
      </c>
    </row>
    <row r="39" spans="1:5" ht="25.5">
      <c r="A39" s="37" t="s">
        <v>54</v>
      </c>
      <c r="E39" s="38" t="s">
        <v>1196</v>
      </c>
    </row>
    <row r="40" spans="1:5" ht="25.5">
      <c r="A40" t="s">
        <v>56</v>
      </c>
      <c r="E40" s="36" t="s">
        <v>1185</v>
      </c>
    </row>
    <row r="41" spans="1:16" ht="25.5">
      <c r="A41" s="25" t="s">
        <v>46</v>
      </c>
      <c r="B41" s="29" t="s">
        <v>39</v>
      </c>
      <c r="C41" s="29" t="s">
        <v>1197</v>
      </c>
      <c r="D41" s="25" t="s">
        <v>48</v>
      </c>
      <c r="E41" s="30" t="s">
        <v>1198</v>
      </c>
      <c r="F41" s="31" t="s">
        <v>98</v>
      </c>
      <c r="G41" s="32">
        <v>152</v>
      </c>
      <c r="H41" s="33">
        <v>0</v>
      </c>
      <c r="I41" s="34">
        <f>ROUND(ROUND(H41,2)*ROUND(G41,3),2)</f>
      </c>
      <c r="J41" s="31" t="s">
        <v>107</v>
      </c>
      <c r="O41">
        <f>(I41*21)/100</f>
      </c>
      <c r="P41" t="s">
        <v>22</v>
      </c>
    </row>
    <row r="42" spans="1:5" ht="12.75">
      <c r="A42" s="35" t="s">
        <v>52</v>
      </c>
      <c r="E42" s="36" t="s">
        <v>48</v>
      </c>
    </row>
    <row r="43" spans="1:5" ht="51">
      <c r="A43" s="37" t="s">
        <v>54</v>
      </c>
      <c r="E43" s="38" t="s">
        <v>1199</v>
      </c>
    </row>
    <row r="44" spans="1:5" ht="25.5">
      <c r="A44" t="s">
        <v>56</v>
      </c>
      <c r="E44" s="36" t="s">
        <v>1200</v>
      </c>
    </row>
    <row r="45" spans="1:16" ht="25.5">
      <c r="A45" s="25" t="s">
        <v>46</v>
      </c>
      <c r="B45" s="29" t="s">
        <v>41</v>
      </c>
      <c r="C45" s="29" t="s">
        <v>1201</v>
      </c>
      <c r="D45" s="25" t="s">
        <v>67</v>
      </c>
      <c r="E45" s="30" t="s">
        <v>1202</v>
      </c>
      <c r="F45" s="31" t="s">
        <v>106</v>
      </c>
      <c r="G45" s="32">
        <v>6455.541</v>
      </c>
      <c r="H45" s="33">
        <v>0</v>
      </c>
      <c r="I45" s="34">
        <f>ROUND(ROUND(H45,2)*ROUND(G45,3),2)</f>
      </c>
      <c r="J45" s="31" t="s">
        <v>107</v>
      </c>
      <c r="O45">
        <f>(I45*21)/100</f>
      </c>
      <c r="P45" t="s">
        <v>22</v>
      </c>
    </row>
    <row r="46" spans="1:5" ht="12.75">
      <c r="A46" s="35" t="s">
        <v>52</v>
      </c>
      <c r="E46" s="36" t="s">
        <v>1203</v>
      </c>
    </row>
    <row r="47" spans="1:5" ht="255">
      <c r="A47" s="37" t="s">
        <v>54</v>
      </c>
      <c r="E47" s="38" t="s">
        <v>1204</v>
      </c>
    </row>
    <row r="48" spans="1:5" ht="38.25">
      <c r="A48" t="s">
        <v>56</v>
      </c>
      <c r="E48" s="36" t="s">
        <v>1205</v>
      </c>
    </row>
    <row r="49" spans="1:16" ht="25.5">
      <c r="A49" s="25" t="s">
        <v>46</v>
      </c>
      <c r="B49" s="29" t="s">
        <v>43</v>
      </c>
      <c r="C49" s="29" t="s">
        <v>1201</v>
      </c>
      <c r="D49" s="25" t="s">
        <v>70</v>
      </c>
      <c r="E49" s="30" t="s">
        <v>1202</v>
      </c>
      <c r="F49" s="31" t="s">
        <v>106</v>
      </c>
      <c r="G49" s="32">
        <v>8.5</v>
      </c>
      <c r="H49" s="33">
        <v>0</v>
      </c>
      <c r="I49" s="34">
        <f>ROUND(ROUND(H49,2)*ROUND(G49,3),2)</f>
      </c>
      <c r="J49" s="31" t="s">
        <v>107</v>
      </c>
      <c r="O49">
        <f>(I49*21)/100</f>
      </c>
      <c r="P49" t="s">
        <v>22</v>
      </c>
    </row>
    <row r="50" spans="1:5" ht="12.75">
      <c r="A50" s="35" t="s">
        <v>52</v>
      </c>
      <c r="E50" s="36" t="s">
        <v>1206</v>
      </c>
    </row>
    <row r="51" spans="1:5" ht="12.75">
      <c r="A51" s="37" t="s">
        <v>54</v>
      </c>
      <c r="E51" s="38" t="s">
        <v>1207</v>
      </c>
    </row>
    <row r="52" spans="1:5" ht="38.25">
      <c r="A52" t="s">
        <v>56</v>
      </c>
      <c r="E52" s="36" t="s">
        <v>1205</v>
      </c>
    </row>
    <row r="53" spans="1:16" ht="25.5">
      <c r="A53" s="25" t="s">
        <v>46</v>
      </c>
      <c r="B53" s="29" t="s">
        <v>95</v>
      </c>
      <c r="C53" s="29" t="s">
        <v>1208</v>
      </c>
      <c r="D53" s="25" t="s">
        <v>67</v>
      </c>
      <c r="E53" s="30" t="s">
        <v>1209</v>
      </c>
      <c r="F53" s="31" t="s">
        <v>106</v>
      </c>
      <c r="G53" s="32">
        <v>6455.541</v>
      </c>
      <c r="H53" s="33">
        <v>0</v>
      </c>
      <c r="I53" s="34">
        <f>ROUND(ROUND(H53,2)*ROUND(G53,3),2)</f>
      </c>
      <c r="J53" s="31" t="s">
        <v>107</v>
      </c>
      <c r="O53">
        <f>(I53*21)/100</f>
      </c>
      <c r="P53" t="s">
        <v>22</v>
      </c>
    </row>
    <row r="54" spans="1:5" ht="12.75">
      <c r="A54" s="35" t="s">
        <v>52</v>
      </c>
      <c r="E54" s="36" t="s">
        <v>1210</v>
      </c>
    </row>
    <row r="55" spans="1:5" ht="242.25">
      <c r="A55" s="37" t="s">
        <v>54</v>
      </c>
      <c r="E55" s="38" t="s">
        <v>1211</v>
      </c>
    </row>
    <row r="56" spans="1:5" ht="38.25">
      <c r="A56" t="s">
        <v>56</v>
      </c>
      <c r="E56" s="36" t="s">
        <v>1205</v>
      </c>
    </row>
    <row r="57" spans="1:16" ht="25.5">
      <c r="A57" s="25" t="s">
        <v>46</v>
      </c>
      <c r="B57" s="29" t="s">
        <v>155</v>
      </c>
      <c r="C57" s="29" t="s">
        <v>1208</v>
      </c>
      <c r="D57" s="25" t="s">
        <v>70</v>
      </c>
      <c r="E57" s="30" t="s">
        <v>1209</v>
      </c>
      <c r="F57" s="31" t="s">
        <v>106</v>
      </c>
      <c r="G57" s="32">
        <v>8.5</v>
      </c>
      <c r="H57" s="33">
        <v>0</v>
      </c>
      <c r="I57" s="34">
        <f>ROUND(ROUND(H57,2)*ROUND(G57,3),2)</f>
      </c>
      <c r="J57" s="31" t="s">
        <v>107</v>
      </c>
      <c r="O57">
        <f>(I57*21)/100</f>
      </c>
      <c r="P57" t="s">
        <v>22</v>
      </c>
    </row>
    <row r="58" spans="1:5" ht="12.75">
      <c r="A58" s="35" t="s">
        <v>52</v>
      </c>
      <c r="E58" s="36" t="s">
        <v>1212</v>
      </c>
    </row>
    <row r="59" spans="1:5" ht="12.75">
      <c r="A59" s="37" t="s">
        <v>54</v>
      </c>
      <c r="E59" s="38" t="s">
        <v>1207</v>
      </c>
    </row>
    <row r="60" spans="1:5" ht="38.25">
      <c r="A60" t="s">
        <v>56</v>
      </c>
      <c r="E60" s="36" t="s">
        <v>1213</v>
      </c>
    </row>
    <row r="61" spans="1:16" ht="12.75">
      <c r="A61" s="25" t="s">
        <v>46</v>
      </c>
      <c r="B61" s="29" t="s">
        <v>162</v>
      </c>
      <c r="C61" s="29" t="s">
        <v>1214</v>
      </c>
      <c r="D61" s="25" t="s">
        <v>48</v>
      </c>
      <c r="E61" s="30" t="s">
        <v>1215</v>
      </c>
      <c r="F61" s="31" t="s">
        <v>98</v>
      </c>
      <c r="G61" s="32">
        <v>194</v>
      </c>
      <c r="H61" s="33">
        <v>0</v>
      </c>
      <c r="I61" s="34">
        <f>ROUND(ROUND(H61,2)*ROUND(G61,3),2)</f>
      </c>
      <c r="J61" s="31" t="s">
        <v>107</v>
      </c>
      <c r="O61">
        <f>(I61*21)/100</f>
      </c>
      <c r="P61" t="s">
        <v>22</v>
      </c>
    </row>
    <row r="62" spans="1:5" ht="12.75">
      <c r="A62" s="35" t="s">
        <v>52</v>
      </c>
      <c r="E62" s="36" t="s">
        <v>48</v>
      </c>
    </row>
    <row r="63" spans="1:5" ht="38.25">
      <c r="A63" s="37" t="s">
        <v>54</v>
      </c>
      <c r="E63" s="38" t="s">
        <v>1216</v>
      </c>
    </row>
    <row r="64" spans="1:5" ht="38.25">
      <c r="A64" t="s">
        <v>56</v>
      </c>
      <c r="E64" s="36" t="s">
        <v>1217</v>
      </c>
    </row>
    <row r="65" spans="1:16" ht="12.75">
      <c r="A65" s="25" t="s">
        <v>46</v>
      </c>
      <c r="B65" s="29" t="s">
        <v>167</v>
      </c>
      <c r="C65" s="29" t="s">
        <v>1218</v>
      </c>
      <c r="D65" s="25" t="s">
        <v>48</v>
      </c>
      <c r="E65" s="30" t="s">
        <v>1219</v>
      </c>
      <c r="F65" s="31" t="s">
        <v>98</v>
      </c>
      <c r="G65" s="32">
        <v>48</v>
      </c>
      <c r="H65" s="33">
        <v>0</v>
      </c>
      <c r="I65" s="34">
        <f>ROUND(ROUND(H65,2)*ROUND(G65,3),2)</f>
      </c>
      <c r="J65" s="31" t="s">
        <v>107</v>
      </c>
      <c r="O65">
        <f>(I65*21)/100</f>
      </c>
      <c r="P65" t="s">
        <v>22</v>
      </c>
    </row>
    <row r="66" spans="1:5" ht="12.75">
      <c r="A66" s="35" t="s">
        <v>52</v>
      </c>
      <c r="E66" s="36" t="s">
        <v>1220</v>
      </c>
    </row>
    <row r="67" spans="1:5" ht="38.25">
      <c r="A67" s="37" t="s">
        <v>54</v>
      </c>
      <c r="E67" s="38" t="s">
        <v>1221</v>
      </c>
    </row>
    <row r="68" spans="1:5" ht="38.25">
      <c r="A68" t="s">
        <v>56</v>
      </c>
      <c r="E68" s="36" t="s">
        <v>1222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0+O8+O33+O54+O63+O80+O97+O106+O127+O148+O173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1223</v>
      </c>
      <c r="I3" s="39">
        <f>0+I8+I33+I54+I63+I80+I97+I106+I127+I148+I173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1223</v>
      </c>
      <c r="D4" s="6"/>
      <c r="E4" s="18" t="s">
        <v>1224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0+I9+I13+I17+I21+I25+I29</f>
      </c>
      <c r="R8">
        <f>0+O9+O13+O17+O21+O25+O29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226.66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25.5">
      <c r="A10" s="35" t="s">
        <v>52</v>
      </c>
      <c r="E10" s="36" t="s">
        <v>543</v>
      </c>
    </row>
    <row r="11" spans="1:5" ht="63.75">
      <c r="A11" s="37" t="s">
        <v>54</v>
      </c>
      <c r="E11" s="38" t="s">
        <v>1225</v>
      </c>
    </row>
    <row r="12" spans="1:5" ht="25.5">
      <c r="A12" t="s">
        <v>56</v>
      </c>
      <c r="E12" s="36" t="s">
        <v>189</v>
      </c>
    </row>
    <row r="13" spans="1:16" ht="12.75">
      <c r="A13" s="25" t="s">
        <v>46</v>
      </c>
      <c r="B13" s="29" t="s">
        <v>22</v>
      </c>
      <c r="C13" s="29" t="s">
        <v>288</v>
      </c>
      <c r="D13" s="25" t="s">
        <v>48</v>
      </c>
      <c r="E13" s="30" t="s">
        <v>195</v>
      </c>
      <c r="F13" s="31" t="s">
        <v>186</v>
      </c>
      <c r="G13" s="32">
        <v>1.085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1226</v>
      </c>
    </row>
    <row r="15" spans="1:5" ht="12.75">
      <c r="A15" s="37" t="s">
        <v>54</v>
      </c>
      <c r="E15" s="38" t="s">
        <v>1227</v>
      </c>
    </row>
    <row r="16" spans="1:5" ht="25.5">
      <c r="A16" t="s">
        <v>56</v>
      </c>
      <c r="E16" s="36" t="s">
        <v>189</v>
      </c>
    </row>
    <row r="17" spans="1:16" ht="12.75">
      <c r="A17" s="25" t="s">
        <v>46</v>
      </c>
      <c r="B17" s="29" t="s">
        <v>21</v>
      </c>
      <c r="C17" s="29" t="s">
        <v>62</v>
      </c>
      <c r="D17" s="25" t="s">
        <v>48</v>
      </c>
      <c r="E17" s="30" t="s">
        <v>63</v>
      </c>
      <c r="F17" s="31" t="s">
        <v>50</v>
      </c>
      <c r="G17" s="32">
        <v>1</v>
      </c>
      <c r="H17" s="33">
        <v>0</v>
      </c>
      <c r="I17" s="34">
        <f>ROUND(ROUND(H17,2)*ROUND(G17,3),2)</f>
      </c>
      <c r="J17" s="31" t="s">
        <v>107</v>
      </c>
      <c r="O17">
        <f>(I17*21)/100</f>
      </c>
      <c r="P17" t="s">
        <v>22</v>
      </c>
    </row>
    <row r="18" spans="1:5" ht="89.25">
      <c r="A18" s="35" t="s">
        <v>52</v>
      </c>
      <c r="E18" s="36" t="s">
        <v>1228</v>
      </c>
    </row>
    <row r="19" spans="1:5" ht="12.75">
      <c r="A19" s="37" t="s">
        <v>54</v>
      </c>
      <c r="E19" s="38" t="s">
        <v>55</v>
      </c>
    </row>
    <row r="20" spans="1:5" ht="38.25">
      <c r="A20" t="s">
        <v>56</v>
      </c>
      <c r="E20" s="36" t="s">
        <v>65</v>
      </c>
    </row>
    <row r="21" spans="1:16" ht="12.75">
      <c r="A21" s="25" t="s">
        <v>46</v>
      </c>
      <c r="B21" s="29" t="s">
        <v>32</v>
      </c>
      <c r="C21" s="29" t="s">
        <v>81</v>
      </c>
      <c r="D21" s="25" t="s">
        <v>48</v>
      </c>
      <c r="E21" s="30" t="s">
        <v>82</v>
      </c>
      <c r="F21" s="31" t="s">
        <v>50</v>
      </c>
      <c r="G21" s="32">
        <v>1</v>
      </c>
      <c r="H21" s="33">
        <v>0</v>
      </c>
      <c r="I21" s="34">
        <f>ROUND(ROUND(H21,2)*ROUND(G21,3),2)</f>
      </c>
      <c r="J21" s="31" t="s">
        <v>107</v>
      </c>
      <c r="O21">
        <f>(I21*21)/100</f>
      </c>
      <c r="P21" t="s">
        <v>22</v>
      </c>
    </row>
    <row r="22" spans="1:5" ht="12.75">
      <c r="A22" s="35" t="s">
        <v>52</v>
      </c>
      <c r="E22" s="36" t="s">
        <v>1229</v>
      </c>
    </row>
    <row r="23" spans="1:5" ht="12.75">
      <c r="A23" s="37" t="s">
        <v>54</v>
      </c>
      <c r="E23" s="38" t="s">
        <v>55</v>
      </c>
    </row>
    <row r="24" spans="1:5" ht="12.75">
      <c r="A24" t="s">
        <v>56</v>
      </c>
      <c r="E24" s="36" t="s">
        <v>61</v>
      </c>
    </row>
    <row r="25" spans="1:16" ht="12.75">
      <c r="A25" s="25" t="s">
        <v>46</v>
      </c>
      <c r="B25" s="29" t="s">
        <v>34</v>
      </c>
      <c r="C25" s="29" t="s">
        <v>1230</v>
      </c>
      <c r="D25" s="25" t="s">
        <v>48</v>
      </c>
      <c r="E25" s="30" t="s">
        <v>1231</v>
      </c>
      <c r="F25" s="31" t="s">
        <v>98</v>
      </c>
      <c r="G25" s="32">
        <v>1</v>
      </c>
      <c r="H25" s="33">
        <v>0</v>
      </c>
      <c r="I25" s="34">
        <f>ROUND(ROUND(H25,2)*ROUND(G25,3),2)</f>
      </c>
      <c r="J25" s="31" t="s">
        <v>107</v>
      </c>
      <c r="O25">
        <f>(I25*21)/100</f>
      </c>
      <c r="P25" t="s">
        <v>22</v>
      </c>
    </row>
    <row r="26" spans="1:5" ht="12.75">
      <c r="A26" s="35" t="s">
        <v>52</v>
      </c>
      <c r="E26" s="36" t="s">
        <v>1232</v>
      </c>
    </row>
    <row r="27" spans="1:5" ht="12.75">
      <c r="A27" s="37" t="s">
        <v>54</v>
      </c>
      <c r="E27" s="38" t="s">
        <v>55</v>
      </c>
    </row>
    <row r="28" spans="1:5" ht="12.75">
      <c r="A28" t="s">
        <v>56</v>
      </c>
      <c r="E28" s="36" t="s">
        <v>61</v>
      </c>
    </row>
    <row r="29" spans="1:16" ht="12.75">
      <c r="A29" s="25" t="s">
        <v>46</v>
      </c>
      <c r="B29" s="29" t="s">
        <v>36</v>
      </c>
      <c r="C29" s="29" t="s">
        <v>1233</v>
      </c>
      <c r="D29" s="25" t="s">
        <v>48</v>
      </c>
      <c r="E29" s="30" t="s">
        <v>1234</v>
      </c>
      <c r="F29" s="31" t="s">
        <v>98</v>
      </c>
      <c r="G29" s="32">
        <v>1</v>
      </c>
      <c r="H29" s="33">
        <v>0</v>
      </c>
      <c r="I29" s="34">
        <f>ROUND(ROUND(H29,2)*ROUND(G29,3),2)</f>
      </c>
      <c r="J29" s="31" t="s">
        <v>107</v>
      </c>
      <c r="O29">
        <f>(I29*21)/100</f>
      </c>
      <c r="P29" t="s">
        <v>22</v>
      </c>
    </row>
    <row r="30" spans="1:5" ht="12.75">
      <c r="A30" s="35" t="s">
        <v>52</v>
      </c>
      <c r="E30" s="36" t="s">
        <v>48</v>
      </c>
    </row>
    <row r="31" spans="1:5" ht="12.75">
      <c r="A31" s="37" t="s">
        <v>54</v>
      </c>
      <c r="E31" s="38" t="s">
        <v>55</v>
      </c>
    </row>
    <row r="32" spans="1:5" ht="51">
      <c r="A32" t="s">
        <v>56</v>
      </c>
      <c r="E32" s="36" t="s">
        <v>1235</v>
      </c>
    </row>
    <row r="33" spans="1:18" ht="12.75" customHeight="1">
      <c r="A33" s="6" t="s">
        <v>44</v>
      </c>
      <c r="B33" s="6"/>
      <c r="C33" s="41" t="s">
        <v>28</v>
      </c>
      <c r="D33" s="6"/>
      <c r="E33" s="27" t="s">
        <v>103</v>
      </c>
      <c r="F33" s="6"/>
      <c r="G33" s="6"/>
      <c r="H33" s="6"/>
      <c r="I33" s="42">
        <f>0+Q33</f>
      </c>
      <c r="J33" s="6"/>
      <c r="O33">
        <f>0+R33</f>
      </c>
      <c r="Q33">
        <f>0+I34+I38+I42+I46+I50</f>
      </c>
      <c r="R33">
        <f>0+O34+O38+O42+O46+O50</f>
      </c>
    </row>
    <row r="34" spans="1:16" ht="12.75">
      <c r="A34" s="25" t="s">
        <v>46</v>
      </c>
      <c r="B34" s="29" t="s">
        <v>75</v>
      </c>
      <c r="C34" s="29" t="s">
        <v>1236</v>
      </c>
      <c r="D34" s="25" t="s">
        <v>48</v>
      </c>
      <c r="E34" s="30" t="s">
        <v>1237</v>
      </c>
      <c r="F34" s="31" t="s">
        <v>106</v>
      </c>
      <c r="G34" s="32">
        <v>40</v>
      </c>
      <c r="H34" s="33">
        <v>0</v>
      </c>
      <c r="I34" s="34">
        <f>ROUND(ROUND(H34,2)*ROUND(G34,3),2)</f>
      </c>
      <c r="J34" s="31" t="s">
        <v>107</v>
      </c>
      <c r="O34">
        <f>(I34*21)/100</f>
      </c>
      <c r="P34" t="s">
        <v>22</v>
      </c>
    </row>
    <row r="35" spans="1:5" ht="12.75">
      <c r="A35" s="35" t="s">
        <v>52</v>
      </c>
      <c r="E35" s="36" t="s">
        <v>1238</v>
      </c>
    </row>
    <row r="36" spans="1:5" ht="12.75">
      <c r="A36" s="37" t="s">
        <v>54</v>
      </c>
      <c r="E36" s="38" t="s">
        <v>1239</v>
      </c>
    </row>
    <row r="37" spans="1:5" ht="38.25">
      <c r="A37" t="s">
        <v>56</v>
      </c>
      <c r="E37" s="36" t="s">
        <v>1240</v>
      </c>
    </row>
    <row r="38" spans="1:16" ht="25.5">
      <c r="A38" s="25" t="s">
        <v>46</v>
      </c>
      <c r="B38" s="29" t="s">
        <v>80</v>
      </c>
      <c r="C38" s="29" t="s">
        <v>208</v>
      </c>
      <c r="D38" s="25" t="s">
        <v>48</v>
      </c>
      <c r="E38" s="30" t="s">
        <v>209</v>
      </c>
      <c r="F38" s="31" t="s">
        <v>186</v>
      </c>
      <c r="G38" s="32">
        <v>48.451</v>
      </c>
      <c r="H38" s="33">
        <v>0</v>
      </c>
      <c r="I38" s="34">
        <f>ROUND(ROUND(H38,2)*ROUND(G38,3),2)</f>
      </c>
      <c r="J38" s="31" t="s">
        <v>107</v>
      </c>
      <c r="O38">
        <f>(I38*21)/100</f>
      </c>
      <c r="P38" t="s">
        <v>22</v>
      </c>
    </row>
    <row r="39" spans="1:5" ht="12.75">
      <c r="A39" s="35" t="s">
        <v>52</v>
      </c>
      <c r="E39" s="36" t="s">
        <v>1241</v>
      </c>
    </row>
    <row r="40" spans="1:5" ht="25.5">
      <c r="A40" s="37" t="s">
        <v>54</v>
      </c>
      <c r="E40" s="38" t="s">
        <v>1242</v>
      </c>
    </row>
    <row r="41" spans="1:5" ht="63.75">
      <c r="A41" t="s">
        <v>56</v>
      </c>
      <c r="E41" s="36" t="s">
        <v>202</v>
      </c>
    </row>
    <row r="42" spans="1:16" ht="12.75">
      <c r="A42" s="25" t="s">
        <v>46</v>
      </c>
      <c r="B42" s="29" t="s">
        <v>39</v>
      </c>
      <c r="C42" s="29" t="s">
        <v>222</v>
      </c>
      <c r="D42" s="25" t="s">
        <v>48</v>
      </c>
      <c r="E42" s="30" t="s">
        <v>223</v>
      </c>
      <c r="F42" s="31" t="s">
        <v>186</v>
      </c>
      <c r="G42" s="32">
        <v>18.88</v>
      </c>
      <c r="H42" s="33">
        <v>0</v>
      </c>
      <c r="I42" s="34">
        <f>ROUND(ROUND(H42,2)*ROUND(G42,3),2)</f>
      </c>
      <c r="J42" s="31" t="s">
        <v>107</v>
      </c>
      <c r="O42">
        <f>(I42*21)/100</f>
      </c>
      <c r="P42" t="s">
        <v>22</v>
      </c>
    </row>
    <row r="43" spans="1:5" ht="12.75">
      <c r="A43" s="35" t="s">
        <v>52</v>
      </c>
      <c r="E43" s="36" t="s">
        <v>1243</v>
      </c>
    </row>
    <row r="44" spans="1:5" ht="12.75">
      <c r="A44" s="37" t="s">
        <v>54</v>
      </c>
      <c r="E44" s="38" t="s">
        <v>1244</v>
      </c>
    </row>
    <row r="45" spans="1:5" ht="63.75">
      <c r="A45" t="s">
        <v>56</v>
      </c>
      <c r="E45" s="36" t="s">
        <v>202</v>
      </c>
    </row>
    <row r="46" spans="1:16" ht="12.75">
      <c r="A46" s="25" t="s">
        <v>46</v>
      </c>
      <c r="B46" s="29" t="s">
        <v>41</v>
      </c>
      <c r="C46" s="29" t="s">
        <v>1245</v>
      </c>
      <c r="D46" s="25" t="s">
        <v>48</v>
      </c>
      <c r="E46" s="30" t="s">
        <v>1246</v>
      </c>
      <c r="F46" s="31" t="s">
        <v>186</v>
      </c>
      <c r="G46" s="32">
        <v>77.16</v>
      </c>
      <c r="H46" s="33">
        <v>0</v>
      </c>
      <c r="I46" s="34">
        <f>ROUND(ROUND(H46,2)*ROUND(G46,3),2)</f>
      </c>
      <c r="J46" s="31" t="s">
        <v>107</v>
      </c>
      <c r="O46">
        <f>(I46*21)/100</f>
      </c>
      <c r="P46" t="s">
        <v>22</v>
      </c>
    </row>
    <row r="47" spans="1:5" ht="12.75">
      <c r="A47" s="35" t="s">
        <v>52</v>
      </c>
      <c r="E47" s="36" t="s">
        <v>1247</v>
      </c>
    </row>
    <row r="48" spans="1:5" ht="25.5">
      <c r="A48" s="37" t="s">
        <v>54</v>
      </c>
      <c r="E48" s="38" t="s">
        <v>1248</v>
      </c>
    </row>
    <row r="49" spans="1:5" ht="344.25">
      <c r="A49" t="s">
        <v>56</v>
      </c>
      <c r="E49" s="36" t="s">
        <v>1249</v>
      </c>
    </row>
    <row r="50" spans="1:16" ht="12.75">
      <c r="A50" s="25" t="s">
        <v>46</v>
      </c>
      <c r="B50" s="29" t="s">
        <v>43</v>
      </c>
      <c r="C50" s="29" t="s">
        <v>321</v>
      </c>
      <c r="D50" s="25" t="s">
        <v>48</v>
      </c>
      <c r="E50" s="30" t="s">
        <v>322</v>
      </c>
      <c r="F50" s="31" t="s">
        <v>186</v>
      </c>
      <c r="G50" s="32">
        <v>6</v>
      </c>
      <c r="H50" s="33">
        <v>0</v>
      </c>
      <c r="I50" s="34">
        <f>ROUND(ROUND(H50,2)*ROUND(G50,3),2)</f>
      </c>
      <c r="J50" s="31" t="s">
        <v>107</v>
      </c>
      <c r="O50">
        <f>(I50*21)/100</f>
      </c>
      <c r="P50" t="s">
        <v>22</v>
      </c>
    </row>
    <row r="51" spans="1:5" ht="12.75">
      <c r="A51" s="35" t="s">
        <v>52</v>
      </c>
      <c r="E51" s="36" t="s">
        <v>1250</v>
      </c>
    </row>
    <row r="52" spans="1:5" ht="12.75">
      <c r="A52" s="37" t="s">
        <v>54</v>
      </c>
      <c r="E52" s="38" t="s">
        <v>1251</v>
      </c>
    </row>
    <row r="53" spans="1:5" ht="293.25">
      <c r="A53" t="s">
        <v>56</v>
      </c>
      <c r="E53" s="36" t="s">
        <v>1252</v>
      </c>
    </row>
    <row r="54" spans="1:18" ht="12.75" customHeight="1">
      <c r="A54" s="6" t="s">
        <v>44</v>
      </c>
      <c r="B54" s="6"/>
      <c r="C54" s="41" t="s">
        <v>22</v>
      </c>
      <c r="D54" s="6"/>
      <c r="E54" s="27" t="s">
        <v>619</v>
      </c>
      <c r="F54" s="6"/>
      <c r="G54" s="6"/>
      <c r="H54" s="6"/>
      <c r="I54" s="42">
        <f>0+Q54</f>
      </c>
      <c r="J54" s="6"/>
      <c r="O54">
        <f>0+R54</f>
      </c>
      <c r="Q54">
        <f>0+I55+I59</f>
      </c>
      <c r="R54">
        <f>0+O55+O59</f>
      </c>
    </row>
    <row r="55" spans="1:16" ht="12.75">
      <c r="A55" s="25" t="s">
        <v>46</v>
      </c>
      <c r="B55" s="29" t="s">
        <v>95</v>
      </c>
      <c r="C55" s="29" t="s">
        <v>1253</v>
      </c>
      <c r="D55" s="25" t="s">
        <v>48</v>
      </c>
      <c r="E55" s="30" t="s">
        <v>1254</v>
      </c>
      <c r="F55" s="31" t="s">
        <v>186</v>
      </c>
      <c r="G55" s="32">
        <v>0.404</v>
      </c>
      <c r="H55" s="33">
        <v>0</v>
      </c>
      <c r="I55" s="34">
        <f>ROUND(ROUND(H55,2)*ROUND(G55,3),2)</f>
      </c>
      <c r="J55" s="31" t="s">
        <v>107</v>
      </c>
      <c r="O55">
        <f>(I55*21)/100</f>
      </c>
      <c r="P55" t="s">
        <v>22</v>
      </c>
    </row>
    <row r="56" spans="1:5" ht="12.75">
      <c r="A56" s="35" t="s">
        <v>52</v>
      </c>
      <c r="E56" s="36" t="s">
        <v>1255</v>
      </c>
    </row>
    <row r="57" spans="1:5" ht="25.5">
      <c r="A57" s="37" t="s">
        <v>54</v>
      </c>
      <c r="E57" s="38" t="s">
        <v>1256</v>
      </c>
    </row>
    <row r="58" spans="1:5" ht="51">
      <c r="A58" t="s">
        <v>56</v>
      </c>
      <c r="E58" s="36" t="s">
        <v>1257</v>
      </c>
    </row>
    <row r="59" spans="1:16" ht="12.75">
      <c r="A59" s="25" t="s">
        <v>46</v>
      </c>
      <c r="B59" s="29" t="s">
        <v>155</v>
      </c>
      <c r="C59" s="29" t="s">
        <v>1258</v>
      </c>
      <c r="D59" s="25" t="s">
        <v>48</v>
      </c>
      <c r="E59" s="30" t="s">
        <v>1259</v>
      </c>
      <c r="F59" s="31" t="s">
        <v>158</v>
      </c>
      <c r="G59" s="32">
        <v>10</v>
      </c>
      <c r="H59" s="33">
        <v>0</v>
      </c>
      <c r="I59" s="34">
        <f>ROUND(ROUND(H59,2)*ROUND(G59,3),2)</f>
      </c>
      <c r="J59" s="31" t="s">
        <v>107</v>
      </c>
      <c r="O59">
        <f>(I59*21)/100</f>
      </c>
      <c r="P59" t="s">
        <v>22</v>
      </c>
    </row>
    <row r="60" spans="1:5" ht="12.75">
      <c r="A60" s="35" t="s">
        <v>52</v>
      </c>
      <c r="E60" s="36" t="s">
        <v>1260</v>
      </c>
    </row>
    <row r="61" spans="1:5" ht="12.75">
      <c r="A61" s="37" t="s">
        <v>54</v>
      </c>
      <c r="E61" s="38" t="s">
        <v>1261</v>
      </c>
    </row>
    <row r="62" spans="1:5" ht="191.25">
      <c r="A62" t="s">
        <v>56</v>
      </c>
      <c r="E62" s="36" t="s">
        <v>1262</v>
      </c>
    </row>
    <row r="63" spans="1:18" ht="12.75" customHeight="1">
      <c r="A63" s="6" t="s">
        <v>44</v>
      </c>
      <c r="B63" s="6"/>
      <c r="C63" s="41" t="s">
        <v>21</v>
      </c>
      <c r="D63" s="6"/>
      <c r="E63" s="27" t="s">
        <v>635</v>
      </c>
      <c r="F63" s="6"/>
      <c r="G63" s="6"/>
      <c r="H63" s="6"/>
      <c r="I63" s="42">
        <f>0+Q63</f>
      </c>
      <c r="J63" s="6"/>
      <c r="O63">
        <f>0+R63</f>
      </c>
      <c r="Q63">
        <f>0+I64+I68+I72+I76</f>
      </c>
      <c r="R63">
        <f>0+O64+O68+O72+O76</f>
      </c>
    </row>
    <row r="64" spans="1:16" ht="12.75">
      <c r="A64" s="25" t="s">
        <v>46</v>
      </c>
      <c r="B64" s="29" t="s">
        <v>162</v>
      </c>
      <c r="C64" s="29" t="s">
        <v>1263</v>
      </c>
      <c r="D64" s="25" t="s">
        <v>48</v>
      </c>
      <c r="E64" s="30" t="s">
        <v>1264</v>
      </c>
      <c r="F64" s="31" t="s">
        <v>1265</v>
      </c>
      <c r="G64" s="32">
        <v>512</v>
      </c>
      <c r="H64" s="33">
        <v>0</v>
      </c>
      <c r="I64" s="34">
        <f>ROUND(ROUND(H64,2)*ROUND(G64,3),2)</f>
      </c>
      <c r="J64" s="31" t="s">
        <v>107</v>
      </c>
      <c r="O64">
        <f>(I64*21)/100</f>
      </c>
      <c r="P64" t="s">
        <v>22</v>
      </c>
    </row>
    <row r="65" spans="1:5" ht="12.75">
      <c r="A65" s="35" t="s">
        <v>52</v>
      </c>
      <c r="E65" s="36" t="s">
        <v>48</v>
      </c>
    </row>
    <row r="66" spans="1:5" ht="25.5">
      <c r="A66" s="37" t="s">
        <v>54</v>
      </c>
      <c r="E66" s="38" t="s">
        <v>1266</v>
      </c>
    </row>
    <row r="67" spans="1:5" ht="25.5">
      <c r="A67" t="s">
        <v>56</v>
      </c>
      <c r="E67" s="36" t="s">
        <v>1267</v>
      </c>
    </row>
    <row r="68" spans="1:16" ht="12.75">
      <c r="A68" s="25" t="s">
        <v>46</v>
      </c>
      <c r="B68" s="29" t="s">
        <v>167</v>
      </c>
      <c r="C68" s="29" t="s">
        <v>1268</v>
      </c>
      <c r="D68" s="25" t="s">
        <v>48</v>
      </c>
      <c r="E68" s="30" t="s">
        <v>1269</v>
      </c>
      <c r="F68" s="31" t="s">
        <v>186</v>
      </c>
      <c r="G68" s="32">
        <v>30.4</v>
      </c>
      <c r="H68" s="33">
        <v>0</v>
      </c>
      <c r="I68" s="34">
        <f>ROUND(ROUND(H68,2)*ROUND(G68,3),2)</f>
      </c>
      <c r="J68" s="31" t="s">
        <v>107</v>
      </c>
      <c r="O68">
        <f>(I68*21)/100</f>
      </c>
      <c r="P68" t="s">
        <v>22</v>
      </c>
    </row>
    <row r="69" spans="1:5" ht="12.75">
      <c r="A69" s="35" t="s">
        <v>52</v>
      </c>
      <c r="E69" s="36" t="s">
        <v>48</v>
      </c>
    </row>
    <row r="70" spans="1:5" ht="38.25">
      <c r="A70" s="37" t="s">
        <v>54</v>
      </c>
      <c r="E70" s="38" t="s">
        <v>1270</v>
      </c>
    </row>
    <row r="71" spans="1:5" ht="382.5">
      <c r="A71" t="s">
        <v>56</v>
      </c>
      <c r="E71" s="36" t="s">
        <v>1271</v>
      </c>
    </row>
    <row r="72" spans="1:16" ht="12.75">
      <c r="A72" s="25" t="s">
        <v>46</v>
      </c>
      <c r="B72" s="29" t="s">
        <v>172</v>
      </c>
      <c r="C72" s="29" t="s">
        <v>1272</v>
      </c>
      <c r="D72" s="25" t="s">
        <v>48</v>
      </c>
      <c r="E72" s="30" t="s">
        <v>1273</v>
      </c>
      <c r="F72" s="31" t="s">
        <v>353</v>
      </c>
      <c r="G72" s="32">
        <v>7.6</v>
      </c>
      <c r="H72" s="33">
        <v>0</v>
      </c>
      <c r="I72" s="34">
        <f>ROUND(ROUND(H72,2)*ROUND(G72,3),2)</f>
      </c>
      <c r="J72" s="31" t="s">
        <v>107</v>
      </c>
      <c r="O72">
        <f>(I72*21)/100</f>
      </c>
      <c r="P72" t="s">
        <v>22</v>
      </c>
    </row>
    <row r="73" spans="1:5" ht="12.75">
      <c r="A73" s="35" t="s">
        <v>52</v>
      </c>
      <c r="E73" s="36" t="s">
        <v>48</v>
      </c>
    </row>
    <row r="74" spans="1:5" ht="12.75">
      <c r="A74" s="37" t="s">
        <v>54</v>
      </c>
      <c r="E74" s="38" t="s">
        <v>1274</v>
      </c>
    </row>
    <row r="75" spans="1:5" ht="242.25">
      <c r="A75" t="s">
        <v>56</v>
      </c>
      <c r="E75" s="36" t="s">
        <v>1275</v>
      </c>
    </row>
    <row r="76" spans="1:16" ht="12.75">
      <c r="A76" s="25" t="s">
        <v>46</v>
      </c>
      <c r="B76" s="29" t="s">
        <v>176</v>
      </c>
      <c r="C76" s="29" t="s">
        <v>1276</v>
      </c>
      <c r="D76" s="25" t="s">
        <v>48</v>
      </c>
      <c r="E76" s="30" t="s">
        <v>1277</v>
      </c>
      <c r="F76" s="31" t="s">
        <v>186</v>
      </c>
      <c r="G76" s="32">
        <v>10</v>
      </c>
      <c r="H76" s="33">
        <v>0</v>
      </c>
      <c r="I76" s="34">
        <f>ROUND(ROUND(H76,2)*ROUND(G76,3),2)</f>
      </c>
      <c r="J76" s="31" t="s">
        <v>107</v>
      </c>
      <c r="O76">
        <f>(I76*21)/100</f>
      </c>
      <c r="P76" t="s">
        <v>22</v>
      </c>
    </row>
    <row r="77" spans="1:5" ht="25.5">
      <c r="A77" s="35" t="s">
        <v>52</v>
      </c>
      <c r="E77" s="36" t="s">
        <v>1278</v>
      </c>
    </row>
    <row r="78" spans="1:5" ht="12.75">
      <c r="A78" s="37" t="s">
        <v>54</v>
      </c>
      <c r="E78" s="38" t="s">
        <v>1279</v>
      </c>
    </row>
    <row r="79" spans="1:5" ht="25.5">
      <c r="A79" t="s">
        <v>56</v>
      </c>
      <c r="E79" s="36" t="s">
        <v>1280</v>
      </c>
    </row>
    <row r="80" spans="1:18" ht="12.75" customHeight="1">
      <c r="A80" s="6" t="s">
        <v>44</v>
      </c>
      <c r="B80" s="6"/>
      <c r="C80" s="41" t="s">
        <v>32</v>
      </c>
      <c r="D80" s="6"/>
      <c r="E80" s="27" t="s">
        <v>341</v>
      </c>
      <c r="F80" s="6"/>
      <c r="G80" s="6"/>
      <c r="H80" s="6"/>
      <c r="I80" s="42">
        <f>0+Q80</f>
      </c>
      <c r="J80" s="6"/>
      <c r="O80">
        <f>0+R80</f>
      </c>
      <c r="Q80">
        <f>0+I81+I85+I89+I93</f>
      </c>
      <c r="R80">
        <f>0+O81+O85+O89+O93</f>
      </c>
    </row>
    <row r="81" spans="1:16" ht="12.75">
      <c r="A81" s="25" t="s">
        <v>46</v>
      </c>
      <c r="B81" s="29" t="s">
        <v>264</v>
      </c>
      <c r="C81" s="29" t="s">
        <v>1281</v>
      </c>
      <c r="D81" s="25" t="s">
        <v>48</v>
      </c>
      <c r="E81" s="30" t="s">
        <v>1282</v>
      </c>
      <c r="F81" s="31" t="s">
        <v>186</v>
      </c>
      <c r="G81" s="32">
        <v>84.896</v>
      </c>
      <c r="H81" s="33">
        <v>0</v>
      </c>
      <c r="I81" s="34">
        <f>ROUND(ROUND(H81,2)*ROUND(G81,3),2)</f>
      </c>
      <c r="J81" s="31" t="s">
        <v>107</v>
      </c>
      <c r="O81">
        <f>(I81*21)/100</f>
      </c>
      <c r="P81" t="s">
        <v>22</v>
      </c>
    </row>
    <row r="82" spans="1:5" ht="25.5">
      <c r="A82" s="35" t="s">
        <v>52</v>
      </c>
      <c r="E82" s="36" t="s">
        <v>1283</v>
      </c>
    </row>
    <row r="83" spans="1:5" ht="51">
      <c r="A83" s="37" t="s">
        <v>54</v>
      </c>
      <c r="E83" s="38" t="s">
        <v>1284</v>
      </c>
    </row>
    <row r="84" spans="1:5" ht="369.75">
      <c r="A84" t="s">
        <v>56</v>
      </c>
      <c r="E84" s="36" t="s">
        <v>346</v>
      </c>
    </row>
    <row r="85" spans="1:16" ht="12.75">
      <c r="A85" s="25" t="s">
        <v>46</v>
      </c>
      <c r="B85" s="29" t="s">
        <v>270</v>
      </c>
      <c r="C85" s="29" t="s">
        <v>1285</v>
      </c>
      <c r="D85" s="25" t="s">
        <v>48</v>
      </c>
      <c r="E85" s="30" t="s">
        <v>1286</v>
      </c>
      <c r="F85" s="31" t="s">
        <v>353</v>
      </c>
      <c r="G85" s="32">
        <v>15.3</v>
      </c>
      <c r="H85" s="33">
        <v>0</v>
      </c>
      <c r="I85" s="34">
        <f>ROUND(ROUND(H85,2)*ROUND(G85,3),2)</f>
      </c>
      <c r="J85" s="31" t="s">
        <v>107</v>
      </c>
      <c r="O85">
        <f>(I85*21)/100</f>
      </c>
      <c r="P85" t="s">
        <v>22</v>
      </c>
    </row>
    <row r="86" spans="1:5" ht="12.75">
      <c r="A86" s="35" t="s">
        <v>52</v>
      </c>
      <c r="E86" s="36" t="s">
        <v>48</v>
      </c>
    </row>
    <row r="87" spans="1:5" ht="12.75">
      <c r="A87" s="37" t="s">
        <v>54</v>
      </c>
      <c r="E87" s="38" t="s">
        <v>1287</v>
      </c>
    </row>
    <row r="88" spans="1:5" ht="267.75">
      <c r="A88" t="s">
        <v>56</v>
      </c>
      <c r="E88" s="36" t="s">
        <v>1288</v>
      </c>
    </row>
    <row r="89" spans="1:16" ht="12.75">
      <c r="A89" s="25" t="s">
        <v>46</v>
      </c>
      <c r="B89" s="29" t="s">
        <v>276</v>
      </c>
      <c r="C89" s="29" t="s">
        <v>652</v>
      </c>
      <c r="D89" s="25" t="s">
        <v>48</v>
      </c>
      <c r="E89" s="30" t="s">
        <v>653</v>
      </c>
      <c r="F89" s="31" t="s">
        <v>186</v>
      </c>
      <c r="G89" s="32">
        <v>38.304</v>
      </c>
      <c r="H89" s="33">
        <v>0</v>
      </c>
      <c r="I89" s="34">
        <f>ROUND(ROUND(H89,2)*ROUND(G89,3),2)</f>
      </c>
      <c r="J89" s="31" t="s">
        <v>107</v>
      </c>
      <c r="O89">
        <f>(I89*21)/100</f>
      </c>
      <c r="P89" t="s">
        <v>22</v>
      </c>
    </row>
    <row r="90" spans="1:5" ht="12.75">
      <c r="A90" s="35" t="s">
        <v>52</v>
      </c>
      <c r="E90" s="36" t="s">
        <v>1289</v>
      </c>
    </row>
    <row r="91" spans="1:5" ht="51">
      <c r="A91" s="37" t="s">
        <v>54</v>
      </c>
      <c r="E91" s="38" t="s">
        <v>1290</v>
      </c>
    </row>
    <row r="92" spans="1:5" ht="369.75">
      <c r="A92" t="s">
        <v>56</v>
      </c>
      <c r="E92" s="36" t="s">
        <v>574</v>
      </c>
    </row>
    <row r="93" spans="1:16" ht="12.75">
      <c r="A93" s="25" t="s">
        <v>46</v>
      </c>
      <c r="B93" s="29" t="s">
        <v>362</v>
      </c>
      <c r="C93" s="29" t="s">
        <v>668</v>
      </c>
      <c r="D93" s="25" t="s">
        <v>48</v>
      </c>
      <c r="E93" s="30" t="s">
        <v>669</v>
      </c>
      <c r="F93" s="31" t="s">
        <v>186</v>
      </c>
      <c r="G93" s="32">
        <v>3.92</v>
      </c>
      <c r="H93" s="33">
        <v>0</v>
      </c>
      <c r="I93" s="34">
        <f>ROUND(ROUND(H93,2)*ROUND(G93,3),2)</f>
      </c>
      <c r="J93" s="31" t="s">
        <v>107</v>
      </c>
      <c r="O93">
        <f>(I93*21)/100</f>
      </c>
      <c r="P93" t="s">
        <v>22</v>
      </c>
    </row>
    <row r="94" spans="1:5" ht="25.5">
      <c r="A94" s="35" t="s">
        <v>52</v>
      </c>
      <c r="E94" s="36" t="s">
        <v>1291</v>
      </c>
    </row>
    <row r="95" spans="1:5" ht="12.75">
      <c r="A95" s="37" t="s">
        <v>54</v>
      </c>
      <c r="E95" s="38" t="s">
        <v>1292</v>
      </c>
    </row>
    <row r="96" spans="1:5" ht="102">
      <c r="A96" t="s">
        <v>56</v>
      </c>
      <c r="E96" s="36" t="s">
        <v>750</v>
      </c>
    </row>
    <row r="97" spans="1:18" ht="12.75" customHeight="1">
      <c r="A97" s="6" t="s">
        <v>44</v>
      </c>
      <c r="B97" s="6"/>
      <c r="C97" s="41" t="s">
        <v>34</v>
      </c>
      <c r="D97" s="6"/>
      <c r="E97" s="27" t="s">
        <v>368</v>
      </c>
      <c r="F97" s="6"/>
      <c r="G97" s="6"/>
      <c r="H97" s="6"/>
      <c r="I97" s="42">
        <f>0+Q97</f>
      </c>
      <c r="J97" s="6"/>
      <c r="O97">
        <f>0+R97</f>
      </c>
      <c r="Q97">
        <f>0+I98+I102</f>
      </c>
      <c r="R97">
        <f>0+O98+O102</f>
      </c>
    </row>
    <row r="98" spans="1:16" ht="12.75">
      <c r="A98" s="25" t="s">
        <v>46</v>
      </c>
      <c r="B98" s="29" t="s">
        <v>369</v>
      </c>
      <c r="C98" s="29" t="s">
        <v>940</v>
      </c>
      <c r="D98" s="25" t="s">
        <v>48</v>
      </c>
      <c r="E98" s="30" t="s">
        <v>941</v>
      </c>
      <c r="F98" s="31" t="s">
        <v>186</v>
      </c>
      <c r="G98" s="32">
        <v>35.5</v>
      </c>
      <c r="H98" s="33">
        <v>0</v>
      </c>
      <c r="I98" s="34">
        <f>ROUND(ROUND(H98,2)*ROUND(G98,3),2)</f>
      </c>
      <c r="J98" s="31" t="s">
        <v>107</v>
      </c>
      <c r="O98">
        <f>(I98*21)/100</f>
      </c>
      <c r="P98" t="s">
        <v>22</v>
      </c>
    </row>
    <row r="99" spans="1:5" ht="12.75">
      <c r="A99" s="35" t="s">
        <v>52</v>
      </c>
      <c r="E99" s="36" t="s">
        <v>1293</v>
      </c>
    </row>
    <row r="100" spans="1:5" ht="12.75">
      <c r="A100" s="37" t="s">
        <v>54</v>
      </c>
      <c r="E100" s="38" t="s">
        <v>1294</v>
      </c>
    </row>
    <row r="101" spans="1:5" ht="51">
      <c r="A101" t="s">
        <v>56</v>
      </c>
      <c r="E101" s="36" t="s">
        <v>680</v>
      </c>
    </row>
    <row r="102" spans="1:16" ht="12.75">
      <c r="A102" s="25" t="s">
        <v>46</v>
      </c>
      <c r="B102" s="29" t="s">
        <v>375</v>
      </c>
      <c r="C102" s="29" t="s">
        <v>1295</v>
      </c>
      <c r="D102" s="25" t="s">
        <v>48</v>
      </c>
      <c r="E102" s="30" t="s">
        <v>1296</v>
      </c>
      <c r="F102" s="31" t="s">
        <v>106</v>
      </c>
      <c r="G102" s="32">
        <v>208.14</v>
      </c>
      <c r="H102" s="33">
        <v>0</v>
      </c>
      <c r="I102" s="34">
        <f>ROUND(ROUND(H102,2)*ROUND(G102,3),2)</f>
      </c>
      <c r="J102" s="31" t="s">
        <v>107</v>
      </c>
      <c r="O102">
        <f>(I102*21)/100</f>
      </c>
      <c r="P102" t="s">
        <v>22</v>
      </c>
    </row>
    <row r="103" spans="1:5" ht="12.75">
      <c r="A103" s="35" t="s">
        <v>52</v>
      </c>
      <c r="E103" s="36" t="s">
        <v>1297</v>
      </c>
    </row>
    <row r="104" spans="1:5" ht="51">
      <c r="A104" s="37" t="s">
        <v>54</v>
      </c>
      <c r="E104" s="38" t="s">
        <v>1298</v>
      </c>
    </row>
    <row r="105" spans="1:5" ht="140.25">
      <c r="A105" t="s">
        <v>56</v>
      </c>
      <c r="E105" s="36" t="s">
        <v>392</v>
      </c>
    </row>
    <row r="106" spans="1:18" ht="12.75" customHeight="1">
      <c r="A106" s="6" t="s">
        <v>44</v>
      </c>
      <c r="B106" s="6"/>
      <c r="C106" s="41" t="s">
        <v>36</v>
      </c>
      <c r="D106" s="6"/>
      <c r="E106" s="27" t="s">
        <v>1299</v>
      </c>
      <c r="F106" s="6"/>
      <c r="G106" s="6"/>
      <c r="H106" s="6"/>
      <c r="I106" s="42">
        <f>0+Q106</f>
      </c>
      <c r="J106" s="6"/>
      <c r="O106">
        <f>0+R106</f>
      </c>
      <c r="Q106">
        <f>0+I107+I111+I115+I119+I123</f>
      </c>
      <c r="R106">
        <f>0+O107+O111+O115+O119+O123</f>
      </c>
    </row>
    <row r="107" spans="1:16" ht="25.5">
      <c r="A107" s="25" t="s">
        <v>46</v>
      </c>
      <c r="B107" s="29" t="s">
        <v>381</v>
      </c>
      <c r="C107" s="29" t="s">
        <v>1300</v>
      </c>
      <c r="D107" s="25" t="s">
        <v>48</v>
      </c>
      <c r="E107" s="30" t="s">
        <v>1301</v>
      </c>
      <c r="F107" s="31" t="s">
        <v>106</v>
      </c>
      <c r="G107" s="32">
        <v>23.37</v>
      </c>
      <c r="H107" s="33">
        <v>0</v>
      </c>
      <c r="I107" s="34">
        <f>ROUND(ROUND(H107,2)*ROUND(G107,3),2)</f>
      </c>
      <c r="J107" s="31" t="s">
        <v>107</v>
      </c>
      <c r="O107">
        <f>(I107*21)/100</f>
      </c>
      <c r="P107" t="s">
        <v>22</v>
      </c>
    </row>
    <row r="108" spans="1:5" ht="12.75">
      <c r="A108" s="35" t="s">
        <v>52</v>
      </c>
      <c r="E108" s="36" t="s">
        <v>1302</v>
      </c>
    </row>
    <row r="109" spans="1:5" ht="38.25">
      <c r="A109" s="37" t="s">
        <v>54</v>
      </c>
      <c r="E109" s="38" t="s">
        <v>1303</v>
      </c>
    </row>
    <row r="110" spans="1:5" ht="76.5">
      <c r="A110" t="s">
        <v>56</v>
      </c>
      <c r="E110" s="36" t="s">
        <v>1304</v>
      </c>
    </row>
    <row r="111" spans="1:16" ht="25.5">
      <c r="A111" s="25" t="s">
        <v>46</v>
      </c>
      <c r="B111" s="29" t="s">
        <v>387</v>
      </c>
      <c r="C111" s="29" t="s">
        <v>1305</v>
      </c>
      <c r="D111" s="25" t="s">
        <v>48</v>
      </c>
      <c r="E111" s="30" t="s">
        <v>1306</v>
      </c>
      <c r="F111" s="31" t="s">
        <v>106</v>
      </c>
      <c r="G111" s="32">
        <v>23.37</v>
      </c>
      <c r="H111" s="33">
        <v>0</v>
      </c>
      <c r="I111" s="34">
        <f>ROUND(ROUND(H111,2)*ROUND(G111,3),2)</f>
      </c>
      <c r="J111" s="31" t="s">
        <v>107</v>
      </c>
      <c r="O111">
        <f>(I111*21)/100</f>
      </c>
      <c r="P111" t="s">
        <v>22</v>
      </c>
    </row>
    <row r="112" spans="1:5" ht="12.75">
      <c r="A112" s="35" t="s">
        <v>52</v>
      </c>
      <c r="E112" s="36" t="s">
        <v>1307</v>
      </c>
    </row>
    <row r="113" spans="1:5" ht="38.25">
      <c r="A113" s="37" t="s">
        <v>54</v>
      </c>
      <c r="E113" s="38" t="s">
        <v>1303</v>
      </c>
    </row>
    <row r="114" spans="1:5" ht="76.5">
      <c r="A114" t="s">
        <v>56</v>
      </c>
      <c r="E114" s="36" t="s">
        <v>1304</v>
      </c>
    </row>
    <row r="115" spans="1:16" ht="12.75">
      <c r="A115" s="25" t="s">
        <v>46</v>
      </c>
      <c r="B115" s="29" t="s">
        <v>393</v>
      </c>
      <c r="C115" s="29" t="s">
        <v>1308</v>
      </c>
      <c r="D115" s="25" t="s">
        <v>48</v>
      </c>
      <c r="E115" s="30" t="s">
        <v>1309</v>
      </c>
      <c r="F115" s="31" t="s">
        <v>106</v>
      </c>
      <c r="G115" s="32">
        <v>116.85</v>
      </c>
      <c r="H115" s="33">
        <v>0</v>
      </c>
      <c r="I115" s="34">
        <f>ROUND(ROUND(H115,2)*ROUND(G115,3),2)</f>
      </c>
      <c r="J115" s="31" t="s">
        <v>107</v>
      </c>
      <c r="O115">
        <f>(I115*21)/100</f>
      </c>
      <c r="P115" t="s">
        <v>22</v>
      </c>
    </row>
    <row r="116" spans="1:5" ht="12.75">
      <c r="A116" s="35" t="s">
        <v>52</v>
      </c>
      <c r="E116" s="36" t="s">
        <v>1310</v>
      </c>
    </row>
    <row r="117" spans="1:5" ht="25.5">
      <c r="A117" s="37" t="s">
        <v>54</v>
      </c>
      <c r="E117" s="38" t="s">
        <v>1311</v>
      </c>
    </row>
    <row r="118" spans="1:5" ht="76.5">
      <c r="A118" t="s">
        <v>56</v>
      </c>
      <c r="E118" s="36" t="s">
        <v>1304</v>
      </c>
    </row>
    <row r="119" spans="1:16" ht="12.75">
      <c r="A119" s="25" t="s">
        <v>46</v>
      </c>
      <c r="B119" s="29" t="s">
        <v>398</v>
      </c>
      <c r="C119" s="29" t="s">
        <v>1312</v>
      </c>
      <c r="D119" s="25" t="s">
        <v>48</v>
      </c>
      <c r="E119" s="30" t="s">
        <v>1313</v>
      </c>
      <c r="F119" s="31" t="s">
        <v>106</v>
      </c>
      <c r="G119" s="32">
        <v>11.685</v>
      </c>
      <c r="H119" s="33">
        <v>0</v>
      </c>
      <c r="I119" s="34">
        <f>ROUND(ROUND(H119,2)*ROUND(G119,3),2)</f>
      </c>
      <c r="J119" s="31" t="s">
        <v>107</v>
      </c>
      <c r="O119">
        <f>(I119*21)/100</f>
      </c>
      <c r="P119" t="s">
        <v>22</v>
      </c>
    </row>
    <row r="120" spans="1:5" ht="12.75">
      <c r="A120" s="35" t="s">
        <v>52</v>
      </c>
      <c r="E120" s="36" t="s">
        <v>1314</v>
      </c>
    </row>
    <row r="121" spans="1:5" ht="38.25">
      <c r="A121" s="37" t="s">
        <v>54</v>
      </c>
      <c r="E121" s="38" t="s">
        <v>1315</v>
      </c>
    </row>
    <row r="122" spans="1:5" ht="63.75">
      <c r="A122" t="s">
        <v>56</v>
      </c>
      <c r="E122" s="36" t="s">
        <v>1316</v>
      </c>
    </row>
    <row r="123" spans="1:16" ht="12.75">
      <c r="A123" s="25" t="s">
        <v>46</v>
      </c>
      <c r="B123" s="29" t="s">
        <v>403</v>
      </c>
      <c r="C123" s="29" t="s">
        <v>1317</v>
      </c>
      <c r="D123" s="25" t="s">
        <v>48</v>
      </c>
      <c r="E123" s="30" t="s">
        <v>1318</v>
      </c>
      <c r="F123" s="31" t="s">
        <v>106</v>
      </c>
      <c r="G123" s="32">
        <v>70.11</v>
      </c>
      <c r="H123" s="33">
        <v>0</v>
      </c>
      <c r="I123" s="34">
        <f>ROUND(ROUND(H123,2)*ROUND(G123,3),2)</f>
      </c>
      <c r="J123" s="31" t="s">
        <v>107</v>
      </c>
      <c r="O123">
        <f>(I123*21)/100</f>
      </c>
      <c r="P123" t="s">
        <v>22</v>
      </c>
    </row>
    <row r="124" spans="1:5" ht="12.75">
      <c r="A124" s="35" t="s">
        <v>52</v>
      </c>
      <c r="E124" s="36" t="s">
        <v>1319</v>
      </c>
    </row>
    <row r="125" spans="1:5" ht="114.75">
      <c r="A125" s="37" t="s">
        <v>54</v>
      </c>
      <c r="E125" s="38" t="s">
        <v>1320</v>
      </c>
    </row>
    <row r="126" spans="1:5" ht="89.25">
      <c r="A126" t="s">
        <v>56</v>
      </c>
      <c r="E126" s="36" t="s">
        <v>1321</v>
      </c>
    </row>
    <row r="127" spans="1:18" ht="12.75" customHeight="1">
      <c r="A127" s="6" t="s">
        <v>44</v>
      </c>
      <c r="B127" s="6"/>
      <c r="C127" s="41" t="s">
        <v>75</v>
      </c>
      <c r="D127" s="6"/>
      <c r="E127" s="27" t="s">
        <v>143</v>
      </c>
      <c r="F127" s="6"/>
      <c r="G127" s="6"/>
      <c r="H127" s="6"/>
      <c r="I127" s="42">
        <f>0+Q127</f>
      </c>
      <c r="J127" s="6"/>
      <c r="O127">
        <f>0+R127</f>
      </c>
      <c r="Q127">
        <f>0+I128+I132+I136+I140+I144</f>
      </c>
      <c r="R127">
        <f>0+O128+O132+O136+O140+O144</f>
      </c>
    </row>
    <row r="128" spans="1:16" ht="25.5">
      <c r="A128" s="25" t="s">
        <v>46</v>
      </c>
      <c r="B128" s="29" t="s">
        <v>409</v>
      </c>
      <c r="C128" s="29" t="s">
        <v>1322</v>
      </c>
      <c r="D128" s="25" t="s">
        <v>48</v>
      </c>
      <c r="E128" s="30" t="s">
        <v>1323</v>
      </c>
      <c r="F128" s="31" t="s">
        <v>106</v>
      </c>
      <c r="G128" s="32">
        <v>304.17</v>
      </c>
      <c r="H128" s="33">
        <v>0</v>
      </c>
      <c r="I128" s="34">
        <f>ROUND(ROUND(H128,2)*ROUND(G128,3),2)</f>
      </c>
      <c r="J128" s="31" t="s">
        <v>107</v>
      </c>
      <c r="O128">
        <f>(I128*21)/100</f>
      </c>
      <c r="P128" t="s">
        <v>22</v>
      </c>
    </row>
    <row r="129" spans="1:5" ht="25.5">
      <c r="A129" s="35" t="s">
        <v>52</v>
      </c>
      <c r="E129" s="36" t="s">
        <v>1324</v>
      </c>
    </row>
    <row r="130" spans="1:5" ht="12.75">
      <c r="A130" s="37" t="s">
        <v>54</v>
      </c>
      <c r="E130" s="38" t="s">
        <v>1325</v>
      </c>
    </row>
    <row r="131" spans="1:5" ht="204">
      <c r="A131" t="s">
        <v>56</v>
      </c>
      <c r="E131" s="36" t="s">
        <v>564</v>
      </c>
    </row>
    <row r="132" spans="1:16" ht="12.75">
      <c r="A132" s="25" t="s">
        <v>46</v>
      </c>
      <c r="B132" s="29" t="s">
        <v>416</v>
      </c>
      <c r="C132" s="29" t="s">
        <v>1326</v>
      </c>
      <c r="D132" s="25" t="s">
        <v>48</v>
      </c>
      <c r="E132" s="30" t="s">
        <v>1327</v>
      </c>
      <c r="F132" s="31" t="s">
        <v>106</v>
      </c>
      <c r="G132" s="32">
        <v>67.2</v>
      </c>
      <c r="H132" s="33">
        <v>0</v>
      </c>
      <c r="I132" s="34">
        <f>ROUND(ROUND(H132,2)*ROUND(G132,3),2)</f>
      </c>
      <c r="J132" s="31" t="s">
        <v>107</v>
      </c>
      <c r="O132">
        <f>(I132*21)/100</f>
      </c>
      <c r="P132" t="s">
        <v>22</v>
      </c>
    </row>
    <row r="133" spans="1:5" ht="12.75">
      <c r="A133" s="35" t="s">
        <v>52</v>
      </c>
      <c r="E133" s="36" t="s">
        <v>1328</v>
      </c>
    </row>
    <row r="134" spans="1:5" ht="12.75">
      <c r="A134" s="37" t="s">
        <v>54</v>
      </c>
      <c r="E134" s="38" t="s">
        <v>1329</v>
      </c>
    </row>
    <row r="135" spans="1:5" ht="38.25">
      <c r="A135" t="s">
        <v>56</v>
      </c>
      <c r="E135" s="36" t="s">
        <v>1330</v>
      </c>
    </row>
    <row r="136" spans="1:16" ht="12.75">
      <c r="A136" s="25" t="s">
        <v>46</v>
      </c>
      <c r="B136" s="29" t="s">
        <v>422</v>
      </c>
      <c r="C136" s="29" t="s">
        <v>1331</v>
      </c>
      <c r="D136" s="25" t="s">
        <v>48</v>
      </c>
      <c r="E136" s="30" t="s">
        <v>1332</v>
      </c>
      <c r="F136" s="31" t="s">
        <v>106</v>
      </c>
      <c r="G136" s="32">
        <v>29.44</v>
      </c>
      <c r="H136" s="33">
        <v>0</v>
      </c>
      <c r="I136" s="34">
        <f>ROUND(ROUND(H136,2)*ROUND(G136,3),2)</f>
      </c>
      <c r="J136" s="31" t="s">
        <v>107</v>
      </c>
      <c r="O136">
        <f>(I136*21)/100</f>
      </c>
      <c r="P136" t="s">
        <v>22</v>
      </c>
    </row>
    <row r="137" spans="1:5" ht="12.75">
      <c r="A137" s="35" t="s">
        <v>52</v>
      </c>
      <c r="E137" s="36" t="s">
        <v>1333</v>
      </c>
    </row>
    <row r="138" spans="1:5" ht="12.75">
      <c r="A138" s="37" t="s">
        <v>54</v>
      </c>
      <c r="E138" s="38" t="s">
        <v>1334</v>
      </c>
    </row>
    <row r="139" spans="1:5" ht="38.25">
      <c r="A139" t="s">
        <v>56</v>
      </c>
      <c r="E139" s="36" t="s">
        <v>1330</v>
      </c>
    </row>
    <row r="140" spans="1:16" ht="12.75">
      <c r="A140" s="25" t="s">
        <v>46</v>
      </c>
      <c r="B140" s="29" t="s">
        <v>427</v>
      </c>
      <c r="C140" s="29" t="s">
        <v>1335</v>
      </c>
      <c r="D140" s="25" t="s">
        <v>48</v>
      </c>
      <c r="E140" s="30" t="s">
        <v>1336</v>
      </c>
      <c r="F140" s="31" t="s">
        <v>106</v>
      </c>
      <c r="G140" s="32">
        <v>177.815</v>
      </c>
      <c r="H140" s="33">
        <v>0</v>
      </c>
      <c r="I140" s="34">
        <f>ROUND(ROUND(H140,2)*ROUND(G140,3),2)</f>
      </c>
      <c r="J140" s="31" t="s">
        <v>107</v>
      </c>
      <c r="O140">
        <f>(I140*21)/100</f>
      </c>
      <c r="P140" t="s">
        <v>22</v>
      </c>
    </row>
    <row r="141" spans="1:5" ht="12.75">
      <c r="A141" s="35" t="s">
        <v>52</v>
      </c>
      <c r="E141" s="36" t="s">
        <v>1337</v>
      </c>
    </row>
    <row r="142" spans="1:5" ht="51">
      <c r="A142" s="37" t="s">
        <v>54</v>
      </c>
      <c r="E142" s="38" t="s">
        <v>1338</v>
      </c>
    </row>
    <row r="143" spans="1:5" ht="51">
      <c r="A143" t="s">
        <v>56</v>
      </c>
      <c r="E143" s="36" t="s">
        <v>1339</v>
      </c>
    </row>
    <row r="144" spans="1:16" ht="12.75">
      <c r="A144" s="25" t="s">
        <v>46</v>
      </c>
      <c r="B144" s="29" t="s">
        <v>432</v>
      </c>
      <c r="C144" s="29" t="s">
        <v>1340</v>
      </c>
      <c r="D144" s="25" t="s">
        <v>48</v>
      </c>
      <c r="E144" s="30" t="s">
        <v>1341</v>
      </c>
      <c r="F144" s="31" t="s">
        <v>106</v>
      </c>
      <c r="G144" s="32">
        <v>176</v>
      </c>
      <c r="H144" s="33">
        <v>0</v>
      </c>
      <c r="I144" s="34">
        <f>ROUND(ROUND(H144,2)*ROUND(G144,3),2)</f>
      </c>
      <c r="J144" s="31" t="s">
        <v>107</v>
      </c>
      <c r="O144">
        <f>(I144*21)/100</f>
      </c>
      <c r="P144" t="s">
        <v>22</v>
      </c>
    </row>
    <row r="145" spans="1:5" ht="12.75">
      <c r="A145" s="35" t="s">
        <v>52</v>
      </c>
      <c r="E145" s="36" t="s">
        <v>1342</v>
      </c>
    </row>
    <row r="146" spans="1:5" ht="12.75">
      <c r="A146" s="37" t="s">
        <v>54</v>
      </c>
      <c r="E146" s="38" t="s">
        <v>1343</v>
      </c>
    </row>
    <row r="147" spans="1:5" ht="51">
      <c r="A147" t="s">
        <v>56</v>
      </c>
      <c r="E147" s="36" t="s">
        <v>1339</v>
      </c>
    </row>
    <row r="148" spans="1:18" ht="12.75" customHeight="1">
      <c r="A148" s="6" t="s">
        <v>44</v>
      </c>
      <c r="B148" s="6"/>
      <c r="C148" s="41" t="s">
        <v>80</v>
      </c>
      <c r="D148" s="6"/>
      <c r="E148" s="27" t="s">
        <v>415</v>
      </c>
      <c r="F148" s="6"/>
      <c r="G148" s="6"/>
      <c r="H148" s="6"/>
      <c r="I148" s="42">
        <f>0+Q148</f>
      </c>
      <c r="J148" s="6"/>
      <c r="O148">
        <f>0+R148</f>
      </c>
      <c r="Q148">
        <f>0+I149+I153+I157+I161+I165+I169</f>
      </c>
      <c r="R148">
        <f>0+O149+O153+O157+O161+O165+O169</f>
      </c>
    </row>
    <row r="149" spans="1:16" ht="12.75">
      <c r="A149" s="25" t="s">
        <v>46</v>
      </c>
      <c r="B149" s="29" t="s">
        <v>437</v>
      </c>
      <c r="C149" s="29" t="s">
        <v>1344</v>
      </c>
      <c r="D149" s="25" t="s">
        <v>48</v>
      </c>
      <c r="E149" s="30" t="s">
        <v>1345</v>
      </c>
      <c r="F149" s="31" t="s">
        <v>158</v>
      </c>
      <c r="G149" s="32">
        <v>8</v>
      </c>
      <c r="H149" s="33">
        <v>0</v>
      </c>
      <c r="I149" s="34">
        <f>ROUND(ROUND(H149,2)*ROUND(G149,3),2)</f>
      </c>
      <c r="J149" s="31" t="s">
        <v>107</v>
      </c>
      <c r="O149">
        <f>(I149*21)/100</f>
      </c>
      <c r="P149" t="s">
        <v>22</v>
      </c>
    </row>
    <row r="150" spans="1:5" ht="12.75">
      <c r="A150" s="35" t="s">
        <v>52</v>
      </c>
      <c r="E150" s="36" t="s">
        <v>1346</v>
      </c>
    </row>
    <row r="151" spans="1:5" ht="12.75">
      <c r="A151" s="37" t="s">
        <v>54</v>
      </c>
      <c r="E151" s="38" t="s">
        <v>1347</v>
      </c>
    </row>
    <row r="152" spans="1:5" ht="255">
      <c r="A152" t="s">
        <v>56</v>
      </c>
      <c r="E152" s="36" t="s">
        <v>1348</v>
      </c>
    </row>
    <row r="153" spans="1:16" ht="12.75">
      <c r="A153" s="25" t="s">
        <v>46</v>
      </c>
      <c r="B153" s="29" t="s">
        <v>442</v>
      </c>
      <c r="C153" s="29" t="s">
        <v>1349</v>
      </c>
      <c r="D153" s="25" t="s">
        <v>48</v>
      </c>
      <c r="E153" s="30" t="s">
        <v>1350</v>
      </c>
      <c r="F153" s="31" t="s">
        <v>158</v>
      </c>
      <c r="G153" s="32">
        <v>6</v>
      </c>
      <c r="H153" s="33">
        <v>0</v>
      </c>
      <c r="I153" s="34">
        <f>ROUND(ROUND(H153,2)*ROUND(G153,3),2)</f>
      </c>
      <c r="J153" s="31" t="s">
        <v>107</v>
      </c>
      <c r="O153">
        <f>(I153*21)/100</f>
      </c>
      <c r="P153" t="s">
        <v>22</v>
      </c>
    </row>
    <row r="154" spans="1:5" ht="12.75">
      <c r="A154" s="35" t="s">
        <v>52</v>
      </c>
      <c r="E154" s="36" t="s">
        <v>1351</v>
      </c>
    </row>
    <row r="155" spans="1:5" ht="12.75">
      <c r="A155" s="37" t="s">
        <v>54</v>
      </c>
      <c r="E155" s="38" t="s">
        <v>1352</v>
      </c>
    </row>
    <row r="156" spans="1:5" ht="242.25">
      <c r="A156" t="s">
        <v>56</v>
      </c>
      <c r="E156" s="36" t="s">
        <v>1353</v>
      </c>
    </row>
    <row r="157" spans="1:16" ht="12.75">
      <c r="A157" s="25" t="s">
        <v>46</v>
      </c>
      <c r="B157" s="29" t="s">
        <v>447</v>
      </c>
      <c r="C157" s="29" t="s">
        <v>1354</v>
      </c>
      <c r="D157" s="25" t="s">
        <v>48</v>
      </c>
      <c r="E157" s="30" t="s">
        <v>1355</v>
      </c>
      <c r="F157" s="31" t="s">
        <v>158</v>
      </c>
      <c r="G157" s="32">
        <v>20</v>
      </c>
      <c r="H157" s="33">
        <v>0</v>
      </c>
      <c r="I157" s="34">
        <f>ROUND(ROUND(H157,2)*ROUND(G157,3),2)</f>
      </c>
      <c r="J157" s="31" t="s">
        <v>107</v>
      </c>
      <c r="O157">
        <f>(I157*21)/100</f>
      </c>
      <c r="P157" t="s">
        <v>22</v>
      </c>
    </row>
    <row r="158" spans="1:5" ht="12.75">
      <c r="A158" s="35" t="s">
        <v>52</v>
      </c>
      <c r="E158" s="36" t="s">
        <v>1356</v>
      </c>
    </row>
    <row r="159" spans="1:5" ht="12.75">
      <c r="A159" s="37" t="s">
        <v>54</v>
      </c>
      <c r="E159" s="38" t="s">
        <v>1357</v>
      </c>
    </row>
    <row r="160" spans="1:5" ht="242.25">
      <c r="A160" t="s">
        <v>56</v>
      </c>
      <c r="E160" s="36" t="s">
        <v>1353</v>
      </c>
    </row>
    <row r="161" spans="1:16" ht="12.75">
      <c r="A161" s="25" t="s">
        <v>46</v>
      </c>
      <c r="B161" s="29" t="s">
        <v>452</v>
      </c>
      <c r="C161" s="29" t="s">
        <v>1358</v>
      </c>
      <c r="D161" s="25" t="s">
        <v>48</v>
      </c>
      <c r="E161" s="30" t="s">
        <v>1359</v>
      </c>
      <c r="F161" s="31" t="s">
        <v>158</v>
      </c>
      <c r="G161" s="32">
        <v>240</v>
      </c>
      <c r="H161" s="33">
        <v>0</v>
      </c>
      <c r="I161" s="34">
        <f>ROUND(ROUND(H161,2)*ROUND(G161,3),2)</f>
      </c>
      <c r="J161" s="31" t="s">
        <v>107</v>
      </c>
      <c r="O161">
        <f>(I161*21)/100</f>
      </c>
      <c r="P161" t="s">
        <v>22</v>
      </c>
    </row>
    <row r="162" spans="1:5" ht="12.75">
      <c r="A162" s="35" t="s">
        <v>52</v>
      </c>
      <c r="E162" s="36" t="s">
        <v>1360</v>
      </c>
    </row>
    <row r="163" spans="1:5" ht="12.75">
      <c r="A163" s="37" t="s">
        <v>54</v>
      </c>
      <c r="E163" s="38" t="s">
        <v>1361</v>
      </c>
    </row>
    <row r="164" spans="1:5" ht="242.25">
      <c r="A164" t="s">
        <v>56</v>
      </c>
      <c r="E164" s="36" t="s">
        <v>1362</v>
      </c>
    </row>
    <row r="165" spans="1:16" ht="12.75">
      <c r="A165" s="25" t="s">
        <v>46</v>
      </c>
      <c r="B165" s="29" t="s">
        <v>457</v>
      </c>
      <c r="C165" s="29" t="s">
        <v>428</v>
      </c>
      <c r="D165" s="25" t="s">
        <v>48</v>
      </c>
      <c r="E165" s="30" t="s">
        <v>429</v>
      </c>
      <c r="F165" s="31" t="s">
        <v>98</v>
      </c>
      <c r="G165" s="32">
        <v>4</v>
      </c>
      <c r="H165" s="33">
        <v>0</v>
      </c>
      <c r="I165" s="34">
        <f>ROUND(ROUND(H165,2)*ROUND(G165,3),2)</f>
      </c>
      <c r="J165" s="31" t="s">
        <v>107</v>
      </c>
      <c r="O165">
        <f>(I165*21)/100</f>
      </c>
      <c r="P165" t="s">
        <v>22</v>
      </c>
    </row>
    <row r="166" spans="1:5" ht="12.75">
      <c r="A166" s="35" t="s">
        <v>52</v>
      </c>
      <c r="E166" s="36" t="s">
        <v>1363</v>
      </c>
    </row>
    <row r="167" spans="1:5" ht="12.75">
      <c r="A167" s="37" t="s">
        <v>54</v>
      </c>
      <c r="E167" s="38" t="s">
        <v>1031</v>
      </c>
    </row>
    <row r="168" spans="1:5" ht="76.5">
      <c r="A168" t="s">
        <v>56</v>
      </c>
      <c r="E168" s="36" t="s">
        <v>431</v>
      </c>
    </row>
    <row r="169" spans="1:16" ht="12.75">
      <c r="A169" s="25" t="s">
        <v>46</v>
      </c>
      <c r="B169" s="29" t="s">
        <v>461</v>
      </c>
      <c r="C169" s="29" t="s">
        <v>1364</v>
      </c>
      <c r="D169" s="25" t="s">
        <v>48</v>
      </c>
      <c r="E169" s="30" t="s">
        <v>1365</v>
      </c>
      <c r="F169" s="31" t="s">
        <v>1265</v>
      </c>
      <c r="G169" s="32">
        <v>40</v>
      </c>
      <c r="H169" s="33">
        <v>0</v>
      </c>
      <c r="I169" s="34">
        <f>ROUND(ROUND(H169,2)*ROUND(G169,3),2)</f>
      </c>
      <c r="J169" s="31" t="s">
        <v>107</v>
      </c>
      <c r="O169">
        <f>(I169*21)/100</f>
      </c>
      <c r="P169" t="s">
        <v>22</v>
      </c>
    </row>
    <row r="170" spans="1:5" ht="12.75">
      <c r="A170" s="35" t="s">
        <v>52</v>
      </c>
      <c r="E170" s="36" t="s">
        <v>1366</v>
      </c>
    </row>
    <row r="171" spans="1:5" ht="12.75">
      <c r="A171" s="37" t="s">
        <v>54</v>
      </c>
      <c r="E171" s="38" t="s">
        <v>1239</v>
      </c>
    </row>
    <row r="172" spans="1:5" ht="409.5">
      <c r="A172" t="s">
        <v>56</v>
      </c>
      <c r="E172" s="36" t="s">
        <v>1367</v>
      </c>
    </row>
    <row r="173" spans="1:18" ht="12.75" customHeight="1">
      <c r="A173" s="6" t="s">
        <v>44</v>
      </c>
      <c r="B173" s="6"/>
      <c r="C173" s="41" t="s">
        <v>39</v>
      </c>
      <c r="D173" s="6"/>
      <c r="E173" s="27" t="s">
        <v>154</v>
      </c>
      <c r="F173" s="6"/>
      <c r="G173" s="6"/>
      <c r="H173" s="6"/>
      <c r="I173" s="42">
        <f>0+Q173</f>
      </c>
      <c r="J173" s="6"/>
      <c r="O173">
        <f>0+R173</f>
      </c>
      <c r="Q173">
        <f>0+I174+I178+I182+I186+I190+I194+I198+I202+I206+I210+I214+I218+I222</f>
      </c>
      <c r="R173">
        <f>0+O174+O178+O182+O186+O190+O194+O198+O202+O206+O210+O214+O218+O222</f>
      </c>
    </row>
    <row r="174" spans="1:16" ht="12.75">
      <c r="A174" s="25" t="s">
        <v>46</v>
      </c>
      <c r="B174" s="29" t="s">
        <v>466</v>
      </c>
      <c r="C174" s="29" t="s">
        <v>1368</v>
      </c>
      <c r="D174" s="25" t="s">
        <v>48</v>
      </c>
      <c r="E174" s="30" t="s">
        <v>1369</v>
      </c>
      <c r="F174" s="31" t="s">
        <v>158</v>
      </c>
      <c r="G174" s="32">
        <v>70</v>
      </c>
      <c r="H174" s="33">
        <v>0</v>
      </c>
      <c r="I174" s="34">
        <f>ROUND(ROUND(H174,2)*ROUND(G174,3),2)</f>
      </c>
      <c r="J174" s="31" t="s">
        <v>107</v>
      </c>
      <c r="O174">
        <f>(I174*21)/100</f>
      </c>
      <c r="P174" t="s">
        <v>22</v>
      </c>
    </row>
    <row r="175" spans="1:5" ht="12.75">
      <c r="A175" s="35" t="s">
        <v>52</v>
      </c>
      <c r="E175" s="36" t="s">
        <v>48</v>
      </c>
    </row>
    <row r="176" spans="1:5" ht="12.75">
      <c r="A176" s="37" t="s">
        <v>54</v>
      </c>
      <c r="E176" s="38" t="s">
        <v>1370</v>
      </c>
    </row>
    <row r="177" spans="1:5" ht="38.25">
      <c r="A177" t="s">
        <v>56</v>
      </c>
      <c r="E177" s="36" t="s">
        <v>1371</v>
      </c>
    </row>
    <row r="178" spans="1:16" ht="12.75">
      <c r="A178" s="25" t="s">
        <v>46</v>
      </c>
      <c r="B178" s="29" t="s">
        <v>472</v>
      </c>
      <c r="C178" s="29" t="s">
        <v>1372</v>
      </c>
      <c r="D178" s="25" t="s">
        <v>48</v>
      </c>
      <c r="E178" s="30" t="s">
        <v>1373</v>
      </c>
      <c r="F178" s="31" t="s">
        <v>158</v>
      </c>
      <c r="G178" s="32">
        <v>36</v>
      </c>
      <c r="H178" s="33">
        <v>0</v>
      </c>
      <c r="I178" s="34">
        <f>ROUND(ROUND(H178,2)*ROUND(G178,3),2)</f>
      </c>
      <c r="J178" s="31" t="s">
        <v>107</v>
      </c>
      <c r="O178">
        <f>(I178*21)/100</f>
      </c>
      <c r="P178" t="s">
        <v>22</v>
      </c>
    </row>
    <row r="179" spans="1:5" ht="12.75">
      <c r="A179" s="35" t="s">
        <v>52</v>
      </c>
      <c r="E179" s="36" t="s">
        <v>1374</v>
      </c>
    </row>
    <row r="180" spans="1:5" ht="12.75">
      <c r="A180" s="37" t="s">
        <v>54</v>
      </c>
      <c r="E180" s="38" t="s">
        <v>1375</v>
      </c>
    </row>
    <row r="181" spans="1:5" ht="63.75">
      <c r="A181" t="s">
        <v>56</v>
      </c>
      <c r="E181" s="36" t="s">
        <v>1376</v>
      </c>
    </row>
    <row r="182" spans="1:16" ht="25.5">
      <c r="A182" s="25" t="s">
        <v>46</v>
      </c>
      <c r="B182" s="29" t="s">
        <v>478</v>
      </c>
      <c r="C182" s="29" t="s">
        <v>1377</v>
      </c>
      <c r="D182" s="25" t="s">
        <v>48</v>
      </c>
      <c r="E182" s="30" t="s">
        <v>1378</v>
      </c>
      <c r="F182" s="31" t="s">
        <v>158</v>
      </c>
      <c r="G182" s="32">
        <v>13</v>
      </c>
      <c r="H182" s="33">
        <v>0</v>
      </c>
      <c r="I182" s="34">
        <f>ROUND(ROUND(H182,2)*ROUND(G182,3),2)</f>
      </c>
      <c r="J182" s="31" t="s">
        <v>107</v>
      </c>
      <c r="O182">
        <f>(I182*21)/100</f>
      </c>
      <c r="P182" t="s">
        <v>22</v>
      </c>
    </row>
    <row r="183" spans="1:5" ht="12.75">
      <c r="A183" s="35" t="s">
        <v>52</v>
      </c>
      <c r="E183" s="36" t="s">
        <v>1379</v>
      </c>
    </row>
    <row r="184" spans="1:5" ht="12.75">
      <c r="A184" s="37" t="s">
        <v>54</v>
      </c>
      <c r="E184" s="38" t="s">
        <v>1380</v>
      </c>
    </row>
    <row r="185" spans="1:5" ht="127.5">
      <c r="A185" t="s">
        <v>56</v>
      </c>
      <c r="E185" s="36" t="s">
        <v>701</v>
      </c>
    </row>
    <row r="186" spans="1:16" ht="25.5">
      <c r="A186" s="25" t="s">
        <v>46</v>
      </c>
      <c r="B186" s="29" t="s">
        <v>484</v>
      </c>
      <c r="C186" s="29" t="s">
        <v>1381</v>
      </c>
      <c r="D186" s="25" t="s">
        <v>48</v>
      </c>
      <c r="E186" s="30" t="s">
        <v>1382</v>
      </c>
      <c r="F186" s="31" t="s">
        <v>158</v>
      </c>
      <c r="G186" s="32">
        <v>32</v>
      </c>
      <c r="H186" s="33">
        <v>0</v>
      </c>
      <c r="I186" s="34">
        <f>ROUND(ROUND(H186,2)*ROUND(G186,3),2)</f>
      </c>
      <c r="J186" s="31" t="s">
        <v>107</v>
      </c>
      <c r="O186">
        <f>(I186*21)/100</f>
      </c>
      <c r="P186" t="s">
        <v>22</v>
      </c>
    </row>
    <row r="187" spans="1:5" ht="12.75">
      <c r="A187" s="35" t="s">
        <v>52</v>
      </c>
      <c r="E187" s="36" t="s">
        <v>48</v>
      </c>
    </row>
    <row r="188" spans="1:5" ht="12.75">
      <c r="A188" s="37" t="s">
        <v>54</v>
      </c>
      <c r="E188" s="38" t="s">
        <v>1383</v>
      </c>
    </row>
    <row r="189" spans="1:5" ht="114.75">
      <c r="A189" t="s">
        <v>56</v>
      </c>
      <c r="E189" s="36" t="s">
        <v>1384</v>
      </c>
    </row>
    <row r="190" spans="1:16" ht="25.5">
      <c r="A190" s="25" t="s">
        <v>46</v>
      </c>
      <c r="B190" s="29" t="s">
        <v>490</v>
      </c>
      <c r="C190" s="29" t="s">
        <v>1174</v>
      </c>
      <c r="D190" s="25" t="s">
        <v>48</v>
      </c>
      <c r="E190" s="30" t="s">
        <v>1175</v>
      </c>
      <c r="F190" s="31" t="s">
        <v>98</v>
      </c>
      <c r="G190" s="32">
        <v>16</v>
      </c>
      <c r="H190" s="33">
        <v>0</v>
      </c>
      <c r="I190" s="34">
        <f>ROUND(ROUND(H190,2)*ROUND(G190,3),2)</f>
      </c>
      <c r="J190" s="31" t="s">
        <v>107</v>
      </c>
      <c r="O190">
        <f>(I190*21)/100</f>
      </c>
      <c r="P190" t="s">
        <v>22</v>
      </c>
    </row>
    <row r="191" spans="1:5" ht="12.75">
      <c r="A191" s="35" t="s">
        <v>52</v>
      </c>
      <c r="E191" s="36" t="s">
        <v>1385</v>
      </c>
    </row>
    <row r="192" spans="1:5" ht="12.75">
      <c r="A192" s="37" t="s">
        <v>54</v>
      </c>
      <c r="E192" s="38" t="s">
        <v>1386</v>
      </c>
    </row>
    <row r="193" spans="1:5" ht="51">
      <c r="A193" t="s">
        <v>56</v>
      </c>
      <c r="E193" s="36" t="s">
        <v>1171</v>
      </c>
    </row>
    <row r="194" spans="1:16" ht="12.75">
      <c r="A194" s="25" t="s">
        <v>46</v>
      </c>
      <c r="B194" s="29" t="s">
        <v>493</v>
      </c>
      <c r="C194" s="29" t="s">
        <v>1387</v>
      </c>
      <c r="D194" s="25" t="s">
        <v>48</v>
      </c>
      <c r="E194" s="30" t="s">
        <v>1388</v>
      </c>
      <c r="F194" s="31" t="s">
        <v>98</v>
      </c>
      <c r="G194" s="32">
        <v>2</v>
      </c>
      <c r="H194" s="33">
        <v>0</v>
      </c>
      <c r="I194" s="34">
        <f>ROUND(ROUND(H194,2)*ROUND(G194,3),2)</f>
      </c>
      <c r="J194" s="31" t="s">
        <v>107</v>
      </c>
      <c r="O194">
        <f>(I194*21)/100</f>
      </c>
      <c r="P194" t="s">
        <v>22</v>
      </c>
    </row>
    <row r="195" spans="1:5" ht="12.75">
      <c r="A195" s="35" t="s">
        <v>52</v>
      </c>
      <c r="E195" s="36" t="s">
        <v>48</v>
      </c>
    </row>
    <row r="196" spans="1:5" ht="12.75">
      <c r="A196" s="37" t="s">
        <v>54</v>
      </c>
      <c r="E196" s="38" t="s">
        <v>1389</v>
      </c>
    </row>
    <row r="197" spans="1:5" ht="12.75">
      <c r="A197" t="s">
        <v>56</v>
      </c>
      <c r="E197" s="36" t="s">
        <v>1390</v>
      </c>
    </row>
    <row r="198" spans="1:16" ht="12.75">
      <c r="A198" s="25" t="s">
        <v>46</v>
      </c>
      <c r="B198" s="29" t="s">
        <v>499</v>
      </c>
      <c r="C198" s="29" t="s">
        <v>1391</v>
      </c>
      <c r="D198" s="25" t="s">
        <v>67</v>
      </c>
      <c r="E198" s="30" t="s">
        <v>1392</v>
      </c>
      <c r="F198" s="31" t="s">
        <v>158</v>
      </c>
      <c r="G198" s="32">
        <v>64.4</v>
      </c>
      <c r="H198" s="33">
        <v>0</v>
      </c>
      <c r="I198" s="34">
        <f>ROUND(ROUND(H198,2)*ROUND(G198,3),2)</f>
      </c>
      <c r="J198" s="31" t="s">
        <v>107</v>
      </c>
      <c r="O198">
        <f>(I198*21)/100</f>
      </c>
      <c r="P198" t="s">
        <v>22</v>
      </c>
    </row>
    <row r="199" spans="1:5" ht="12.75">
      <c r="A199" s="35" t="s">
        <v>52</v>
      </c>
      <c r="E199" s="36" t="s">
        <v>1393</v>
      </c>
    </row>
    <row r="200" spans="1:5" ht="12.75">
      <c r="A200" s="37" t="s">
        <v>54</v>
      </c>
      <c r="E200" s="38" t="s">
        <v>1394</v>
      </c>
    </row>
    <row r="201" spans="1:5" ht="25.5">
      <c r="A201" t="s">
        <v>56</v>
      </c>
      <c r="E201" s="36" t="s">
        <v>1395</v>
      </c>
    </row>
    <row r="202" spans="1:16" ht="12.75">
      <c r="A202" s="25" t="s">
        <v>46</v>
      </c>
      <c r="B202" s="29" t="s">
        <v>505</v>
      </c>
      <c r="C202" s="29" t="s">
        <v>1396</v>
      </c>
      <c r="D202" s="25" t="s">
        <v>48</v>
      </c>
      <c r="E202" s="30" t="s">
        <v>1397</v>
      </c>
      <c r="F202" s="31" t="s">
        <v>158</v>
      </c>
      <c r="G202" s="32">
        <v>13.2</v>
      </c>
      <c r="H202" s="33">
        <v>0</v>
      </c>
      <c r="I202" s="34">
        <f>ROUND(ROUND(H202,2)*ROUND(G202,3),2)</f>
      </c>
      <c r="J202" s="31" t="s">
        <v>107</v>
      </c>
      <c r="O202">
        <f>(I202*21)/100</f>
      </c>
      <c r="P202" t="s">
        <v>22</v>
      </c>
    </row>
    <row r="203" spans="1:5" ht="12.75">
      <c r="A203" s="35" t="s">
        <v>52</v>
      </c>
      <c r="E203" s="36" t="s">
        <v>1398</v>
      </c>
    </row>
    <row r="204" spans="1:5" ht="12.75">
      <c r="A204" s="37" t="s">
        <v>54</v>
      </c>
      <c r="E204" s="38" t="s">
        <v>1399</v>
      </c>
    </row>
    <row r="205" spans="1:5" ht="25.5">
      <c r="A205" t="s">
        <v>56</v>
      </c>
      <c r="E205" s="36" t="s">
        <v>1400</v>
      </c>
    </row>
    <row r="206" spans="1:16" ht="12.75">
      <c r="A206" s="25" t="s">
        <v>46</v>
      </c>
      <c r="B206" s="29" t="s">
        <v>510</v>
      </c>
      <c r="C206" s="29" t="s">
        <v>576</v>
      </c>
      <c r="D206" s="25" t="s">
        <v>48</v>
      </c>
      <c r="E206" s="30" t="s">
        <v>577</v>
      </c>
      <c r="F206" s="31" t="s">
        <v>158</v>
      </c>
      <c r="G206" s="32">
        <v>13.2</v>
      </c>
      <c r="H206" s="33">
        <v>0</v>
      </c>
      <c r="I206" s="34">
        <f>ROUND(ROUND(H206,2)*ROUND(G206,3),2)</f>
      </c>
      <c r="J206" s="31" t="s">
        <v>107</v>
      </c>
      <c r="O206">
        <f>(I206*21)/100</f>
      </c>
      <c r="P206" t="s">
        <v>22</v>
      </c>
    </row>
    <row r="207" spans="1:5" ht="12.75">
      <c r="A207" s="35" t="s">
        <v>52</v>
      </c>
      <c r="E207" s="36" t="s">
        <v>1401</v>
      </c>
    </row>
    <row r="208" spans="1:5" ht="12.75">
      <c r="A208" s="37" t="s">
        <v>54</v>
      </c>
      <c r="E208" s="38" t="s">
        <v>1399</v>
      </c>
    </row>
    <row r="209" spans="1:5" ht="38.25">
      <c r="A209" t="s">
        <v>56</v>
      </c>
      <c r="E209" s="36" t="s">
        <v>1402</v>
      </c>
    </row>
    <row r="210" spans="1:16" ht="12.75">
      <c r="A210" s="25" t="s">
        <v>46</v>
      </c>
      <c r="B210" s="29" t="s">
        <v>515</v>
      </c>
      <c r="C210" s="29" t="s">
        <v>1403</v>
      </c>
      <c r="D210" s="25" t="s">
        <v>217</v>
      </c>
      <c r="E210" s="30" t="s">
        <v>1404</v>
      </c>
      <c r="F210" s="31" t="s">
        <v>106</v>
      </c>
      <c r="G210" s="32">
        <v>430.992</v>
      </c>
      <c r="H210" s="33">
        <v>0</v>
      </c>
      <c r="I210" s="34">
        <f>ROUND(ROUND(H210,2)*ROUND(G210,3),2)</f>
      </c>
      <c r="J210" s="31" t="s">
        <v>107</v>
      </c>
      <c r="O210">
        <f>(I210*21)/100</f>
      </c>
      <c r="P210" t="s">
        <v>22</v>
      </c>
    </row>
    <row r="211" spans="1:5" ht="12.75">
      <c r="A211" s="35" t="s">
        <v>52</v>
      </c>
      <c r="E211" s="36" t="s">
        <v>1405</v>
      </c>
    </row>
    <row r="212" spans="1:5" ht="114.75">
      <c r="A212" s="37" t="s">
        <v>54</v>
      </c>
      <c r="E212" s="38" t="s">
        <v>1406</v>
      </c>
    </row>
    <row r="213" spans="1:5" ht="25.5">
      <c r="A213" t="s">
        <v>56</v>
      </c>
      <c r="E213" s="36" t="s">
        <v>589</v>
      </c>
    </row>
    <row r="214" spans="1:16" ht="12.75">
      <c r="A214" s="25" t="s">
        <v>46</v>
      </c>
      <c r="B214" s="29" t="s">
        <v>521</v>
      </c>
      <c r="C214" s="29" t="s">
        <v>1407</v>
      </c>
      <c r="D214" s="25" t="s">
        <v>48</v>
      </c>
      <c r="E214" s="30" t="s">
        <v>1408</v>
      </c>
      <c r="F214" s="31" t="s">
        <v>186</v>
      </c>
      <c r="G214" s="32">
        <v>62.86</v>
      </c>
      <c r="H214" s="33">
        <v>0</v>
      </c>
      <c r="I214" s="34">
        <f>ROUND(ROUND(H214,2)*ROUND(G214,3),2)</f>
      </c>
      <c r="J214" s="31" t="s">
        <v>107</v>
      </c>
      <c r="O214">
        <f>(I214*21)/100</f>
      </c>
      <c r="P214" t="s">
        <v>22</v>
      </c>
    </row>
    <row r="215" spans="1:5" ht="12.75">
      <c r="A215" s="35" t="s">
        <v>52</v>
      </c>
      <c r="E215" s="36" t="s">
        <v>1409</v>
      </c>
    </row>
    <row r="216" spans="1:5" ht="89.25">
      <c r="A216" s="37" t="s">
        <v>54</v>
      </c>
      <c r="E216" s="38" t="s">
        <v>1410</v>
      </c>
    </row>
    <row r="217" spans="1:5" ht="102">
      <c r="A217" t="s">
        <v>56</v>
      </c>
      <c r="E217" s="36" t="s">
        <v>269</v>
      </c>
    </row>
    <row r="218" spans="1:16" ht="12.75">
      <c r="A218" s="25" t="s">
        <v>46</v>
      </c>
      <c r="B218" s="29" t="s">
        <v>527</v>
      </c>
      <c r="C218" s="29" t="s">
        <v>1411</v>
      </c>
      <c r="D218" s="25" t="s">
        <v>48</v>
      </c>
      <c r="E218" s="30" t="s">
        <v>1412</v>
      </c>
      <c r="F218" s="31" t="s">
        <v>186</v>
      </c>
      <c r="G218" s="32">
        <v>19.32</v>
      </c>
      <c r="H218" s="33">
        <v>0</v>
      </c>
      <c r="I218" s="34">
        <f>ROUND(ROUND(H218,2)*ROUND(G218,3),2)</f>
      </c>
      <c r="J218" s="31" t="s">
        <v>107</v>
      </c>
      <c r="O218">
        <f>(I218*21)/100</f>
      </c>
      <c r="P218" t="s">
        <v>22</v>
      </c>
    </row>
    <row r="219" spans="1:5" ht="12.75">
      <c r="A219" s="35" t="s">
        <v>52</v>
      </c>
      <c r="E219" s="36" t="s">
        <v>1413</v>
      </c>
    </row>
    <row r="220" spans="1:5" ht="12.75">
      <c r="A220" s="37" t="s">
        <v>54</v>
      </c>
      <c r="E220" s="38" t="s">
        <v>1414</v>
      </c>
    </row>
    <row r="221" spans="1:5" ht="102">
      <c r="A221" t="s">
        <v>56</v>
      </c>
      <c r="E221" s="36" t="s">
        <v>269</v>
      </c>
    </row>
    <row r="222" spans="1:16" ht="12.75">
      <c r="A222" s="25" t="s">
        <v>46</v>
      </c>
      <c r="B222" s="29" t="s">
        <v>530</v>
      </c>
      <c r="C222" s="29" t="s">
        <v>594</v>
      </c>
      <c r="D222" s="25" t="s">
        <v>48</v>
      </c>
      <c r="E222" s="30" t="s">
        <v>595</v>
      </c>
      <c r="F222" s="31" t="s">
        <v>106</v>
      </c>
      <c r="G222" s="32">
        <v>217</v>
      </c>
      <c r="H222" s="33">
        <v>0</v>
      </c>
      <c r="I222" s="34">
        <f>ROUND(ROUND(H222,2)*ROUND(G222,3),2)</f>
      </c>
      <c r="J222" s="31" t="s">
        <v>107</v>
      </c>
      <c r="O222">
        <f>(I222*21)/100</f>
      </c>
      <c r="P222" t="s">
        <v>22</v>
      </c>
    </row>
    <row r="223" spans="1:5" ht="12.75">
      <c r="A223" s="35" t="s">
        <v>52</v>
      </c>
      <c r="E223" s="36" t="s">
        <v>48</v>
      </c>
    </row>
    <row r="224" spans="1:5" ht="12.75">
      <c r="A224" s="37" t="s">
        <v>54</v>
      </c>
      <c r="E224" s="38" t="s">
        <v>1415</v>
      </c>
    </row>
    <row r="225" spans="1:5" ht="76.5">
      <c r="A225" t="s">
        <v>56</v>
      </c>
      <c r="E225" s="36" t="s">
        <v>281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0+O8+O13+O22+O27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1416</v>
      </c>
      <c r="I3" s="39">
        <f>0+I8+I13+I22+I27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1416</v>
      </c>
      <c r="D4" s="6"/>
      <c r="E4" s="18" t="s">
        <v>1417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9.725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187</v>
      </c>
    </row>
    <row r="11" spans="1:5" ht="63.75">
      <c r="A11" s="37" t="s">
        <v>54</v>
      </c>
      <c r="E11" s="38" t="s">
        <v>1418</v>
      </c>
    </row>
    <row r="12" spans="1:5" ht="25.5">
      <c r="A12" t="s">
        <v>56</v>
      </c>
      <c r="E12" s="36" t="s">
        <v>189</v>
      </c>
    </row>
    <row r="13" spans="1:18" ht="12.75" customHeight="1">
      <c r="A13" s="6" t="s">
        <v>44</v>
      </c>
      <c r="B13" s="6"/>
      <c r="C13" s="41" t="s">
        <v>28</v>
      </c>
      <c r="D13" s="6"/>
      <c r="E13" s="27" t="s">
        <v>103</v>
      </c>
      <c r="F13" s="6"/>
      <c r="G13" s="6"/>
      <c r="H13" s="6"/>
      <c r="I13" s="42">
        <f>0+Q13</f>
      </c>
      <c r="J13" s="6"/>
      <c r="O13">
        <f>0+R13</f>
      </c>
      <c r="Q13">
        <f>0+I14+I18</f>
      </c>
      <c r="R13">
        <f>0+O14+O18</f>
      </c>
    </row>
    <row r="14" spans="1:16" ht="12.75">
      <c r="A14" s="25" t="s">
        <v>46</v>
      </c>
      <c r="B14" s="29" t="s">
        <v>22</v>
      </c>
      <c r="C14" s="29" t="s">
        <v>1236</v>
      </c>
      <c r="D14" s="25" t="s">
        <v>48</v>
      </c>
      <c r="E14" s="30" t="s">
        <v>1237</v>
      </c>
      <c r="F14" s="31" t="s">
        <v>106</v>
      </c>
      <c r="G14" s="32">
        <v>103</v>
      </c>
      <c r="H14" s="33">
        <v>0</v>
      </c>
      <c r="I14" s="34">
        <f>ROUND(ROUND(H14,2)*ROUND(G14,3),2)</f>
      </c>
      <c r="J14" s="31" t="s">
        <v>107</v>
      </c>
      <c r="O14">
        <f>(I14*21)/100</f>
      </c>
      <c r="P14" t="s">
        <v>22</v>
      </c>
    </row>
    <row r="15" spans="1:5" ht="12.75">
      <c r="A15" s="35" t="s">
        <v>52</v>
      </c>
      <c r="E15" s="36" t="s">
        <v>48</v>
      </c>
    </row>
    <row r="16" spans="1:5" ht="12.75">
      <c r="A16" s="37" t="s">
        <v>54</v>
      </c>
      <c r="E16" s="38" t="s">
        <v>1419</v>
      </c>
    </row>
    <row r="17" spans="1:5" ht="38.25">
      <c r="A17" t="s">
        <v>56</v>
      </c>
      <c r="E17" s="36" t="s">
        <v>1240</v>
      </c>
    </row>
    <row r="18" spans="1:16" ht="12.75">
      <c r="A18" s="25" t="s">
        <v>46</v>
      </c>
      <c r="B18" s="29" t="s">
        <v>21</v>
      </c>
      <c r="C18" s="29" t="s">
        <v>1420</v>
      </c>
      <c r="D18" s="25" t="s">
        <v>48</v>
      </c>
      <c r="E18" s="30" t="s">
        <v>1421</v>
      </c>
      <c r="F18" s="31" t="s">
        <v>186</v>
      </c>
      <c r="G18" s="32">
        <v>7.725</v>
      </c>
      <c r="H18" s="33">
        <v>0</v>
      </c>
      <c r="I18" s="34">
        <f>ROUND(ROUND(H18,2)*ROUND(G18,3),2)</f>
      </c>
      <c r="J18" s="31" t="s">
        <v>107</v>
      </c>
      <c r="O18">
        <f>(I18*21)/100</f>
      </c>
      <c r="P18" t="s">
        <v>22</v>
      </c>
    </row>
    <row r="19" spans="1:5" ht="12.75">
      <c r="A19" s="35" t="s">
        <v>52</v>
      </c>
      <c r="E19" s="36" t="s">
        <v>1422</v>
      </c>
    </row>
    <row r="20" spans="1:5" ht="12.75">
      <c r="A20" s="37" t="s">
        <v>54</v>
      </c>
      <c r="E20" s="38" t="s">
        <v>1423</v>
      </c>
    </row>
    <row r="21" spans="1:5" ht="369.75">
      <c r="A21" t="s">
        <v>56</v>
      </c>
      <c r="E21" s="36" t="s">
        <v>1424</v>
      </c>
    </row>
    <row r="22" spans="1:18" ht="12.75" customHeight="1">
      <c r="A22" s="6" t="s">
        <v>44</v>
      </c>
      <c r="B22" s="6"/>
      <c r="C22" s="41" t="s">
        <v>36</v>
      </c>
      <c r="D22" s="6"/>
      <c r="E22" s="27" t="s">
        <v>1299</v>
      </c>
      <c r="F22" s="6"/>
      <c r="G22" s="6"/>
      <c r="H22" s="6"/>
      <c r="I22" s="42">
        <f>0+Q22</f>
      </c>
      <c r="J22" s="6"/>
      <c r="O22">
        <f>0+R22</f>
      </c>
      <c r="Q22">
        <f>0+I23</f>
      </c>
      <c r="R22">
        <f>0+O23</f>
      </c>
    </row>
    <row r="23" spans="1:16" ht="12.75">
      <c r="A23" s="25" t="s">
        <v>46</v>
      </c>
      <c r="B23" s="29" t="s">
        <v>32</v>
      </c>
      <c r="C23" s="29" t="s">
        <v>1317</v>
      </c>
      <c r="D23" s="25" t="s">
        <v>48</v>
      </c>
      <c r="E23" s="30" t="s">
        <v>1318</v>
      </c>
      <c r="F23" s="31" t="s">
        <v>106</v>
      </c>
      <c r="G23" s="32">
        <v>37.924</v>
      </c>
      <c r="H23" s="33">
        <v>0</v>
      </c>
      <c r="I23" s="34">
        <f>ROUND(ROUND(H23,2)*ROUND(G23,3),2)</f>
      </c>
      <c r="J23" s="31" t="s">
        <v>107</v>
      </c>
      <c r="O23">
        <f>(I23*21)/100</f>
      </c>
      <c r="P23" t="s">
        <v>22</v>
      </c>
    </row>
    <row r="24" spans="1:5" ht="12.75">
      <c r="A24" s="35" t="s">
        <v>52</v>
      </c>
      <c r="E24" s="36" t="s">
        <v>1425</v>
      </c>
    </row>
    <row r="25" spans="1:5" ht="12.75">
      <c r="A25" s="37" t="s">
        <v>54</v>
      </c>
      <c r="E25" s="38" t="s">
        <v>1426</v>
      </c>
    </row>
    <row r="26" spans="1:5" ht="89.25">
      <c r="A26" t="s">
        <v>56</v>
      </c>
      <c r="E26" s="36" t="s">
        <v>1321</v>
      </c>
    </row>
    <row r="27" spans="1:18" ht="12.75" customHeight="1">
      <c r="A27" s="6" t="s">
        <v>44</v>
      </c>
      <c r="B27" s="6"/>
      <c r="C27" s="41" t="s">
        <v>39</v>
      </c>
      <c r="D27" s="6"/>
      <c r="E27" s="27" t="s">
        <v>154</v>
      </c>
      <c r="F27" s="6"/>
      <c r="G27" s="6"/>
      <c r="H27" s="6"/>
      <c r="I27" s="42">
        <f>0+Q27</f>
      </c>
      <c r="J27" s="6"/>
      <c r="O27">
        <f>0+R27</f>
      </c>
      <c r="Q27">
        <f>0+I28+I32</f>
      </c>
      <c r="R27">
        <f>0+O28+O32</f>
      </c>
    </row>
    <row r="28" spans="1:16" ht="12.75">
      <c r="A28" s="25" t="s">
        <v>46</v>
      </c>
      <c r="B28" s="29" t="s">
        <v>34</v>
      </c>
      <c r="C28" s="29" t="s">
        <v>1427</v>
      </c>
      <c r="D28" s="25" t="s">
        <v>48</v>
      </c>
      <c r="E28" s="30" t="s">
        <v>1428</v>
      </c>
      <c r="F28" s="31" t="s">
        <v>106</v>
      </c>
      <c r="G28" s="32">
        <v>75.849</v>
      </c>
      <c r="H28" s="33">
        <v>0</v>
      </c>
      <c r="I28" s="34">
        <f>ROUND(ROUND(H28,2)*ROUND(G28,3),2)</f>
      </c>
      <c r="J28" s="31" t="s">
        <v>107</v>
      </c>
      <c r="O28">
        <f>(I28*21)/100</f>
      </c>
      <c r="P28" t="s">
        <v>22</v>
      </c>
    </row>
    <row r="29" spans="1:5" ht="12.75">
      <c r="A29" s="35" t="s">
        <v>52</v>
      </c>
      <c r="E29" s="36" t="s">
        <v>48</v>
      </c>
    </row>
    <row r="30" spans="1:5" ht="12.75">
      <c r="A30" s="37" t="s">
        <v>54</v>
      </c>
      <c r="E30" s="38" t="s">
        <v>1429</v>
      </c>
    </row>
    <row r="31" spans="1:5" ht="25.5">
      <c r="A31" t="s">
        <v>56</v>
      </c>
      <c r="E31" s="36" t="s">
        <v>589</v>
      </c>
    </row>
    <row r="32" spans="1:16" ht="12.75">
      <c r="A32" s="25" t="s">
        <v>46</v>
      </c>
      <c r="B32" s="29" t="s">
        <v>36</v>
      </c>
      <c r="C32" s="29" t="s">
        <v>591</v>
      </c>
      <c r="D32" s="25" t="s">
        <v>217</v>
      </c>
      <c r="E32" s="30" t="s">
        <v>592</v>
      </c>
      <c r="F32" s="31" t="s">
        <v>98</v>
      </c>
      <c r="G32" s="32">
        <v>7</v>
      </c>
      <c r="H32" s="33">
        <v>0</v>
      </c>
      <c r="I32" s="34">
        <f>ROUND(ROUND(H32,2)*ROUND(G32,3),2)</f>
      </c>
      <c r="J32" s="31" t="s">
        <v>107</v>
      </c>
      <c r="O32">
        <f>(I32*21)/100</f>
      </c>
      <c r="P32" t="s">
        <v>22</v>
      </c>
    </row>
    <row r="33" spans="1:5" ht="12.75">
      <c r="A33" s="35" t="s">
        <v>52</v>
      </c>
      <c r="E33" s="36" t="s">
        <v>1430</v>
      </c>
    </row>
    <row r="34" spans="1:5" ht="12.75">
      <c r="A34" s="37" t="s">
        <v>54</v>
      </c>
      <c r="E34" s="38" t="s">
        <v>48</v>
      </c>
    </row>
    <row r="35" spans="1:5" ht="76.5">
      <c r="A35" t="s">
        <v>56</v>
      </c>
      <c r="E35" s="36" t="s">
        <v>281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0+O8+O13+O22+O27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1431</v>
      </c>
      <c r="I3" s="39">
        <f>0+I8+I13+I22+I27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1431</v>
      </c>
      <c r="D4" s="6"/>
      <c r="E4" s="18" t="s">
        <v>1432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14.055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187</v>
      </c>
    </row>
    <row r="11" spans="1:5" ht="63.75">
      <c r="A11" s="37" t="s">
        <v>54</v>
      </c>
      <c r="E11" s="38" t="s">
        <v>1433</v>
      </c>
    </row>
    <row r="12" spans="1:5" ht="25.5">
      <c r="A12" t="s">
        <v>56</v>
      </c>
      <c r="E12" s="36" t="s">
        <v>189</v>
      </c>
    </row>
    <row r="13" spans="1:18" ht="12.75" customHeight="1">
      <c r="A13" s="6" t="s">
        <v>44</v>
      </c>
      <c r="B13" s="6"/>
      <c r="C13" s="41" t="s">
        <v>28</v>
      </c>
      <c r="D13" s="6"/>
      <c r="E13" s="27" t="s">
        <v>103</v>
      </c>
      <c r="F13" s="6"/>
      <c r="G13" s="6"/>
      <c r="H13" s="6"/>
      <c r="I13" s="42">
        <f>0+Q13</f>
      </c>
      <c r="J13" s="6"/>
      <c r="O13">
        <f>0+R13</f>
      </c>
      <c r="Q13">
        <f>0+I14+I18</f>
      </c>
      <c r="R13">
        <f>0+O14+O18</f>
      </c>
    </row>
    <row r="14" spans="1:16" ht="12.75">
      <c r="A14" s="25" t="s">
        <v>46</v>
      </c>
      <c r="B14" s="29" t="s">
        <v>22</v>
      </c>
      <c r="C14" s="29" t="s">
        <v>1236</v>
      </c>
      <c r="D14" s="25" t="s">
        <v>48</v>
      </c>
      <c r="E14" s="30" t="s">
        <v>1237</v>
      </c>
      <c r="F14" s="31" t="s">
        <v>106</v>
      </c>
      <c r="G14" s="32">
        <v>74.4</v>
      </c>
      <c r="H14" s="33">
        <v>0</v>
      </c>
      <c r="I14" s="34">
        <f>ROUND(ROUND(H14,2)*ROUND(G14,3),2)</f>
      </c>
      <c r="J14" s="31" t="s">
        <v>107</v>
      </c>
      <c r="O14">
        <f>(I14*21)/100</f>
      </c>
      <c r="P14" t="s">
        <v>22</v>
      </c>
    </row>
    <row r="15" spans="1:5" ht="12.75">
      <c r="A15" s="35" t="s">
        <v>52</v>
      </c>
      <c r="E15" s="36" t="s">
        <v>48</v>
      </c>
    </row>
    <row r="16" spans="1:5" ht="12.75">
      <c r="A16" s="37" t="s">
        <v>54</v>
      </c>
      <c r="E16" s="38" t="s">
        <v>1434</v>
      </c>
    </row>
    <row r="17" spans="1:5" ht="38.25">
      <c r="A17" t="s">
        <v>56</v>
      </c>
      <c r="E17" s="36" t="s">
        <v>1240</v>
      </c>
    </row>
    <row r="18" spans="1:16" ht="12.75">
      <c r="A18" s="25" t="s">
        <v>46</v>
      </c>
      <c r="B18" s="29" t="s">
        <v>21</v>
      </c>
      <c r="C18" s="29" t="s">
        <v>1420</v>
      </c>
      <c r="D18" s="25" t="s">
        <v>48</v>
      </c>
      <c r="E18" s="30" t="s">
        <v>1421</v>
      </c>
      <c r="F18" s="31" t="s">
        <v>186</v>
      </c>
      <c r="G18" s="32">
        <v>11.055</v>
      </c>
      <c r="H18" s="33">
        <v>0</v>
      </c>
      <c r="I18" s="34">
        <f>ROUND(ROUND(H18,2)*ROUND(G18,3),2)</f>
      </c>
      <c r="J18" s="31" t="s">
        <v>107</v>
      </c>
      <c r="O18">
        <f>(I18*21)/100</f>
      </c>
      <c r="P18" t="s">
        <v>22</v>
      </c>
    </row>
    <row r="19" spans="1:5" ht="12.75">
      <c r="A19" s="35" t="s">
        <v>52</v>
      </c>
      <c r="E19" s="36" t="s">
        <v>1422</v>
      </c>
    </row>
    <row r="20" spans="1:5" ht="12.75">
      <c r="A20" s="37" t="s">
        <v>54</v>
      </c>
      <c r="E20" s="38" t="s">
        <v>1435</v>
      </c>
    </row>
    <row r="21" spans="1:5" ht="369.75">
      <c r="A21" t="s">
        <v>56</v>
      </c>
      <c r="E21" s="36" t="s">
        <v>1424</v>
      </c>
    </row>
    <row r="22" spans="1:18" ht="12.75" customHeight="1">
      <c r="A22" s="6" t="s">
        <v>44</v>
      </c>
      <c r="B22" s="6"/>
      <c r="C22" s="41" t="s">
        <v>36</v>
      </c>
      <c r="D22" s="6"/>
      <c r="E22" s="27" t="s">
        <v>1299</v>
      </c>
      <c r="F22" s="6"/>
      <c r="G22" s="6"/>
      <c r="H22" s="6"/>
      <c r="I22" s="42">
        <f>0+Q22</f>
      </c>
      <c r="J22" s="6"/>
      <c r="O22">
        <f>0+R22</f>
      </c>
      <c r="Q22">
        <f>0+I23</f>
      </c>
      <c r="R22">
        <f>0+O23</f>
      </c>
    </row>
    <row r="23" spans="1:16" ht="12.75">
      <c r="A23" s="25" t="s">
        <v>46</v>
      </c>
      <c r="B23" s="29" t="s">
        <v>32</v>
      </c>
      <c r="C23" s="29" t="s">
        <v>1317</v>
      </c>
      <c r="D23" s="25" t="s">
        <v>48</v>
      </c>
      <c r="E23" s="30" t="s">
        <v>1318</v>
      </c>
      <c r="F23" s="31" t="s">
        <v>106</v>
      </c>
      <c r="G23" s="32">
        <v>48.455</v>
      </c>
      <c r="H23" s="33">
        <v>0</v>
      </c>
      <c r="I23" s="34">
        <f>ROUND(ROUND(H23,2)*ROUND(G23,3),2)</f>
      </c>
      <c r="J23" s="31" t="s">
        <v>107</v>
      </c>
      <c r="O23">
        <f>(I23*21)/100</f>
      </c>
      <c r="P23" t="s">
        <v>22</v>
      </c>
    </row>
    <row r="24" spans="1:5" ht="12.75">
      <c r="A24" s="35" t="s">
        <v>52</v>
      </c>
      <c r="E24" s="36" t="s">
        <v>1425</v>
      </c>
    </row>
    <row r="25" spans="1:5" ht="12.75">
      <c r="A25" s="37" t="s">
        <v>54</v>
      </c>
      <c r="E25" s="38" t="s">
        <v>1436</v>
      </c>
    </row>
    <row r="26" spans="1:5" ht="89.25">
      <c r="A26" t="s">
        <v>56</v>
      </c>
      <c r="E26" s="36" t="s">
        <v>1321</v>
      </c>
    </row>
    <row r="27" spans="1:18" ht="12.75" customHeight="1">
      <c r="A27" s="6" t="s">
        <v>44</v>
      </c>
      <c r="B27" s="6"/>
      <c r="C27" s="41" t="s">
        <v>39</v>
      </c>
      <c r="D27" s="6"/>
      <c r="E27" s="27" t="s">
        <v>154</v>
      </c>
      <c r="F27" s="6"/>
      <c r="G27" s="6"/>
      <c r="H27" s="6"/>
      <c r="I27" s="42">
        <f>0+Q27</f>
      </c>
      <c r="J27" s="6"/>
      <c r="O27">
        <f>0+R27</f>
      </c>
      <c r="Q27">
        <f>0+I28+I32</f>
      </c>
      <c r="R27">
        <f>0+O28+O32</f>
      </c>
    </row>
    <row r="28" spans="1:16" ht="12.75">
      <c r="A28" s="25" t="s">
        <v>46</v>
      </c>
      <c r="B28" s="29" t="s">
        <v>34</v>
      </c>
      <c r="C28" s="29" t="s">
        <v>1427</v>
      </c>
      <c r="D28" s="25" t="s">
        <v>48</v>
      </c>
      <c r="E28" s="30" t="s">
        <v>1428</v>
      </c>
      <c r="F28" s="31" t="s">
        <v>106</v>
      </c>
      <c r="G28" s="32">
        <v>96.91</v>
      </c>
      <c r="H28" s="33">
        <v>0</v>
      </c>
      <c r="I28" s="34">
        <f>ROUND(ROUND(H28,2)*ROUND(G28,3),2)</f>
      </c>
      <c r="J28" s="31" t="s">
        <v>107</v>
      </c>
      <c r="O28">
        <f>(I28*21)/100</f>
      </c>
      <c r="P28" t="s">
        <v>22</v>
      </c>
    </row>
    <row r="29" spans="1:5" ht="12.75">
      <c r="A29" s="35" t="s">
        <v>52</v>
      </c>
      <c r="E29" s="36" t="s">
        <v>48</v>
      </c>
    </row>
    <row r="30" spans="1:5" ht="12.75">
      <c r="A30" s="37" t="s">
        <v>54</v>
      </c>
      <c r="E30" s="38" t="s">
        <v>1437</v>
      </c>
    </row>
    <row r="31" spans="1:5" ht="25.5">
      <c r="A31" t="s">
        <v>56</v>
      </c>
      <c r="E31" s="36" t="s">
        <v>589</v>
      </c>
    </row>
    <row r="32" spans="1:16" ht="12.75">
      <c r="A32" s="25" t="s">
        <v>46</v>
      </c>
      <c r="B32" s="29" t="s">
        <v>36</v>
      </c>
      <c r="C32" s="29" t="s">
        <v>591</v>
      </c>
      <c r="D32" s="25" t="s">
        <v>217</v>
      </c>
      <c r="E32" s="30" t="s">
        <v>592</v>
      </c>
      <c r="F32" s="31" t="s">
        <v>98</v>
      </c>
      <c r="G32" s="32">
        <v>6</v>
      </c>
      <c r="H32" s="33">
        <v>0</v>
      </c>
      <c r="I32" s="34">
        <f>ROUND(ROUND(H32,2)*ROUND(G32,3),2)</f>
      </c>
      <c r="J32" s="31" t="s">
        <v>107</v>
      </c>
      <c r="O32">
        <f>(I32*21)/100</f>
      </c>
      <c r="P32" t="s">
        <v>22</v>
      </c>
    </row>
    <row r="33" spans="1:5" ht="12.75">
      <c r="A33" s="35" t="s">
        <v>52</v>
      </c>
      <c r="E33" s="36" t="s">
        <v>1430</v>
      </c>
    </row>
    <row r="34" spans="1:5" ht="12.75">
      <c r="A34" s="37" t="s">
        <v>54</v>
      </c>
      <c r="E34" s="38" t="s">
        <v>48</v>
      </c>
    </row>
    <row r="35" spans="1:5" ht="76.5">
      <c r="A35" t="s">
        <v>56</v>
      </c>
      <c r="E35" s="36" t="s">
        <v>281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0+O8+O17+O26+O31+O36+O41+O46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1438</v>
      </c>
      <c r="I3" s="39">
        <f>0+I8+I17+I26+I31+I36+I41+I46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1438</v>
      </c>
      <c r="D4" s="6"/>
      <c r="E4" s="18" t="s">
        <v>1439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81.8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187</v>
      </c>
    </row>
    <row r="11" spans="1:5" ht="89.25">
      <c r="A11" s="37" t="s">
        <v>54</v>
      </c>
      <c r="E11" s="38" t="s">
        <v>1440</v>
      </c>
    </row>
    <row r="12" spans="1:5" ht="25.5">
      <c r="A12" t="s">
        <v>56</v>
      </c>
      <c r="E12" s="36" t="s">
        <v>189</v>
      </c>
    </row>
    <row r="13" spans="1:16" ht="12.75">
      <c r="A13" s="25" t="s">
        <v>46</v>
      </c>
      <c r="B13" s="29" t="s">
        <v>22</v>
      </c>
      <c r="C13" s="29" t="s">
        <v>1441</v>
      </c>
      <c r="D13" s="25" t="s">
        <v>48</v>
      </c>
      <c r="E13" s="30" t="s">
        <v>1442</v>
      </c>
      <c r="F13" s="31" t="s">
        <v>50</v>
      </c>
      <c r="G13" s="32">
        <v>1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1443</v>
      </c>
    </row>
    <row r="15" spans="1:5" ht="12.75">
      <c r="A15" s="37" t="s">
        <v>54</v>
      </c>
      <c r="E15" s="38" t="s">
        <v>48</v>
      </c>
    </row>
    <row r="16" spans="1:5" ht="12.75">
      <c r="A16" t="s">
        <v>56</v>
      </c>
      <c r="E16" s="36" t="s">
        <v>1444</v>
      </c>
    </row>
    <row r="17" spans="1:18" ht="12.75" customHeight="1">
      <c r="A17" s="6" t="s">
        <v>44</v>
      </c>
      <c r="B17" s="6"/>
      <c r="C17" s="41" t="s">
        <v>28</v>
      </c>
      <c r="D17" s="6"/>
      <c r="E17" s="27" t="s">
        <v>103</v>
      </c>
      <c r="F17" s="6"/>
      <c r="G17" s="6"/>
      <c r="H17" s="6"/>
      <c r="I17" s="42">
        <f>0+Q17</f>
      </c>
      <c r="J17" s="6"/>
      <c r="O17">
        <f>0+R17</f>
      </c>
      <c r="Q17">
        <f>0+I18+I22</f>
      </c>
      <c r="R17">
        <f>0+O18+O22</f>
      </c>
    </row>
    <row r="18" spans="1:16" ht="12.75">
      <c r="A18" s="25" t="s">
        <v>46</v>
      </c>
      <c r="B18" s="29" t="s">
        <v>21</v>
      </c>
      <c r="C18" s="29" t="s">
        <v>1236</v>
      </c>
      <c r="D18" s="25" t="s">
        <v>48</v>
      </c>
      <c r="E18" s="30" t="s">
        <v>1237</v>
      </c>
      <c r="F18" s="31" t="s">
        <v>106</v>
      </c>
      <c r="G18" s="32">
        <v>80</v>
      </c>
      <c r="H18" s="33">
        <v>0</v>
      </c>
      <c r="I18" s="34">
        <f>ROUND(ROUND(H18,2)*ROUND(G18,3),2)</f>
      </c>
      <c r="J18" s="31" t="s">
        <v>107</v>
      </c>
      <c r="O18">
        <f>(I18*21)/100</f>
      </c>
      <c r="P18" t="s">
        <v>22</v>
      </c>
    </row>
    <row r="19" spans="1:5" ht="12.75">
      <c r="A19" s="35" t="s">
        <v>52</v>
      </c>
      <c r="E19" s="36" t="s">
        <v>48</v>
      </c>
    </row>
    <row r="20" spans="1:5" ht="12.75">
      <c r="A20" s="37" t="s">
        <v>54</v>
      </c>
      <c r="E20" s="38" t="s">
        <v>1445</v>
      </c>
    </row>
    <row r="21" spans="1:5" ht="38.25">
      <c r="A21" t="s">
        <v>56</v>
      </c>
      <c r="E21" s="36" t="s">
        <v>1240</v>
      </c>
    </row>
    <row r="22" spans="1:16" ht="12.75">
      <c r="A22" s="25" t="s">
        <v>46</v>
      </c>
      <c r="B22" s="29" t="s">
        <v>32</v>
      </c>
      <c r="C22" s="29" t="s">
        <v>1420</v>
      </c>
      <c r="D22" s="25" t="s">
        <v>48</v>
      </c>
      <c r="E22" s="30" t="s">
        <v>1421</v>
      </c>
      <c r="F22" s="31" t="s">
        <v>186</v>
      </c>
      <c r="G22" s="32">
        <v>45.05</v>
      </c>
      <c r="H22" s="33">
        <v>0</v>
      </c>
      <c r="I22" s="34">
        <f>ROUND(ROUND(H22,2)*ROUND(G22,3),2)</f>
      </c>
      <c r="J22" s="31" t="s">
        <v>107</v>
      </c>
      <c r="O22">
        <f>(I22*21)/100</f>
      </c>
      <c r="P22" t="s">
        <v>22</v>
      </c>
    </row>
    <row r="23" spans="1:5" ht="12.75">
      <c r="A23" s="35" t="s">
        <v>52</v>
      </c>
      <c r="E23" s="36" t="s">
        <v>1446</v>
      </c>
    </row>
    <row r="24" spans="1:5" ht="63.75">
      <c r="A24" s="37" t="s">
        <v>54</v>
      </c>
      <c r="E24" s="38" t="s">
        <v>1447</v>
      </c>
    </row>
    <row r="25" spans="1:5" ht="369.75">
      <c r="A25" t="s">
        <v>56</v>
      </c>
      <c r="E25" s="36" t="s">
        <v>1424</v>
      </c>
    </row>
    <row r="26" spans="1:18" ht="12.75" customHeight="1">
      <c r="A26" s="6" t="s">
        <v>44</v>
      </c>
      <c r="B26" s="6"/>
      <c r="C26" s="41" t="s">
        <v>22</v>
      </c>
      <c r="D26" s="6"/>
      <c r="E26" s="27" t="s">
        <v>619</v>
      </c>
      <c r="F26" s="6"/>
      <c r="G26" s="6"/>
      <c r="H26" s="6"/>
      <c r="I26" s="42">
        <f>0+Q26</f>
      </c>
      <c r="J26" s="6"/>
      <c r="O26">
        <f>0+R26</f>
      </c>
      <c r="Q26">
        <f>0+I27</f>
      </c>
      <c r="R26">
        <f>0+O27</f>
      </c>
    </row>
    <row r="27" spans="1:16" ht="12.75">
      <c r="A27" s="25" t="s">
        <v>46</v>
      </c>
      <c r="B27" s="29" t="s">
        <v>34</v>
      </c>
      <c r="C27" s="29" t="s">
        <v>630</v>
      </c>
      <c r="D27" s="25" t="s">
        <v>48</v>
      </c>
      <c r="E27" s="30" t="s">
        <v>631</v>
      </c>
      <c r="F27" s="31" t="s">
        <v>106</v>
      </c>
      <c r="G27" s="32">
        <v>112.5</v>
      </c>
      <c r="H27" s="33">
        <v>0</v>
      </c>
      <c r="I27" s="34">
        <f>ROUND(ROUND(H27,2)*ROUND(G27,3),2)</f>
      </c>
      <c r="J27" s="31" t="s">
        <v>107</v>
      </c>
      <c r="O27">
        <f>(I27*21)/100</f>
      </c>
      <c r="P27" t="s">
        <v>22</v>
      </c>
    </row>
    <row r="28" spans="1:5" ht="12.75">
      <c r="A28" s="35" t="s">
        <v>52</v>
      </c>
      <c r="E28" s="36" t="s">
        <v>1448</v>
      </c>
    </row>
    <row r="29" spans="1:5" ht="12.75">
      <c r="A29" s="37" t="s">
        <v>54</v>
      </c>
      <c r="E29" s="38" t="s">
        <v>1449</v>
      </c>
    </row>
    <row r="30" spans="1:5" ht="114.75">
      <c r="A30" t="s">
        <v>56</v>
      </c>
      <c r="E30" s="36" t="s">
        <v>634</v>
      </c>
    </row>
    <row r="31" spans="1:18" ht="12.75" customHeight="1">
      <c r="A31" s="6" t="s">
        <v>44</v>
      </c>
      <c r="B31" s="6"/>
      <c r="C31" s="41" t="s">
        <v>21</v>
      </c>
      <c r="D31" s="6"/>
      <c r="E31" s="27" t="s">
        <v>635</v>
      </c>
      <c r="F31" s="6"/>
      <c r="G31" s="6"/>
      <c r="H31" s="6"/>
      <c r="I31" s="42">
        <f>0+Q31</f>
      </c>
      <c r="J31" s="6"/>
      <c r="O31">
        <f>0+R31</f>
      </c>
      <c r="Q31">
        <f>0+I32</f>
      </c>
      <c r="R31">
        <f>0+O32</f>
      </c>
    </row>
    <row r="32" spans="1:16" ht="25.5">
      <c r="A32" s="25" t="s">
        <v>46</v>
      </c>
      <c r="B32" s="29" t="s">
        <v>36</v>
      </c>
      <c r="C32" s="29" t="s">
        <v>1450</v>
      </c>
      <c r="D32" s="25" t="s">
        <v>48</v>
      </c>
      <c r="E32" s="30" t="s">
        <v>1451</v>
      </c>
      <c r="F32" s="31" t="s">
        <v>186</v>
      </c>
      <c r="G32" s="32">
        <v>36.75</v>
      </c>
      <c r="H32" s="33">
        <v>0</v>
      </c>
      <c r="I32" s="34">
        <f>ROUND(ROUND(H32,2)*ROUND(G32,3),2)</f>
      </c>
      <c r="J32" s="31" t="s">
        <v>107</v>
      </c>
      <c r="O32">
        <f>(I32*21)/100</f>
      </c>
      <c r="P32" t="s">
        <v>22</v>
      </c>
    </row>
    <row r="33" spans="1:5" ht="12.75">
      <c r="A33" s="35" t="s">
        <v>52</v>
      </c>
      <c r="E33" s="36" t="s">
        <v>48</v>
      </c>
    </row>
    <row r="34" spans="1:5" ht="12.75">
      <c r="A34" s="37" t="s">
        <v>54</v>
      </c>
      <c r="E34" s="38" t="s">
        <v>1452</v>
      </c>
    </row>
    <row r="35" spans="1:5" ht="25.5">
      <c r="A35" t="s">
        <v>56</v>
      </c>
      <c r="E35" s="36" t="s">
        <v>645</v>
      </c>
    </row>
    <row r="36" spans="1:18" ht="12.75" customHeight="1">
      <c r="A36" s="6" t="s">
        <v>44</v>
      </c>
      <c r="B36" s="6"/>
      <c r="C36" s="41" t="s">
        <v>32</v>
      </c>
      <c r="D36" s="6"/>
      <c r="E36" s="27" t="s">
        <v>341</v>
      </c>
      <c r="F36" s="6"/>
      <c r="G36" s="6"/>
      <c r="H36" s="6"/>
      <c r="I36" s="42">
        <f>0+Q36</f>
      </c>
      <c r="J36" s="6"/>
      <c r="O36">
        <f>0+R36</f>
      </c>
      <c r="Q36">
        <f>0+I37</f>
      </c>
      <c r="R36">
        <f>0+O37</f>
      </c>
    </row>
    <row r="37" spans="1:16" ht="12.75">
      <c r="A37" s="25" t="s">
        <v>46</v>
      </c>
      <c r="B37" s="29" t="s">
        <v>75</v>
      </c>
      <c r="C37" s="29" t="s">
        <v>1453</v>
      </c>
      <c r="D37" s="25" t="s">
        <v>48</v>
      </c>
      <c r="E37" s="30" t="s">
        <v>1454</v>
      </c>
      <c r="F37" s="31" t="s">
        <v>186</v>
      </c>
      <c r="G37" s="32">
        <v>22.5</v>
      </c>
      <c r="H37" s="33">
        <v>0</v>
      </c>
      <c r="I37" s="34">
        <f>ROUND(ROUND(H37,2)*ROUND(G37,3),2)</f>
      </c>
      <c r="J37" s="31" t="s">
        <v>107</v>
      </c>
      <c r="O37">
        <f>(I37*21)/100</f>
      </c>
      <c r="P37" t="s">
        <v>22</v>
      </c>
    </row>
    <row r="38" spans="1:5" ht="12.75">
      <c r="A38" s="35" t="s">
        <v>52</v>
      </c>
      <c r="E38" s="36" t="s">
        <v>1455</v>
      </c>
    </row>
    <row r="39" spans="1:5" ht="12.75">
      <c r="A39" s="37" t="s">
        <v>54</v>
      </c>
      <c r="E39" s="38" t="s">
        <v>1456</v>
      </c>
    </row>
    <row r="40" spans="1:5" ht="38.25">
      <c r="A40" t="s">
        <v>56</v>
      </c>
      <c r="E40" s="36" t="s">
        <v>629</v>
      </c>
    </row>
    <row r="41" spans="1:18" ht="12.75" customHeight="1">
      <c r="A41" s="6" t="s">
        <v>44</v>
      </c>
      <c r="B41" s="6"/>
      <c r="C41" s="41" t="s">
        <v>34</v>
      </c>
      <c r="D41" s="6"/>
      <c r="E41" s="27" t="s">
        <v>368</v>
      </c>
      <c r="F41" s="6"/>
      <c r="G41" s="6"/>
      <c r="H41" s="6"/>
      <c r="I41" s="42">
        <f>0+Q41</f>
      </c>
      <c r="J41" s="6"/>
      <c r="O41">
        <f>0+R41</f>
      </c>
      <c r="Q41">
        <f>0+I42</f>
      </c>
      <c r="R41">
        <f>0+O42</f>
      </c>
    </row>
    <row r="42" spans="1:16" ht="12.75">
      <c r="A42" s="25" t="s">
        <v>46</v>
      </c>
      <c r="B42" s="29" t="s">
        <v>80</v>
      </c>
      <c r="C42" s="29" t="s">
        <v>940</v>
      </c>
      <c r="D42" s="25" t="s">
        <v>48</v>
      </c>
      <c r="E42" s="30" t="s">
        <v>941</v>
      </c>
      <c r="F42" s="31" t="s">
        <v>186</v>
      </c>
      <c r="G42" s="32">
        <v>9</v>
      </c>
      <c r="H42" s="33">
        <v>0</v>
      </c>
      <c r="I42" s="34">
        <f>ROUND(ROUND(H42,2)*ROUND(G42,3),2)</f>
      </c>
      <c r="J42" s="31" t="s">
        <v>107</v>
      </c>
      <c r="O42">
        <f>(I42*21)/100</f>
      </c>
      <c r="P42" t="s">
        <v>22</v>
      </c>
    </row>
    <row r="43" spans="1:5" ht="12.75">
      <c r="A43" s="35" t="s">
        <v>52</v>
      </c>
      <c r="E43" s="36" t="s">
        <v>1457</v>
      </c>
    </row>
    <row r="44" spans="1:5" ht="12.75">
      <c r="A44" s="37" t="s">
        <v>54</v>
      </c>
      <c r="E44" s="38" t="s">
        <v>1458</v>
      </c>
    </row>
    <row r="45" spans="1:5" ht="51">
      <c r="A45" t="s">
        <v>56</v>
      </c>
      <c r="E45" s="36" t="s">
        <v>680</v>
      </c>
    </row>
    <row r="46" spans="1:18" ht="12.75" customHeight="1">
      <c r="A46" s="6" t="s">
        <v>44</v>
      </c>
      <c r="B46" s="6"/>
      <c r="C46" s="41" t="s">
        <v>39</v>
      </c>
      <c r="D46" s="6"/>
      <c r="E46" s="27" t="s">
        <v>154</v>
      </c>
      <c r="F46" s="6"/>
      <c r="G46" s="6"/>
      <c r="H46" s="6"/>
      <c r="I46" s="42">
        <f>0+Q46</f>
      </c>
      <c r="J46" s="6"/>
      <c r="O46">
        <f>0+R46</f>
      </c>
      <c r="Q46">
        <f>0+I47</f>
      </c>
      <c r="R46">
        <f>0+O47</f>
      </c>
    </row>
    <row r="47" spans="1:16" ht="12.75">
      <c r="A47" s="25" t="s">
        <v>46</v>
      </c>
      <c r="B47" s="29" t="s">
        <v>39</v>
      </c>
      <c r="C47" s="29" t="s">
        <v>1459</v>
      </c>
      <c r="D47" s="25" t="s">
        <v>48</v>
      </c>
      <c r="E47" s="30" t="s">
        <v>1460</v>
      </c>
      <c r="F47" s="31" t="s">
        <v>186</v>
      </c>
      <c r="G47" s="32">
        <v>36.75</v>
      </c>
      <c r="H47" s="33">
        <v>0</v>
      </c>
      <c r="I47" s="34">
        <f>ROUND(ROUND(H47,2)*ROUND(G47,3),2)</f>
      </c>
      <c r="J47" s="31" t="s">
        <v>107</v>
      </c>
      <c r="O47">
        <f>(I47*21)/100</f>
      </c>
      <c r="P47" t="s">
        <v>22</v>
      </c>
    </row>
    <row r="48" spans="1:5" ht="12.75">
      <c r="A48" s="35" t="s">
        <v>52</v>
      </c>
      <c r="E48" s="36" t="s">
        <v>1461</v>
      </c>
    </row>
    <row r="49" spans="1:5" ht="12.75">
      <c r="A49" s="37" t="s">
        <v>54</v>
      </c>
      <c r="E49" s="38" t="s">
        <v>1462</v>
      </c>
    </row>
    <row r="50" spans="1:5" ht="102">
      <c r="A50" t="s">
        <v>56</v>
      </c>
      <c r="E50" s="36" t="s">
        <v>269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0+O8+O17+O30+O51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1463</v>
      </c>
      <c r="I3" s="39">
        <f>0+I8+I17+I30+I51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1463</v>
      </c>
      <c r="D4" s="6"/>
      <c r="E4" s="18" t="s">
        <v>1464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4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187</v>
      </c>
    </row>
    <row r="11" spans="1:5" ht="12.75">
      <c r="A11" s="37" t="s">
        <v>54</v>
      </c>
      <c r="E11" s="38" t="s">
        <v>1465</v>
      </c>
    </row>
    <row r="12" spans="1:5" ht="25.5">
      <c r="A12" t="s">
        <v>56</v>
      </c>
      <c r="E12" s="36" t="s">
        <v>285</v>
      </c>
    </row>
    <row r="13" spans="1:16" ht="12.75">
      <c r="A13" s="25" t="s">
        <v>46</v>
      </c>
      <c r="B13" s="29" t="s">
        <v>22</v>
      </c>
      <c r="C13" s="29" t="s">
        <v>286</v>
      </c>
      <c r="D13" s="25" t="s">
        <v>48</v>
      </c>
      <c r="E13" s="30" t="s">
        <v>191</v>
      </c>
      <c r="F13" s="31" t="s">
        <v>186</v>
      </c>
      <c r="G13" s="32">
        <v>9.793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192</v>
      </c>
    </row>
    <row r="15" spans="1:5" ht="51">
      <c r="A15" s="37" t="s">
        <v>54</v>
      </c>
      <c r="E15" s="38" t="s">
        <v>1466</v>
      </c>
    </row>
    <row r="16" spans="1:5" ht="25.5">
      <c r="A16" t="s">
        <v>56</v>
      </c>
      <c r="E16" s="36" t="s">
        <v>189</v>
      </c>
    </row>
    <row r="17" spans="1:18" ht="12.75" customHeight="1">
      <c r="A17" s="6" t="s">
        <v>44</v>
      </c>
      <c r="B17" s="6"/>
      <c r="C17" s="41" t="s">
        <v>28</v>
      </c>
      <c r="D17" s="6"/>
      <c r="E17" s="27" t="s">
        <v>103</v>
      </c>
      <c r="F17" s="6"/>
      <c r="G17" s="6"/>
      <c r="H17" s="6"/>
      <c r="I17" s="42">
        <f>0+Q17</f>
      </c>
      <c r="J17" s="6"/>
      <c r="O17">
        <f>0+R17</f>
      </c>
      <c r="Q17">
        <f>0+I18+I22+I26</f>
      </c>
      <c r="R17">
        <f>0+O18+O22+O26</f>
      </c>
    </row>
    <row r="18" spans="1:16" ht="12.75">
      <c r="A18" s="25" t="s">
        <v>46</v>
      </c>
      <c r="B18" s="29" t="s">
        <v>21</v>
      </c>
      <c r="C18" s="29" t="s">
        <v>1467</v>
      </c>
      <c r="D18" s="25" t="s">
        <v>48</v>
      </c>
      <c r="E18" s="30" t="s">
        <v>1468</v>
      </c>
      <c r="F18" s="31" t="s">
        <v>98</v>
      </c>
      <c r="G18" s="32">
        <v>7</v>
      </c>
      <c r="H18" s="33">
        <v>0</v>
      </c>
      <c r="I18" s="34">
        <f>ROUND(ROUND(H18,2)*ROUND(G18,3),2)</f>
      </c>
      <c r="J18" s="31" t="s">
        <v>107</v>
      </c>
      <c r="O18">
        <f>(I18*0)/100</f>
      </c>
      <c r="P18" t="s">
        <v>26</v>
      </c>
    </row>
    <row r="19" spans="1:5" ht="12.75">
      <c r="A19" s="35" t="s">
        <v>52</v>
      </c>
      <c r="E19" s="36" t="s">
        <v>1469</v>
      </c>
    </row>
    <row r="20" spans="1:5" ht="25.5">
      <c r="A20" s="37" t="s">
        <v>54</v>
      </c>
      <c r="E20" s="38" t="s">
        <v>1470</v>
      </c>
    </row>
    <row r="21" spans="1:5" ht="63.75">
      <c r="A21" t="s">
        <v>56</v>
      </c>
      <c r="E21" s="36" t="s">
        <v>253</v>
      </c>
    </row>
    <row r="22" spans="1:16" ht="12.75">
      <c r="A22" s="25" t="s">
        <v>46</v>
      </c>
      <c r="B22" s="29" t="s">
        <v>32</v>
      </c>
      <c r="C22" s="29" t="s">
        <v>1471</v>
      </c>
      <c r="D22" s="25" t="s">
        <v>48</v>
      </c>
      <c r="E22" s="30" t="s">
        <v>1472</v>
      </c>
      <c r="F22" s="31" t="s">
        <v>158</v>
      </c>
      <c r="G22" s="32">
        <v>164</v>
      </c>
      <c r="H22" s="33">
        <v>0</v>
      </c>
      <c r="I22" s="34">
        <f>ROUND(ROUND(H22,2)*ROUND(G22,3),2)</f>
      </c>
      <c r="J22" s="31" t="s">
        <v>107</v>
      </c>
      <c r="O22">
        <f>(I22*0)/100</f>
      </c>
      <c r="P22" t="s">
        <v>26</v>
      </c>
    </row>
    <row r="23" spans="1:5" ht="12.75">
      <c r="A23" s="35" t="s">
        <v>52</v>
      </c>
      <c r="E23" s="36" t="s">
        <v>1473</v>
      </c>
    </row>
    <row r="24" spans="1:5" ht="25.5">
      <c r="A24" s="37" t="s">
        <v>54</v>
      </c>
      <c r="E24" s="38" t="s">
        <v>1474</v>
      </c>
    </row>
    <row r="25" spans="1:5" ht="63.75">
      <c r="A25" t="s">
        <v>56</v>
      </c>
      <c r="E25" s="36" t="s">
        <v>253</v>
      </c>
    </row>
    <row r="26" spans="1:16" ht="12.75">
      <c r="A26" s="25" t="s">
        <v>46</v>
      </c>
      <c r="B26" s="29" t="s">
        <v>34</v>
      </c>
      <c r="C26" s="29" t="s">
        <v>1475</v>
      </c>
      <c r="D26" s="25" t="s">
        <v>48</v>
      </c>
      <c r="E26" s="30" t="s">
        <v>1476</v>
      </c>
      <c r="F26" s="31" t="s">
        <v>158</v>
      </c>
      <c r="G26" s="32">
        <v>167</v>
      </c>
      <c r="H26" s="33">
        <v>0</v>
      </c>
      <c r="I26" s="34">
        <f>ROUND(ROUND(H26,2)*ROUND(G26,3),2)</f>
      </c>
      <c r="J26" s="31" t="s">
        <v>107</v>
      </c>
      <c r="O26">
        <f>(I26*0)/100</f>
      </c>
      <c r="P26" t="s">
        <v>26</v>
      </c>
    </row>
    <row r="27" spans="1:5" ht="12.75">
      <c r="A27" s="35" t="s">
        <v>52</v>
      </c>
      <c r="E27" s="36" t="s">
        <v>1473</v>
      </c>
    </row>
    <row r="28" spans="1:5" ht="38.25">
      <c r="A28" s="37" t="s">
        <v>54</v>
      </c>
      <c r="E28" s="38" t="s">
        <v>1477</v>
      </c>
    </row>
    <row r="29" spans="1:5" ht="63.75">
      <c r="A29" t="s">
        <v>56</v>
      </c>
      <c r="E29" s="36" t="s">
        <v>253</v>
      </c>
    </row>
    <row r="30" spans="1:18" ht="12.75" customHeight="1">
      <c r="A30" s="6" t="s">
        <v>44</v>
      </c>
      <c r="B30" s="6"/>
      <c r="C30" s="41" t="s">
        <v>80</v>
      </c>
      <c r="D30" s="6"/>
      <c r="E30" s="27" t="s">
        <v>415</v>
      </c>
      <c r="F30" s="6"/>
      <c r="G30" s="6"/>
      <c r="H30" s="6"/>
      <c r="I30" s="42">
        <f>0+Q30</f>
      </c>
      <c r="J30" s="6"/>
      <c r="O30">
        <f>0+R30</f>
      </c>
      <c r="Q30">
        <f>0+I31+I35+I39+I43+I47</f>
      </c>
      <c r="R30">
        <f>0+O31+O35+O39+O43+O47</f>
      </c>
    </row>
    <row r="31" spans="1:16" ht="12.75">
      <c r="A31" s="25" t="s">
        <v>46</v>
      </c>
      <c r="B31" s="29" t="s">
        <v>36</v>
      </c>
      <c r="C31" s="29" t="s">
        <v>1478</v>
      </c>
      <c r="D31" s="25" t="s">
        <v>48</v>
      </c>
      <c r="E31" s="30" t="s">
        <v>1479</v>
      </c>
      <c r="F31" s="31" t="s">
        <v>1480</v>
      </c>
      <c r="G31" s="32">
        <v>7</v>
      </c>
      <c r="H31" s="33">
        <v>0</v>
      </c>
      <c r="I31" s="34">
        <f>ROUND(ROUND(H31,2)*ROUND(G31,3),2)</f>
      </c>
      <c r="J31" s="31"/>
      <c r="O31">
        <f>(I31*0)/100</f>
      </c>
      <c r="P31" t="s">
        <v>26</v>
      </c>
    </row>
    <row r="32" spans="1:5" ht="25.5">
      <c r="A32" s="35" t="s">
        <v>52</v>
      </c>
      <c r="E32" s="36" t="s">
        <v>1481</v>
      </c>
    </row>
    <row r="33" spans="1:5" ht="25.5">
      <c r="A33" s="37" t="s">
        <v>54</v>
      </c>
      <c r="E33" s="38" t="s">
        <v>1470</v>
      </c>
    </row>
    <row r="34" spans="1:5" ht="12.75">
      <c r="A34" t="s">
        <v>56</v>
      </c>
      <c r="E34" s="36" t="s">
        <v>48</v>
      </c>
    </row>
    <row r="35" spans="1:16" ht="12.75">
      <c r="A35" s="25" t="s">
        <v>46</v>
      </c>
      <c r="B35" s="29" t="s">
        <v>75</v>
      </c>
      <c r="C35" s="29" t="s">
        <v>1482</v>
      </c>
      <c r="D35" s="25" t="s">
        <v>48</v>
      </c>
      <c r="E35" s="30" t="s">
        <v>1483</v>
      </c>
      <c r="F35" s="31" t="s">
        <v>98</v>
      </c>
      <c r="G35" s="32">
        <v>14</v>
      </c>
      <c r="H35" s="33">
        <v>0</v>
      </c>
      <c r="I35" s="34">
        <f>ROUND(ROUND(H35,2)*ROUND(G35,3),2)</f>
      </c>
      <c r="J35" s="31" t="s">
        <v>107</v>
      </c>
      <c r="O35">
        <f>(I35*0)/100</f>
      </c>
      <c r="P35" t="s">
        <v>26</v>
      </c>
    </row>
    <row r="36" spans="1:5" ht="12.75">
      <c r="A36" s="35" t="s">
        <v>52</v>
      </c>
      <c r="E36" s="36" t="s">
        <v>1484</v>
      </c>
    </row>
    <row r="37" spans="1:5" ht="25.5">
      <c r="A37" s="37" t="s">
        <v>54</v>
      </c>
      <c r="E37" s="38" t="s">
        <v>1485</v>
      </c>
    </row>
    <row r="38" spans="1:5" ht="38.25">
      <c r="A38" t="s">
        <v>56</v>
      </c>
      <c r="E38" s="36" t="s">
        <v>1486</v>
      </c>
    </row>
    <row r="39" spans="1:16" ht="12.75">
      <c r="A39" s="25" t="s">
        <v>46</v>
      </c>
      <c r="B39" s="29" t="s">
        <v>80</v>
      </c>
      <c r="C39" s="29" t="s">
        <v>1487</v>
      </c>
      <c r="D39" s="25" t="s">
        <v>48</v>
      </c>
      <c r="E39" s="30" t="s">
        <v>1488</v>
      </c>
      <c r="F39" s="31" t="s">
        <v>186</v>
      </c>
      <c r="G39" s="32">
        <v>1.148</v>
      </c>
      <c r="H39" s="33">
        <v>0</v>
      </c>
      <c r="I39" s="34">
        <f>ROUND(ROUND(H39,2)*ROUND(G39,3),2)</f>
      </c>
      <c r="J39" s="31" t="s">
        <v>107</v>
      </c>
      <c r="O39">
        <f>(I39*0)/100</f>
      </c>
      <c r="P39" t="s">
        <v>26</v>
      </c>
    </row>
    <row r="40" spans="1:5" ht="12.75">
      <c r="A40" s="35" t="s">
        <v>52</v>
      </c>
      <c r="E40" s="36" t="s">
        <v>1489</v>
      </c>
    </row>
    <row r="41" spans="1:5" ht="25.5">
      <c r="A41" s="37" t="s">
        <v>54</v>
      </c>
      <c r="E41" s="38" t="s">
        <v>1490</v>
      </c>
    </row>
    <row r="42" spans="1:5" ht="38.25">
      <c r="A42" t="s">
        <v>56</v>
      </c>
      <c r="E42" s="36" t="s">
        <v>1486</v>
      </c>
    </row>
    <row r="43" spans="1:16" ht="12.75">
      <c r="A43" s="25" t="s">
        <v>46</v>
      </c>
      <c r="B43" s="29" t="s">
        <v>39</v>
      </c>
      <c r="C43" s="29" t="s">
        <v>1028</v>
      </c>
      <c r="D43" s="25" t="s">
        <v>48</v>
      </c>
      <c r="E43" s="30" t="s">
        <v>1029</v>
      </c>
      <c r="F43" s="31" t="s">
        <v>98</v>
      </c>
      <c r="G43" s="32">
        <v>7</v>
      </c>
      <c r="H43" s="33">
        <v>0</v>
      </c>
      <c r="I43" s="34">
        <f>ROUND(ROUND(H43,2)*ROUND(G43,3),2)</f>
      </c>
      <c r="J43" s="31" t="s">
        <v>107</v>
      </c>
      <c r="O43">
        <f>(I43*0)/100</f>
      </c>
      <c r="P43" t="s">
        <v>26</v>
      </c>
    </row>
    <row r="44" spans="1:5" ht="12.75">
      <c r="A44" s="35" t="s">
        <v>52</v>
      </c>
      <c r="E44" s="36" t="s">
        <v>1491</v>
      </c>
    </row>
    <row r="45" spans="1:5" ht="25.5">
      <c r="A45" s="37" t="s">
        <v>54</v>
      </c>
      <c r="E45" s="38" t="s">
        <v>1492</v>
      </c>
    </row>
    <row r="46" spans="1:5" ht="25.5">
      <c r="A46" t="s">
        <v>56</v>
      </c>
      <c r="E46" s="36" t="s">
        <v>1032</v>
      </c>
    </row>
    <row r="47" spans="1:16" ht="12.75">
      <c r="A47" s="25" t="s">
        <v>46</v>
      </c>
      <c r="B47" s="29" t="s">
        <v>41</v>
      </c>
      <c r="C47" s="29" t="s">
        <v>462</v>
      </c>
      <c r="D47" s="25" t="s">
        <v>48</v>
      </c>
      <c r="E47" s="30" t="s">
        <v>463</v>
      </c>
      <c r="F47" s="31" t="s">
        <v>158</v>
      </c>
      <c r="G47" s="32">
        <v>662</v>
      </c>
      <c r="H47" s="33">
        <v>0</v>
      </c>
      <c r="I47" s="34">
        <f>ROUND(ROUND(H47,2)*ROUND(G47,3),2)</f>
      </c>
      <c r="J47" s="31" t="s">
        <v>107</v>
      </c>
      <c r="O47">
        <f>(I47*0)/100</f>
      </c>
      <c r="P47" t="s">
        <v>26</v>
      </c>
    </row>
    <row r="48" spans="1:5" ht="12.75">
      <c r="A48" s="35" t="s">
        <v>52</v>
      </c>
      <c r="E48" s="36" t="s">
        <v>48</v>
      </c>
    </row>
    <row r="49" spans="1:5" ht="25.5">
      <c r="A49" s="37" t="s">
        <v>54</v>
      </c>
      <c r="E49" s="38" t="s">
        <v>1493</v>
      </c>
    </row>
    <row r="50" spans="1:5" ht="25.5">
      <c r="A50" t="s">
        <v>56</v>
      </c>
      <c r="E50" s="36" t="s">
        <v>465</v>
      </c>
    </row>
    <row r="51" spans="1:18" ht="12.75" customHeight="1">
      <c r="A51" s="6" t="s">
        <v>44</v>
      </c>
      <c r="B51" s="6"/>
      <c r="C51" s="41" t="s">
        <v>39</v>
      </c>
      <c r="D51" s="6"/>
      <c r="E51" s="27" t="s">
        <v>154</v>
      </c>
      <c r="F51" s="6"/>
      <c r="G51" s="6"/>
      <c r="H51" s="6"/>
      <c r="I51" s="42">
        <f>0+Q51</f>
      </c>
      <c r="J51" s="6"/>
      <c r="O51">
        <f>0+R51</f>
      </c>
      <c r="Q51">
        <f>0+I52</f>
      </c>
      <c r="R51">
        <f>0+O52</f>
      </c>
    </row>
    <row r="52" spans="1:16" ht="12.75">
      <c r="A52" s="25" t="s">
        <v>46</v>
      </c>
      <c r="B52" s="29" t="s">
        <v>43</v>
      </c>
      <c r="C52" s="29" t="s">
        <v>265</v>
      </c>
      <c r="D52" s="25" t="s">
        <v>48</v>
      </c>
      <c r="E52" s="30" t="s">
        <v>266</v>
      </c>
      <c r="F52" s="31" t="s">
        <v>186</v>
      </c>
      <c r="G52" s="32">
        <v>4</v>
      </c>
      <c r="H52" s="33">
        <v>0</v>
      </c>
      <c r="I52" s="34">
        <f>ROUND(ROUND(H52,2)*ROUND(G52,3),2)</f>
      </c>
      <c r="J52" s="31" t="s">
        <v>107</v>
      </c>
      <c r="O52">
        <f>(I52*0)/100</f>
      </c>
      <c r="P52" t="s">
        <v>26</v>
      </c>
    </row>
    <row r="53" spans="1:5" ht="12.75">
      <c r="A53" s="35" t="s">
        <v>52</v>
      </c>
      <c r="E53" s="36" t="s">
        <v>48</v>
      </c>
    </row>
    <row r="54" spans="1:5" ht="25.5">
      <c r="A54" s="37" t="s">
        <v>54</v>
      </c>
      <c r="E54" s="38" t="s">
        <v>1494</v>
      </c>
    </row>
    <row r="55" spans="1:5" ht="102">
      <c r="A55" t="s">
        <v>56</v>
      </c>
      <c r="E55" s="36" t="s">
        <v>529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0+O8+O17+O82+O87+O116+O169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1495</v>
      </c>
      <c r="I3" s="39">
        <f>0+I8+I17+I82+I87+I116+I169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1495</v>
      </c>
      <c r="D4" s="6"/>
      <c r="E4" s="18" t="s">
        <v>1496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94.219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187</v>
      </c>
    </row>
    <row r="11" spans="1:5" ht="63.75">
      <c r="A11" s="37" t="s">
        <v>54</v>
      </c>
      <c r="E11" s="38" t="s">
        <v>1497</v>
      </c>
    </row>
    <row r="12" spans="1:5" ht="25.5">
      <c r="A12" t="s">
        <v>56</v>
      </c>
      <c r="E12" s="36" t="s">
        <v>285</v>
      </c>
    </row>
    <row r="13" spans="1:16" ht="12.75">
      <c r="A13" s="25" t="s">
        <v>46</v>
      </c>
      <c r="B13" s="29" t="s">
        <v>22</v>
      </c>
      <c r="C13" s="29" t="s">
        <v>286</v>
      </c>
      <c r="D13" s="25" t="s">
        <v>48</v>
      </c>
      <c r="E13" s="30" t="s">
        <v>191</v>
      </c>
      <c r="F13" s="31" t="s">
        <v>186</v>
      </c>
      <c r="G13" s="32">
        <v>2183.925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192</v>
      </c>
    </row>
    <row r="15" spans="1:5" ht="102">
      <c r="A15" s="37" t="s">
        <v>54</v>
      </c>
      <c r="E15" s="38" t="s">
        <v>1498</v>
      </c>
    </row>
    <row r="16" spans="1:5" ht="25.5">
      <c r="A16" t="s">
        <v>56</v>
      </c>
      <c r="E16" s="36" t="s">
        <v>189</v>
      </c>
    </row>
    <row r="17" spans="1:18" ht="12.75" customHeight="1">
      <c r="A17" s="6" t="s">
        <v>44</v>
      </c>
      <c r="B17" s="6"/>
      <c r="C17" s="41" t="s">
        <v>28</v>
      </c>
      <c r="D17" s="6"/>
      <c r="E17" s="27" t="s">
        <v>103</v>
      </c>
      <c r="F17" s="6"/>
      <c r="G17" s="6"/>
      <c r="H17" s="6"/>
      <c r="I17" s="42">
        <f>0+Q17</f>
      </c>
      <c r="J17" s="6"/>
      <c r="O17">
        <f>0+R17</f>
      </c>
      <c r="Q17">
        <f>0+I18+I22+I26+I30+I34+I38+I42+I46+I50+I54+I58+I62+I66+I70+I74+I78</f>
      </c>
      <c r="R17">
        <f>0+O18+O22+O26+O30+O34+O38+O42+O46+O50+O54+O58+O62+O66+O70+O74+O78</f>
      </c>
    </row>
    <row r="18" spans="1:16" ht="12.75">
      <c r="A18" s="25" t="s">
        <v>46</v>
      </c>
      <c r="B18" s="29" t="s">
        <v>21</v>
      </c>
      <c r="C18" s="29" t="s">
        <v>785</v>
      </c>
      <c r="D18" s="25" t="s">
        <v>48</v>
      </c>
      <c r="E18" s="30" t="s">
        <v>786</v>
      </c>
      <c r="F18" s="31" t="s">
        <v>106</v>
      </c>
      <c r="G18" s="32">
        <v>101.889</v>
      </c>
      <c r="H18" s="33">
        <v>0</v>
      </c>
      <c r="I18" s="34">
        <f>ROUND(ROUND(H18,2)*ROUND(G18,3),2)</f>
      </c>
      <c r="J18" s="31" t="s">
        <v>107</v>
      </c>
      <c r="O18">
        <f>(I18*0)/100</f>
      </c>
      <c r="P18" t="s">
        <v>26</v>
      </c>
    </row>
    <row r="19" spans="1:5" ht="12.75">
      <c r="A19" s="35" t="s">
        <v>52</v>
      </c>
      <c r="E19" s="36" t="s">
        <v>787</v>
      </c>
    </row>
    <row r="20" spans="1:5" ht="114.75">
      <c r="A20" s="37" t="s">
        <v>54</v>
      </c>
      <c r="E20" s="38" t="s">
        <v>1499</v>
      </c>
    </row>
    <row r="21" spans="1:5" ht="12.75">
      <c r="A21" t="s">
        <v>56</v>
      </c>
      <c r="E21" s="36" t="s">
        <v>789</v>
      </c>
    </row>
    <row r="22" spans="1:16" ht="12.75">
      <c r="A22" s="25" t="s">
        <v>46</v>
      </c>
      <c r="B22" s="29" t="s">
        <v>32</v>
      </c>
      <c r="C22" s="29" t="s">
        <v>234</v>
      </c>
      <c r="D22" s="25" t="s">
        <v>48</v>
      </c>
      <c r="E22" s="30" t="s">
        <v>235</v>
      </c>
      <c r="F22" s="31" t="s">
        <v>186</v>
      </c>
      <c r="G22" s="32">
        <v>15.284</v>
      </c>
      <c r="H22" s="33">
        <v>0</v>
      </c>
      <c r="I22" s="34">
        <f>ROUND(ROUND(H22,2)*ROUND(G22,3),2)</f>
      </c>
      <c r="J22" s="31" t="s">
        <v>107</v>
      </c>
      <c r="O22">
        <f>(I22*0)/100</f>
      </c>
      <c r="P22" t="s">
        <v>26</v>
      </c>
    </row>
    <row r="23" spans="1:5" ht="12.75">
      <c r="A23" s="35" t="s">
        <v>52</v>
      </c>
      <c r="E23" s="36" t="s">
        <v>298</v>
      </c>
    </row>
    <row r="24" spans="1:5" ht="114.75">
      <c r="A24" s="37" t="s">
        <v>54</v>
      </c>
      <c r="E24" s="38" t="s">
        <v>1500</v>
      </c>
    </row>
    <row r="25" spans="1:5" ht="38.25">
      <c r="A25" t="s">
        <v>56</v>
      </c>
      <c r="E25" s="36" t="s">
        <v>300</v>
      </c>
    </row>
    <row r="26" spans="1:16" ht="12.75">
      <c r="A26" s="25" t="s">
        <v>46</v>
      </c>
      <c r="B26" s="29" t="s">
        <v>34</v>
      </c>
      <c r="C26" s="29" t="s">
        <v>604</v>
      </c>
      <c r="D26" s="25" t="s">
        <v>48</v>
      </c>
      <c r="E26" s="30" t="s">
        <v>605</v>
      </c>
      <c r="F26" s="31" t="s">
        <v>186</v>
      </c>
      <c r="G26" s="32">
        <v>7.693</v>
      </c>
      <c r="H26" s="33">
        <v>0</v>
      </c>
      <c r="I26" s="34">
        <f>ROUND(ROUND(H26,2)*ROUND(G26,3),2)</f>
      </c>
      <c r="J26" s="31" t="s">
        <v>107</v>
      </c>
      <c r="O26">
        <f>(I26*0)/100</f>
      </c>
      <c r="P26" t="s">
        <v>26</v>
      </c>
    </row>
    <row r="27" spans="1:5" ht="12.75">
      <c r="A27" s="35" t="s">
        <v>52</v>
      </c>
      <c r="E27" s="36" t="s">
        <v>48</v>
      </c>
    </row>
    <row r="28" spans="1:5" ht="76.5">
      <c r="A28" s="37" t="s">
        <v>54</v>
      </c>
      <c r="E28" s="38" t="s">
        <v>1501</v>
      </c>
    </row>
    <row r="29" spans="1:5" ht="369.75">
      <c r="A29" t="s">
        <v>56</v>
      </c>
      <c r="E29" s="36" t="s">
        <v>607</v>
      </c>
    </row>
    <row r="30" spans="1:16" ht="12.75">
      <c r="A30" s="25" t="s">
        <v>46</v>
      </c>
      <c r="B30" s="29" t="s">
        <v>36</v>
      </c>
      <c r="C30" s="29" t="s">
        <v>301</v>
      </c>
      <c r="D30" s="25" t="s">
        <v>48</v>
      </c>
      <c r="E30" s="30" t="s">
        <v>302</v>
      </c>
      <c r="F30" s="31" t="s">
        <v>186</v>
      </c>
      <c r="G30" s="32">
        <v>24.54</v>
      </c>
      <c r="H30" s="33">
        <v>0</v>
      </c>
      <c r="I30" s="34">
        <f>ROUND(ROUND(H30,2)*ROUND(G30,3),2)</f>
      </c>
      <c r="J30" s="31" t="s">
        <v>107</v>
      </c>
      <c r="O30">
        <f>(I30*0)/100</f>
      </c>
      <c r="P30" t="s">
        <v>26</v>
      </c>
    </row>
    <row r="31" spans="1:5" ht="12.75">
      <c r="A31" s="35" t="s">
        <v>52</v>
      </c>
      <c r="E31" s="36" t="s">
        <v>303</v>
      </c>
    </row>
    <row r="32" spans="1:5" ht="63.75">
      <c r="A32" s="37" t="s">
        <v>54</v>
      </c>
      <c r="E32" s="38" t="s">
        <v>1502</v>
      </c>
    </row>
    <row r="33" spans="1:5" ht="63.75">
      <c r="A33" t="s">
        <v>56</v>
      </c>
      <c r="E33" s="36" t="s">
        <v>253</v>
      </c>
    </row>
    <row r="34" spans="1:16" ht="12.75">
      <c r="A34" s="25" t="s">
        <v>46</v>
      </c>
      <c r="B34" s="29" t="s">
        <v>75</v>
      </c>
      <c r="C34" s="29" t="s">
        <v>1467</v>
      </c>
      <c r="D34" s="25" t="s">
        <v>48</v>
      </c>
      <c r="E34" s="30" t="s">
        <v>1468</v>
      </c>
      <c r="F34" s="31" t="s">
        <v>98</v>
      </c>
      <c r="G34" s="32">
        <v>2</v>
      </c>
      <c r="H34" s="33">
        <v>0</v>
      </c>
      <c r="I34" s="34">
        <f>ROUND(ROUND(H34,2)*ROUND(G34,3),2)</f>
      </c>
      <c r="J34" s="31" t="s">
        <v>107</v>
      </c>
      <c r="O34">
        <f>(I34*0)/100</f>
      </c>
      <c r="P34" t="s">
        <v>26</v>
      </c>
    </row>
    <row r="35" spans="1:5" ht="12.75">
      <c r="A35" s="35" t="s">
        <v>52</v>
      </c>
      <c r="E35" s="36" t="s">
        <v>1503</v>
      </c>
    </row>
    <row r="36" spans="1:5" ht="12.75">
      <c r="A36" s="37" t="s">
        <v>54</v>
      </c>
      <c r="E36" s="38" t="s">
        <v>1389</v>
      </c>
    </row>
    <row r="37" spans="1:5" ht="63.75">
      <c r="A37" t="s">
        <v>56</v>
      </c>
      <c r="E37" s="36" t="s">
        <v>253</v>
      </c>
    </row>
    <row r="38" spans="1:16" ht="12.75">
      <c r="A38" s="25" t="s">
        <v>46</v>
      </c>
      <c r="B38" s="29" t="s">
        <v>80</v>
      </c>
      <c r="C38" s="29" t="s">
        <v>1504</v>
      </c>
      <c r="D38" s="25" t="s">
        <v>48</v>
      </c>
      <c r="E38" s="30" t="s">
        <v>1505</v>
      </c>
      <c r="F38" s="31" t="s">
        <v>158</v>
      </c>
      <c r="G38" s="32">
        <v>137</v>
      </c>
      <c r="H38" s="33">
        <v>0</v>
      </c>
      <c r="I38" s="34">
        <f>ROUND(ROUND(H38,2)*ROUND(G38,3),2)</f>
      </c>
      <c r="J38" s="31" t="s">
        <v>107</v>
      </c>
      <c r="O38">
        <f>(I38*0)/100</f>
      </c>
      <c r="P38" t="s">
        <v>26</v>
      </c>
    </row>
    <row r="39" spans="1:5" ht="12.75">
      <c r="A39" s="35" t="s">
        <v>52</v>
      </c>
      <c r="E39" s="36" t="s">
        <v>1473</v>
      </c>
    </row>
    <row r="40" spans="1:5" ht="25.5">
      <c r="A40" s="37" t="s">
        <v>54</v>
      </c>
      <c r="E40" s="38" t="s">
        <v>1506</v>
      </c>
    </row>
    <row r="41" spans="1:5" ht="63.75">
      <c r="A41" t="s">
        <v>56</v>
      </c>
      <c r="E41" s="36" t="s">
        <v>253</v>
      </c>
    </row>
    <row r="42" spans="1:16" ht="12.75">
      <c r="A42" s="25" t="s">
        <v>46</v>
      </c>
      <c r="B42" s="29" t="s">
        <v>39</v>
      </c>
      <c r="C42" s="29" t="s">
        <v>1471</v>
      </c>
      <c r="D42" s="25" t="s">
        <v>48</v>
      </c>
      <c r="E42" s="30" t="s">
        <v>1472</v>
      </c>
      <c r="F42" s="31" t="s">
        <v>158</v>
      </c>
      <c r="G42" s="32">
        <v>11</v>
      </c>
      <c r="H42" s="33">
        <v>0</v>
      </c>
      <c r="I42" s="34">
        <f>ROUND(ROUND(H42,2)*ROUND(G42,3),2)</f>
      </c>
      <c r="J42" s="31" t="s">
        <v>107</v>
      </c>
      <c r="O42">
        <f>(I42*0)/100</f>
      </c>
      <c r="P42" t="s">
        <v>26</v>
      </c>
    </row>
    <row r="43" spans="1:5" ht="12.75">
      <c r="A43" s="35" t="s">
        <v>52</v>
      </c>
      <c r="E43" s="36" t="s">
        <v>1473</v>
      </c>
    </row>
    <row r="44" spans="1:5" ht="25.5">
      <c r="A44" s="37" t="s">
        <v>54</v>
      </c>
      <c r="E44" s="38" t="s">
        <v>1507</v>
      </c>
    </row>
    <row r="45" spans="1:5" ht="63.75">
      <c r="A45" t="s">
        <v>56</v>
      </c>
      <c r="E45" s="36" t="s">
        <v>253</v>
      </c>
    </row>
    <row r="46" spans="1:16" ht="12.75">
      <c r="A46" s="25" t="s">
        <v>46</v>
      </c>
      <c r="B46" s="29" t="s">
        <v>41</v>
      </c>
      <c r="C46" s="29" t="s">
        <v>1508</v>
      </c>
      <c r="D46" s="25" t="s">
        <v>48</v>
      </c>
      <c r="E46" s="30" t="s">
        <v>1509</v>
      </c>
      <c r="F46" s="31" t="s">
        <v>158</v>
      </c>
      <c r="G46" s="32">
        <v>10</v>
      </c>
      <c r="H46" s="33">
        <v>0</v>
      </c>
      <c r="I46" s="34">
        <f>ROUND(ROUND(H46,2)*ROUND(G46,3),2)</f>
      </c>
      <c r="J46" s="31" t="s">
        <v>107</v>
      </c>
      <c r="O46">
        <f>(I46*0)/100</f>
      </c>
      <c r="P46" t="s">
        <v>26</v>
      </c>
    </row>
    <row r="47" spans="1:5" ht="12.75">
      <c r="A47" s="35" t="s">
        <v>52</v>
      </c>
      <c r="E47" s="36" t="s">
        <v>1510</v>
      </c>
    </row>
    <row r="48" spans="1:5" ht="25.5">
      <c r="A48" s="37" t="s">
        <v>54</v>
      </c>
      <c r="E48" s="38" t="s">
        <v>1511</v>
      </c>
    </row>
    <row r="49" spans="1:5" ht="63.75">
      <c r="A49" t="s">
        <v>56</v>
      </c>
      <c r="E49" s="36" t="s">
        <v>253</v>
      </c>
    </row>
    <row r="50" spans="1:16" ht="12.75">
      <c r="A50" s="25" t="s">
        <v>46</v>
      </c>
      <c r="B50" s="29" t="s">
        <v>43</v>
      </c>
      <c r="C50" s="29" t="s">
        <v>305</v>
      </c>
      <c r="D50" s="25" t="s">
        <v>48</v>
      </c>
      <c r="E50" s="30" t="s">
        <v>306</v>
      </c>
      <c r="F50" s="31" t="s">
        <v>186</v>
      </c>
      <c r="G50" s="32">
        <v>2148.694</v>
      </c>
      <c r="H50" s="33">
        <v>0</v>
      </c>
      <c r="I50" s="34">
        <f>ROUND(ROUND(H50,2)*ROUND(G50,3),2)</f>
      </c>
      <c r="J50" s="31" t="s">
        <v>107</v>
      </c>
      <c r="O50">
        <f>(I50*0)/100</f>
      </c>
      <c r="P50" t="s">
        <v>26</v>
      </c>
    </row>
    <row r="51" spans="1:5" ht="25.5">
      <c r="A51" s="35" t="s">
        <v>52</v>
      </c>
      <c r="E51" s="36" t="s">
        <v>1512</v>
      </c>
    </row>
    <row r="52" spans="1:5" ht="140.25">
      <c r="A52" s="37" t="s">
        <v>54</v>
      </c>
      <c r="E52" s="38" t="s">
        <v>1513</v>
      </c>
    </row>
    <row r="53" spans="1:5" ht="318.75">
      <c r="A53" t="s">
        <v>56</v>
      </c>
      <c r="E53" s="36" t="s">
        <v>309</v>
      </c>
    </row>
    <row r="54" spans="1:16" ht="12.75">
      <c r="A54" s="25" t="s">
        <v>46</v>
      </c>
      <c r="B54" s="29" t="s">
        <v>95</v>
      </c>
      <c r="C54" s="29" t="s">
        <v>254</v>
      </c>
      <c r="D54" s="25" t="s">
        <v>48</v>
      </c>
      <c r="E54" s="30" t="s">
        <v>255</v>
      </c>
      <c r="F54" s="31" t="s">
        <v>186</v>
      </c>
      <c r="G54" s="32">
        <v>2183.925</v>
      </c>
      <c r="H54" s="33">
        <v>0</v>
      </c>
      <c r="I54" s="34">
        <f>ROUND(ROUND(H54,2)*ROUND(G54,3),2)</f>
      </c>
      <c r="J54" s="31" t="s">
        <v>107</v>
      </c>
      <c r="O54">
        <f>(I54*0)/100</f>
      </c>
      <c r="P54" t="s">
        <v>26</v>
      </c>
    </row>
    <row r="55" spans="1:5" ht="12.75">
      <c r="A55" s="35" t="s">
        <v>52</v>
      </c>
      <c r="E55" s="36" t="s">
        <v>48</v>
      </c>
    </row>
    <row r="56" spans="1:5" ht="102">
      <c r="A56" s="37" t="s">
        <v>54</v>
      </c>
      <c r="E56" s="38" t="s">
        <v>1498</v>
      </c>
    </row>
    <row r="57" spans="1:5" ht="191.25">
      <c r="A57" t="s">
        <v>56</v>
      </c>
      <c r="E57" s="36" t="s">
        <v>315</v>
      </c>
    </row>
    <row r="58" spans="1:16" ht="12.75">
      <c r="A58" s="25" t="s">
        <v>46</v>
      </c>
      <c r="B58" s="29" t="s">
        <v>155</v>
      </c>
      <c r="C58" s="29" t="s">
        <v>316</v>
      </c>
      <c r="D58" s="25" t="s">
        <v>48</v>
      </c>
      <c r="E58" s="30" t="s">
        <v>317</v>
      </c>
      <c r="F58" s="31" t="s">
        <v>186</v>
      </c>
      <c r="G58" s="32">
        <v>1096.828</v>
      </c>
      <c r="H58" s="33">
        <v>0</v>
      </c>
      <c r="I58" s="34">
        <f>ROUND(ROUND(H58,2)*ROUND(G58,3),2)</f>
      </c>
      <c r="J58" s="31" t="s">
        <v>107</v>
      </c>
      <c r="O58">
        <f>(I58*0)/100</f>
      </c>
      <c r="P58" t="s">
        <v>26</v>
      </c>
    </row>
    <row r="59" spans="1:5" ht="25.5">
      <c r="A59" s="35" t="s">
        <v>52</v>
      </c>
      <c r="E59" s="36" t="s">
        <v>318</v>
      </c>
    </row>
    <row r="60" spans="1:5" ht="127.5">
      <c r="A60" s="37" t="s">
        <v>54</v>
      </c>
      <c r="E60" s="38" t="s">
        <v>1514</v>
      </c>
    </row>
    <row r="61" spans="1:5" ht="229.5">
      <c r="A61" t="s">
        <v>56</v>
      </c>
      <c r="E61" s="36" t="s">
        <v>320</v>
      </c>
    </row>
    <row r="62" spans="1:16" ht="12.75">
      <c r="A62" s="25" t="s">
        <v>46</v>
      </c>
      <c r="B62" s="29" t="s">
        <v>162</v>
      </c>
      <c r="C62" s="29" t="s">
        <v>321</v>
      </c>
      <c r="D62" s="25" t="s">
        <v>48</v>
      </c>
      <c r="E62" s="30" t="s">
        <v>322</v>
      </c>
      <c r="F62" s="31" t="s">
        <v>186</v>
      </c>
      <c r="G62" s="32">
        <v>740.492</v>
      </c>
      <c r="H62" s="33">
        <v>0</v>
      </c>
      <c r="I62" s="34">
        <f>ROUND(ROUND(H62,2)*ROUND(G62,3),2)</f>
      </c>
      <c r="J62" s="31" t="s">
        <v>107</v>
      </c>
      <c r="O62">
        <f>(I62*0)/100</f>
      </c>
      <c r="P62" t="s">
        <v>26</v>
      </c>
    </row>
    <row r="63" spans="1:5" ht="12.75">
      <c r="A63" s="35" t="s">
        <v>52</v>
      </c>
      <c r="E63" s="36" t="s">
        <v>323</v>
      </c>
    </row>
    <row r="64" spans="1:5" ht="127.5">
      <c r="A64" s="37" t="s">
        <v>54</v>
      </c>
      <c r="E64" s="38" t="s">
        <v>1515</v>
      </c>
    </row>
    <row r="65" spans="1:5" ht="293.25">
      <c r="A65" t="s">
        <v>56</v>
      </c>
      <c r="E65" s="36" t="s">
        <v>325</v>
      </c>
    </row>
    <row r="66" spans="1:16" ht="12.75">
      <c r="A66" s="25" t="s">
        <v>46</v>
      </c>
      <c r="B66" s="29" t="s">
        <v>167</v>
      </c>
      <c r="C66" s="29" t="s">
        <v>326</v>
      </c>
      <c r="D66" s="25" t="s">
        <v>48</v>
      </c>
      <c r="E66" s="30" t="s">
        <v>327</v>
      </c>
      <c r="F66" s="31" t="s">
        <v>106</v>
      </c>
      <c r="G66" s="32">
        <v>13.422</v>
      </c>
      <c r="H66" s="33">
        <v>0</v>
      </c>
      <c r="I66" s="34">
        <f>ROUND(ROUND(H66,2)*ROUND(G66,3),2)</f>
      </c>
      <c r="J66" s="31" t="s">
        <v>107</v>
      </c>
      <c r="O66">
        <f>(I66*0)/100</f>
      </c>
      <c r="P66" t="s">
        <v>26</v>
      </c>
    </row>
    <row r="67" spans="1:5" ht="12.75">
      <c r="A67" s="35" t="s">
        <v>52</v>
      </c>
      <c r="E67" s="36" t="s">
        <v>328</v>
      </c>
    </row>
    <row r="68" spans="1:5" ht="63.75">
      <c r="A68" s="37" t="s">
        <v>54</v>
      </c>
      <c r="E68" s="38" t="s">
        <v>1516</v>
      </c>
    </row>
    <row r="69" spans="1:5" ht="25.5">
      <c r="A69" t="s">
        <v>56</v>
      </c>
      <c r="E69" s="36" t="s">
        <v>330</v>
      </c>
    </row>
    <row r="70" spans="1:16" ht="12.75">
      <c r="A70" s="25" t="s">
        <v>46</v>
      </c>
      <c r="B70" s="29" t="s">
        <v>172</v>
      </c>
      <c r="C70" s="29" t="s">
        <v>331</v>
      </c>
      <c r="D70" s="25" t="s">
        <v>48</v>
      </c>
      <c r="E70" s="30" t="s">
        <v>332</v>
      </c>
      <c r="F70" s="31" t="s">
        <v>186</v>
      </c>
      <c r="G70" s="32">
        <v>15.284</v>
      </c>
      <c r="H70" s="33">
        <v>0</v>
      </c>
      <c r="I70" s="34">
        <f>ROUND(ROUND(H70,2)*ROUND(G70,3),2)</f>
      </c>
      <c r="J70" s="31" t="s">
        <v>107</v>
      </c>
      <c r="O70">
        <f>(I70*0)/100</f>
      </c>
      <c r="P70" t="s">
        <v>26</v>
      </c>
    </row>
    <row r="71" spans="1:5" ht="12.75">
      <c r="A71" s="35" t="s">
        <v>52</v>
      </c>
      <c r="E71" s="36" t="s">
        <v>48</v>
      </c>
    </row>
    <row r="72" spans="1:5" ht="102">
      <c r="A72" s="37" t="s">
        <v>54</v>
      </c>
      <c r="E72" s="38" t="s">
        <v>1517</v>
      </c>
    </row>
    <row r="73" spans="1:5" ht="38.25">
      <c r="A73" t="s">
        <v>56</v>
      </c>
      <c r="E73" s="36" t="s">
        <v>333</v>
      </c>
    </row>
    <row r="74" spans="1:16" ht="12.75">
      <c r="A74" s="25" t="s">
        <v>46</v>
      </c>
      <c r="B74" s="29" t="s">
        <v>176</v>
      </c>
      <c r="C74" s="29" t="s">
        <v>334</v>
      </c>
      <c r="D74" s="25" t="s">
        <v>48</v>
      </c>
      <c r="E74" s="30" t="s">
        <v>335</v>
      </c>
      <c r="F74" s="31" t="s">
        <v>106</v>
      </c>
      <c r="G74" s="32">
        <v>101.889</v>
      </c>
      <c r="H74" s="33">
        <v>0</v>
      </c>
      <c r="I74" s="34">
        <f>ROUND(ROUND(H74,2)*ROUND(G74,3),2)</f>
      </c>
      <c r="J74" s="31" t="s">
        <v>107</v>
      </c>
      <c r="O74">
        <f>(I74*0)/100</f>
      </c>
      <c r="P74" t="s">
        <v>26</v>
      </c>
    </row>
    <row r="75" spans="1:5" ht="12.75">
      <c r="A75" s="35" t="s">
        <v>52</v>
      </c>
      <c r="E75" s="36" t="s">
        <v>48</v>
      </c>
    </row>
    <row r="76" spans="1:5" ht="25.5">
      <c r="A76" s="37" t="s">
        <v>54</v>
      </c>
      <c r="E76" s="38" t="s">
        <v>1518</v>
      </c>
    </row>
    <row r="77" spans="1:5" ht="25.5">
      <c r="A77" t="s">
        <v>56</v>
      </c>
      <c r="E77" s="36" t="s">
        <v>337</v>
      </c>
    </row>
    <row r="78" spans="1:16" ht="12.75">
      <c r="A78" s="25" t="s">
        <v>46</v>
      </c>
      <c r="B78" s="29" t="s">
        <v>264</v>
      </c>
      <c r="C78" s="29" t="s">
        <v>338</v>
      </c>
      <c r="D78" s="25" t="s">
        <v>48</v>
      </c>
      <c r="E78" s="30" t="s">
        <v>339</v>
      </c>
      <c r="F78" s="31" t="s">
        <v>106</v>
      </c>
      <c r="G78" s="32">
        <v>101.889</v>
      </c>
      <c r="H78" s="33">
        <v>0</v>
      </c>
      <c r="I78" s="34">
        <f>ROUND(ROUND(H78,2)*ROUND(G78,3),2)</f>
      </c>
      <c r="J78" s="31" t="s">
        <v>107</v>
      </c>
      <c r="O78">
        <f>(I78*0)/100</f>
      </c>
      <c r="P78" t="s">
        <v>26</v>
      </c>
    </row>
    <row r="79" spans="1:5" ht="12.75">
      <c r="A79" s="35" t="s">
        <v>52</v>
      </c>
      <c r="E79" s="36" t="s">
        <v>48</v>
      </c>
    </row>
    <row r="80" spans="1:5" ht="25.5">
      <c r="A80" s="37" t="s">
        <v>54</v>
      </c>
      <c r="E80" s="38" t="s">
        <v>1518</v>
      </c>
    </row>
    <row r="81" spans="1:5" ht="38.25">
      <c r="A81" t="s">
        <v>56</v>
      </c>
      <c r="E81" s="36" t="s">
        <v>340</v>
      </c>
    </row>
    <row r="82" spans="1:18" ht="12.75" customHeight="1">
      <c r="A82" s="6" t="s">
        <v>44</v>
      </c>
      <c r="B82" s="6"/>
      <c r="C82" s="41" t="s">
        <v>21</v>
      </c>
      <c r="D82" s="6"/>
      <c r="E82" s="27" t="s">
        <v>635</v>
      </c>
      <c r="F82" s="6"/>
      <c r="G82" s="6"/>
      <c r="H82" s="6"/>
      <c r="I82" s="42">
        <f>0+Q82</f>
      </c>
      <c r="J82" s="6"/>
      <c r="O82">
        <f>0+R82</f>
      </c>
      <c r="Q82">
        <f>0+I83</f>
      </c>
      <c r="R82">
        <f>0+O83</f>
      </c>
    </row>
    <row r="83" spans="1:16" ht="12.75">
      <c r="A83" s="25" t="s">
        <v>46</v>
      </c>
      <c r="B83" s="29" t="s">
        <v>270</v>
      </c>
      <c r="C83" s="29" t="s">
        <v>636</v>
      </c>
      <c r="D83" s="25" t="s">
        <v>48</v>
      </c>
      <c r="E83" s="30" t="s">
        <v>637</v>
      </c>
      <c r="F83" s="31" t="s">
        <v>186</v>
      </c>
      <c r="G83" s="32">
        <v>2.145</v>
      </c>
      <c r="H83" s="33">
        <v>0</v>
      </c>
      <c r="I83" s="34">
        <f>ROUND(ROUND(H83,2)*ROUND(G83,3),2)</f>
      </c>
      <c r="J83" s="31" t="s">
        <v>107</v>
      </c>
      <c r="O83">
        <f>(I83*0)/100</f>
      </c>
      <c r="P83" t="s">
        <v>26</v>
      </c>
    </row>
    <row r="84" spans="1:5" ht="12.75">
      <c r="A84" s="35" t="s">
        <v>52</v>
      </c>
      <c r="E84" s="36" t="s">
        <v>1519</v>
      </c>
    </row>
    <row r="85" spans="1:5" ht="25.5">
      <c r="A85" s="37" t="s">
        <v>54</v>
      </c>
      <c r="E85" s="38" t="s">
        <v>1520</v>
      </c>
    </row>
    <row r="86" spans="1:5" ht="369.75">
      <c r="A86" t="s">
        <v>56</v>
      </c>
      <c r="E86" s="36" t="s">
        <v>640</v>
      </c>
    </row>
    <row r="87" spans="1:18" ht="12.75" customHeight="1">
      <c r="A87" s="6" t="s">
        <v>44</v>
      </c>
      <c r="B87" s="6"/>
      <c r="C87" s="41" t="s">
        <v>32</v>
      </c>
      <c r="D87" s="6"/>
      <c r="E87" s="27" t="s">
        <v>341</v>
      </c>
      <c r="F87" s="6"/>
      <c r="G87" s="6"/>
      <c r="H87" s="6"/>
      <c r="I87" s="42">
        <f>0+Q87</f>
      </c>
      <c r="J87" s="6"/>
      <c r="O87">
        <f>0+R87</f>
      </c>
      <c r="Q87">
        <f>0+I88+I92+I96+I100+I104+I108+I112</f>
      </c>
      <c r="R87">
        <f>0+O88+O92+O96+O100+O104+O108+O112</f>
      </c>
    </row>
    <row r="88" spans="1:16" ht="12.75">
      <c r="A88" s="25" t="s">
        <v>46</v>
      </c>
      <c r="B88" s="29" t="s">
        <v>276</v>
      </c>
      <c r="C88" s="29" t="s">
        <v>648</v>
      </c>
      <c r="D88" s="25" t="s">
        <v>48</v>
      </c>
      <c r="E88" s="30" t="s">
        <v>649</v>
      </c>
      <c r="F88" s="31" t="s">
        <v>186</v>
      </c>
      <c r="G88" s="32">
        <v>6.3</v>
      </c>
      <c r="H88" s="33">
        <v>0</v>
      </c>
      <c r="I88" s="34">
        <f>ROUND(ROUND(H88,2)*ROUND(G88,3),2)</f>
      </c>
      <c r="J88" s="31" t="s">
        <v>107</v>
      </c>
      <c r="O88">
        <f>(I88*0)/100</f>
      </c>
      <c r="P88" t="s">
        <v>26</v>
      </c>
    </row>
    <row r="89" spans="1:5" ht="12.75">
      <c r="A89" s="35" t="s">
        <v>52</v>
      </c>
      <c r="E89" s="36" t="s">
        <v>1521</v>
      </c>
    </row>
    <row r="90" spans="1:5" ht="12.75">
      <c r="A90" s="37" t="s">
        <v>54</v>
      </c>
      <c r="E90" s="38" t="s">
        <v>1522</v>
      </c>
    </row>
    <row r="91" spans="1:5" ht="369.75">
      <c r="A91" t="s">
        <v>56</v>
      </c>
      <c r="E91" s="36" t="s">
        <v>346</v>
      </c>
    </row>
    <row r="92" spans="1:16" ht="12.75">
      <c r="A92" s="25" t="s">
        <v>46</v>
      </c>
      <c r="B92" s="29" t="s">
        <v>362</v>
      </c>
      <c r="C92" s="29" t="s">
        <v>652</v>
      </c>
      <c r="D92" s="25" t="s">
        <v>48</v>
      </c>
      <c r="E92" s="30" t="s">
        <v>653</v>
      </c>
      <c r="F92" s="31" t="s">
        <v>186</v>
      </c>
      <c r="G92" s="32">
        <v>1.014</v>
      </c>
      <c r="H92" s="33">
        <v>0</v>
      </c>
      <c r="I92" s="34">
        <f>ROUND(ROUND(H92,2)*ROUND(G92,3),2)</f>
      </c>
      <c r="J92" s="31" t="s">
        <v>107</v>
      </c>
      <c r="O92">
        <f>(I92*0)/100</f>
      </c>
      <c r="P92" t="s">
        <v>26</v>
      </c>
    </row>
    <row r="93" spans="1:5" ht="12.75">
      <c r="A93" s="35" t="s">
        <v>52</v>
      </c>
      <c r="E93" s="36" t="s">
        <v>654</v>
      </c>
    </row>
    <row r="94" spans="1:5" ht="25.5">
      <c r="A94" s="37" t="s">
        <v>54</v>
      </c>
      <c r="E94" s="38" t="s">
        <v>1523</v>
      </c>
    </row>
    <row r="95" spans="1:5" ht="369.75">
      <c r="A95" t="s">
        <v>56</v>
      </c>
      <c r="E95" s="36" t="s">
        <v>346</v>
      </c>
    </row>
    <row r="96" spans="1:16" ht="12.75">
      <c r="A96" s="25" t="s">
        <v>46</v>
      </c>
      <c r="B96" s="29" t="s">
        <v>369</v>
      </c>
      <c r="C96" s="29" t="s">
        <v>357</v>
      </c>
      <c r="D96" s="25" t="s">
        <v>48</v>
      </c>
      <c r="E96" s="30" t="s">
        <v>358</v>
      </c>
      <c r="F96" s="31" t="s">
        <v>186</v>
      </c>
      <c r="G96" s="32">
        <v>137.152</v>
      </c>
      <c r="H96" s="33">
        <v>0</v>
      </c>
      <c r="I96" s="34">
        <f>ROUND(ROUND(H96,2)*ROUND(G96,3),2)</f>
      </c>
      <c r="J96" s="31" t="s">
        <v>107</v>
      </c>
      <c r="O96">
        <f>(I96*0)/100</f>
      </c>
      <c r="P96" t="s">
        <v>26</v>
      </c>
    </row>
    <row r="97" spans="1:5" ht="25.5">
      <c r="A97" s="35" t="s">
        <v>52</v>
      </c>
      <c r="E97" s="36" t="s">
        <v>1524</v>
      </c>
    </row>
    <row r="98" spans="1:5" ht="89.25">
      <c r="A98" s="37" t="s">
        <v>54</v>
      </c>
      <c r="E98" s="38" t="s">
        <v>1525</v>
      </c>
    </row>
    <row r="99" spans="1:5" ht="38.25">
      <c r="A99" t="s">
        <v>56</v>
      </c>
      <c r="E99" s="36" t="s">
        <v>361</v>
      </c>
    </row>
    <row r="100" spans="1:16" ht="12.75">
      <c r="A100" s="25" t="s">
        <v>46</v>
      </c>
      <c r="B100" s="29" t="s">
        <v>375</v>
      </c>
      <c r="C100" s="29" t="s">
        <v>1526</v>
      </c>
      <c r="D100" s="25" t="s">
        <v>48</v>
      </c>
      <c r="E100" s="30" t="s">
        <v>1527</v>
      </c>
      <c r="F100" s="31" t="s">
        <v>186</v>
      </c>
      <c r="G100" s="32">
        <v>0.853</v>
      </c>
      <c r="H100" s="33">
        <v>0</v>
      </c>
      <c r="I100" s="34">
        <f>ROUND(ROUND(H100,2)*ROUND(G100,3),2)</f>
      </c>
      <c r="J100" s="31" t="s">
        <v>107</v>
      </c>
      <c r="O100">
        <f>(I100*0)/100</f>
      </c>
      <c r="P100" t="s">
        <v>26</v>
      </c>
    </row>
    <row r="101" spans="1:5" ht="12.75">
      <c r="A101" s="35" t="s">
        <v>52</v>
      </c>
      <c r="E101" s="36" t="s">
        <v>1528</v>
      </c>
    </row>
    <row r="102" spans="1:5" ht="25.5">
      <c r="A102" s="37" t="s">
        <v>54</v>
      </c>
      <c r="E102" s="38" t="s">
        <v>1529</v>
      </c>
    </row>
    <row r="103" spans="1:5" ht="51">
      <c r="A103" t="s">
        <v>56</v>
      </c>
      <c r="E103" s="36" t="s">
        <v>1530</v>
      </c>
    </row>
    <row r="104" spans="1:16" ht="12.75">
      <c r="A104" s="25" t="s">
        <v>46</v>
      </c>
      <c r="B104" s="29" t="s">
        <v>381</v>
      </c>
      <c r="C104" s="29" t="s">
        <v>363</v>
      </c>
      <c r="D104" s="25" t="s">
        <v>48</v>
      </c>
      <c r="E104" s="30" t="s">
        <v>364</v>
      </c>
      <c r="F104" s="31" t="s">
        <v>186</v>
      </c>
      <c r="G104" s="32">
        <v>4.2</v>
      </c>
      <c r="H104" s="33">
        <v>0</v>
      </c>
      <c r="I104" s="34">
        <f>ROUND(ROUND(H104,2)*ROUND(G104,3),2)</f>
      </c>
      <c r="J104" s="31" t="s">
        <v>107</v>
      </c>
      <c r="O104">
        <f>(I104*0)/100</f>
      </c>
      <c r="P104" t="s">
        <v>26</v>
      </c>
    </row>
    <row r="105" spans="1:5" ht="25.5">
      <c r="A105" s="35" t="s">
        <v>52</v>
      </c>
      <c r="E105" s="36" t="s">
        <v>365</v>
      </c>
    </row>
    <row r="106" spans="1:5" ht="25.5">
      <c r="A106" s="37" t="s">
        <v>54</v>
      </c>
      <c r="E106" s="38" t="s">
        <v>1531</v>
      </c>
    </row>
    <row r="107" spans="1:5" ht="51">
      <c r="A107" t="s">
        <v>56</v>
      </c>
      <c r="E107" s="36" t="s">
        <v>367</v>
      </c>
    </row>
    <row r="108" spans="1:16" ht="12.75">
      <c r="A108" s="25" t="s">
        <v>46</v>
      </c>
      <c r="B108" s="29" t="s">
        <v>387</v>
      </c>
      <c r="C108" s="29" t="s">
        <v>668</v>
      </c>
      <c r="D108" s="25" t="s">
        <v>48</v>
      </c>
      <c r="E108" s="30" t="s">
        <v>669</v>
      </c>
      <c r="F108" s="31" t="s">
        <v>186</v>
      </c>
      <c r="G108" s="32">
        <v>2.559</v>
      </c>
      <c r="H108" s="33">
        <v>0</v>
      </c>
      <c r="I108" s="34">
        <f>ROUND(ROUND(H108,2)*ROUND(G108,3),2)</f>
      </c>
      <c r="J108" s="31" t="s">
        <v>107</v>
      </c>
      <c r="O108">
        <f>(I108*0)/100</f>
      </c>
      <c r="P108" t="s">
        <v>26</v>
      </c>
    </row>
    <row r="109" spans="1:5" ht="12.75">
      <c r="A109" s="35" t="s">
        <v>52</v>
      </c>
      <c r="E109" s="36" t="s">
        <v>48</v>
      </c>
    </row>
    <row r="110" spans="1:5" ht="38.25">
      <c r="A110" s="37" t="s">
        <v>54</v>
      </c>
      <c r="E110" s="38" t="s">
        <v>1532</v>
      </c>
    </row>
    <row r="111" spans="1:5" ht="102">
      <c r="A111" t="s">
        <v>56</v>
      </c>
      <c r="E111" s="36" t="s">
        <v>671</v>
      </c>
    </row>
    <row r="112" spans="1:16" ht="12.75">
      <c r="A112" s="25" t="s">
        <v>46</v>
      </c>
      <c r="B112" s="29" t="s">
        <v>393</v>
      </c>
      <c r="C112" s="29" t="s">
        <v>672</v>
      </c>
      <c r="D112" s="25" t="s">
        <v>48</v>
      </c>
      <c r="E112" s="30" t="s">
        <v>673</v>
      </c>
      <c r="F112" s="31" t="s">
        <v>186</v>
      </c>
      <c r="G112" s="32">
        <v>0.415</v>
      </c>
      <c r="H112" s="33">
        <v>0</v>
      </c>
      <c r="I112" s="34">
        <f>ROUND(ROUND(H112,2)*ROUND(G112,3),2)</f>
      </c>
      <c r="J112" s="31" t="s">
        <v>107</v>
      </c>
      <c r="O112">
        <f>(I112*0)/100</f>
      </c>
      <c r="P112" t="s">
        <v>26</v>
      </c>
    </row>
    <row r="113" spans="1:5" ht="12.75">
      <c r="A113" s="35" t="s">
        <v>52</v>
      </c>
      <c r="E113" s="36" t="s">
        <v>48</v>
      </c>
    </row>
    <row r="114" spans="1:5" ht="25.5">
      <c r="A114" s="37" t="s">
        <v>54</v>
      </c>
      <c r="E114" s="38" t="s">
        <v>1533</v>
      </c>
    </row>
    <row r="115" spans="1:5" ht="357">
      <c r="A115" t="s">
        <v>56</v>
      </c>
      <c r="E115" s="36" t="s">
        <v>675</v>
      </c>
    </row>
    <row r="116" spans="1:18" ht="12.75" customHeight="1">
      <c r="A116" s="6" t="s">
        <v>44</v>
      </c>
      <c r="B116" s="6"/>
      <c r="C116" s="41" t="s">
        <v>80</v>
      </c>
      <c r="D116" s="6"/>
      <c r="E116" s="27" t="s">
        <v>415</v>
      </c>
      <c r="F116" s="6"/>
      <c r="G116" s="6"/>
      <c r="H116" s="6"/>
      <c r="I116" s="42">
        <f>0+Q116</f>
      </c>
      <c r="J116" s="6"/>
      <c r="O116">
        <f>0+R116</f>
      </c>
      <c r="Q116">
        <f>0+I117+I121+I125+I129+I133+I137+I141+I145+I149+I153+I157+I161+I165</f>
      </c>
      <c r="R116">
        <f>0+O117+O121+O125+O129+O133+O137+O141+O145+O149+O153+O157+O161+O165</f>
      </c>
    </row>
    <row r="117" spans="1:16" ht="12.75">
      <c r="A117" s="25" t="s">
        <v>46</v>
      </c>
      <c r="B117" s="29" t="s">
        <v>398</v>
      </c>
      <c r="C117" s="29" t="s">
        <v>417</v>
      </c>
      <c r="D117" s="25" t="s">
        <v>48</v>
      </c>
      <c r="E117" s="30" t="s">
        <v>418</v>
      </c>
      <c r="F117" s="31" t="s">
        <v>158</v>
      </c>
      <c r="G117" s="32">
        <v>15.5</v>
      </c>
      <c r="H117" s="33">
        <v>0</v>
      </c>
      <c r="I117" s="34">
        <f>ROUND(ROUND(H117,2)*ROUND(G117,3),2)</f>
      </c>
      <c r="J117" s="31" t="s">
        <v>107</v>
      </c>
      <c r="O117">
        <f>(I117*0)/100</f>
      </c>
      <c r="P117" t="s">
        <v>26</v>
      </c>
    </row>
    <row r="118" spans="1:5" ht="12.75">
      <c r="A118" s="35" t="s">
        <v>52</v>
      </c>
      <c r="E118" s="36" t="s">
        <v>1534</v>
      </c>
    </row>
    <row r="119" spans="1:5" ht="25.5">
      <c r="A119" s="37" t="s">
        <v>54</v>
      </c>
      <c r="E119" s="38" t="s">
        <v>1535</v>
      </c>
    </row>
    <row r="120" spans="1:5" ht="255">
      <c r="A120" t="s">
        <v>56</v>
      </c>
      <c r="E120" s="36" t="s">
        <v>421</v>
      </c>
    </row>
    <row r="121" spans="1:16" ht="12.75">
      <c r="A121" s="25" t="s">
        <v>46</v>
      </c>
      <c r="B121" s="29" t="s">
        <v>403</v>
      </c>
      <c r="C121" s="29" t="s">
        <v>1536</v>
      </c>
      <c r="D121" s="25" t="s">
        <v>48</v>
      </c>
      <c r="E121" s="30" t="s">
        <v>1537</v>
      </c>
      <c r="F121" s="31" t="s">
        <v>158</v>
      </c>
      <c r="G121" s="32">
        <v>93.31</v>
      </c>
      <c r="H121" s="33">
        <v>0</v>
      </c>
      <c r="I121" s="34">
        <f>ROUND(ROUND(H121,2)*ROUND(G121,3),2)</f>
      </c>
      <c r="J121" s="31" t="s">
        <v>107</v>
      </c>
      <c r="O121">
        <f>(I121*0)/100</f>
      </c>
      <c r="P121" t="s">
        <v>26</v>
      </c>
    </row>
    <row r="122" spans="1:5" ht="12.75">
      <c r="A122" s="35" t="s">
        <v>52</v>
      </c>
      <c r="E122" s="36" t="s">
        <v>1538</v>
      </c>
    </row>
    <row r="123" spans="1:5" ht="25.5">
      <c r="A123" s="37" t="s">
        <v>54</v>
      </c>
      <c r="E123" s="38" t="s">
        <v>1539</v>
      </c>
    </row>
    <row r="124" spans="1:5" ht="255">
      <c r="A124" t="s">
        <v>56</v>
      </c>
      <c r="E124" s="36" t="s">
        <v>421</v>
      </c>
    </row>
    <row r="125" spans="1:16" ht="12.75">
      <c r="A125" s="25" t="s">
        <v>46</v>
      </c>
      <c r="B125" s="29" t="s">
        <v>409</v>
      </c>
      <c r="C125" s="29" t="s">
        <v>423</v>
      </c>
      <c r="D125" s="25" t="s">
        <v>48</v>
      </c>
      <c r="E125" s="30" t="s">
        <v>424</v>
      </c>
      <c r="F125" s="31" t="s">
        <v>158</v>
      </c>
      <c r="G125" s="32">
        <v>203.01</v>
      </c>
      <c r="H125" s="33">
        <v>0</v>
      </c>
      <c r="I125" s="34">
        <f>ROUND(ROUND(H125,2)*ROUND(G125,3),2)</f>
      </c>
      <c r="J125" s="31" t="s">
        <v>107</v>
      </c>
      <c r="O125">
        <f>(I125*0)/100</f>
      </c>
      <c r="P125" t="s">
        <v>26</v>
      </c>
    </row>
    <row r="126" spans="1:5" ht="12.75">
      <c r="A126" s="35" t="s">
        <v>52</v>
      </c>
      <c r="E126" s="36" t="s">
        <v>1540</v>
      </c>
    </row>
    <row r="127" spans="1:5" ht="25.5">
      <c r="A127" s="37" t="s">
        <v>54</v>
      </c>
      <c r="E127" s="38" t="s">
        <v>1541</v>
      </c>
    </row>
    <row r="128" spans="1:5" ht="255">
      <c r="A128" t="s">
        <v>56</v>
      </c>
      <c r="E128" s="36" t="s">
        <v>421</v>
      </c>
    </row>
    <row r="129" spans="1:16" ht="12.75">
      <c r="A129" s="25" t="s">
        <v>46</v>
      </c>
      <c r="B129" s="29" t="s">
        <v>416</v>
      </c>
      <c r="C129" s="29" t="s">
        <v>1542</v>
      </c>
      <c r="D129" s="25" t="s">
        <v>48</v>
      </c>
      <c r="E129" s="30" t="s">
        <v>1543</v>
      </c>
      <c r="F129" s="31" t="s">
        <v>158</v>
      </c>
      <c r="G129" s="32">
        <v>536.73</v>
      </c>
      <c r="H129" s="33">
        <v>0</v>
      </c>
      <c r="I129" s="34">
        <f>ROUND(ROUND(H129,2)*ROUND(G129,3),2)</f>
      </c>
      <c r="J129" s="31" t="s">
        <v>107</v>
      </c>
      <c r="O129">
        <f>(I129*0)/100</f>
      </c>
      <c r="P129" t="s">
        <v>26</v>
      </c>
    </row>
    <row r="130" spans="1:5" ht="12.75">
      <c r="A130" s="35" t="s">
        <v>52</v>
      </c>
      <c r="E130" s="36" t="s">
        <v>1544</v>
      </c>
    </row>
    <row r="131" spans="1:5" ht="25.5">
      <c r="A131" s="37" t="s">
        <v>54</v>
      </c>
      <c r="E131" s="38" t="s">
        <v>1545</v>
      </c>
    </row>
    <row r="132" spans="1:5" ht="255">
      <c r="A132" t="s">
        <v>56</v>
      </c>
      <c r="E132" s="36" t="s">
        <v>421</v>
      </c>
    </row>
    <row r="133" spans="1:16" ht="12.75">
      <c r="A133" s="25" t="s">
        <v>46</v>
      </c>
      <c r="B133" s="29" t="s">
        <v>422</v>
      </c>
      <c r="C133" s="29" t="s">
        <v>1546</v>
      </c>
      <c r="D133" s="25" t="s">
        <v>48</v>
      </c>
      <c r="E133" s="30" t="s">
        <v>1547</v>
      </c>
      <c r="F133" s="31" t="s">
        <v>98</v>
      </c>
      <c r="G133" s="32">
        <v>2</v>
      </c>
      <c r="H133" s="33">
        <v>0</v>
      </c>
      <c r="I133" s="34">
        <f>ROUND(ROUND(H133,2)*ROUND(G133,3),2)</f>
      </c>
      <c r="J133" s="31" t="s">
        <v>107</v>
      </c>
      <c r="O133">
        <f>(I133*0)/100</f>
      </c>
      <c r="P133" t="s">
        <v>26</v>
      </c>
    </row>
    <row r="134" spans="1:5" ht="12.75">
      <c r="A134" s="35" t="s">
        <v>52</v>
      </c>
      <c r="E134" s="36" t="s">
        <v>1548</v>
      </c>
    </row>
    <row r="135" spans="1:5" ht="25.5">
      <c r="A135" s="37" t="s">
        <v>54</v>
      </c>
      <c r="E135" s="38" t="s">
        <v>1549</v>
      </c>
    </row>
    <row r="136" spans="1:5" ht="242.25">
      <c r="A136" t="s">
        <v>56</v>
      </c>
      <c r="E136" s="36" t="s">
        <v>1550</v>
      </c>
    </row>
    <row r="137" spans="1:16" ht="12.75">
      <c r="A137" s="25" t="s">
        <v>46</v>
      </c>
      <c r="B137" s="29" t="s">
        <v>427</v>
      </c>
      <c r="C137" s="29" t="s">
        <v>1551</v>
      </c>
      <c r="D137" s="25" t="s">
        <v>48</v>
      </c>
      <c r="E137" s="30" t="s">
        <v>1552</v>
      </c>
      <c r="F137" s="31" t="s">
        <v>98</v>
      </c>
      <c r="G137" s="32">
        <v>8</v>
      </c>
      <c r="H137" s="33">
        <v>0</v>
      </c>
      <c r="I137" s="34">
        <f>ROUND(ROUND(H137,2)*ROUND(G137,3),2)</f>
      </c>
      <c r="J137" s="31" t="s">
        <v>107</v>
      </c>
      <c r="O137">
        <f>(I137*0)/100</f>
      </c>
      <c r="P137" t="s">
        <v>26</v>
      </c>
    </row>
    <row r="138" spans="1:5" ht="12.75">
      <c r="A138" s="35" t="s">
        <v>52</v>
      </c>
      <c r="E138" s="36" t="s">
        <v>1553</v>
      </c>
    </row>
    <row r="139" spans="1:5" ht="25.5">
      <c r="A139" s="37" t="s">
        <v>54</v>
      </c>
      <c r="E139" s="38" t="s">
        <v>1554</v>
      </c>
    </row>
    <row r="140" spans="1:5" ht="242.25">
      <c r="A140" t="s">
        <v>56</v>
      </c>
      <c r="E140" s="36" t="s">
        <v>1550</v>
      </c>
    </row>
    <row r="141" spans="1:16" ht="12.75">
      <c r="A141" s="25" t="s">
        <v>46</v>
      </c>
      <c r="B141" s="29" t="s">
        <v>432</v>
      </c>
      <c r="C141" s="29" t="s">
        <v>1555</v>
      </c>
      <c r="D141" s="25" t="s">
        <v>48</v>
      </c>
      <c r="E141" s="30" t="s">
        <v>1556</v>
      </c>
      <c r="F141" s="31" t="s">
        <v>98</v>
      </c>
      <c r="G141" s="32">
        <v>17</v>
      </c>
      <c r="H141" s="33">
        <v>0</v>
      </c>
      <c r="I141" s="34">
        <f>ROUND(ROUND(H141,2)*ROUND(G141,3),2)</f>
      </c>
      <c r="J141" s="31" t="s">
        <v>107</v>
      </c>
      <c r="O141">
        <f>(I141*0)/100</f>
      </c>
      <c r="P141" t="s">
        <v>26</v>
      </c>
    </row>
    <row r="142" spans="1:5" ht="12.75">
      <c r="A142" s="35" t="s">
        <v>52</v>
      </c>
      <c r="E142" s="36" t="s">
        <v>1557</v>
      </c>
    </row>
    <row r="143" spans="1:5" ht="25.5">
      <c r="A143" s="37" t="s">
        <v>54</v>
      </c>
      <c r="E143" s="38" t="s">
        <v>1558</v>
      </c>
    </row>
    <row r="144" spans="1:5" ht="242.25">
      <c r="A144" t="s">
        <v>56</v>
      </c>
      <c r="E144" s="36" t="s">
        <v>1550</v>
      </c>
    </row>
    <row r="145" spans="1:16" ht="12.75">
      <c r="A145" s="25" t="s">
        <v>46</v>
      </c>
      <c r="B145" s="29" t="s">
        <v>437</v>
      </c>
      <c r="C145" s="29" t="s">
        <v>1559</v>
      </c>
      <c r="D145" s="25" t="s">
        <v>48</v>
      </c>
      <c r="E145" s="30" t="s">
        <v>1560</v>
      </c>
      <c r="F145" s="31" t="s">
        <v>98</v>
      </c>
      <c r="G145" s="32">
        <v>1</v>
      </c>
      <c r="H145" s="33">
        <v>0</v>
      </c>
      <c r="I145" s="34">
        <f>ROUND(ROUND(H145,2)*ROUND(G145,3),2)</f>
      </c>
      <c r="J145" s="31" t="s">
        <v>107</v>
      </c>
      <c r="O145">
        <f>(I145*0)/100</f>
      </c>
      <c r="P145" t="s">
        <v>26</v>
      </c>
    </row>
    <row r="146" spans="1:5" ht="12.75">
      <c r="A146" s="35" t="s">
        <v>52</v>
      </c>
      <c r="E146" s="36" t="s">
        <v>1561</v>
      </c>
    </row>
    <row r="147" spans="1:5" ht="25.5">
      <c r="A147" s="37" t="s">
        <v>54</v>
      </c>
      <c r="E147" s="38" t="s">
        <v>435</v>
      </c>
    </row>
    <row r="148" spans="1:5" ht="242.25">
      <c r="A148" t="s">
        <v>56</v>
      </c>
      <c r="E148" s="36" t="s">
        <v>1550</v>
      </c>
    </row>
    <row r="149" spans="1:16" ht="12.75">
      <c r="A149" s="25" t="s">
        <v>46</v>
      </c>
      <c r="B149" s="29" t="s">
        <v>442</v>
      </c>
      <c r="C149" s="29" t="s">
        <v>1478</v>
      </c>
      <c r="D149" s="25" t="s">
        <v>48</v>
      </c>
      <c r="E149" s="30" t="s">
        <v>1479</v>
      </c>
      <c r="F149" s="31" t="s">
        <v>1480</v>
      </c>
      <c r="G149" s="32">
        <v>2</v>
      </c>
      <c r="H149" s="33">
        <v>0</v>
      </c>
      <c r="I149" s="34">
        <f>ROUND(ROUND(H149,2)*ROUND(G149,3),2)</f>
      </c>
      <c r="J149" s="31" t="s">
        <v>107</v>
      </c>
      <c r="O149">
        <f>(I149*0)/100</f>
      </c>
      <c r="P149" t="s">
        <v>26</v>
      </c>
    </row>
    <row r="150" spans="1:5" ht="25.5">
      <c r="A150" s="35" t="s">
        <v>52</v>
      </c>
      <c r="E150" s="36" t="s">
        <v>1562</v>
      </c>
    </row>
    <row r="151" spans="1:5" ht="25.5">
      <c r="A151" s="37" t="s">
        <v>54</v>
      </c>
      <c r="E151" s="38" t="s">
        <v>1563</v>
      </c>
    </row>
    <row r="152" spans="1:5" ht="12.75">
      <c r="A152" t="s">
        <v>56</v>
      </c>
      <c r="E152" s="36" t="s">
        <v>48</v>
      </c>
    </row>
    <row r="153" spans="1:16" ht="12.75">
      <c r="A153" s="25" t="s">
        <v>46</v>
      </c>
      <c r="B153" s="29" t="s">
        <v>447</v>
      </c>
      <c r="C153" s="29" t="s">
        <v>453</v>
      </c>
      <c r="D153" s="25" t="s">
        <v>48</v>
      </c>
      <c r="E153" s="30" t="s">
        <v>454</v>
      </c>
      <c r="F153" s="31" t="s">
        <v>158</v>
      </c>
      <c r="G153" s="32">
        <v>15.5</v>
      </c>
      <c r="H153" s="33">
        <v>0</v>
      </c>
      <c r="I153" s="34">
        <f>ROUND(ROUND(H153,2)*ROUND(G153,3),2)</f>
      </c>
      <c r="J153" s="31" t="s">
        <v>107</v>
      </c>
      <c r="O153">
        <f>(I153*0)/100</f>
      </c>
      <c r="P153" t="s">
        <v>26</v>
      </c>
    </row>
    <row r="154" spans="1:5" ht="12.75">
      <c r="A154" s="35" t="s">
        <v>52</v>
      </c>
      <c r="E154" s="36" t="s">
        <v>48</v>
      </c>
    </row>
    <row r="155" spans="1:5" ht="25.5">
      <c r="A155" s="37" t="s">
        <v>54</v>
      </c>
      <c r="E155" s="38" t="s">
        <v>1564</v>
      </c>
    </row>
    <row r="156" spans="1:5" ht="51">
      <c r="A156" t="s">
        <v>56</v>
      </c>
      <c r="E156" s="36" t="s">
        <v>456</v>
      </c>
    </row>
    <row r="157" spans="1:16" ht="12.75">
      <c r="A157" s="25" t="s">
        <v>46</v>
      </c>
      <c r="B157" s="29" t="s">
        <v>452</v>
      </c>
      <c r="C157" s="29" t="s">
        <v>458</v>
      </c>
      <c r="D157" s="25" t="s">
        <v>48</v>
      </c>
      <c r="E157" s="30" t="s">
        <v>459</v>
      </c>
      <c r="F157" s="31" t="s">
        <v>158</v>
      </c>
      <c r="G157" s="32">
        <v>296.32</v>
      </c>
      <c r="H157" s="33">
        <v>0</v>
      </c>
      <c r="I157" s="34">
        <f>ROUND(ROUND(H157,2)*ROUND(G157,3),2)</f>
      </c>
      <c r="J157" s="31" t="s">
        <v>107</v>
      </c>
      <c r="O157">
        <f>(I157*0)/100</f>
      </c>
      <c r="P157" t="s">
        <v>26</v>
      </c>
    </row>
    <row r="158" spans="1:5" ht="12.75">
      <c r="A158" s="35" t="s">
        <v>52</v>
      </c>
      <c r="E158" s="36" t="s">
        <v>48</v>
      </c>
    </row>
    <row r="159" spans="1:5" ht="25.5">
      <c r="A159" s="37" t="s">
        <v>54</v>
      </c>
      <c r="E159" s="38" t="s">
        <v>1565</v>
      </c>
    </row>
    <row r="160" spans="1:5" ht="51">
      <c r="A160" t="s">
        <v>56</v>
      </c>
      <c r="E160" s="36" t="s">
        <v>456</v>
      </c>
    </row>
    <row r="161" spans="1:16" ht="12.75">
      <c r="A161" s="25" t="s">
        <v>46</v>
      </c>
      <c r="B161" s="29" t="s">
        <v>457</v>
      </c>
      <c r="C161" s="29" t="s">
        <v>1566</v>
      </c>
      <c r="D161" s="25" t="s">
        <v>48</v>
      </c>
      <c r="E161" s="30" t="s">
        <v>1567</v>
      </c>
      <c r="F161" s="31" t="s">
        <v>158</v>
      </c>
      <c r="G161" s="32">
        <v>536.73</v>
      </c>
      <c r="H161" s="33">
        <v>0</v>
      </c>
      <c r="I161" s="34">
        <f>ROUND(ROUND(H161,2)*ROUND(G161,3),2)</f>
      </c>
      <c r="J161" s="31" t="s">
        <v>107</v>
      </c>
      <c r="O161">
        <f>(I161*0)/100</f>
      </c>
      <c r="P161" t="s">
        <v>26</v>
      </c>
    </row>
    <row r="162" spans="1:5" ht="12.75">
      <c r="A162" s="35" t="s">
        <v>52</v>
      </c>
      <c r="E162" s="36" t="s">
        <v>48</v>
      </c>
    </row>
    <row r="163" spans="1:5" ht="25.5">
      <c r="A163" s="37" t="s">
        <v>54</v>
      </c>
      <c r="E163" s="38" t="s">
        <v>1568</v>
      </c>
    </row>
    <row r="164" spans="1:5" ht="51">
      <c r="A164" t="s">
        <v>56</v>
      </c>
      <c r="E164" s="36" t="s">
        <v>456</v>
      </c>
    </row>
    <row r="165" spans="1:16" ht="12.75">
      <c r="A165" s="25" t="s">
        <v>46</v>
      </c>
      <c r="B165" s="29" t="s">
        <v>461</v>
      </c>
      <c r="C165" s="29" t="s">
        <v>462</v>
      </c>
      <c r="D165" s="25" t="s">
        <v>48</v>
      </c>
      <c r="E165" s="30" t="s">
        <v>463</v>
      </c>
      <c r="F165" s="31" t="s">
        <v>158</v>
      </c>
      <c r="G165" s="32">
        <v>1697.1</v>
      </c>
      <c r="H165" s="33">
        <v>0</v>
      </c>
      <c r="I165" s="34">
        <f>ROUND(ROUND(H165,2)*ROUND(G165,3),2)</f>
      </c>
      <c r="J165" s="31" t="s">
        <v>107</v>
      </c>
      <c r="O165">
        <f>(I165*0)/100</f>
      </c>
      <c r="P165" t="s">
        <v>26</v>
      </c>
    </row>
    <row r="166" spans="1:5" ht="12.75">
      <c r="A166" s="35" t="s">
        <v>52</v>
      </c>
      <c r="E166" s="36" t="s">
        <v>48</v>
      </c>
    </row>
    <row r="167" spans="1:5" ht="12.75">
      <c r="A167" s="37" t="s">
        <v>54</v>
      </c>
      <c r="E167" s="38" t="s">
        <v>1569</v>
      </c>
    </row>
    <row r="168" spans="1:5" ht="25.5">
      <c r="A168" t="s">
        <v>56</v>
      </c>
      <c r="E168" s="36" t="s">
        <v>465</v>
      </c>
    </row>
    <row r="169" spans="1:18" ht="12.75" customHeight="1">
      <c r="A169" s="6" t="s">
        <v>44</v>
      </c>
      <c r="B169" s="6"/>
      <c r="C169" s="41" t="s">
        <v>39</v>
      </c>
      <c r="D169" s="6"/>
      <c r="E169" s="27" t="s">
        <v>154</v>
      </c>
      <c r="F169" s="6"/>
      <c r="G169" s="6"/>
      <c r="H169" s="6"/>
      <c r="I169" s="42">
        <f>0+Q169</f>
      </c>
      <c r="J169" s="6"/>
      <c r="O169">
        <f>0+R169</f>
      </c>
      <c r="Q169">
        <f>0+I170+I174+I178+I182+I186</f>
      </c>
      <c r="R169">
        <f>0+O170+O174+O178+O182+O186</f>
      </c>
    </row>
    <row r="170" spans="1:16" ht="12.75">
      <c r="A170" s="25" t="s">
        <v>46</v>
      </c>
      <c r="B170" s="29" t="s">
        <v>466</v>
      </c>
      <c r="C170" s="29" t="s">
        <v>265</v>
      </c>
      <c r="D170" s="25" t="s">
        <v>48</v>
      </c>
      <c r="E170" s="30" t="s">
        <v>266</v>
      </c>
      <c r="F170" s="31" t="s">
        <v>186</v>
      </c>
      <c r="G170" s="32">
        <v>20</v>
      </c>
      <c r="H170" s="33">
        <v>0</v>
      </c>
      <c r="I170" s="34">
        <f>ROUND(ROUND(H170,2)*ROUND(G170,3),2)</f>
      </c>
      <c r="J170" s="31" t="s">
        <v>107</v>
      </c>
      <c r="O170">
        <f>(I170*0)/100</f>
      </c>
      <c r="P170" t="s">
        <v>26</v>
      </c>
    </row>
    <row r="171" spans="1:5" ht="12.75">
      <c r="A171" s="35" t="s">
        <v>52</v>
      </c>
      <c r="E171" s="36" t="s">
        <v>48</v>
      </c>
    </row>
    <row r="172" spans="1:5" ht="25.5">
      <c r="A172" s="37" t="s">
        <v>54</v>
      </c>
      <c r="E172" s="38" t="s">
        <v>1570</v>
      </c>
    </row>
    <row r="173" spans="1:5" ht="102">
      <c r="A173" t="s">
        <v>56</v>
      </c>
      <c r="E173" s="36" t="s">
        <v>529</v>
      </c>
    </row>
    <row r="174" spans="1:16" ht="12.75">
      <c r="A174" s="25" t="s">
        <v>46</v>
      </c>
      <c r="B174" s="29" t="s">
        <v>472</v>
      </c>
      <c r="C174" s="29" t="s">
        <v>1571</v>
      </c>
      <c r="D174" s="25" t="s">
        <v>48</v>
      </c>
      <c r="E174" s="30" t="s">
        <v>1572</v>
      </c>
      <c r="F174" s="31" t="s">
        <v>98</v>
      </c>
      <c r="G174" s="32">
        <v>21</v>
      </c>
      <c r="H174" s="33">
        <v>0</v>
      </c>
      <c r="I174" s="34">
        <f>ROUND(ROUND(H174,2)*ROUND(G174,3),2)</f>
      </c>
      <c r="J174" s="31" t="s">
        <v>107</v>
      </c>
      <c r="O174">
        <f>(I174*0)/100</f>
      </c>
      <c r="P174" t="s">
        <v>26</v>
      </c>
    </row>
    <row r="175" spans="1:5" ht="25.5">
      <c r="A175" s="35" t="s">
        <v>52</v>
      </c>
      <c r="E175" s="36" t="s">
        <v>1573</v>
      </c>
    </row>
    <row r="176" spans="1:5" ht="25.5">
      <c r="A176" s="37" t="s">
        <v>54</v>
      </c>
      <c r="E176" s="38" t="s">
        <v>1574</v>
      </c>
    </row>
    <row r="177" spans="1:5" ht="89.25">
      <c r="A177" t="s">
        <v>56</v>
      </c>
      <c r="E177" s="36" t="s">
        <v>1575</v>
      </c>
    </row>
    <row r="178" spans="1:16" ht="12.75">
      <c r="A178" s="25" t="s">
        <v>46</v>
      </c>
      <c r="B178" s="29" t="s">
        <v>478</v>
      </c>
      <c r="C178" s="29" t="s">
        <v>537</v>
      </c>
      <c r="D178" s="25" t="s">
        <v>48</v>
      </c>
      <c r="E178" s="30" t="s">
        <v>538</v>
      </c>
      <c r="F178" s="31" t="s">
        <v>158</v>
      </c>
      <c r="G178" s="32">
        <v>12</v>
      </c>
      <c r="H178" s="33">
        <v>0</v>
      </c>
      <c r="I178" s="34">
        <f>ROUND(ROUND(H178,2)*ROUND(G178,3),2)</f>
      </c>
      <c r="J178" s="31" t="s">
        <v>107</v>
      </c>
      <c r="O178">
        <f>(I178*0)/100</f>
      </c>
      <c r="P178" t="s">
        <v>26</v>
      </c>
    </row>
    <row r="179" spans="1:5" ht="12.75">
      <c r="A179" s="35" t="s">
        <v>52</v>
      </c>
      <c r="E179" s="36" t="s">
        <v>539</v>
      </c>
    </row>
    <row r="180" spans="1:5" ht="63.75">
      <c r="A180" s="37" t="s">
        <v>54</v>
      </c>
      <c r="E180" s="38" t="s">
        <v>1576</v>
      </c>
    </row>
    <row r="181" spans="1:5" ht="76.5">
      <c r="A181" t="s">
        <v>56</v>
      </c>
      <c r="E181" s="36" t="s">
        <v>535</v>
      </c>
    </row>
    <row r="182" spans="1:16" ht="12.75">
      <c r="A182" s="25" t="s">
        <v>46</v>
      </c>
      <c r="B182" s="29" t="s">
        <v>484</v>
      </c>
      <c r="C182" s="29" t="s">
        <v>1577</v>
      </c>
      <c r="D182" s="25" t="s">
        <v>48</v>
      </c>
      <c r="E182" s="30" t="s">
        <v>1578</v>
      </c>
      <c r="F182" s="31" t="s">
        <v>158</v>
      </c>
      <c r="G182" s="32">
        <v>545</v>
      </c>
      <c r="H182" s="33">
        <v>0</v>
      </c>
      <c r="I182" s="34">
        <f>ROUND(ROUND(H182,2)*ROUND(G182,3),2)</f>
      </c>
      <c r="J182" s="31" t="s">
        <v>107</v>
      </c>
      <c r="O182">
        <f>(I182*0)/100</f>
      </c>
      <c r="P182" t="s">
        <v>26</v>
      </c>
    </row>
    <row r="183" spans="1:5" ht="25.5">
      <c r="A183" s="35" t="s">
        <v>52</v>
      </c>
      <c r="E183" s="36" t="s">
        <v>1579</v>
      </c>
    </row>
    <row r="184" spans="1:5" ht="25.5">
      <c r="A184" s="37" t="s">
        <v>54</v>
      </c>
      <c r="E184" s="38" t="s">
        <v>1580</v>
      </c>
    </row>
    <row r="185" spans="1:5" ht="76.5">
      <c r="A185" t="s">
        <v>56</v>
      </c>
      <c r="E185" s="36" t="s">
        <v>535</v>
      </c>
    </row>
    <row r="186" spans="1:16" ht="12.75">
      <c r="A186" s="25" t="s">
        <v>46</v>
      </c>
      <c r="B186" s="29" t="s">
        <v>490</v>
      </c>
      <c r="C186" s="29" t="s">
        <v>1581</v>
      </c>
      <c r="D186" s="25" t="s">
        <v>48</v>
      </c>
      <c r="E186" s="30" t="s">
        <v>1582</v>
      </c>
      <c r="F186" s="31" t="s">
        <v>158</v>
      </c>
      <c r="G186" s="32">
        <v>197</v>
      </c>
      <c r="H186" s="33">
        <v>0</v>
      </c>
      <c r="I186" s="34">
        <f>ROUND(ROUND(H186,2)*ROUND(G186,3),2)</f>
      </c>
      <c r="J186" s="31" t="s">
        <v>107</v>
      </c>
      <c r="O186">
        <f>(I186*0)/100</f>
      </c>
      <c r="P186" t="s">
        <v>26</v>
      </c>
    </row>
    <row r="187" spans="1:5" ht="25.5">
      <c r="A187" s="35" t="s">
        <v>52</v>
      </c>
      <c r="E187" s="36" t="s">
        <v>1583</v>
      </c>
    </row>
    <row r="188" spans="1:5" ht="25.5">
      <c r="A188" s="37" t="s">
        <v>54</v>
      </c>
      <c r="E188" s="38" t="s">
        <v>1584</v>
      </c>
    </row>
    <row r="189" spans="1:5" ht="76.5">
      <c r="A189" t="s">
        <v>56</v>
      </c>
      <c r="E189" s="36" t="s">
        <v>535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0+O8+O17+O82+O87+O92+O121+O166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1585</v>
      </c>
      <c r="I3" s="39">
        <f>0+I8+I17+I82+I87+I92+I121+I166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1585</v>
      </c>
      <c r="D4" s="6"/>
      <c r="E4" s="18" t="s">
        <v>1586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60.212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187</v>
      </c>
    </row>
    <row r="11" spans="1:5" ht="89.25">
      <c r="A11" s="37" t="s">
        <v>54</v>
      </c>
      <c r="E11" s="38" t="s">
        <v>1587</v>
      </c>
    </row>
    <row r="12" spans="1:5" ht="25.5">
      <c r="A12" t="s">
        <v>56</v>
      </c>
      <c r="E12" s="36" t="s">
        <v>285</v>
      </c>
    </row>
    <row r="13" spans="1:16" ht="12.75">
      <c r="A13" s="25" t="s">
        <v>46</v>
      </c>
      <c r="B13" s="29" t="s">
        <v>22</v>
      </c>
      <c r="C13" s="29" t="s">
        <v>286</v>
      </c>
      <c r="D13" s="25" t="s">
        <v>48</v>
      </c>
      <c r="E13" s="30" t="s">
        <v>191</v>
      </c>
      <c r="F13" s="31" t="s">
        <v>186</v>
      </c>
      <c r="G13" s="32">
        <v>1469.37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25.5">
      <c r="A14" s="35" t="s">
        <v>52</v>
      </c>
      <c r="E14" s="36" t="s">
        <v>1588</v>
      </c>
    </row>
    <row r="15" spans="1:5" ht="102">
      <c r="A15" s="37" t="s">
        <v>54</v>
      </c>
      <c r="E15" s="38" t="s">
        <v>1589</v>
      </c>
    </row>
    <row r="16" spans="1:5" ht="25.5">
      <c r="A16" t="s">
        <v>56</v>
      </c>
      <c r="E16" s="36" t="s">
        <v>189</v>
      </c>
    </row>
    <row r="17" spans="1:18" ht="12.75" customHeight="1">
      <c r="A17" s="6" t="s">
        <v>44</v>
      </c>
      <c r="B17" s="6"/>
      <c r="C17" s="41" t="s">
        <v>28</v>
      </c>
      <c r="D17" s="6"/>
      <c r="E17" s="27" t="s">
        <v>103</v>
      </c>
      <c r="F17" s="6"/>
      <c r="G17" s="6"/>
      <c r="H17" s="6"/>
      <c r="I17" s="42">
        <f>0+Q17</f>
      </c>
      <c r="J17" s="6"/>
      <c r="O17">
        <f>0+R17</f>
      </c>
      <c r="Q17">
        <f>0+I18+I22+I26+I30+I34+I38+I42+I46+I50+I54+I58+I62+I66+I70+I74+I78</f>
      </c>
      <c r="R17">
        <f>0+O18+O22+O26+O30+O34+O38+O42+O46+O50+O54+O58+O62+O66+O70+O74+O78</f>
      </c>
    </row>
    <row r="18" spans="1:16" ht="12.75">
      <c r="A18" s="25" t="s">
        <v>46</v>
      </c>
      <c r="B18" s="29" t="s">
        <v>21</v>
      </c>
      <c r="C18" s="29" t="s">
        <v>785</v>
      </c>
      <c r="D18" s="25" t="s">
        <v>48</v>
      </c>
      <c r="E18" s="30" t="s">
        <v>786</v>
      </c>
      <c r="F18" s="31" t="s">
        <v>106</v>
      </c>
      <c r="G18" s="32">
        <v>439.348</v>
      </c>
      <c r="H18" s="33">
        <v>0</v>
      </c>
      <c r="I18" s="34">
        <f>ROUND(ROUND(H18,2)*ROUND(G18,3),2)</f>
      </c>
      <c r="J18" s="31" t="s">
        <v>107</v>
      </c>
      <c r="O18">
        <f>(I18*0)/100</f>
      </c>
      <c r="P18" t="s">
        <v>26</v>
      </c>
    </row>
    <row r="19" spans="1:5" ht="12.75">
      <c r="A19" s="35" t="s">
        <v>52</v>
      </c>
      <c r="E19" s="36" t="s">
        <v>787</v>
      </c>
    </row>
    <row r="20" spans="1:5" ht="191.25">
      <c r="A20" s="37" t="s">
        <v>54</v>
      </c>
      <c r="E20" s="38" t="s">
        <v>1590</v>
      </c>
    </row>
    <row r="21" spans="1:5" ht="12.75">
      <c r="A21" t="s">
        <v>56</v>
      </c>
      <c r="E21" s="36" t="s">
        <v>789</v>
      </c>
    </row>
    <row r="22" spans="1:16" ht="12.75">
      <c r="A22" s="25" t="s">
        <v>46</v>
      </c>
      <c r="B22" s="29" t="s">
        <v>32</v>
      </c>
      <c r="C22" s="29" t="s">
        <v>1591</v>
      </c>
      <c r="D22" s="25" t="s">
        <v>48</v>
      </c>
      <c r="E22" s="30" t="s">
        <v>1592</v>
      </c>
      <c r="F22" s="31" t="s">
        <v>1593</v>
      </c>
      <c r="G22" s="32">
        <v>72</v>
      </c>
      <c r="H22" s="33">
        <v>0</v>
      </c>
      <c r="I22" s="34">
        <f>ROUND(ROUND(H22,2)*ROUND(G22,3),2)</f>
      </c>
      <c r="J22" s="31" t="s">
        <v>107</v>
      </c>
      <c r="O22">
        <f>(I22*0)/100</f>
      </c>
      <c r="P22" t="s">
        <v>26</v>
      </c>
    </row>
    <row r="23" spans="1:5" ht="12.75">
      <c r="A23" s="35" t="s">
        <v>52</v>
      </c>
      <c r="E23" s="36" t="s">
        <v>1594</v>
      </c>
    </row>
    <row r="24" spans="1:5" ht="12.75">
      <c r="A24" s="37" t="s">
        <v>54</v>
      </c>
      <c r="E24" s="38" t="s">
        <v>1595</v>
      </c>
    </row>
    <row r="25" spans="1:5" ht="63.75">
      <c r="A25" t="s">
        <v>56</v>
      </c>
      <c r="E25" s="36" t="s">
        <v>1596</v>
      </c>
    </row>
    <row r="26" spans="1:16" ht="12.75">
      <c r="A26" s="25" t="s">
        <v>46</v>
      </c>
      <c r="B26" s="29" t="s">
        <v>34</v>
      </c>
      <c r="C26" s="29" t="s">
        <v>234</v>
      </c>
      <c r="D26" s="25" t="s">
        <v>48</v>
      </c>
      <c r="E26" s="30" t="s">
        <v>235</v>
      </c>
      <c r="F26" s="31" t="s">
        <v>186</v>
      </c>
      <c r="G26" s="32">
        <v>65.902</v>
      </c>
      <c r="H26" s="33">
        <v>0</v>
      </c>
      <c r="I26" s="34">
        <f>ROUND(ROUND(H26,2)*ROUND(G26,3),2)</f>
      </c>
      <c r="J26" s="31" t="s">
        <v>107</v>
      </c>
      <c r="O26">
        <f>(I26*0)/100</f>
      </c>
      <c r="P26" t="s">
        <v>26</v>
      </c>
    </row>
    <row r="27" spans="1:5" ht="12.75">
      <c r="A27" s="35" t="s">
        <v>52</v>
      </c>
      <c r="E27" s="36" t="s">
        <v>298</v>
      </c>
    </row>
    <row r="28" spans="1:5" ht="191.25">
      <c r="A28" s="37" t="s">
        <v>54</v>
      </c>
      <c r="E28" s="38" t="s">
        <v>1597</v>
      </c>
    </row>
    <row r="29" spans="1:5" ht="38.25">
      <c r="A29" t="s">
        <v>56</v>
      </c>
      <c r="E29" s="36" t="s">
        <v>300</v>
      </c>
    </row>
    <row r="30" spans="1:16" ht="12.75">
      <c r="A30" s="25" t="s">
        <v>46</v>
      </c>
      <c r="B30" s="29" t="s">
        <v>36</v>
      </c>
      <c r="C30" s="29" t="s">
        <v>604</v>
      </c>
      <c r="D30" s="25" t="s">
        <v>48</v>
      </c>
      <c r="E30" s="30" t="s">
        <v>605</v>
      </c>
      <c r="F30" s="31" t="s">
        <v>186</v>
      </c>
      <c r="G30" s="32">
        <v>24.483</v>
      </c>
      <c r="H30" s="33">
        <v>0</v>
      </c>
      <c r="I30" s="34">
        <f>ROUND(ROUND(H30,2)*ROUND(G30,3),2)</f>
      </c>
      <c r="J30" s="31" t="s">
        <v>107</v>
      </c>
      <c r="O30">
        <f>(I30*0)/100</f>
      </c>
      <c r="P30" t="s">
        <v>26</v>
      </c>
    </row>
    <row r="31" spans="1:5" ht="12.75">
      <c r="A31" s="35" t="s">
        <v>52</v>
      </c>
      <c r="E31" s="36" t="s">
        <v>48</v>
      </c>
    </row>
    <row r="32" spans="1:5" ht="76.5">
      <c r="A32" s="37" t="s">
        <v>54</v>
      </c>
      <c r="E32" s="38" t="s">
        <v>1598</v>
      </c>
    </row>
    <row r="33" spans="1:5" ht="369.75">
      <c r="A33" t="s">
        <v>56</v>
      </c>
      <c r="E33" s="36" t="s">
        <v>607</v>
      </c>
    </row>
    <row r="34" spans="1:16" ht="12.75">
      <c r="A34" s="25" t="s">
        <v>46</v>
      </c>
      <c r="B34" s="29" t="s">
        <v>75</v>
      </c>
      <c r="C34" s="29" t="s">
        <v>1599</v>
      </c>
      <c r="D34" s="25" t="s">
        <v>48</v>
      </c>
      <c r="E34" s="30" t="s">
        <v>1600</v>
      </c>
      <c r="F34" s="31" t="s">
        <v>186</v>
      </c>
      <c r="G34" s="32">
        <v>25</v>
      </c>
      <c r="H34" s="33">
        <v>0</v>
      </c>
      <c r="I34" s="34">
        <f>ROUND(ROUND(H34,2)*ROUND(G34,3),2)</f>
      </c>
      <c r="J34" s="31" t="s">
        <v>107</v>
      </c>
      <c r="O34">
        <f>(I34*0)/100</f>
      </c>
      <c r="P34" t="s">
        <v>26</v>
      </c>
    </row>
    <row r="35" spans="1:5" ht="12.75">
      <c r="A35" s="35" t="s">
        <v>52</v>
      </c>
      <c r="E35" s="36" t="s">
        <v>1601</v>
      </c>
    </row>
    <row r="36" spans="1:5" ht="12.75">
      <c r="A36" s="37" t="s">
        <v>54</v>
      </c>
      <c r="E36" s="38" t="s">
        <v>1602</v>
      </c>
    </row>
    <row r="37" spans="1:5" ht="63.75">
      <c r="A37" t="s">
        <v>56</v>
      </c>
      <c r="E37" s="36" t="s">
        <v>253</v>
      </c>
    </row>
    <row r="38" spans="1:16" ht="12.75">
      <c r="A38" s="25" t="s">
        <v>46</v>
      </c>
      <c r="B38" s="29" t="s">
        <v>80</v>
      </c>
      <c r="C38" s="29" t="s">
        <v>301</v>
      </c>
      <c r="D38" s="25" t="s">
        <v>48</v>
      </c>
      <c r="E38" s="30" t="s">
        <v>302</v>
      </c>
      <c r="F38" s="31" t="s">
        <v>186</v>
      </c>
      <c r="G38" s="32">
        <v>13</v>
      </c>
      <c r="H38" s="33">
        <v>0</v>
      </c>
      <c r="I38" s="34">
        <f>ROUND(ROUND(H38,2)*ROUND(G38,3),2)</f>
      </c>
      <c r="J38" s="31" t="s">
        <v>107</v>
      </c>
      <c r="O38">
        <f>(I38*0)/100</f>
      </c>
      <c r="P38" t="s">
        <v>26</v>
      </c>
    </row>
    <row r="39" spans="1:5" ht="12.75">
      <c r="A39" s="35" t="s">
        <v>52</v>
      </c>
      <c r="E39" s="36" t="s">
        <v>303</v>
      </c>
    </row>
    <row r="40" spans="1:5" ht="25.5">
      <c r="A40" s="37" t="s">
        <v>54</v>
      </c>
      <c r="E40" s="38" t="s">
        <v>1603</v>
      </c>
    </row>
    <row r="41" spans="1:5" ht="63.75">
      <c r="A41" t="s">
        <v>56</v>
      </c>
      <c r="E41" s="36" t="s">
        <v>253</v>
      </c>
    </row>
    <row r="42" spans="1:16" ht="12.75">
      <c r="A42" s="25" t="s">
        <v>46</v>
      </c>
      <c r="B42" s="29" t="s">
        <v>39</v>
      </c>
      <c r="C42" s="29" t="s">
        <v>1467</v>
      </c>
      <c r="D42" s="25" t="s">
        <v>48</v>
      </c>
      <c r="E42" s="30" t="s">
        <v>1468</v>
      </c>
      <c r="F42" s="31" t="s">
        <v>98</v>
      </c>
      <c r="G42" s="32">
        <v>3</v>
      </c>
      <c r="H42" s="33">
        <v>0</v>
      </c>
      <c r="I42" s="34">
        <f>ROUND(ROUND(H42,2)*ROUND(G42,3),2)</f>
      </c>
      <c r="J42" s="31" t="s">
        <v>107</v>
      </c>
      <c r="O42">
        <f>(I42*0)/100</f>
      </c>
      <c r="P42" t="s">
        <v>26</v>
      </c>
    </row>
    <row r="43" spans="1:5" ht="12.75">
      <c r="A43" s="35" t="s">
        <v>52</v>
      </c>
      <c r="E43" s="36" t="s">
        <v>1503</v>
      </c>
    </row>
    <row r="44" spans="1:5" ht="63.75">
      <c r="A44" s="37" t="s">
        <v>54</v>
      </c>
      <c r="E44" s="38" t="s">
        <v>1604</v>
      </c>
    </row>
    <row r="45" spans="1:5" ht="63.75">
      <c r="A45" t="s">
        <v>56</v>
      </c>
      <c r="E45" s="36" t="s">
        <v>253</v>
      </c>
    </row>
    <row r="46" spans="1:16" ht="12.75">
      <c r="A46" s="25" t="s">
        <v>46</v>
      </c>
      <c r="B46" s="29" t="s">
        <v>41</v>
      </c>
      <c r="C46" s="29" t="s">
        <v>1471</v>
      </c>
      <c r="D46" s="25" t="s">
        <v>48</v>
      </c>
      <c r="E46" s="30" t="s">
        <v>1472</v>
      </c>
      <c r="F46" s="31" t="s">
        <v>158</v>
      </c>
      <c r="G46" s="32">
        <v>39.7</v>
      </c>
      <c r="H46" s="33">
        <v>0</v>
      </c>
      <c r="I46" s="34">
        <f>ROUND(ROUND(H46,2)*ROUND(G46,3),2)</f>
      </c>
      <c r="J46" s="31" t="s">
        <v>107</v>
      </c>
      <c r="O46">
        <f>(I46*0)/100</f>
      </c>
      <c r="P46" t="s">
        <v>26</v>
      </c>
    </row>
    <row r="47" spans="1:5" ht="12.75">
      <c r="A47" s="35" t="s">
        <v>52</v>
      </c>
      <c r="E47" s="36" t="s">
        <v>1473</v>
      </c>
    </row>
    <row r="48" spans="1:5" ht="25.5">
      <c r="A48" s="37" t="s">
        <v>54</v>
      </c>
      <c r="E48" s="38" t="s">
        <v>1605</v>
      </c>
    </row>
    <row r="49" spans="1:5" ht="63.75">
      <c r="A49" t="s">
        <v>56</v>
      </c>
      <c r="E49" s="36" t="s">
        <v>253</v>
      </c>
    </row>
    <row r="50" spans="1:16" ht="12.75">
      <c r="A50" s="25" t="s">
        <v>46</v>
      </c>
      <c r="B50" s="29" t="s">
        <v>43</v>
      </c>
      <c r="C50" s="29" t="s">
        <v>305</v>
      </c>
      <c r="D50" s="25" t="s">
        <v>48</v>
      </c>
      <c r="E50" s="30" t="s">
        <v>306</v>
      </c>
      <c r="F50" s="31" t="s">
        <v>186</v>
      </c>
      <c r="G50" s="32">
        <v>1405.714</v>
      </c>
      <c r="H50" s="33">
        <v>0</v>
      </c>
      <c r="I50" s="34">
        <f>ROUND(ROUND(H50,2)*ROUND(G50,3),2)</f>
      </c>
      <c r="J50" s="31" t="s">
        <v>107</v>
      </c>
      <c r="O50">
        <f>(I50*0)/100</f>
      </c>
      <c r="P50" t="s">
        <v>26</v>
      </c>
    </row>
    <row r="51" spans="1:5" ht="25.5">
      <c r="A51" s="35" t="s">
        <v>52</v>
      </c>
      <c r="E51" s="36" t="s">
        <v>1606</v>
      </c>
    </row>
    <row r="52" spans="1:5" ht="178.5">
      <c r="A52" s="37" t="s">
        <v>54</v>
      </c>
      <c r="E52" s="38" t="s">
        <v>1607</v>
      </c>
    </row>
    <row r="53" spans="1:5" ht="318.75">
      <c r="A53" t="s">
        <v>56</v>
      </c>
      <c r="E53" s="36" t="s">
        <v>309</v>
      </c>
    </row>
    <row r="54" spans="1:16" ht="12.75">
      <c r="A54" s="25" t="s">
        <v>46</v>
      </c>
      <c r="B54" s="29" t="s">
        <v>95</v>
      </c>
      <c r="C54" s="29" t="s">
        <v>254</v>
      </c>
      <c r="D54" s="25" t="s">
        <v>48</v>
      </c>
      <c r="E54" s="30" t="s">
        <v>255</v>
      </c>
      <c r="F54" s="31" t="s">
        <v>186</v>
      </c>
      <c r="G54" s="32">
        <v>1469.37</v>
      </c>
      <c r="H54" s="33">
        <v>0</v>
      </c>
      <c r="I54" s="34">
        <f>ROUND(ROUND(H54,2)*ROUND(G54,3),2)</f>
      </c>
      <c r="J54" s="31" t="s">
        <v>107</v>
      </c>
      <c r="O54">
        <f>(I54*0)/100</f>
      </c>
      <c r="P54" t="s">
        <v>26</v>
      </c>
    </row>
    <row r="55" spans="1:5" ht="12.75">
      <c r="A55" s="35" t="s">
        <v>52</v>
      </c>
      <c r="E55" s="36" t="s">
        <v>48</v>
      </c>
    </row>
    <row r="56" spans="1:5" ht="102">
      <c r="A56" s="37" t="s">
        <v>54</v>
      </c>
      <c r="E56" s="38" t="s">
        <v>1589</v>
      </c>
    </row>
    <row r="57" spans="1:5" ht="191.25">
      <c r="A57" t="s">
        <v>56</v>
      </c>
      <c r="E57" s="36" t="s">
        <v>315</v>
      </c>
    </row>
    <row r="58" spans="1:16" ht="12.75">
      <c r="A58" s="25" t="s">
        <v>46</v>
      </c>
      <c r="B58" s="29" t="s">
        <v>155</v>
      </c>
      <c r="C58" s="29" t="s">
        <v>316</v>
      </c>
      <c r="D58" s="25" t="s">
        <v>48</v>
      </c>
      <c r="E58" s="30" t="s">
        <v>317</v>
      </c>
      <c r="F58" s="31" t="s">
        <v>186</v>
      </c>
      <c r="G58" s="32">
        <v>668.452</v>
      </c>
      <c r="H58" s="33">
        <v>0</v>
      </c>
      <c r="I58" s="34">
        <f>ROUND(ROUND(H58,2)*ROUND(G58,3),2)</f>
      </c>
      <c r="J58" s="31" t="s">
        <v>107</v>
      </c>
      <c r="O58">
        <f>(I58*0)/100</f>
      </c>
      <c r="P58" t="s">
        <v>26</v>
      </c>
    </row>
    <row r="59" spans="1:5" ht="25.5">
      <c r="A59" s="35" t="s">
        <v>52</v>
      </c>
      <c r="E59" s="36" t="s">
        <v>318</v>
      </c>
    </row>
    <row r="60" spans="1:5" ht="140.25">
      <c r="A60" s="37" t="s">
        <v>54</v>
      </c>
      <c r="E60" s="38" t="s">
        <v>1608</v>
      </c>
    </row>
    <row r="61" spans="1:5" ht="229.5">
      <c r="A61" t="s">
        <v>56</v>
      </c>
      <c r="E61" s="36" t="s">
        <v>320</v>
      </c>
    </row>
    <row r="62" spans="1:16" ht="12.75">
      <c r="A62" s="25" t="s">
        <v>46</v>
      </c>
      <c r="B62" s="29" t="s">
        <v>162</v>
      </c>
      <c r="C62" s="29" t="s">
        <v>321</v>
      </c>
      <c r="D62" s="25" t="s">
        <v>48</v>
      </c>
      <c r="E62" s="30" t="s">
        <v>322</v>
      </c>
      <c r="F62" s="31" t="s">
        <v>186</v>
      </c>
      <c r="G62" s="32">
        <v>512.398</v>
      </c>
      <c r="H62" s="33">
        <v>0</v>
      </c>
      <c r="I62" s="34">
        <f>ROUND(ROUND(H62,2)*ROUND(G62,3),2)</f>
      </c>
      <c r="J62" s="31" t="s">
        <v>107</v>
      </c>
      <c r="O62">
        <f>(I62*0)/100</f>
      </c>
      <c r="P62" t="s">
        <v>26</v>
      </c>
    </row>
    <row r="63" spans="1:5" ht="12.75">
      <c r="A63" s="35" t="s">
        <v>52</v>
      </c>
      <c r="E63" s="36" t="s">
        <v>323</v>
      </c>
    </row>
    <row r="64" spans="1:5" ht="102">
      <c r="A64" s="37" t="s">
        <v>54</v>
      </c>
      <c r="E64" s="38" t="s">
        <v>1609</v>
      </c>
    </row>
    <row r="65" spans="1:5" ht="293.25">
      <c r="A65" t="s">
        <v>56</v>
      </c>
      <c r="E65" s="36" t="s">
        <v>325</v>
      </c>
    </row>
    <row r="66" spans="1:16" ht="12.75">
      <c r="A66" s="25" t="s">
        <v>46</v>
      </c>
      <c r="B66" s="29" t="s">
        <v>167</v>
      </c>
      <c r="C66" s="29" t="s">
        <v>326</v>
      </c>
      <c r="D66" s="25" t="s">
        <v>48</v>
      </c>
      <c r="E66" s="30" t="s">
        <v>327</v>
      </c>
      <c r="F66" s="31" t="s">
        <v>106</v>
      </c>
      <c r="G66" s="32">
        <v>42.4</v>
      </c>
      <c r="H66" s="33">
        <v>0</v>
      </c>
      <c r="I66" s="34">
        <f>ROUND(ROUND(H66,2)*ROUND(G66,3),2)</f>
      </c>
      <c r="J66" s="31" t="s">
        <v>107</v>
      </c>
      <c r="O66">
        <f>(I66*0)/100</f>
      </c>
      <c r="P66" t="s">
        <v>26</v>
      </c>
    </row>
    <row r="67" spans="1:5" ht="12.75">
      <c r="A67" s="35" t="s">
        <v>52</v>
      </c>
      <c r="E67" s="36" t="s">
        <v>1610</v>
      </c>
    </row>
    <row r="68" spans="1:5" ht="25.5">
      <c r="A68" s="37" t="s">
        <v>54</v>
      </c>
      <c r="E68" s="38" t="s">
        <v>1611</v>
      </c>
    </row>
    <row r="69" spans="1:5" ht="25.5">
      <c r="A69" t="s">
        <v>56</v>
      </c>
      <c r="E69" s="36" t="s">
        <v>330</v>
      </c>
    </row>
    <row r="70" spans="1:16" ht="12.75">
      <c r="A70" s="25" t="s">
        <v>46</v>
      </c>
      <c r="B70" s="29" t="s">
        <v>172</v>
      </c>
      <c r="C70" s="29" t="s">
        <v>331</v>
      </c>
      <c r="D70" s="25" t="s">
        <v>48</v>
      </c>
      <c r="E70" s="30" t="s">
        <v>332</v>
      </c>
      <c r="F70" s="31" t="s">
        <v>186</v>
      </c>
      <c r="G70" s="32">
        <v>65.902</v>
      </c>
      <c r="H70" s="33">
        <v>0</v>
      </c>
      <c r="I70" s="34">
        <f>ROUND(ROUND(H70,2)*ROUND(G70,3),2)</f>
      </c>
      <c r="J70" s="31" t="s">
        <v>107</v>
      </c>
      <c r="O70">
        <f>(I70*0)/100</f>
      </c>
      <c r="P70" t="s">
        <v>26</v>
      </c>
    </row>
    <row r="71" spans="1:5" ht="12.75">
      <c r="A71" s="35" t="s">
        <v>52</v>
      </c>
      <c r="E71" s="36" t="s">
        <v>48</v>
      </c>
    </row>
    <row r="72" spans="1:5" ht="191.25">
      <c r="A72" s="37" t="s">
        <v>54</v>
      </c>
      <c r="E72" s="38" t="s">
        <v>1612</v>
      </c>
    </row>
    <row r="73" spans="1:5" ht="38.25">
      <c r="A73" t="s">
        <v>56</v>
      </c>
      <c r="E73" s="36" t="s">
        <v>333</v>
      </c>
    </row>
    <row r="74" spans="1:16" ht="12.75">
      <c r="A74" s="25" t="s">
        <v>46</v>
      </c>
      <c r="B74" s="29" t="s">
        <v>176</v>
      </c>
      <c r="C74" s="29" t="s">
        <v>334</v>
      </c>
      <c r="D74" s="25" t="s">
        <v>48</v>
      </c>
      <c r="E74" s="30" t="s">
        <v>335</v>
      </c>
      <c r="F74" s="31" t="s">
        <v>106</v>
      </c>
      <c r="G74" s="32">
        <v>396.948</v>
      </c>
      <c r="H74" s="33">
        <v>0</v>
      </c>
      <c r="I74" s="34">
        <f>ROUND(ROUND(H74,2)*ROUND(G74,3),2)</f>
      </c>
      <c r="J74" s="31" t="s">
        <v>107</v>
      </c>
      <c r="O74">
        <f>(I74*0)/100</f>
      </c>
      <c r="P74" t="s">
        <v>26</v>
      </c>
    </row>
    <row r="75" spans="1:5" ht="12.75">
      <c r="A75" s="35" t="s">
        <v>52</v>
      </c>
      <c r="E75" s="36" t="s">
        <v>48</v>
      </c>
    </row>
    <row r="76" spans="1:5" ht="38.25">
      <c r="A76" s="37" t="s">
        <v>54</v>
      </c>
      <c r="E76" s="38" t="s">
        <v>1613</v>
      </c>
    </row>
    <row r="77" spans="1:5" ht="25.5">
      <c r="A77" t="s">
        <v>56</v>
      </c>
      <c r="E77" s="36" t="s">
        <v>337</v>
      </c>
    </row>
    <row r="78" spans="1:16" ht="12.75">
      <c r="A78" s="25" t="s">
        <v>46</v>
      </c>
      <c r="B78" s="29" t="s">
        <v>264</v>
      </c>
      <c r="C78" s="29" t="s">
        <v>338</v>
      </c>
      <c r="D78" s="25" t="s">
        <v>48</v>
      </c>
      <c r="E78" s="30" t="s">
        <v>339</v>
      </c>
      <c r="F78" s="31" t="s">
        <v>106</v>
      </c>
      <c r="G78" s="32">
        <v>396.948</v>
      </c>
      <c r="H78" s="33">
        <v>0</v>
      </c>
      <c r="I78" s="34">
        <f>ROUND(ROUND(H78,2)*ROUND(G78,3),2)</f>
      </c>
      <c r="J78" s="31" t="s">
        <v>107</v>
      </c>
      <c r="O78">
        <f>(I78*0)/100</f>
      </c>
      <c r="P78" t="s">
        <v>26</v>
      </c>
    </row>
    <row r="79" spans="1:5" ht="12.75">
      <c r="A79" s="35" t="s">
        <v>52</v>
      </c>
      <c r="E79" s="36" t="s">
        <v>48</v>
      </c>
    </row>
    <row r="80" spans="1:5" ht="38.25">
      <c r="A80" s="37" t="s">
        <v>54</v>
      </c>
      <c r="E80" s="38" t="s">
        <v>1613</v>
      </c>
    </row>
    <row r="81" spans="1:5" ht="38.25">
      <c r="A81" t="s">
        <v>56</v>
      </c>
      <c r="E81" s="36" t="s">
        <v>340</v>
      </c>
    </row>
    <row r="82" spans="1:18" ht="12.75" customHeight="1">
      <c r="A82" s="6" t="s">
        <v>44</v>
      </c>
      <c r="B82" s="6"/>
      <c r="C82" s="41" t="s">
        <v>22</v>
      </c>
      <c r="D82" s="6"/>
      <c r="E82" s="27" t="s">
        <v>619</v>
      </c>
      <c r="F82" s="6"/>
      <c r="G82" s="6"/>
      <c r="H82" s="6"/>
      <c r="I82" s="42">
        <f>0+Q82</f>
      </c>
      <c r="J82" s="6"/>
      <c r="O82">
        <f>0+R82</f>
      </c>
      <c r="Q82">
        <f>0+I83</f>
      </c>
      <c r="R82">
        <f>0+O83</f>
      </c>
    </row>
    <row r="83" spans="1:16" ht="12.75">
      <c r="A83" s="25" t="s">
        <v>46</v>
      </c>
      <c r="B83" s="29" t="s">
        <v>270</v>
      </c>
      <c r="C83" s="29" t="s">
        <v>1614</v>
      </c>
      <c r="D83" s="25" t="s">
        <v>48</v>
      </c>
      <c r="E83" s="30" t="s">
        <v>1615</v>
      </c>
      <c r="F83" s="31" t="s">
        <v>186</v>
      </c>
      <c r="G83" s="32">
        <v>17.547</v>
      </c>
      <c r="H83" s="33">
        <v>0</v>
      </c>
      <c r="I83" s="34">
        <f>ROUND(ROUND(H83,2)*ROUND(G83,3),2)</f>
      </c>
      <c r="J83" s="31" t="s">
        <v>107</v>
      </c>
      <c r="O83">
        <f>(I83*0)/100</f>
      </c>
      <c r="P83" t="s">
        <v>26</v>
      </c>
    </row>
    <row r="84" spans="1:5" ht="25.5">
      <c r="A84" s="35" t="s">
        <v>52</v>
      </c>
      <c r="E84" s="36" t="s">
        <v>1616</v>
      </c>
    </row>
    <row r="85" spans="1:5" ht="89.25">
      <c r="A85" s="37" t="s">
        <v>54</v>
      </c>
      <c r="E85" s="38" t="s">
        <v>1617</v>
      </c>
    </row>
    <row r="86" spans="1:5" ht="25.5">
      <c r="A86" t="s">
        <v>56</v>
      </c>
      <c r="E86" s="36" t="s">
        <v>1618</v>
      </c>
    </row>
    <row r="87" spans="1:18" ht="12.75" customHeight="1">
      <c r="A87" s="6" t="s">
        <v>44</v>
      </c>
      <c r="B87" s="6"/>
      <c r="C87" s="41" t="s">
        <v>21</v>
      </c>
      <c r="D87" s="6"/>
      <c r="E87" s="27" t="s">
        <v>635</v>
      </c>
      <c r="F87" s="6"/>
      <c r="G87" s="6"/>
      <c r="H87" s="6"/>
      <c r="I87" s="42">
        <f>0+Q87</f>
      </c>
      <c r="J87" s="6"/>
      <c r="O87">
        <f>0+R87</f>
      </c>
      <c r="Q87">
        <f>0+I88</f>
      </c>
      <c r="R87">
        <f>0+O88</f>
      </c>
    </row>
    <row r="88" spans="1:16" ht="12.75">
      <c r="A88" s="25" t="s">
        <v>46</v>
      </c>
      <c r="B88" s="29" t="s">
        <v>276</v>
      </c>
      <c r="C88" s="29" t="s">
        <v>636</v>
      </c>
      <c r="D88" s="25" t="s">
        <v>48</v>
      </c>
      <c r="E88" s="30" t="s">
        <v>637</v>
      </c>
      <c r="F88" s="31" t="s">
        <v>186</v>
      </c>
      <c r="G88" s="32">
        <v>3.375</v>
      </c>
      <c r="H88" s="33">
        <v>0</v>
      </c>
      <c r="I88" s="34">
        <f>ROUND(ROUND(H88,2)*ROUND(G88,3),2)</f>
      </c>
      <c r="J88" s="31" t="s">
        <v>107</v>
      </c>
      <c r="O88">
        <f>(I88*0)/100</f>
      </c>
      <c r="P88" t="s">
        <v>26</v>
      </c>
    </row>
    <row r="89" spans="1:5" ht="12.75">
      <c r="A89" s="35" t="s">
        <v>52</v>
      </c>
      <c r="E89" s="36" t="s">
        <v>1619</v>
      </c>
    </row>
    <row r="90" spans="1:5" ht="25.5">
      <c r="A90" s="37" t="s">
        <v>54</v>
      </c>
      <c r="E90" s="38" t="s">
        <v>1620</v>
      </c>
    </row>
    <row r="91" spans="1:5" ht="369.75">
      <c r="A91" t="s">
        <v>56</v>
      </c>
      <c r="E91" s="36" t="s">
        <v>640</v>
      </c>
    </row>
    <row r="92" spans="1:18" ht="12.75" customHeight="1">
      <c r="A92" s="6" t="s">
        <v>44</v>
      </c>
      <c r="B92" s="6"/>
      <c r="C92" s="41" t="s">
        <v>32</v>
      </c>
      <c r="D92" s="6"/>
      <c r="E92" s="27" t="s">
        <v>341</v>
      </c>
      <c r="F92" s="6"/>
      <c r="G92" s="6"/>
      <c r="H92" s="6"/>
      <c r="I92" s="42">
        <f>0+Q92</f>
      </c>
      <c r="J92" s="6"/>
      <c r="O92">
        <f>0+R92</f>
      </c>
      <c r="Q92">
        <f>0+I93+I97+I101+I105+I109+I113+I117</f>
      </c>
      <c r="R92">
        <f>0+O93+O97+O101+O105+O109+O113+O117</f>
      </c>
    </row>
    <row r="93" spans="1:16" ht="12.75">
      <c r="A93" s="25" t="s">
        <v>46</v>
      </c>
      <c r="B93" s="29" t="s">
        <v>362</v>
      </c>
      <c r="C93" s="29" t="s">
        <v>648</v>
      </c>
      <c r="D93" s="25" t="s">
        <v>48</v>
      </c>
      <c r="E93" s="30" t="s">
        <v>649</v>
      </c>
      <c r="F93" s="31" t="s">
        <v>186</v>
      </c>
      <c r="G93" s="32">
        <v>4.788</v>
      </c>
      <c r="H93" s="33">
        <v>0</v>
      </c>
      <c r="I93" s="34">
        <f>ROUND(ROUND(H93,2)*ROUND(G93,3),2)</f>
      </c>
      <c r="J93" s="31" t="s">
        <v>107</v>
      </c>
      <c r="O93">
        <f>(I93*0)/100</f>
      </c>
      <c r="P93" t="s">
        <v>26</v>
      </c>
    </row>
    <row r="94" spans="1:5" ht="12.75">
      <c r="A94" s="35" t="s">
        <v>52</v>
      </c>
      <c r="E94" s="36" t="s">
        <v>1521</v>
      </c>
    </row>
    <row r="95" spans="1:5" ht="38.25">
      <c r="A95" s="37" t="s">
        <v>54</v>
      </c>
      <c r="E95" s="38" t="s">
        <v>1621</v>
      </c>
    </row>
    <row r="96" spans="1:5" ht="369.75">
      <c r="A96" t="s">
        <v>56</v>
      </c>
      <c r="E96" s="36" t="s">
        <v>346</v>
      </c>
    </row>
    <row r="97" spans="1:16" ht="12.75">
      <c r="A97" s="25" t="s">
        <v>46</v>
      </c>
      <c r="B97" s="29" t="s">
        <v>369</v>
      </c>
      <c r="C97" s="29" t="s">
        <v>652</v>
      </c>
      <c r="D97" s="25" t="s">
        <v>48</v>
      </c>
      <c r="E97" s="30" t="s">
        <v>653</v>
      </c>
      <c r="F97" s="31" t="s">
        <v>186</v>
      </c>
      <c r="G97" s="32">
        <v>3.15</v>
      </c>
      <c r="H97" s="33">
        <v>0</v>
      </c>
      <c r="I97" s="34">
        <f>ROUND(ROUND(H97,2)*ROUND(G97,3),2)</f>
      </c>
      <c r="J97" s="31" t="s">
        <v>107</v>
      </c>
      <c r="O97">
        <f>(I97*0)/100</f>
      </c>
      <c r="P97" t="s">
        <v>26</v>
      </c>
    </row>
    <row r="98" spans="1:5" ht="12.75">
      <c r="A98" s="35" t="s">
        <v>52</v>
      </c>
      <c r="E98" s="36" t="s">
        <v>654</v>
      </c>
    </row>
    <row r="99" spans="1:5" ht="25.5">
      <c r="A99" s="37" t="s">
        <v>54</v>
      </c>
      <c r="E99" s="38" t="s">
        <v>1622</v>
      </c>
    </row>
    <row r="100" spans="1:5" ht="369.75">
      <c r="A100" t="s">
        <v>56</v>
      </c>
      <c r="E100" s="36" t="s">
        <v>346</v>
      </c>
    </row>
    <row r="101" spans="1:16" ht="12.75">
      <c r="A101" s="25" t="s">
        <v>46</v>
      </c>
      <c r="B101" s="29" t="s">
        <v>375</v>
      </c>
      <c r="C101" s="29" t="s">
        <v>1623</v>
      </c>
      <c r="D101" s="25" t="s">
        <v>48</v>
      </c>
      <c r="E101" s="30" t="s">
        <v>1624</v>
      </c>
      <c r="F101" s="31" t="s">
        <v>186</v>
      </c>
      <c r="G101" s="32">
        <v>0.4</v>
      </c>
      <c r="H101" s="33">
        <v>0</v>
      </c>
      <c r="I101" s="34">
        <f>ROUND(ROUND(H101,2)*ROUND(G101,3),2)</f>
      </c>
      <c r="J101" s="31" t="s">
        <v>107</v>
      </c>
      <c r="O101">
        <f>(I101*0)/100</f>
      </c>
      <c r="P101" t="s">
        <v>26</v>
      </c>
    </row>
    <row r="102" spans="1:5" ht="12.75">
      <c r="A102" s="35" t="s">
        <v>52</v>
      </c>
      <c r="E102" s="36" t="s">
        <v>1625</v>
      </c>
    </row>
    <row r="103" spans="1:5" ht="12.75">
      <c r="A103" s="37" t="s">
        <v>54</v>
      </c>
      <c r="E103" s="38" t="s">
        <v>1626</v>
      </c>
    </row>
    <row r="104" spans="1:5" ht="369.75">
      <c r="A104" t="s">
        <v>56</v>
      </c>
      <c r="E104" s="36" t="s">
        <v>346</v>
      </c>
    </row>
    <row r="105" spans="1:16" ht="12.75">
      <c r="A105" s="25" t="s">
        <v>46</v>
      </c>
      <c r="B105" s="29" t="s">
        <v>381</v>
      </c>
      <c r="C105" s="29" t="s">
        <v>357</v>
      </c>
      <c r="D105" s="25" t="s">
        <v>48</v>
      </c>
      <c r="E105" s="30" t="s">
        <v>358</v>
      </c>
      <c r="F105" s="31" t="s">
        <v>186</v>
      </c>
      <c r="G105" s="32">
        <v>98.081</v>
      </c>
      <c r="H105" s="33">
        <v>0</v>
      </c>
      <c r="I105" s="34">
        <f>ROUND(ROUND(H105,2)*ROUND(G105,3),2)</f>
      </c>
      <c r="J105" s="31" t="s">
        <v>107</v>
      </c>
      <c r="O105">
        <f>(I105*0)/100</f>
      </c>
      <c r="P105" t="s">
        <v>26</v>
      </c>
    </row>
    <row r="106" spans="1:5" ht="25.5">
      <c r="A106" s="35" t="s">
        <v>52</v>
      </c>
      <c r="E106" s="36" t="s">
        <v>1524</v>
      </c>
    </row>
    <row r="107" spans="1:5" ht="114.75">
      <c r="A107" s="37" t="s">
        <v>54</v>
      </c>
      <c r="E107" s="38" t="s">
        <v>1627</v>
      </c>
    </row>
    <row r="108" spans="1:5" ht="38.25">
      <c r="A108" t="s">
        <v>56</v>
      </c>
      <c r="E108" s="36" t="s">
        <v>361</v>
      </c>
    </row>
    <row r="109" spans="1:16" ht="12.75">
      <c r="A109" s="25" t="s">
        <v>46</v>
      </c>
      <c r="B109" s="29" t="s">
        <v>387</v>
      </c>
      <c r="C109" s="29" t="s">
        <v>1526</v>
      </c>
      <c r="D109" s="25" t="s">
        <v>48</v>
      </c>
      <c r="E109" s="30" t="s">
        <v>1527</v>
      </c>
      <c r="F109" s="31" t="s">
        <v>186</v>
      </c>
      <c r="G109" s="32">
        <v>7.739</v>
      </c>
      <c r="H109" s="33">
        <v>0</v>
      </c>
      <c r="I109" s="34">
        <f>ROUND(ROUND(H109,2)*ROUND(G109,3),2)</f>
      </c>
      <c r="J109" s="31" t="s">
        <v>107</v>
      </c>
      <c r="O109">
        <f>(I109*0)/100</f>
      </c>
      <c r="P109" t="s">
        <v>26</v>
      </c>
    </row>
    <row r="110" spans="1:5" ht="12.75">
      <c r="A110" s="35" t="s">
        <v>52</v>
      </c>
      <c r="E110" s="36" t="s">
        <v>1528</v>
      </c>
    </row>
    <row r="111" spans="1:5" ht="25.5">
      <c r="A111" s="37" t="s">
        <v>54</v>
      </c>
      <c r="E111" s="38" t="s">
        <v>1628</v>
      </c>
    </row>
    <row r="112" spans="1:5" ht="51">
      <c r="A112" t="s">
        <v>56</v>
      </c>
      <c r="E112" s="36" t="s">
        <v>1530</v>
      </c>
    </row>
    <row r="113" spans="1:16" ht="12.75">
      <c r="A113" s="25" t="s">
        <v>46</v>
      </c>
      <c r="B113" s="29" t="s">
        <v>393</v>
      </c>
      <c r="C113" s="29" t="s">
        <v>668</v>
      </c>
      <c r="D113" s="25" t="s">
        <v>48</v>
      </c>
      <c r="E113" s="30" t="s">
        <v>669</v>
      </c>
      <c r="F113" s="31" t="s">
        <v>186</v>
      </c>
      <c r="G113" s="32">
        <v>7.35</v>
      </c>
      <c r="H113" s="33">
        <v>0</v>
      </c>
      <c r="I113" s="34">
        <f>ROUND(ROUND(H113,2)*ROUND(G113,3),2)</f>
      </c>
      <c r="J113" s="31" t="s">
        <v>107</v>
      </c>
      <c r="O113">
        <f>(I113*0)/100</f>
      </c>
      <c r="P113" t="s">
        <v>26</v>
      </c>
    </row>
    <row r="114" spans="1:5" ht="12.75">
      <c r="A114" s="35" t="s">
        <v>52</v>
      </c>
      <c r="E114" s="36" t="s">
        <v>48</v>
      </c>
    </row>
    <row r="115" spans="1:5" ht="38.25">
      <c r="A115" s="37" t="s">
        <v>54</v>
      </c>
      <c r="E115" s="38" t="s">
        <v>1629</v>
      </c>
    </row>
    <row r="116" spans="1:5" ht="102">
      <c r="A116" t="s">
        <v>56</v>
      </c>
      <c r="E116" s="36" t="s">
        <v>671</v>
      </c>
    </row>
    <row r="117" spans="1:16" ht="12.75">
      <c r="A117" s="25" t="s">
        <v>46</v>
      </c>
      <c r="B117" s="29" t="s">
        <v>398</v>
      </c>
      <c r="C117" s="29" t="s">
        <v>672</v>
      </c>
      <c r="D117" s="25" t="s">
        <v>48</v>
      </c>
      <c r="E117" s="30" t="s">
        <v>673</v>
      </c>
      <c r="F117" s="31" t="s">
        <v>186</v>
      </c>
      <c r="G117" s="32">
        <v>1.474</v>
      </c>
      <c r="H117" s="33">
        <v>0</v>
      </c>
      <c r="I117" s="34">
        <f>ROUND(ROUND(H117,2)*ROUND(G117,3),2)</f>
      </c>
      <c r="J117" s="31" t="s">
        <v>107</v>
      </c>
      <c r="O117">
        <f>(I117*0)/100</f>
      </c>
      <c r="P117" t="s">
        <v>26</v>
      </c>
    </row>
    <row r="118" spans="1:5" ht="12.75">
      <c r="A118" s="35" t="s">
        <v>52</v>
      </c>
      <c r="E118" s="36" t="s">
        <v>48</v>
      </c>
    </row>
    <row r="119" spans="1:5" ht="25.5">
      <c r="A119" s="37" t="s">
        <v>54</v>
      </c>
      <c r="E119" s="38" t="s">
        <v>1630</v>
      </c>
    </row>
    <row r="120" spans="1:5" ht="357">
      <c r="A120" t="s">
        <v>56</v>
      </c>
      <c r="E120" s="36" t="s">
        <v>675</v>
      </c>
    </row>
    <row r="121" spans="1:18" ht="12.75" customHeight="1">
      <c r="A121" s="6" t="s">
        <v>44</v>
      </c>
      <c r="B121" s="6"/>
      <c r="C121" s="41" t="s">
        <v>80</v>
      </c>
      <c r="D121" s="6"/>
      <c r="E121" s="27" t="s">
        <v>415</v>
      </c>
      <c r="F121" s="6"/>
      <c r="G121" s="6"/>
      <c r="H121" s="6"/>
      <c r="I121" s="42">
        <f>0+Q121</f>
      </c>
      <c r="J121" s="6"/>
      <c r="O121">
        <f>0+R121</f>
      </c>
      <c r="Q121">
        <f>0+I122+I126+I130+I134+I138+I142+I146+I150+I154+I158+I162</f>
      </c>
      <c r="R121">
        <f>0+O122+O126+O130+O134+O138+O142+O146+O150+O154+O158+O162</f>
      </c>
    </row>
    <row r="122" spans="1:16" ht="12.75">
      <c r="A122" s="25" t="s">
        <v>46</v>
      </c>
      <c r="B122" s="29" t="s">
        <v>403</v>
      </c>
      <c r="C122" s="29" t="s">
        <v>1536</v>
      </c>
      <c r="D122" s="25" t="s">
        <v>48</v>
      </c>
      <c r="E122" s="30" t="s">
        <v>1537</v>
      </c>
      <c r="F122" s="31" t="s">
        <v>158</v>
      </c>
      <c r="G122" s="32">
        <v>92.53</v>
      </c>
      <c r="H122" s="33">
        <v>0</v>
      </c>
      <c r="I122" s="34">
        <f>ROUND(ROUND(H122,2)*ROUND(G122,3),2)</f>
      </c>
      <c r="J122" s="31" t="s">
        <v>107</v>
      </c>
      <c r="O122">
        <f>(I122*0)/100</f>
      </c>
      <c r="P122" t="s">
        <v>26</v>
      </c>
    </row>
    <row r="123" spans="1:5" ht="12.75">
      <c r="A123" s="35" t="s">
        <v>52</v>
      </c>
      <c r="E123" s="36" t="s">
        <v>1631</v>
      </c>
    </row>
    <row r="124" spans="1:5" ht="25.5">
      <c r="A124" s="37" t="s">
        <v>54</v>
      </c>
      <c r="E124" s="38" t="s">
        <v>1632</v>
      </c>
    </row>
    <row r="125" spans="1:5" ht="255">
      <c r="A125" t="s">
        <v>56</v>
      </c>
      <c r="E125" s="36" t="s">
        <v>421</v>
      </c>
    </row>
    <row r="126" spans="1:16" ht="12.75">
      <c r="A126" s="25" t="s">
        <v>46</v>
      </c>
      <c r="B126" s="29" t="s">
        <v>409</v>
      </c>
      <c r="C126" s="29" t="s">
        <v>423</v>
      </c>
      <c r="D126" s="25" t="s">
        <v>48</v>
      </c>
      <c r="E126" s="30" t="s">
        <v>424</v>
      </c>
      <c r="F126" s="31" t="s">
        <v>158</v>
      </c>
      <c r="G126" s="32">
        <v>92.17</v>
      </c>
      <c r="H126" s="33">
        <v>0</v>
      </c>
      <c r="I126" s="34">
        <f>ROUND(ROUND(H126,2)*ROUND(G126,3),2)</f>
      </c>
      <c r="J126" s="31" t="s">
        <v>107</v>
      </c>
      <c r="O126">
        <f>(I126*0)/100</f>
      </c>
      <c r="P126" t="s">
        <v>26</v>
      </c>
    </row>
    <row r="127" spans="1:5" ht="12.75">
      <c r="A127" s="35" t="s">
        <v>52</v>
      </c>
      <c r="E127" s="36" t="s">
        <v>1633</v>
      </c>
    </row>
    <row r="128" spans="1:5" ht="25.5">
      <c r="A128" s="37" t="s">
        <v>54</v>
      </c>
      <c r="E128" s="38" t="s">
        <v>1634</v>
      </c>
    </row>
    <row r="129" spans="1:5" ht="255">
      <c r="A129" t="s">
        <v>56</v>
      </c>
      <c r="E129" s="36" t="s">
        <v>421</v>
      </c>
    </row>
    <row r="130" spans="1:16" ht="12.75">
      <c r="A130" s="25" t="s">
        <v>46</v>
      </c>
      <c r="B130" s="29" t="s">
        <v>416</v>
      </c>
      <c r="C130" s="29" t="s">
        <v>1635</v>
      </c>
      <c r="D130" s="25" t="s">
        <v>48</v>
      </c>
      <c r="E130" s="30" t="s">
        <v>1543</v>
      </c>
      <c r="F130" s="31" t="s">
        <v>158</v>
      </c>
      <c r="G130" s="32">
        <v>395.23</v>
      </c>
      <c r="H130" s="33">
        <v>0</v>
      </c>
      <c r="I130" s="34">
        <f>ROUND(ROUND(H130,2)*ROUND(G130,3),2)</f>
      </c>
      <c r="J130" s="31" t="s">
        <v>107</v>
      </c>
      <c r="O130">
        <f>(I130*0)/100</f>
      </c>
      <c r="P130" t="s">
        <v>26</v>
      </c>
    </row>
    <row r="131" spans="1:5" ht="12.75">
      <c r="A131" s="35" t="s">
        <v>52</v>
      </c>
      <c r="E131" s="36" t="s">
        <v>1636</v>
      </c>
    </row>
    <row r="132" spans="1:5" ht="25.5">
      <c r="A132" s="37" t="s">
        <v>54</v>
      </c>
      <c r="E132" s="38" t="s">
        <v>1637</v>
      </c>
    </row>
    <row r="133" spans="1:5" ht="255">
      <c r="A133" t="s">
        <v>56</v>
      </c>
      <c r="E133" s="36" t="s">
        <v>421</v>
      </c>
    </row>
    <row r="134" spans="1:16" ht="12.75">
      <c r="A134" s="25" t="s">
        <v>46</v>
      </c>
      <c r="B134" s="29" t="s">
        <v>422</v>
      </c>
      <c r="C134" s="29" t="s">
        <v>1551</v>
      </c>
      <c r="D134" s="25" t="s">
        <v>48</v>
      </c>
      <c r="E134" s="30" t="s">
        <v>1552</v>
      </c>
      <c r="F134" s="31" t="s">
        <v>98</v>
      </c>
      <c r="G134" s="32">
        <v>5</v>
      </c>
      <c r="H134" s="33">
        <v>0</v>
      </c>
      <c r="I134" s="34">
        <f>ROUND(ROUND(H134,2)*ROUND(G134,3),2)</f>
      </c>
      <c r="J134" s="31" t="s">
        <v>107</v>
      </c>
      <c r="O134">
        <f>(I134*0)/100</f>
      </c>
      <c r="P134" t="s">
        <v>26</v>
      </c>
    </row>
    <row r="135" spans="1:5" ht="12.75">
      <c r="A135" s="35" t="s">
        <v>52</v>
      </c>
      <c r="E135" s="36" t="s">
        <v>1553</v>
      </c>
    </row>
    <row r="136" spans="1:5" ht="25.5">
      <c r="A136" s="37" t="s">
        <v>54</v>
      </c>
      <c r="E136" s="38" t="s">
        <v>1638</v>
      </c>
    </row>
    <row r="137" spans="1:5" ht="242.25">
      <c r="A137" t="s">
        <v>56</v>
      </c>
      <c r="E137" s="36" t="s">
        <v>1550</v>
      </c>
    </row>
    <row r="138" spans="1:16" ht="12.75">
      <c r="A138" s="25" t="s">
        <v>46</v>
      </c>
      <c r="B138" s="29" t="s">
        <v>427</v>
      </c>
      <c r="C138" s="29" t="s">
        <v>1639</v>
      </c>
      <c r="D138" s="25" t="s">
        <v>48</v>
      </c>
      <c r="E138" s="30" t="s">
        <v>1556</v>
      </c>
      <c r="F138" s="31" t="s">
        <v>98</v>
      </c>
      <c r="G138" s="32">
        <v>15</v>
      </c>
      <c r="H138" s="33">
        <v>0</v>
      </c>
      <c r="I138" s="34">
        <f>ROUND(ROUND(H138,2)*ROUND(G138,3),2)</f>
      </c>
      <c r="J138" s="31" t="s">
        <v>107</v>
      </c>
      <c r="O138">
        <f>(I138*0)/100</f>
      </c>
      <c r="P138" t="s">
        <v>26</v>
      </c>
    </row>
    <row r="139" spans="1:5" ht="25.5">
      <c r="A139" s="35" t="s">
        <v>52</v>
      </c>
      <c r="E139" s="36" t="s">
        <v>1640</v>
      </c>
    </row>
    <row r="140" spans="1:5" ht="25.5">
      <c r="A140" s="37" t="s">
        <v>54</v>
      </c>
      <c r="E140" s="38" t="s">
        <v>1641</v>
      </c>
    </row>
    <row r="141" spans="1:5" ht="242.25">
      <c r="A141" t="s">
        <v>56</v>
      </c>
      <c r="E141" s="36" t="s">
        <v>1550</v>
      </c>
    </row>
    <row r="142" spans="1:16" ht="12.75">
      <c r="A142" s="25" t="s">
        <v>46</v>
      </c>
      <c r="B142" s="29" t="s">
        <v>432</v>
      </c>
      <c r="C142" s="29" t="s">
        <v>1478</v>
      </c>
      <c r="D142" s="25" t="s">
        <v>48</v>
      </c>
      <c r="E142" s="30" t="s">
        <v>1479</v>
      </c>
      <c r="F142" s="31" t="s">
        <v>1480</v>
      </c>
      <c r="G142" s="32">
        <v>3</v>
      </c>
      <c r="H142" s="33">
        <v>0</v>
      </c>
      <c r="I142" s="34">
        <f>ROUND(ROUND(H142,2)*ROUND(G142,3),2)</f>
      </c>
      <c r="J142" s="31" t="s">
        <v>107</v>
      </c>
      <c r="O142">
        <f>(I142*0)/100</f>
      </c>
      <c r="P142" t="s">
        <v>26</v>
      </c>
    </row>
    <row r="143" spans="1:5" ht="12.75">
      <c r="A143" s="35" t="s">
        <v>52</v>
      </c>
      <c r="E143" s="36" t="s">
        <v>1642</v>
      </c>
    </row>
    <row r="144" spans="1:5" ht="63.75">
      <c r="A144" s="37" t="s">
        <v>54</v>
      </c>
      <c r="E144" s="38" t="s">
        <v>1604</v>
      </c>
    </row>
    <row r="145" spans="1:5" ht="12.75">
      <c r="A145" t="s">
        <v>56</v>
      </c>
      <c r="E145" s="36" t="s">
        <v>48</v>
      </c>
    </row>
    <row r="146" spans="1:16" ht="12.75">
      <c r="A146" s="25" t="s">
        <v>46</v>
      </c>
      <c r="B146" s="29" t="s">
        <v>437</v>
      </c>
      <c r="C146" s="29" t="s">
        <v>1643</v>
      </c>
      <c r="D146" s="25" t="s">
        <v>48</v>
      </c>
      <c r="E146" s="30" t="s">
        <v>1644</v>
      </c>
      <c r="F146" s="31" t="s">
        <v>98</v>
      </c>
      <c r="G146" s="32">
        <v>1</v>
      </c>
      <c r="H146" s="33">
        <v>0</v>
      </c>
      <c r="I146" s="34">
        <f>ROUND(ROUND(H146,2)*ROUND(G146,3),2)</f>
      </c>
      <c r="J146" s="31" t="s">
        <v>107</v>
      </c>
      <c r="O146">
        <f>(I146*0)/100</f>
      </c>
      <c r="P146" t="s">
        <v>26</v>
      </c>
    </row>
    <row r="147" spans="1:5" ht="12.75">
      <c r="A147" s="35" t="s">
        <v>52</v>
      </c>
      <c r="E147" s="36" t="s">
        <v>1645</v>
      </c>
    </row>
    <row r="148" spans="1:5" ht="12.75">
      <c r="A148" s="37" t="s">
        <v>54</v>
      </c>
      <c r="E148" s="38" t="s">
        <v>55</v>
      </c>
    </row>
    <row r="149" spans="1:5" ht="408">
      <c r="A149" t="s">
        <v>56</v>
      </c>
      <c r="E149" s="36" t="s">
        <v>1646</v>
      </c>
    </row>
    <row r="150" spans="1:16" ht="12.75">
      <c r="A150" s="25" t="s">
        <v>46</v>
      </c>
      <c r="B150" s="29" t="s">
        <v>442</v>
      </c>
      <c r="C150" s="29" t="s">
        <v>1647</v>
      </c>
      <c r="D150" s="25" t="s">
        <v>48</v>
      </c>
      <c r="E150" s="30" t="s">
        <v>1648</v>
      </c>
      <c r="F150" s="31" t="s">
        <v>98</v>
      </c>
      <c r="G150" s="32">
        <v>1</v>
      </c>
      <c r="H150" s="33">
        <v>0</v>
      </c>
      <c r="I150" s="34">
        <f>ROUND(ROUND(H150,2)*ROUND(G150,3),2)</f>
      </c>
      <c r="J150" s="31" t="s">
        <v>107</v>
      </c>
      <c r="O150">
        <f>(I150*0)/100</f>
      </c>
      <c r="P150" t="s">
        <v>26</v>
      </c>
    </row>
    <row r="151" spans="1:5" ht="12.75">
      <c r="A151" s="35" t="s">
        <v>52</v>
      </c>
      <c r="E151" s="36" t="s">
        <v>1649</v>
      </c>
    </row>
    <row r="152" spans="1:5" ht="12.75">
      <c r="A152" s="37" t="s">
        <v>54</v>
      </c>
      <c r="E152" s="38" t="s">
        <v>55</v>
      </c>
    </row>
    <row r="153" spans="1:5" ht="409.5">
      <c r="A153" t="s">
        <v>56</v>
      </c>
      <c r="E153" s="36" t="s">
        <v>1650</v>
      </c>
    </row>
    <row r="154" spans="1:16" ht="12.75">
      <c r="A154" s="25" t="s">
        <v>46</v>
      </c>
      <c r="B154" s="29" t="s">
        <v>447</v>
      </c>
      <c r="C154" s="29" t="s">
        <v>458</v>
      </c>
      <c r="D154" s="25" t="s">
        <v>48</v>
      </c>
      <c r="E154" s="30" t="s">
        <v>459</v>
      </c>
      <c r="F154" s="31" t="s">
        <v>158</v>
      </c>
      <c r="G154" s="32">
        <v>184.7</v>
      </c>
      <c r="H154" s="33">
        <v>0</v>
      </c>
      <c r="I154" s="34">
        <f>ROUND(ROUND(H154,2)*ROUND(G154,3),2)</f>
      </c>
      <c r="J154" s="31" t="s">
        <v>107</v>
      </c>
      <c r="O154">
        <f>(I154*0)/100</f>
      </c>
      <c r="P154" t="s">
        <v>26</v>
      </c>
    </row>
    <row r="155" spans="1:5" ht="12.75">
      <c r="A155" s="35" t="s">
        <v>52</v>
      </c>
      <c r="E155" s="36" t="s">
        <v>48</v>
      </c>
    </row>
    <row r="156" spans="1:5" ht="25.5">
      <c r="A156" s="37" t="s">
        <v>54</v>
      </c>
      <c r="E156" s="38" t="s">
        <v>1651</v>
      </c>
    </row>
    <row r="157" spans="1:5" ht="51">
      <c r="A157" t="s">
        <v>56</v>
      </c>
      <c r="E157" s="36" t="s">
        <v>456</v>
      </c>
    </row>
    <row r="158" spans="1:16" ht="12.75">
      <c r="A158" s="25" t="s">
        <v>46</v>
      </c>
      <c r="B158" s="29" t="s">
        <v>452</v>
      </c>
      <c r="C158" s="29" t="s">
        <v>1566</v>
      </c>
      <c r="D158" s="25" t="s">
        <v>48</v>
      </c>
      <c r="E158" s="30" t="s">
        <v>1567</v>
      </c>
      <c r="F158" s="31" t="s">
        <v>158</v>
      </c>
      <c r="G158" s="32">
        <v>395.23</v>
      </c>
      <c r="H158" s="33">
        <v>0</v>
      </c>
      <c r="I158" s="34">
        <f>ROUND(ROUND(H158,2)*ROUND(G158,3),2)</f>
      </c>
      <c r="J158" s="31" t="s">
        <v>107</v>
      </c>
      <c r="O158">
        <f>(I158*0)/100</f>
      </c>
      <c r="P158" t="s">
        <v>26</v>
      </c>
    </row>
    <row r="159" spans="1:5" ht="12.75">
      <c r="A159" s="35" t="s">
        <v>52</v>
      </c>
      <c r="E159" s="36" t="s">
        <v>48</v>
      </c>
    </row>
    <row r="160" spans="1:5" ht="25.5">
      <c r="A160" s="37" t="s">
        <v>54</v>
      </c>
      <c r="E160" s="38" t="s">
        <v>1652</v>
      </c>
    </row>
    <row r="161" spans="1:5" ht="51">
      <c r="A161" t="s">
        <v>56</v>
      </c>
      <c r="E161" s="36" t="s">
        <v>456</v>
      </c>
    </row>
    <row r="162" spans="1:16" ht="12.75">
      <c r="A162" s="25" t="s">
        <v>46</v>
      </c>
      <c r="B162" s="29" t="s">
        <v>457</v>
      </c>
      <c r="C162" s="29" t="s">
        <v>462</v>
      </c>
      <c r="D162" s="25" t="s">
        <v>48</v>
      </c>
      <c r="E162" s="30" t="s">
        <v>463</v>
      </c>
      <c r="F162" s="31" t="s">
        <v>158</v>
      </c>
      <c r="G162" s="32">
        <v>1159.86</v>
      </c>
      <c r="H162" s="33">
        <v>0</v>
      </c>
      <c r="I162" s="34">
        <f>ROUND(ROUND(H162,2)*ROUND(G162,3),2)</f>
      </c>
      <c r="J162" s="31" t="s">
        <v>107</v>
      </c>
      <c r="O162">
        <f>(I162*0)/100</f>
      </c>
      <c r="P162" t="s">
        <v>26</v>
      </c>
    </row>
    <row r="163" spans="1:5" ht="12.75">
      <c r="A163" s="35" t="s">
        <v>52</v>
      </c>
      <c r="E163" s="36" t="s">
        <v>48</v>
      </c>
    </row>
    <row r="164" spans="1:5" ht="12.75">
      <c r="A164" s="37" t="s">
        <v>54</v>
      </c>
      <c r="E164" s="38" t="s">
        <v>1653</v>
      </c>
    </row>
    <row r="165" spans="1:5" ht="25.5">
      <c r="A165" t="s">
        <v>56</v>
      </c>
      <c r="E165" s="36" t="s">
        <v>465</v>
      </c>
    </row>
    <row r="166" spans="1:18" ht="12.75" customHeight="1">
      <c r="A166" s="6" t="s">
        <v>44</v>
      </c>
      <c r="B166" s="6"/>
      <c r="C166" s="41" t="s">
        <v>39</v>
      </c>
      <c r="D166" s="6"/>
      <c r="E166" s="27" t="s">
        <v>154</v>
      </c>
      <c r="F166" s="6"/>
      <c r="G166" s="6"/>
      <c r="H166" s="6"/>
      <c r="I166" s="42">
        <f>0+Q166</f>
      </c>
      <c r="J166" s="6"/>
      <c r="O166">
        <f>0+R166</f>
      </c>
      <c r="Q166">
        <f>0+I167+I171+I175+I179+I183+I187+I191</f>
      </c>
      <c r="R166">
        <f>0+O167+O171+O175+O179+O183+O187+O191</f>
      </c>
    </row>
    <row r="167" spans="1:16" ht="12.75">
      <c r="A167" s="25" t="s">
        <v>46</v>
      </c>
      <c r="B167" s="29" t="s">
        <v>461</v>
      </c>
      <c r="C167" s="29" t="s">
        <v>1407</v>
      </c>
      <c r="D167" s="25" t="s">
        <v>48</v>
      </c>
      <c r="E167" s="30" t="s">
        <v>1408</v>
      </c>
      <c r="F167" s="31" t="s">
        <v>186</v>
      </c>
      <c r="G167" s="32">
        <v>2.64</v>
      </c>
      <c r="H167" s="33">
        <v>0</v>
      </c>
      <c r="I167" s="34">
        <f>ROUND(ROUND(H167,2)*ROUND(G167,3),2)</f>
      </c>
      <c r="J167" s="31" t="s">
        <v>107</v>
      </c>
      <c r="O167">
        <f>(I167*0)/100</f>
      </c>
      <c r="P167" t="s">
        <v>26</v>
      </c>
    </row>
    <row r="168" spans="1:5" ht="12.75">
      <c r="A168" s="35" t="s">
        <v>52</v>
      </c>
      <c r="E168" s="36" t="s">
        <v>1654</v>
      </c>
    </row>
    <row r="169" spans="1:5" ht="38.25">
      <c r="A169" s="37" t="s">
        <v>54</v>
      </c>
      <c r="E169" s="38" t="s">
        <v>1655</v>
      </c>
    </row>
    <row r="170" spans="1:5" ht="102">
      <c r="A170" t="s">
        <v>56</v>
      </c>
      <c r="E170" s="36" t="s">
        <v>529</v>
      </c>
    </row>
    <row r="171" spans="1:16" ht="12.75">
      <c r="A171" s="25" t="s">
        <v>46</v>
      </c>
      <c r="B171" s="29" t="s">
        <v>466</v>
      </c>
      <c r="C171" s="29" t="s">
        <v>265</v>
      </c>
      <c r="D171" s="25" t="s">
        <v>48</v>
      </c>
      <c r="E171" s="30" t="s">
        <v>266</v>
      </c>
      <c r="F171" s="31" t="s">
        <v>186</v>
      </c>
      <c r="G171" s="32">
        <v>10</v>
      </c>
      <c r="H171" s="33">
        <v>0</v>
      </c>
      <c r="I171" s="34">
        <f>ROUND(ROUND(H171,2)*ROUND(G171,3),2)</f>
      </c>
      <c r="J171" s="31" t="s">
        <v>107</v>
      </c>
      <c r="O171">
        <f>(I171*0)/100</f>
      </c>
      <c r="P171" t="s">
        <v>26</v>
      </c>
    </row>
    <row r="172" spans="1:5" ht="12.75">
      <c r="A172" s="35" t="s">
        <v>52</v>
      </c>
      <c r="E172" s="36" t="s">
        <v>48</v>
      </c>
    </row>
    <row r="173" spans="1:5" ht="25.5">
      <c r="A173" s="37" t="s">
        <v>54</v>
      </c>
      <c r="E173" s="38" t="s">
        <v>1656</v>
      </c>
    </row>
    <row r="174" spans="1:5" ht="102">
      <c r="A174" t="s">
        <v>56</v>
      </c>
      <c r="E174" s="36" t="s">
        <v>529</v>
      </c>
    </row>
    <row r="175" spans="1:16" ht="12.75">
      <c r="A175" s="25" t="s">
        <v>46</v>
      </c>
      <c r="B175" s="29" t="s">
        <v>472</v>
      </c>
      <c r="C175" s="29" t="s">
        <v>1571</v>
      </c>
      <c r="D175" s="25" t="s">
        <v>48</v>
      </c>
      <c r="E175" s="30" t="s">
        <v>1572</v>
      </c>
      <c r="F175" s="31" t="s">
        <v>98</v>
      </c>
      <c r="G175" s="32">
        <v>13</v>
      </c>
      <c r="H175" s="33">
        <v>0</v>
      </c>
      <c r="I175" s="34">
        <f>ROUND(ROUND(H175,2)*ROUND(G175,3),2)</f>
      </c>
      <c r="J175" s="31" t="s">
        <v>107</v>
      </c>
      <c r="O175">
        <f>(I175*0)/100</f>
      </c>
      <c r="P175" t="s">
        <v>26</v>
      </c>
    </row>
    <row r="176" spans="1:5" ht="25.5">
      <c r="A176" s="35" t="s">
        <v>52</v>
      </c>
      <c r="E176" s="36" t="s">
        <v>1573</v>
      </c>
    </row>
    <row r="177" spans="1:5" ht="63.75">
      <c r="A177" s="37" t="s">
        <v>54</v>
      </c>
      <c r="E177" s="38" t="s">
        <v>1657</v>
      </c>
    </row>
    <row r="178" spans="1:5" ht="89.25">
      <c r="A178" t="s">
        <v>56</v>
      </c>
      <c r="E178" s="36" t="s">
        <v>1575</v>
      </c>
    </row>
    <row r="179" spans="1:16" ht="12.75">
      <c r="A179" s="25" t="s">
        <v>46</v>
      </c>
      <c r="B179" s="29" t="s">
        <v>478</v>
      </c>
      <c r="C179" s="29" t="s">
        <v>537</v>
      </c>
      <c r="D179" s="25" t="s">
        <v>48</v>
      </c>
      <c r="E179" s="30" t="s">
        <v>538</v>
      </c>
      <c r="F179" s="31" t="s">
        <v>158</v>
      </c>
      <c r="G179" s="32">
        <v>3.55</v>
      </c>
      <c r="H179" s="33">
        <v>0</v>
      </c>
      <c r="I179" s="34">
        <f>ROUND(ROUND(H179,2)*ROUND(G179,3),2)</f>
      </c>
      <c r="J179" s="31" t="s">
        <v>107</v>
      </c>
      <c r="O179">
        <f>(I179*0)/100</f>
      </c>
      <c r="P179" t="s">
        <v>26</v>
      </c>
    </row>
    <row r="180" spans="1:5" ht="12.75">
      <c r="A180" s="35" t="s">
        <v>52</v>
      </c>
      <c r="E180" s="36" t="s">
        <v>539</v>
      </c>
    </row>
    <row r="181" spans="1:5" ht="25.5">
      <c r="A181" s="37" t="s">
        <v>54</v>
      </c>
      <c r="E181" s="38" t="s">
        <v>1658</v>
      </c>
    </row>
    <row r="182" spans="1:5" ht="76.5">
      <c r="A182" t="s">
        <v>56</v>
      </c>
      <c r="E182" s="36" t="s">
        <v>535</v>
      </c>
    </row>
    <row r="183" spans="1:16" ht="12.75">
      <c r="A183" s="25" t="s">
        <v>46</v>
      </c>
      <c r="B183" s="29" t="s">
        <v>484</v>
      </c>
      <c r="C183" s="29" t="s">
        <v>1577</v>
      </c>
      <c r="D183" s="25" t="s">
        <v>48</v>
      </c>
      <c r="E183" s="30" t="s">
        <v>1578</v>
      </c>
      <c r="F183" s="31" t="s">
        <v>158</v>
      </c>
      <c r="G183" s="32">
        <v>119.8</v>
      </c>
      <c r="H183" s="33">
        <v>0</v>
      </c>
      <c r="I183" s="34">
        <f>ROUND(ROUND(H183,2)*ROUND(G183,3),2)</f>
      </c>
      <c r="J183" s="31" t="s">
        <v>107</v>
      </c>
      <c r="O183">
        <f>(I183*0)/100</f>
      </c>
      <c r="P183" t="s">
        <v>26</v>
      </c>
    </row>
    <row r="184" spans="1:5" ht="25.5">
      <c r="A184" s="35" t="s">
        <v>52</v>
      </c>
      <c r="E184" s="36" t="s">
        <v>1579</v>
      </c>
    </row>
    <row r="185" spans="1:5" ht="25.5">
      <c r="A185" s="37" t="s">
        <v>54</v>
      </c>
      <c r="E185" s="38" t="s">
        <v>1659</v>
      </c>
    </row>
    <row r="186" spans="1:5" ht="76.5">
      <c r="A186" t="s">
        <v>56</v>
      </c>
      <c r="E186" s="36" t="s">
        <v>535</v>
      </c>
    </row>
    <row r="187" spans="1:16" ht="12.75">
      <c r="A187" s="25" t="s">
        <v>46</v>
      </c>
      <c r="B187" s="29" t="s">
        <v>490</v>
      </c>
      <c r="C187" s="29" t="s">
        <v>1581</v>
      </c>
      <c r="D187" s="25" t="s">
        <v>48</v>
      </c>
      <c r="E187" s="30" t="s">
        <v>1582</v>
      </c>
      <c r="F187" s="31" t="s">
        <v>158</v>
      </c>
      <c r="G187" s="32">
        <v>252.5</v>
      </c>
      <c r="H187" s="33">
        <v>0</v>
      </c>
      <c r="I187" s="34">
        <f>ROUND(ROUND(H187,2)*ROUND(G187,3),2)</f>
      </c>
      <c r="J187" s="31" t="s">
        <v>107</v>
      </c>
      <c r="O187">
        <f>(I187*0)/100</f>
      </c>
      <c r="P187" t="s">
        <v>26</v>
      </c>
    </row>
    <row r="188" spans="1:5" ht="25.5">
      <c r="A188" s="35" t="s">
        <v>52</v>
      </c>
      <c r="E188" s="36" t="s">
        <v>1583</v>
      </c>
    </row>
    <row r="189" spans="1:5" ht="25.5">
      <c r="A189" s="37" t="s">
        <v>54</v>
      </c>
      <c r="E189" s="38" t="s">
        <v>1660</v>
      </c>
    </row>
    <row r="190" spans="1:5" ht="76.5">
      <c r="A190" t="s">
        <v>56</v>
      </c>
      <c r="E190" s="36" t="s">
        <v>535</v>
      </c>
    </row>
    <row r="191" spans="1:16" ht="12.75">
      <c r="A191" s="25" t="s">
        <v>46</v>
      </c>
      <c r="B191" s="29" t="s">
        <v>493</v>
      </c>
      <c r="C191" s="29" t="s">
        <v>1661</v>
      </c>
      <c r="D191" s="25" t="s">
        <v>48</v>
      </c>
      <c r="E191" s="30" t="s">
        <v>1662</v>
      </c>
      <c r="F191" s="31" t="s">
        <v>158</v>
      </c>
      <c r="G191" s="32">
        <v>23.4</v>
      </c>
      <c r="H191" s="33">
        <v>0</v>
      </c>
      <c r="I191" s="34">
        <f>ROUND(ROUND(H191,2)*ROUND(G191,3),2)</f>
      </c>
      <c r="J191" s="31" t="s">
        <v>107</v>
      </c>
      <c r="O191">
        <f>(I191*0)/100</f>
      </c>
      <c r="P191" t="s">
        <v>26</v>
      </c>
    </row>
    <row r="192" spans="1:5" ht="12.75">
      <c r="A192" s="35" t="s">
        <v>52</v>
      </c>
      <c r="E192" s="36" t="s">
        <v>1663</v>
      </c>
    </row>
    <row r="193" spans="1:5" ht="25.5">
      <c r="A193" s="37" t="s">
        <v>54</v>
      </c>
      <c r="E193" s="38" t="s">
        <v>1664</v>
      </c>
    </row>
    <row r="194" spans="1:5" ht="76.5">
      <c r="A194" t="s">
        <v>56</v>
      </c>
      <c r="E194" s="36" t="s">
        <v>535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0+O8+O17+O62+O71+O120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1665</v>
      </c>
      <c r="I3" s="39">
        <f>0+I8+I17+I62+I71+I120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1665</v>
      </c>
      <c r="D4" s="6"/>
      <c r="E4" s="18" t="s">
        <v>1666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21.624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187</v>
      </c>
    </row>
    <row r="11" spans="1:5" ht="51">
      <c r="A11" s="37" t="s">
        <v>54</v>
      </c>
      <c r="E11" s="38" t="s">
        <v>1667</v>
      </c>
    </row>
    <row r="12" spans="1:5" ht="25.5">
      <c r="A12" t="s">
        <v>56</v>
      </c>
      <c r="E12" s="36" t="s">
        <v>285</v>
      </c>
    </row>
    <row r="13" spans="1:16" ht="12.75">
      <c r="A13" s="25" t="s">
        <v>46</v>
      </c>
      <c r="B13" s="29" t="s">
        <v>22</v>
      </c>
      <c r="C13" s="29" t="s">
        <v>286</v>
      </c>
      <c r="D13" s="25" t="s">
        <v>48</v>
      </c>
      <c r="E13" s="30" t="s">
        <v>191</v>
      </c>
      <c r="F13" s="31" t="s">
        <v>186</v>
      </c>
      <c r="G13" s="32">
        <v>811.811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192</v>
      </c>
    </row>
    <row r="15" spans="1:5" ht="51">
      <c r="A15" s="37" t="s">
        <v>54</v>
      </c>
      <c r="E15" s="38" t="s">
        <v>1668</v>
      </c>
    </row>
    <row r="16" spans="1:5" ht="25.5">
      <c r="A16" t="s">
        <v>56</v>
      </c>
      <c r="E16" s="36" t="s">
        <v>189</v>
      </c>
    </row>
    <row r="17" spans="1:18" ht="12.75" customHeight="1">
      <c r="A17" s="6" t="s">
        <v>44</v>
      </c>
      <c r="B17" s="6"/>
      <c r="C17" s="41" t="s">
        <v>28</v>
      </c>
      <c r="D17" s="6"/>
      <c r="E17" s="27" t="s">
        <v>103</v>
      </c>
      <c r="F17" s="6"/>
      <c r="G17" s="6"/>
      <c r="H17" s="6"/>
      <c r="I17" s="42">
        <f>0+Q17</f>
      </c>
      <c r="J17" s="6"/>
      <c r="O17">
        <f>0+R17</f>
      </c>
      <c r="Q17">
        <f>0+I18+I22+I26+I30+I34+I38+I42+I46+I50+I54+I58</f>
      </c>
      <c r="R17">
        <f>0+O18+O22+O26+O30+O34+O38+O42+O46+O50+O54+O58</f>
      </c>
    </row>
    <row r="18" spans="1:16" ht="12.75">
      <c r="A18" s="25" t="s">
        <v>46</v>
      </c>
      <c r="B18" s="29" t="s">
        <v>21</v>
      </c>
      <c r="C18" s="29" t="s">
        <v>785</v>
      </c>
      <c r="D18" s="25" t="s">
        <v>48</v>
      </c>
      <c r="E18" s="30" t="s">
        <v>786</v>
      </c>
      <c r="F18" s="31" t="s">
        <v>106</v>
      </c>
      <c r="G18" s="32">
        <v>109.924</v>
      </c>
      <c r="H18" s="33">
        <v>0</v>
      </c>
      <c r="I18" s="34">
        <f>ROUND(ROUND(H18,2)*ROUND(G18,3),2)</f>
      </c>
      <c r="J18" s="31" t="s">
        <v>107</v>
      </c>
      <c r="O18">
        <f>(I18*0)/100</f>
      </c>
      <c r="P18" t="s">
        <v>26</v>
      </c>
    </row>
    <row r="19" spans="1:5" ht="12.75">
      <c r="A19" s="35" t="s">
        <v>52</v>
      </c>
      <c r="E19" s="36" t="s">
        <v>787</v>
      </c>
    </row>
    <row r="20" spans="1:5" ht="63.75">
      <c r="A20" s="37" t="s">
        <v>54</v>
      </c>
      <c r="E20" s="38" t="s">
        <v>1669</v>
      </c>
    </row>
    <row r="21" spans="1:5" ht="12.75">
      <c r="A21" t="s">
        <v>56</v>
      </c>
      <c r="E21" s="36" t="s">
        <v>789</v>
      </c>
    </row>
    <row r="22" spans="1:16" ht="12.75">
      <c r="A22" s="25" t="s">
        <v>46</v>
      </c>
      <c r="B22" s="29" t="s">
        <v>32</v>
      </c>
      <c r="C22" s="29" t="s">
        <v>234</v>
      </c>
      <c r="D22" s="25" t="s">
        <v>48</v>
      </c>
      <c r="E22" s="30" t="s">
        <v>235</v>
      </c>
      <c r="F22" s="31" t="s">
        <v>186</v>
      </c>
      <c r="G22" s="32">
        <v>16.489</v>
      </c>
      <c r="H22" s="33">
        <v>0</v>
      </c>
      <c r="I22" s="34">
        <f>ROUND(ROUND(H22,2)*ROUND(G22,3),2)</f>
      </c>
      <c r="J22" s="31" t="s">
        <v>107</v>
      </c>
      <c r="O22">
        <f>(I22*0)/100</f>
      </c>
      <c r="P22" t="s">
        <v>26</v>
      </c>
    </row>
    <row r="23" spans="1:5" ht="12.75">
      <c r="A23" s="35" t="s">
        <v>52</v>
      </c>
      <c r="E23" s="36" t="s">
        <v>298</v>
      </c>
    </row>
    <row r="24" spans="1:5" ht="63.75">
      <c r="A24" s="37" t="s">
        <v>54</v>
      </c>
      <c r="E24" s="38" t="s">
        <v>1670</v>
      </c>
    </row>
    <row r="25" spans="1:5" ht="38.25">
      <c r="A25" t="s">
        <v>56</v>
      </c>
      <c r="E25" s="36" t="s">
        <v>300</v>
      </c>
    </row>
    <row r="26" spans="1:16" ht="12.75">
      <c r="A26" s="25" t="s">
        <v>46</v>
      </c>
      <c r="B26" s="29" t="s">
        <v>34</v>
      </c>
      <c r="C26" s="29" t="s">
        <v>1467</v>
      </c>
      <c r="D26" s="25" t="s">
        <v>48</v>
      </c>
      <c r="E26" s="30" t="s">
        <v>1468</v>
      </c>
      <c r="F26" s="31" t="s">
        <v>98</v>
      </c>
      <c r="G26" s="32">
        <v>4</v>
      </c>
      <c r="H26" s="33">
        <v>0</v>
      </c>
      <c r="I26" s="34">
        <f>ROUND(ROUND(H26,2)*ROUND(G26,3),2)</f>
      </c>
      <c r="J26" s="31" t="s">
        <v>107</v>
      </c>
      <c r="O26">
        <f>(I26*0)/100</f>
      </c>
      <c r="P26" t="s">
        <v>26</v>
      </c>
    </row>
    <row r="27" spans="1:5" ht="12.75">
      <c r="A27" s="35" t="s">
        <v>52</v>
      </c>
      <c r="E27" s="36" t="s">
        <v>1503</v>
      </c>
    </row>
    <row r="28" spans="1:5" ht="12.75">
      <c r="A28" s="37" t="s">
        <v>54</v>
      </c>
      <c r="E28" s="38" t="s">
        <v>1031</v>
      </c>
    </row>
    <row r="29" spans="1:5" ht="63.75">
      <c r="A29" t="s">
        <v>56</v>
      </c>
      <c r="E29" s="36" t="s">
        <v>253</v>
      </c>
    </row>
    <row r="30" spans="1:16" ht="12.75">
      <c r="A30" s="25" t="s">
        <v>46</v>
      </c>
      <c r="B30" s="29" t="s">
        <v>36</v>
      </c>
      <c r="C30" s="29" t="s">
        <v>1475</v>
      </c>
      <c r="D30" s="25" t="s">
        <v>48</v>
      </c>
      <c r="E30" s="30" t="s">
        <v>1476</v>
      </c>
      <c r="F30" s="31" t="s">
        <v>158</v>
      </c>
      <c r="G30" s="32">
        <v>28</v>
      </c>
      <c r="H30" s="33">
        <v>0</v>
      </c>
      <c r="I30" s="34">
        <f>ROUND(ROUND(H30,2)*ROUND(G30,3),2)</f>
      </c>
      <c r="J30" s="31" t="s">
        <v>107</v>
      </c>
      <c r="O30">
        <f>(I30*0)/100</f>
      </c>
      <c r="P30" t="s">
        <v>26</v>
      </c>
    </row>
    <row r="31" spans="1:5" ht="12.75">
      <c r="A31" s="35" t="s">
        <v>52</v>
      </c>
      <c r="E31" s="36" t="s">
        <v>1473</v>
      </c>
    </row>
    <row r="32" spans="1:5" ht="25.5">
      <c r="A32" s="37" t="s">
        <v>54</v>
      </c>
      <c r="E32" s="38" t="s">
        <v>1671</v>
      </c>
    </row>
    <row r="33" spans="1:5" ht="63.75">
      <c r="A33" t="s">
        <v>56</v>
      </c>
      <c r="E33" s="36" t="s">
        <v>253</v>
      </c>
    </row>
    <row r="34" spans="1:16" ht="12.75">
      <c r="A34" s="25" t="s">
        <v>46</v>
      </c>
      <c r="B34" s="29" t="s">
        <v>75</v>
      </c>
      <c r="C34" s="29" t="s">
        <v>305</v>
      </c>
      <c r="D34" s="25" t="s">
        <v>48</v>
      </c>
      <c r="E34" s="30" t="s">
        <v>306</v>
      </c>
      <c r="F34" s="31" t="s">
        <v>186</v>
      </c>
      <c r="G34" s="32">
        <v>810.303</v>
      </c>
      <c r="H34" s="33">
        <v>0</v>
      </c>
      <c r="I34" s="34">
        <f>ROUND(ROUND(H34,2)*ROUND(G34,3),2)</f>
      </c>
      <c r="J34" s="31" t="s">
        <v>107</v>
      </c>
      <c r="O34">
        <f>(I34*0)/100</f>
      </c>
      <c r="P34" t="s">
        <v>26</v>
      </c>
    </row>
    <row r="35" spans="1:5" ht="25.5">
      <c r="A35" s="35" t="s">
        <v>52</v>
      </c>
      <c r="E35" s="36" t="s">
        <v>1512</v>
      </c>
    </row>
    <row r="36" spans="1:5" ht="153">
      <c r="A36" s="37" t="s">
        <v>54</v>
      </c>
      <c r="E36" s="38" t="s">
        <v>1672</v>
      </c>
    </row>
    <row r="37" spans="1:5" ht="318.75">
      <c r="A37" t="s">
        <v>56</v>
      </c>
      <c r="E37" s="36" t="s">
        <v>309</v>
      </c>
    </row>
    <row r="38" spans="1:16" ht="12.75">
      <c r="A38" s="25" t="s">
        <v>46</v>
      </c>
      <c r="B38" s="29" t="s">
        <v>80</v>
      </c>
      <c r="C38" s="29" t="s">
        <v>254</v>
      </c>
      <c r="D38" s="25" t="s">
        <v>48</v>
      </c>
      <c r="E38" s="30" t="s">
        <v>255</v>
      </c>
      <c r="F38" s="31" t="s">
        <v>186</v>
      </c>
      <c r="G38" s="32">
        <v>811.811</v>
      </c>
      <c r="H38" s="33">
        <v>0</v>
      </c>
      <c r="I38" s="34">
        <f>ROUND(ROUND(H38,2)*ROUND(G38,3),2)</f>
      </c>
      <c r="J38" s="31" t="s">
        <v>107</v>
      </c>
      <c r="O38">
        <f>(I38*0)/100</f>
      </c>
      <c r="P38" t="s">
        <v>26</v>
      </c>
    </row>
    <row r="39" spans="1:5" ht="12.75">
      <c r="A39" s="35" t="s">
        <v>52</v>
      </c>
      <c r="E39" s="36" t="s">
        <v>48</v>
      </c>
    </row>
    <row r="40" spans="1:5" ht="51">
      <c r="A40" s="37" t="s">
        <v>54</v>
      </c>
      <c r="E40" s="38" t="s">
        <v>1668</v>
      </c>
    </row>
    <row r="41" spans="1:5" ht="191.25">
      <c r="A41" t="s">
        <v>56</v>
      </c>
      <c r="E41" s="36" t="s">
        <v>315</v>
      </c>
    </row>
    <row r="42" spans="1:16" ht="12.75">
      <c r="A42" s="25" t="s">
        <v>46</v>
      </c>
      <c r="B42" s="29" t="s">
        <v>39</v>
      </c>
      <c r="C42" s="29" t="s">
        <v>316</v>
      </c>
      <c r="D42" s="25" t="s">
        <v>48</v>
      </c>
      <c r="E42" s="30" t="s">
        <v>317</v>
      </c>
      <c r="F42" s="31" t="s">
        <v>186</v>
      </c>
      <c r="G42" s="32">
        <v>499.978</v>
      </c>
      <c r="H42" s="33">
        <v>0</v>
      </c>
      <c r="I42" s="34">
        <f>ROUND(ROUND(H42,2)*ROUND(G42,3),2)</f>
      </c>
      <c r="J42" s="31" t="s">
        <v>107</v>
      </c>
      <c r="O42">
        <f>(I42*0)/100</f>
      </c>
      <c r="P42" t="s">
        <v>26</v>
      </c>
    </row>
    <row r="43" spans="1:5" ht="25.5">
      <c r="A43" s="35" t="s">
        <v>52</v>
      </c>
      <c r="E43" s="36" t="s">
        <v>318</v>
      </c>
    </row>
    <row r="44" spans="1:5" ht="89.25">
      <c r="A44" s="37" t="s">
        <v>54</v>
      </c>
      <c r="E44" s="38" t="s">
        <v>1673</v>
      </c>
    </row>
    <row r="45" spans="1:5" ht="229.5">
      <c r="A45" t="s">
        <v>56</v>
      </c>
      <c r="E45" s="36" t="s">
        <v>320</v>
      </c>
    </row>
    <row r="46" spans="1:16" ht="12.75">
      <c r="A46" s="25" t="s">
        <v>46</v>
      </c>
      <c r="B46" s="29" t="s">
        <v>41</v>
      </c>
      <c r="C46" s="29" t="s">
        <v>321</v>
      </c>
      <c r="D46" s="25" t="s">
        <v>48</v>
      </c>
      <c r="E46" s="30" t="s">
        <v>322</v>
      </c>
      <c r="F46" s="31" t="s">
        <v>186</v>
      </c>
      <c r="G46" s="32">
        <v>200.01</v>
      </c>
      <c r="H46" s="33">
        <v>0</v>
      </c>
      <c r="I46" s="34">
        <f>ROUND(ROUND(H46,2)*ROUND(G46,3),2)</f>
      </c>
      <c r="J46" s="31" t="s">
        <v>107</v>
      </c>
      <c r="O46">
        <f>(I46*0)/100</f>
      </c>
      <c r="P46" t="s">
        <v>26</v>
      </c>
    </row>
    <row r="47" spans="1:5" ht="12.75">
      <c r="A47" s="35" t="s">
        <v>52</v>
      </c>
      <c r="E47" s="36" t="s">
        <v>323</v>
      </c>
    </row>
    <row r="48" spans="1:5" ht="127.5">
      <c r="A48" s="37" t="s">
        <v>54</v>
      </c>
      <c r="E48" s="38" t="s">
        <v>1674</v>
      </c>
    </row>
    <row r="49" spans="1:5" ht="293.25">
      <c r="A49" t="s">
        <v>56</v>
      </c>
      <c r="E49" s="36" t="s">
        <v>325</v>
      </c>
    </row>
    <row r="50" spans="1:16" ht="12.75">
      <c r="A50" s="25" t="s">
        <v>46</v>
      </c>
      <c r="B50" s="29" t="s">
        <v>43</v>
      </c>
      <c r="C50" s="29" t="s">
        <v>331</v>
      </c>
      <c r="D50" s="25" t="s">
        <v>48</v>
      </c>
      <c r="E50" s="30" t="s">
        <v>332</v>
      </c>
      <c r="F50" s="31" t="s">
        <v>186</v>
      </c>
      <c r="G50" s="32">
        <v>16.489</v>
      </c>
      <c r="H50" s="33">
        <v>0</v>
      </c>
      <c r="I50" s="34">
        <f>ROUND(ROUND(H50,2)*ROUND(G50,3),2)</f>
      </c>
      <c r="J50" s="31" t="s">
        <v>107</v>
      </c>
      <c r="O50">
        <f>(I50*0)/100</f>
      </c>
      <c r="P50" t="s">
        <v>26</v>
      </c>
    </row>
    <row r="51" spans="1:5" ht="12.75">
      <c r="A51" s="35" t="s">
        <v>52</v>
      </c>
      <c r="E51" s="36" t="s">
        <v>48</v>
      </c>
    </row>
    <row r="52" spans="1:5" ht="63.75">
      <c r="A52" s="37" t="s">
        <v>54</v>
      </c>
      <c r="E52" s="38" t="s">
        <v>1675</v>
      </c>
    </row>
    <row r="53" spans="1:5" ht="38.25">
      <c r="A53" t="s">
        <v>56</v>
      </c>
      <c r="E53" s="36" t="s">
        <v>333</v>
      </c>
    </row>
    <row r="54" spans="1:16" ht="12.75">
      <c r="A54" s="25" t="s">
        <v>46</v>
      </c>
      <c r="B54" s="29" t="s">
        <v>95</v>
      </c>
      <c r="C54" s="29" t="s">
        <v>334</v>
      </c>
      <c r="D54" s="25" t="s">
        <v>48</v>
      </c>
      <c r="E54" s="30" t="s">
        <v>335</v>
      </c>
      <c r="F54" s="31" t="s">
        <v>106</v>
      </c>
      <c r="G54" s="32">
        <v>109.924</v>
      </c>
      <c r="H54" s="33">
        <v>0</v>
      </c>
      <c r="I54" s="34">
        <f>ROUND(ROUND(H54,2)*ROUND(G54,3),2)</f>
      </c>
      <c r="J54" s="31" t="s">
        <v>107</v>
      </c>
      <c r="O54">
        <f>(I54*0)/100</f>
      </c>
      <c r="P54" t="s">
        <v>26</v>
      </c>
    </row>
    <row r="55" spans="1:5" ht="12.75">
      <c r="A55" s="35" t="s">
        <v>52</v>
      </c>
      <c r="E55" s="36" t="s">
        <v>48</v>
      </c>
    </row>
    <row r="56" spans="1:5" ht="63.75">
      <c r="A56" s="37" t="s">
        <v>54</v>
      </c>
      <c r="E56" s="38" t="s">
        <v>1676</v>
      </c>
    </row>
    <row r="57" spans="1:5" ht="25.5">
      <c r="A57" t="s">
        <v>56</v>
      </c>
      <c r="E57" s="36" t="s">
        <v>337</v>
      </c>
    </row>
    <row r="58" spans="1:16" ht="12.75">
      <c r="A58" s="25" t="s">
        <v>46</v>
      </c>
      <c r="B58" s="29" t="s">
        <v>155</v>
      </c>
      <c r="C58" s="29" t="s">
        <v>338</v>
      </c>
      <c r="D58" s="25" t="s">
        <v>48</v>
      </c>
      <c r="E58" s="30" t="s">
        <v>339</v>
      </c>
      <c r="F58" s="31" t="s">
        <v>106</v>
      </c>
      <c r="G58" s="32">
        <v>109.924</v>
      </c>
      <c r="H58" s="33">
        <v>0</v>
      </c>
      <c r="I58" s="34">
        <f>ROUND(ROUND(H58,2)*ROUND(G58,3),2)</f>
      </c>
      <c r="J58" s="31" t="s">
        <v>107</v>
      </c>
      <c r="O58">
        <f>(I58*0)/100</f>
      </c>
      <c r="P58" t="s">
        <v>26</v>
      </c>
    </row>
    <row r="59" spans="1:5" ht="12.75">
      <c r="A59" s="35" t="s">
        <v>52</v>
      </c>
      <c r="E59" s="36" t="s">
        <v>48</v>
      </c>
    </row>
    <row r="60" spans="1:5" ht="63.75">
      <c r="A60" s="37" t="s">
        <v>54</v>
      </c>
      <c r="E60" s="38" t="s">
        <v>1676</v>
      </c>
    </row>
    <row r="61" spans="1:5" ht="38.25">
      <c r="A61" t="s">
        <v>56</v>
      </c>
      <c r="E61" s="36" t="s">
        <v>340</v>
      </c>
    </row>
    <row r="62" spans="1:18" ht="12.75" customHeight="1">
      <c r="A62" s="6" t="s">
        <v>44</v>
      </c>
      <c r="B62" s="6"/>
      <c r="C62" s="41" t="s">
        <v>32</v>
      </c>
      <c r="D62" s="6"/>
      <c r="E62" s="27" t="s">
        <v>341</v>
      </c>
      <c r="F62" s="6"/>
      <c r="G62" s="6"/>
      <c r="H62" s="6"/>
      <c r="I62" s="42">
        <f>0+Q62</f>
      </c>
      <c r="J62" s="6"/>
      <c r="O62">
        <f>0+R62</f>
      </c>
      <c r="Q62">
        <f>0+I63+I67</f>
      </c>
      <c r="R62">
        <f>0+O63+O67</f>
      </c>
    </row>
    <row r="63" spans="1:16" ht="12.75">
      <c r="A63" s="25" t="s">
        <v>46</v>
      </c>
      <c r="B63" s="29" t="s">
        <v>162</v>
      </c>
      <c r="C63" s="29" t="s">
        <v>648</v>
      </c>
      <c r="D63" s="25" t="s">
        <v>48</v>
      </c>
      <c r="E63" s="30" t="s">
        <v>649</v>
      </c>
      <c r="F63" s="31" t="s">
        <v>186</v>
      </c>
      <c r="G63" s="32">
        <v>3.6</v>
      </c>
      <c r="H63" s="33">
        <v>0</v>
      </c>
      <c r="I63" s="34">
        <f>ROUND(ROUND(H63,2)*ROUND(G63,3),2)</f>
      </c>
      <c r="J63" s="31" t="s">
        <v>107</v>
      </c>
      <c r="O63">
        <f>(I63*0)/100</f>
      </c>
      <c r="P63" t="s">
        <v>26</v>
      </c>
    </row>
    <row r="64" spans="1:5" ht="12.75">
      <c r="A64" s="35" t="s">
        <v>52</v>
      </c>
      <c r="E64" s="36" t="s">
        <v>1521</v>
      </c>
    </row>
    <row r="65" spans="1:5" ht="12.75">
      <c r="A65" s="37" t="s">
        <v>54</v>
      </c>
      <c r="E65" s="38" t="s">
        <v>1677</v>
      </c>
    </row>
    <row r="66" spans="1:5" ht="369.75">
      <c r="A66" t="s">
        <v>56</v>
      </c>
      <c r="E66" s="36" t="s">
        <v>346</v>
      </c>
    </row>
    <row r="67" spans="1:16" ht="12.75">
      <c r="A67" s="25" t="s">
        <v>46</v>
      </c>
      <c r="B67" s="29" t="s">
        <v>167</v>
      </c>
      <c r="C67" s="29" t="s">
        <v>357</v>
      </c>
      <c r="D67" s="25" t="s">
        <v>48</v>
      </c>
      <c r="E67" s="30" t="s">
        <v>358</v>
      </c>
      <c r="F67" s="31" t="s">
        <v>186</v>
      </c>
      <c r="G67" s="32">
        <v>44.347</v>
      </c>
      <c r="H67" s="33">
        <v>0</v>
      </c>
      <c r="I67" s="34">
        <f>ROUND(ROUND(H67,2)*ROUND(G67,3),2)</f>
      </c>
      <c r="J67" s="31" t="s">
        <v>107</v>
      </c>
      <c r="O67">
        <f>(I67*0)/100</f>
      </c>
      <c r="P67" t="s">
        <v>26</v>
      </c>
    </row>
    <row r="68" spans="1:5" ht="12.75">
      <c r="A68" s="35" t="s">
        <v>52</v>
      </c>
      <c r="E68" s="36" t="s">
        <v>1678</v>
      </c>
    </row>
    <row r="69" spans="1:5" ht="76.5">
      <c r="A69" s="37" t="s">
        <v>54</v>
      </c>
      <c r="E69" s="38" t="s">
        <v>1679</v>
      </c>
    </row>
    <row r="70" spans="1:5" ht="38.25">
      <c r="A70" t="s">
        <v>56</v>
      </c>
      <c r="E70" s="36" t="s">
        <v>361</v>
      </c>
    </row>
    <row r="71" spans="1:18" ht="12.75" customHeight="1">
      <c r="A71" s="6" t="s">
        <v>44</v>
      </c>
      <c r="B71" s="6"/>
      <c r="C71" s="41" t="s">
        <v>80</v>
      </c>
      <c r="D71" s="6"/>
      <c r="E71" s="27" t="s">
        <v>415</v>
      </c>
      <c r="F71" s="6"/>
      <c r="G71" s="6"/>
      <c r="H71" s="6"/>
      <c r="I71" s="42">
        <f>0+Q71</f>
      </c>
      <c r="J71" s="6"/>
      <c r="O71">
        <f>0+R71</f>
      </c>
      <c r="Q71">
        <f>0+I72+I76+I80+I84+I88+I92+I96+I100+I104+I108+I112+I116</f>
      </c>
      <c r="R71">
        <f>0+O72+O76+O80+O84+O88+O92+O96+O100+O104+O108+O112+O116</f>
      </c>
    </row>
    <row r="72" spans="1:16" ht="12.75">
      <c r="A72" s="25" t="s">
        <v>46</v>
      </c>
      <c r="B72" s="29" t="s">
        <v>172</v>
      </c>
      <c r="C72" s="29" t="s">
        <v>417</v>
      </c>
      <c r="D72" s="25" t="s">
        <v>48</v>
      </c>
      <c r="E72" s="30" t="s">
        <v>418</v>
      </c>
      <c r="F72" s="31" t="s">
        <v>158</v>
      </c>
      <c r="G72" s="32">
        <v>3.5</v>
      </c>
      <c r="H72" s="33">
        <v>0</v>
      </c>
      <c r="I72" s="34">
        <f>ROUND(ROUND(H72,2)*ROUND(G72,3),2)</f>
      </c>
      <c r="J72" s="31" t="s">
        <v>107</v>
      </c>
      <c r="O72">
        <f>(I72*0)/100</f>
      </c>
      <c r="P72" t="s">
        <v>26</v>
      </c>
    </row>
    <row r="73" spans="1:5" ht="12.75">
      <c r="A73" s="35" t="s">
        <v>52</v>
      </c>
      <c r="E73" s="36" t="s">
        <v>1680</v>
      </c>
    </row>
    <row r="74" spans="1:5" ht="25.5">
      <c r="A74" s="37" t="s">
        <v>54</v>
      </c>
      <c r="E74" s="38" t="s">
        <v>1681</v>
      </c>
    </row>
    <row r="75" spans="1:5" ht="255">
      <c r="A75" t="s">
        <v>56</v>
      </c>
      <c r="E75" s="36" t="s">
        <v>421</v>
      </c>
    </row>
    <row r="76" spans="1:16" ht="12.75">
      <c r="A76" s="25" t="s">
        <v>46</v>
      </c>
      <c r="B76" s="29" t="s">
        <v>176</v>
      </c>
      <c r="C76" s="29" t="s">
        <v>1536</v>
      </c>
      <c r="D76" s="25" t="s">
        <v>48</v>
      </c>
      <c r="E76" s="30" t="s">
        <v>1537</v>
      </c>
      <c r="F76" s="31" t="s">
        <v>158</v>
      </c>
      <c r="G76" s="32">
        <v>41.48</v>
      </c>
      <c r="H76" s="33">
        <v>0</v>
      </c>
      <c r="I76" s="34">
        <f>ROUND(ROUND(H76,2)*ROUND(G76,3),2)</f>
      </c>
      <c r="J76" s="31" t="s">
        <v>107</v>
      </c>
      <c r="O76">
        <f>(I76*0)/100</f>
      </c>
      <c r="P76" t="s">
        <v>26</v>
      </c>
    </row>
    <row r="77" spans="1:5" ht="12.75">
      <c r="A77" s="35" t="s">
        <v>52</v>
      </c>
      <c r="E77" s="36" t="s">
        <v>1538</v>
      </c>
    </row>
    <row r="78" spans="1:5" ht="25.5">
      <c r="A78" s="37" t="s">
        <v>54</v>
      </c>
      <c r="E78" s="38" t="s">
        <v>1682</v>
      </c>
    </row>
    <row r="79" spans="1:5" ht="255">
      <c r="A79" t="s">
        <v>56</v>
      </c>
      <c r="E79" s="36" t="s">
        <v>421</v>
      </c>
    </row>
    <row r="80" spans="1:16" ht="12.75">
      <c r="A80" s="25" t="s">
        <v>46</v>
      </c>
      <c r="B80" s="29" t="s">
        <v>264</v>
      </c>
      <c r="C80" s="29" t="s">
        <v>423</v>
      </c>
      <c r="D80" s="25" t="s">
        <v>48</v>
      </c>
      <c r="E80" s="30" t="s">
        <v>424</v>
      </c>
      <c r="F80" s="31" t="s">
        <v>158</v>
      </c>
      <c r="G80" s="32">
        <v>207.83</v>
      </c>
      <c r="H80" s="33">
        <v>0</v>
      </c>
      <c r="I80" s="34">
        <f>ROUND(ROUND(H80,2)*ROUND(G80,3),2)</f>
      </c>
      <c r="J80" s="31" t="s">
        <v>107</v>
      </c>
      <c r="O80">
        <f>(I80*0)/100</f>
      </c>
      <c r="P80" t="s">
        <v>26</v>
      </c>
    </row>
    <row r="81" spans="1:5" ht="12.75">
      <c r="A81" s="35" t="s">
        <v>52</v>
      </c>
      <c r="E81" s="36" t="s">
        <v>1683</v>
      </c>
    </row>
    <row r="82" spans="1:5" ht="25.5">
      <c r="A82" s="37" t="s">
        <v>54</v>
      </c>
      <c r="E82" s="38" t="s">
        <v>1684</v>
      </c>
    </row>
    <row r="83" spans="1:5" ht="255">
      <c r="A83" t="s">
        <v>56</v>
      </c>
      <c r="E83" s="36" t="s">
        <v>421</v>
      </c>
    </row>
    <row r="84" spans="1:16" ht="12.75">
      <c r="A84" s="25" t="s">
        <v>46</v>
      </c>
      <c r="B84" s="29" t="s">
        <v>270</v>
      </c>
      <c r="C84" s="29" t="s">
        <v>1635</v>
      </c>
      <c r="D84" s="25" t="s">
        <v>48</v>
      </c>
      <c r="E84" s="30" t="s">
        <v>1543</v>
      </c>
      <c r="F84" s="31" t="s">
        <v>158</v>
      </c>
      <c r="G84" s="32">
        <v>16.83</v>
      </c>
      <c r="H84" s="33">
        <v>0</v>
      </c>
      <c r="I84" s="34">
        <f>ROUND(ROUND(H84,2)*ROUND(G84,3),2)</f>
      </c>
      <c r="J84" s="31" t="s">
        <v>107</v>
      </c>
      <c r="O84">
        <f>(I84*0)/100</f>
      </c>
      <c r="P84" t="s">
        <v>26</v>
      </c>
    </row>
    <row r="85" spans="1:5" ht="12.75">
      <c r="A85" s="35" t="s">
        <v>52</v>
      </c>
      <c r="E85" s="36" t="s">
        <v>1544</v>
      </c>
    </row>
    <row r="86" spans="1:5" ht="25.5">
      <c r="A86" s="37" t="s">
        <v>54</v>
      </c>
      <c r="E86" s="38" t="s">
        <v>1685</v>
      </c>
    </row>
    <row r="87" spans="1:5" ht="255">
      <c r="A87" t="s">
        <v>56</v>
      </c>
      <c r="E87" s="36" t="s">
        <v>421</v>
      </c>
    </row>
    <row r="88" spans="1:16" ht="12.75">
      <c r="A88" s="25" t="s">
        <v>46</v>
      </c>
      <c r="B88" s="29" t="s">
        <v>276</v>
      </c>
      <c r="C88" s="29" t="s">
        <v>1686</v>
      </c>
      <c r="D88" s="25" t="s">
        <v>48</v>
      </c>
      <c r="E88" s="30" t="s">
        <v>1552</v>
      </c>
      <c r="F88" s="31" t="s">
        <v>98</v>
      </c>
      <c r="G88" s="32">
        <v>13</v>
      </c>
      <c r="H88" s="33">
        <v>0</v>
      </c>
      <c r="I88" s="34">
        <f>ROUND(ROUND(H88,2)*ROUND(G88,3),2)</f>
      </c>
      <c r="J88" s="31" t="s">
        <v>107</v>
      </c>
      <c r="O88">
        <f>(I88*0)/100</f>
      </c>
      <c r="P88" t="s">
        <v>26</v>
      </c>
    </row>
    <row r="89" spans="1:5" ht="25.5">
      <c r="A89" s="35" t="s">
        <v>52</v>
      </c>
      <c r="E89" s="36" t="s">
        <v>1687</v>
      </c>
    </row>
    <row r="90" spans="1:5" ht="25.5">
      <c r="A90" s="37" t="s">
        <v>54</v>
      </c>
      <c r="E90" s="38" t="s">
        <v>1688</v>
      </c>
    </row>
    <row r="91" spans="1:5" ht="242.25">
      <c r="A91" t="s">
        <v>56</v>
      </c>
      <c r="E91" s="36" t="s">
        <v>1550</v>
      </c>
    </row>
    <row r="92" spans="1:16" ht="12.75">
      <c r="A92" s="25" t="s">
        <v>46</v>
      </c>
      <c r="B92" s="29" t="s">
        <v>362</v>
      </c>
      <c r="C92" s="29" t="s">
        <v>1639</v>
      </c>
      <c r="D92" s="25" t="s">
        <v>48</v>
      </c>
      <c r="E92" s="30" t="s">
        <v>1556</v>
      </c>
      <c r="F92" s="31" t="s">
        <v>98</v>
      </c>
      <c r="G92" s="32">
        <v>3</v>
      </c>
      <c r="H92" s="33">
        <v>0</v>
      </c>
      <c r="I92" s="34">
        <f>ROUND(ROUND(H92,2)*ROUND(G92,3),2)</f>
      </c>
      <c r="J92" s="31" t="s">
        <v>107</v>
      </c>
      <c r="O92">
        <f>(I92*0)/100</f>
      </c>
      <c r="P92" t="s">
        <v>26</v>
      </c>
    </row>
    <row r="93" spans="1:5" ht="25.5">
      <c r="A93" s="35" t="s">
        <v>52</v>
      </c>
      <c r="E93" s="36" t="s">
        <v>1689</v>
      </c>
    </row>
    <row r="94" spans="1:5" ht="25.5">
      <c r="A94" s="37" t="s">
        <v>54</v>
      </c>
      <c r="E94" s="38" t="s">
        <v>766</v>
      </c>
    </row>
    <row r="95" spans="1:5" ht="242.25">
      <c r="A95" t="s">
        <v>56</v>
      </c>
      <c r="E95" s="36" t="s">
        <v>1550</v>
      </c>
    </row>
    <row r="96" spans="1:16" ht="12.75">
      <c r="A96" s="25" t="s">
        <v>46</v>
      </c>
      <c r="B96" s="29" t="s">
        <v>369</v>
      </c>
      <c r="C96" s="29" t="s">
        <v>1478</v>
      </c>
      <c r="D96" s="25" t="s">
        <v>48</v>
      </c>
      <c r="E96" s="30" t="s">
        <v>1479</v>
      </c>
      <c r="F96" s="31" t="s">
        <v>1480</v>
      </c>
      <c r="G96" s="32">
        <v>4</v>
      </c>
      <c r="H96" s="33">
        <v>0</v>
      </c>
      <c r="I96" s="34">
        <f>ROUND(ROUND(H96,2)*ROUND(G96,3),2)</f>
      </c>
      <c r="J96" s="31" t="s">
        <v>107</v>
      </c>
      <c r="O96">
        <f>(I96*0)/100</f>
      </c>
      <c r="P96" t="s">
        <v>26</v>
      </c>
    </row>
    <row r="97" spans="1:5" ht="12.75">
      <c r="A97" s="35" t="s">
        <v>52</v>
      </c>
      <c r="E97" s="36" t="s">
        <v>1642</v>
      </c>
    </row>
    <row r="98" spans="1:5" ht="12.75">
      <c r="A98" s="37" t="s">
        <v>54</v>
      </c>
      <c r="E98" s="38" t="s">
        <v>1031</v>
      </c>
    </row>
    <row r="99" spans="1:5" ht="12.75">
      <c r="A99" t="s">
        <v>56</v>
      </c>
      <c r="E99" s="36" t="s">
        <v>48</v>
      </c>
    </row>
    <row r="100" spans="1:16" ht="12.75">
      <c r="A100" s="25" t="s">
        <v>46</v>
      </c>
      <c r="B100" s="29" t="s">
        <v>375</v>
      </c>
      <c r="C100" s="29" t="s">
        <v>453</v>
      </c>
      <c r="D100" s="25" t="s">
        <v>48</v>
      </c>
      <c r="E100" s="30" t="s">
        <v>454</v>
      </c>
      <c r="F100" s="31" t="s">
        <v>158</v>
      </c>
      <c r="G100" s="32">
        <v>3.5</v>
      </c>
      <c r="H100" s="33">
        <v>0</v>
      </c>
      <c r="I100" s="34">
        <f>ROUND(ROUND(H100,2)*ROUND(G100,3),2)</f>
      </c>
      <c r="J100" s="31" t="s">
        <v>107</v>
      </c>
      <c r="O100">
        <f>(I100*0)/100</f>
      </c>
      <c r="P100" t="s">
        <v>26</v>
      </c>
    </row>
    <row r="101" spans="1:5" ht="12.75">
      <c r="A101" s="35" t="s">
        <v>52</v>
      </c>
      <c r="E101" s="36" t="s">
        <v>48</v>
      </c>
    </row>
    <row r="102" spans="1:5" ht="25.5">
      <c r="A102" s="37" t="s">
        <v>54</v>
      </c>
      <c r="E102" s="38" t="s">
        <v>1690</v>
      </c>
    </row>
    <row r="103" spans="1:5" ht="51">
      <c r="A103" t="s">
        <v>56</v>
      </c>
      <c r="E103" s="36" t="s">
        <v>456</v>
      </c>
    </row>
    <row r="104" spans="1:16" ht="12.75">
      <c r="A104" s="25" t="s">
        <v>46</v>
      </c>
      <c r="B104" s="29" t="s">
        <v>381</v>
      </c>
      <c r="C104" s="29" t="s">
        <v>458</v>
      </c>
      <c r="D104" s="25" t="s">
        <v>48</v>
      </c>
      <c r="E104" s="30" t="s">
        <v>459</v>
      </c>
      <c r="F104" s="31" t="s">
        <v>158</v>
      </c>
      <c r="G104" s="32">
        <v>249.31</v>
      </c>
      <c r="H104" s="33">
        <v>0</v>
      </c>
      <c r="I104" s="34">
        <f>ROUND(ROUND(H104,2)*ROUND(G104,3),2)</f>
      </c>
      <c r="J104" s="31" t="s">
        <v>107</v>
      </c>
      <c r="O104">
        <f>(I104*0)/100</f>
      </c>
      <c r="P104" t="s">
        <v>26</v>
      </c>
    </row>
    <row r="105" spans="1:5" ht="12.75">
      <c r="A105" s="35" t="s">
        <v>52</v>
      </c>
      <c r="E105" s="36" t="s">
        <v>1691</v>
      </c>
    </row>
    <row r="106" spans="1:5" ht="25.5">
      <c r="A106" s="37" t="s">
        <v>54</v>
      </c>
      <c r="E106" s="38" t="s">
        <v>1692</v>
      </c>
    </row>
    <row r="107" spans="1:5" ht="51">
      <c r="A107" t="s">
        <v>56</v>
      </c>
      <c r="E107" s="36" t="s">
        <v>456</v>
      </c>
    </row>
    <row r="108" spans="1:16" ht="12.75">
      <c r="A108" s="25" t="s">
        <v>46</v>
      </c>
      <c r="B108" s="29" t="s">
        <v>387</v>
      </c>
      <c r="C108" s="29" t="s">
        <v>1566</v>
      </c>
      <c r="D108" s="25" t="s">
        <v>48</v>
      </c>
      <c r="E108" s="30" t="s">
        <v>1567</v>
      </c>
      <c r="F108" s="31" t="s">
        <v>158</v>
      </c>
      <c r="G108" s="32">
        <v>16.83</v>
      </c>
      <c r="H108" s="33">
        <v>0</v>
      </c>
      <c r="I108" s="34">
        <f>ROUND(ROUND(H108,2)*ROUND(G108,3),2)</f>
      </c>
      <c r="J108" s="31" t="s">
        <v>107</v>
      </c>
      <c r="O108">
        <f>(I108*0)/100</f>
      </c>
      <c r="P108" t="s">
        <v>26</v>
      </c>
    </row>
    <row r="109" spans="1:5" ht="12.75">
      <c r="A109" s="35" t="s">
        <v>52</v>
      </c>
      <c r="E109" s="36" t="s">
        <v>48</v>
      </c>
    </row>
    <row r="110" spans="1:5" ht="25.5">
      <c r="A110" s="37" t="s">
        <v>54</v>
      </c>
      <c r="E110" s="38" t="s">
        <v>1693</v>
      </c>
    </row>
    <row r="111" spans="1:5" ht="51">
      <c r="A111" t="s">
        <v>56</v>
      </c>
      <c r="E111" s="36" t="s">
        <v>456</v>
      </c>
    </row>
    <row r="112" spans="1:16" ht="12.75">
      <c r="A112" s="25" t="s">
        <v>46</v>
      </c>
      <c r="B112" s="29" t="s">
        <v>393</v>
      </c>
      <c r="C112" s="29" t="s">
        <v>462</v>
      </c>
      <c r="D112" s="25" t="s">
        <v>48</v>
      </c>
      <c r="E112" s="30" t="s">
        <v>463</v>
      </c>
      <c r="F112" s="31" t="s">
        <v>158</v>
      </c>
      <c r="G112" s="32">
        <v>539.28</v>
      </c>
      <c r="H112" s="33">
        <v>0</v>
      </c>
      <c r="I112" s="34">
        <f>ROUND(ROUND(H112,2)*ROUND(G112,3),2)</f>
      </c>
      <c r="J112" s="31" t="s">
        <v>107</v>
      </c>
      <c r="O112">
        <f>(I112*0)/100</f>
      </c>
      <c r="P112" t="s">
        <v>26</v>
      </c>
    </row>
    <row r="113" spans="1:5" ht="12.75">
      <c r="A113" s="35" t="s">
        <v>52</v>
      </c>
      <c r="E113" s="36" t="s">
        <v>48</v>
      </c>
    </row>
    <row r="114" spans="1:5" ht="12.75">
      <c r="A114" s="37" t="s">
        <v>54</v>
      </c>
      <c r="E114" s="38" t="s">
        <v>1694</v>
      </c>
    </row>
    <row r="115" spans="1:5" ht="25.5">
      <c r="A115" t="s">
        <v>56</v>
      </c>
      <c r="E115" s="36" t="s">
        <v>465</v>
      </c>
    </row>
    <row r="116" spans="1:16" ht="12.75">
      <c r="A116" s="25" t="s">
        <v>46</v>
      </c>
      <c r="B116" s="29" t="s">
        <v>398</v>
      </c>
      <c r="C116" s="29" t="s">
        <v>467</v>
      </c>
      <c r="D116" s="25" t="s">
        <v>48</v>
      </c>
      <c r="E116" s="30" t="s">
        <v>468</v>
      </c>
      <c r="F116" s="31" t="s">
        <v>98</v>
      </c>
      <c r="G116" s="32">
        <v>7</v>
      </c>
      <c r="H116" s="33">
        <v>0</v>
      </c>
      <c r="I116" s="34">
        <f>ROUND(ROUND(H116,2)*ROUND(G116,3),2)</f>
      </c>
      <c r="J116" s="31" t="s">
        <v>107</v>
      </c>
      <c r="O116">
        <f>(I116*0)/100</f>
      </c>
      <c r="P116" t="s">
        <v>26</v>
      </c>
    </row>
    <row r="117" spans="1:5" ht="38.25">
      <c r="A117" s="35" t="s">
        <v>52</v>
      </c>
      <c r="E117" s="36" t="s">
        <v>1695</v>
      </c>
    </row>
    <row r="118" spans="1:5" ht="25.5">
      <c r="A118" s="37" t="s">
        <v>54</v>
      </c>
      <c r="E118" s="38" t="s">
        <v>1696</v>
      </c>
    </row>
    <row r="119" spans="1:5" ht="12.75">
      <c r="A119" t="s">
        <v>56</v>
      </c>
      <c r="E119" s="36" t="s">
        <v>471</v>
      </c>
    </row>
    <row r="120" spans="1:18" ht="12.75" customHeight="1">
      <c r="A120" s="6" t="s">
        <v>44</v>
      </c>
      <c r="B120" s="6"/>
      <c r="C120" s="41" t="s">
        <v>39</v>
      </c>
      <c r="D120" s="6"/>
      <c r="E120" s="27" t="s">
        <v>154</v>
      </c>
      <c r="F120" s="6"/>
      <c r="G120" s="6"/>
      <c r="H120" s="6"/>
      <c r="I120" s="42">
        <f>0+Q120</f>
      </c>
      <c r="J120" s="6"/>
      <c r="O120">
        <f>0+R120</f>
      </c>
      <c r="Q120">
        <f>0+I121+I125+I129+I133</f>
      </c>
      <c r="R120">
        <f>0+O121+O125+O129+O133</f>
      </c>
    </row>
    <row r="121" spans="1:16" ht="12.75">
      <c r="A121" s="25" t="s">
        <v>46</v>
      </c>
      <c r="B121" s="29" t="s">
        <v>403</v>
      </c>
      <c r="C121" s="29" t="s">
        <v>265</v>
      </c>
      <c r="D121" s="25" t="s">
        <v>48</v>
      </c>
      <c r="E121" s="30" t="s">
        <v>266</v>
      </c>
      <c r="F121" s="31" t="s">
        <v>186</v>
      </c>
      <c r="G121" s="32">
        <v>10</v>
      </c>
      <c r="H121" s="33">
        <v>0</v>
      </c>
      <c r="I121" s="34">
        <f>ROUND(ROUND(H121,2)*ROUND(G121,3),2)</f>
      </c>
      <c r="J121" s="31" t="s">
        <v>107</v>
      </c>
      <c r="O121">
        <f>(I121*0)/100</f>
      </c>
      <c r="P121" t="s">
        <v>26</v>
      </c>
    </row>
    <row r="122" spans="1:5" ht="12.75">
      <c r="A122" s="35" t="s">
        <v>52</v>
      </c>
      <c r="E122" s="36" t="s">
        <v>48</v>
      </c>
    </row>
    <row r="123" spans="1:5" ht="25.5">
      <c r="A123" s="37" t="s">
        <v>54</v>
      </c>
      <c r="E123" s="38" t="s">
        <v>1656</v>
      </c>
    </row>
    <row r="124" spans="1:5" ht="102">
      <c r="A124" t="s">
        <v>56</v>
      </c>
      <c r="E124" s="36" t="s">
        <v>529</v>
      </c>
    </row>
    <row r="125" spans="1:16" ht="12.75">
      <c r="A125" s="25" t="s">
        <v>46</v>
      </c>
      <c r="B125" s="29" t="s">
        <v>409</v>
      </c>
      <c r="C125" s="29" t="s">
        <v>1571</v>
      </c>
      <c r="D125" s="25" t="s">
        <v>46</v>
      </c>
      <c r="E125" s="30" t="s">
        <v>1572</v>
      </c>
      <c r="F125" s="31" t="s">
        <v>98</v>
      </c>
      <c r="G125" s="32">
        <v>7</v>
      </c>
      <c r="H125" s="33">
        <v>0</v>
      </c>
      <c r="I125" s="34">
        <f>ROUND(ROUND(H125,2)*ROUND(G125,3),2)</f>
      </c>
      <c r="J125" s="31" t="s">
        <v>107</v>
      </c>
      <c r="O125">
        <f>(I125*0)/100</f>
      </c>
      <c r="P125" t="s">
        <v>26</v>
      </c>
    </row>
    <row r="126" spans="1:5" ht="25.5">
      <c r="A126" s="35" t="s">
        <v>52</v>
      </c>
      <c r="E126" s="36" t="s">
        <v>1573</v>
      </c>
    </row>
    <row r="127" spans="1:5" ht="25.5">
      <c r="A127" s="37" t="s">
        <v>54</v>
      </c>
      <c r="E127" s="38" t="s">
        <v>1697</v>
      </c>
    </row>
    <row r="128" spans="1:5" ht="89.25">
      <c r="A128" t="s">
        <v>56</v>
      </c>
      <c r="E128" s="36" t="s">
        <v>1575</v>
      </c>
    </row>
    <row r="129" spans="1:16" ht="12.75">
      <c r="A129" s="25" t="s">
        <v>46</v>
      </c>
      <c r="B129" s="29" t="s">
        <v>416</v>
      </c>
      <c r="C129" s="29" t="s">
        <v>1577</v>
      </c>
      <c r="D129" s="25" t="s">
        <v>48</v>
      </c>
      <c r="E129" s="30" t="s">
        <v>1578</v>
      </c>
      <c r="F129" s="31" t="s">
        <v>158</v>
      </c>
      <c r="G129" s="32">
        <v>104.16</v>
      </c>
      <c r="H129" s="33">
        <v>0</v>
      </c>
      <c r="I129" s="34">
        <f>ROUND(ROUND(H129,2)*ROUND(G129,3),2)</f>
      </c>
      <c r="J129" s="31" t="s">
        <v>107</v>
      </c>
      <c r="O129">
        <f>(I129*0)/100</f>
      </c>
      <c r="P129" t="s">
        <v>26</v>
      </c>
    </row>
    <row r="130" spans="1:5" ht="25.5">
      <c r="A130" s="35" t="s">
        <v>52</v>
      </c>
      <c r="E130" s="36" t="s">
        <v>1579</v>
      </c>
    </row>
    <row r="131" spans="1:5" ht="25.5">
      <c r="A131" s="37" t="s">
        <v>54</v>
      </c>
      <c r="E131" s="38" t="s">
        <v>1698</v>
      </c>
    </row>
    <row r="132" spans="1:5" ht="76.5">
      <c r="A132" t="s">
        <v>56</v>
      </c>
      <c r="E132" s="36" t="s">
        <v>535</v>
      </c>
    </row>
    <row r="133" spans="1:16" ht="12.75">
      <c r="A133" s="25" t="s">
        <v>46</v>
      </c>
      <c r="B133" s="29" t="s">
        <v>422</v>
      </c>
      <c r="C133" s="29" t="s">
        <v>1581</v>
      </c>
      <c r="D133" s="25" t="s">
        <v>48</v>
      </c>
      <c r="E133" s="30" t="s">
        <v>1582</v>
      </c>
      <c r="F133" s="31" t="s">
        <v>158</v>
      </c>
      <c r="G133" s="32">
        <v>17.25</v>
      </c>
      <c r="H133" s="33">
        <v>0</v>
      </c>
      <c r="I133" s="34">
        <f>ROUND(ROUND(H133,2)*ROUND(G133,3),2)</f>
      </c>
      <c r="J133" s="31" t="s">
        <v>107</v>
      </c>
      <c r="O133">
        <f>(I133*0)/100</f>
      </c>
      <c r="P133" t="s">
        <v>26</v>
      </c>
    </row>
    <row r="134" spans="1:5" ht="25.5">
      <c r="A134" s="35" t="s">
        <v>52</v>
      </c>
      <c r="E134" s="36" t="s">
        <v>1583</v>
      </c>
    </row>
    <row r="135" spans="1:5" ht="25.5">
      <c r="A135" s="37" t="s">
        <v>54</v>
      </c>
      <c r="E135" s="38" t="s">
        <v>1699</v>
      </c>
    </row>
    <row r="136" spans="1:5" ht="76.5">
      <c r="A136" t="s">
        <v>56</v>
      </c>
      <c r="E136" s="36" t="s">
        <v>535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0+O8+O33+O54+O79+O92+O97+O118+O135+O144+O169+O190+O263+O364+O561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1700</v>
      </c>
      <c r="I3" s="39">
        <f>0+I8+I33+I54+I79+I92+I97+I118+I135+I144+I169+I190+I263+I364+I561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1700</v>
      </c>
      <c r="D4" s="6"/>
      <c r="E4" s="18" t="s">
        <v>1701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0+I9+I13+I17+I21+I25+I29</f>
      </c>
      <c r="R8">
        <f>0+O9+O13+O17+O21+O25+O29</f>
      </c>
    </row>
    <row r="9" spans="1:16" ht="12.75">
      <c r="A9" s="25" t="s">
        <v>46</v>
      </c>
      <c r="B9" s="29" t="s">
        <v>264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126.575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187</v>
      </c>
    </row>
    <row r="11" spans="1:5" ht="114.75">
      <c r="A11" s="37" t="s">
        <v>54</v>
      </c>
      <c r="E11" s="38" t="s">
        <v>1702</v>
      </c>
    </row>
    <row r="12" spans="1:5" ht="25.5">
      <c r="A12" t="s">
        <v>56</v>
      </c>
      <c r="E12" s="36" t="s">
        <v>189</v>
      </c>
    </row>
    <row r="13" spans="1:16" ht="12.75">
      <c r="A13" s="25" t="s">
        <v>46</v>
      </c>
      <c r="B13" s="29" t="s">
        <v>369</v>
      </c>
      <c r="C13" s="29" t="s">
        <v>62</v>
      </c>
      <c r="D13" s="25" t="s">
        <v>48</v>
      </c>
      <c r="E13" s="30" t="s">
        <v>63</v>
      </c>
      <c r="F13" s="31" t="s">
        <v>50</v>
      </c>
      <c r="G13" s="32">
        <v>1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02">
      <c r="A14" s="35" t="s">
        <v>52</v>
      </c>
      <c r="E14" s="36" t="s">
        <v>1703</v>
      </c>
    </row>
    <row r="15" spans="1:5" ht="12.75">
      <c r="A15" s="37" t="s">
        <v>54</v>
      </c>
      <c r="E15" s="38" t="s">
        <v>48</v>
      </c>
    </row>
    <row r="16" spans="1:5" ht="38.25">
      <c r="A16" t="s">
        <v>56</v>
      </c>
      <c r="E16" s="36" t="s">
        <v>65</v>
      </c>
    </row>
    <row r="17" spans="1:16" ht="12.75">
      <c r="A17" s="25" t="s">
        <v>46</v>
      </c>
      <c r="B17" s="29" t="s">
        <v>381</v>
      </c>
      <c r="C17" s="29" t="s">
        <v>81</v>
      </c>
      <c r="D17" s="25" t="s">
        <v>48</v>
      </c>
      <c r="E17" s="30" t="s">
        <v>82</v>
      </c>
      <c r="F17" s="31" t="s">
        <v>50</v>
      </c>
      <c r="G17" s="32">
        <v>1</v>
      </c>
      <c r="H17" s="33">
        <v>0</v>
      </c>
      <c r="I17" s="34">
        <f>ROUND(ROUND(H17,2)*ROUND(G17,3),2)</f>
      </c>
      <c r="J17" s="31" t="s">
        <v>107</v>
      </c>
      <c r="O17">
        <f>(I17*21)/100</f>
      </c>
      <c r="P17" t="s">
        <v>22</v>
      </c>
    </row>
    <row r="18" spans="1:5" ht="12.75">
      <c r="A18" s="35" t="s">
        <v>52</v>
      </c>
      <c r="E18" s="36" t="s">
        <v>1704</v>
      </c>
    </row>
    <row r="19" spans="1:5" ht="12.75">
      <c r="A19" s="37" t="s">
        <v>54</v>
      </c>
      <c r="E19" s="38" t="s">
        <v>48</v>
      </c>
    </row>
    <row r="20" spans="1:5" ht="12.75">
      <c r="A20" t="s">
        <v>56</v>
      </c>
      <c r="E20" s="36" t="s">
        <v>61</v>
      </c>
    </row>
    <row r="21" spans="1:16" ht="12.75">
      <c r="A21" s="25" t="s">
        <v>46</v>
      </c>
      <c r="B21" s="29" t="s">
        <v>387</v>
      </c>
      <c r="C21" s="29" t="s">
        <v>1705</v>
      </c>
      <c r="D21" s="25" t="s">
        <v>48</v>
      </c>
      <c r="E21" s="30" t="s">
        <v>1706</v>
      </c>
      <c r="F21" s="31" t="s">
        <v>98</v>
      </c>
      <c r="G21" s="32">
        <v>1</v>
      </c>
      <c r="H21" s="33">
        <v>0</v>
      </c>
      <c r="I21" s="34">
        <f>ROUND(ROUND(H21,2)*ROUND(G21,3),2)</f>
      </c>
      <c r="J21" s="31" t="s">
        <v>107</v>
      </c>
      <c r="O21">
        <f>(I21*21)/100</f>
      </c>
      <c r="P21" t="s">
        <v>22</v>
      </c>
    </row>
    <row r="22" spans="1:5" ht="12.75">
      <c r="A22" s="35" t="s">
        <v>52</v>
      </c>
      <c r="E22" s="36" t="s">
        <v>1707</v>
      </c>
    </row>
    <row r="23" spans="1:5" ht="12.75">
      <c r="A23" s="37" t="s">
        <v>54</v>
      </c>
      <c r="E23" s="38" t="s">
        <v>48</v>
      </c>
    </row>
    <row r="24" spans="1:5" ht="12.75">
      <c r="A24" t="s">
        <v>56</v>
      </c>
      <c r="E24" s="36" t="s">
        <v>61</v>
      </c>
    </row>
    <row r="25" spans="1:16" ht="12.75">
      <c r="A25" s="25" t="s">
        <v>46</v>
      </c>
      <c r="B25" s="29" t="s">
        <v>393</v>
      </c>
      <c r="C25" s="29" t="s">
        <v>92</v>
      </c>
      <c r="D25" s="25" t="s">
        <v>48</v>
      </c>
      <c r="E25" s="30" t="s">
        <v>93</v>
      </c>
      <c r="F25" s="31" t="s">
        <v>50</v>
      </c>
      <c r="G25" s="32">
        <v>1</v>
      </c>
      <c r="H25" s="33">
        <v>0</v>
      </c>
      <c r="I25" s="34">
        <f>ROUND(ROUND(H25,2)*ROUND(G25,3),2)</f>
      </c>
      <c r="J25" s="31" t="s">
        <v>107</v>
      </c>
      <c r="O25">
        <f>(I25*21)/100</f>
      </c>
      <c r="P25" t="s">
        <v>22</v>
      </c>
    </row>
    <row r="26" spans="1:5" ht="25.5">
      <c r="A26" s="35" t="s">
        <v>52</v>
      </c>
      <c r="E26" s="36" t="s">
        <v>1708</v>
      </c>
    </row>
    <row r="27" spans="1:5" ht="12.75">
      <c r="A27" s="37" t="s">
        <v>54</v>
      </c>
      <c r="E27" s="38" t="s">
        <v>48</v>
      </c>
    </row>
    <row r="28" spans="1:5" ht="12.75">
      <c r="A28" t="s">
        <v>56</v>
      </c>
      <c r="E28" s="36" t="s">
        <v>61</v>
      </c>
    </row>
    <row r="29" spans="1:16" ht="12.75">
      <c r="A29" s="25" t="s">
        <v>46</v>
      </c>
      <c r="B29" s="29" t="s">
        <v>398</v>
      </c>
      <c r="C29" s="29" t="s">
        <v>92</v>
      </c>
      <c r="D29" s="25" t="s">
        <v>67</v>
      </c>
      <c r="E29" s="30" t="s">
        <v>93</v>
      </c>
      <c r="F29" s="31" t="s">
        <v>50</v>
      </c>
      <c r="G29" s="32">
        <v>1</v>
      </c>
      <c r="H29" s="33">
        <v>0</v>
      </c>
      <c r="I29" s="34">
        <f>ROUND(ROUND(H29,2)*ROUND(G29,3),2)</f>
      </c>
      <c r="J29" s="31" t="s">
        <v>107</v>
      </c>
      <c r="O29">
        <f>(I29*21)/100</f>
      </c>
      <c r="P29" t="s">
        <v>22</v>
      </c>
    </row>
    <row r="30" spans="1:5" ht="25.5">
      <c r="A30" s="35" t="s">
        <v>52</v>
      </c>
      <c r="E30" s="36" t="s">
        <v>1709</v>
      </c>
    </row>
    <row r="31" spans="1:5" ht="12.75">
      <c r="A31" s="37" t="s">
        <v>54</v>
      </c>
      <c r="E31" s="38" t="s">
        <v>48</v>
      </c>
    </row>
    <row r="32" spans="1:5" ht="12.75">
      <c r="A32" t="s">
        <v>56</v>
      </c>
      <c r="E32" s="36" t="s">
        <v>61</v>
      </c>
    </row>
    <row r="33" spans="1:18" ht="12.75" customHeight="1">
      <c r="A33" s="6" t="s">
        <v>44</v>
      </c>
      <c r="B33" s="6"/>
      <c r="C33" s="41" t="s">
        <v>28</v>
      </c>
      <c r="D33" s="6"/>
      <c r="E33" s="27" t="s">
        <v>103</v>
      </c>
      <c r="F33" s="6"/>
      <c r="G33" s="6"/>
      <c r="H33" s="6"/>
      <c r="I33" s="42">
        <f>0+Q33</f>
      </c>
      <c r="J33" s="6"/>
      <c r="O33">
        <f>0+R33</f>
      </c>
      <c r="Q33">
        <f>0+I34+I38+I42+I46+I50</f>
      </c>
      <c r="R33">
        <f>0+O34+O38+O42+O46+O50</f>
      </c>
    </row>
    <row r="34" spans="1:16" ht="12.75">
      <c r="A34" s="25" t="s">
        <v>46</v>
      </c>
      <c r="B34" s="29" t="s">
        <v>422</v>
      </c>
      <c r="C34" s="29" t="s">
        <v>1236</v>
      </c>
      <c r="D34" s="25" t="s">
        <v>48</v>
      </c>
      <c r="E34" s="30" t="s">
        <v>1237</v>
      </c>
      <c r="F34" s="31" t="s">
        <v>106</v>
      </c>
      <c r="G34" s="32">
        <v>200</v>
      </c>
      <c r="H34" s="33">
        <v>0</v>
      </c>
      <c r="I34" s="34">
        <f>ROUND(ROUND(H34,2)*ROUND(G34,3),2)</f>
      </c>
      <c r="J34" s="31" t="s">
        <v>107</v>
      </c>
      <c r="O34">
        <f>(I34*21)/100</f>
      </c>
      <c r="P34" t="s">
        <v>22</v>
      </c>
    </row>
    <row r="35" spans="1:5" ht="12.75">
      <c r="A35" s="35" t="s">
        <v>52</v>
      </c>
      <c r="E35" s="36" t="s">
        <v>1238</v>
      </c>
    </row>
    <row r="36" spans="1:5" ht="12.75">
      <c r="A36" s="37" t="s">
        <v>54</v>
      </c>
      <c r="E36" s="38" t="s">
        <v>48</v>
      </c>
    </row>
    <row r="37" spans="1:5" ht="38.25">
      <c r="A37" t="s">
        <v>56</v>
      </c>
      <c r="E37" s="36" t="s">
        <v>1240</v>
      </c>
    </row>
    <row r="38" spans="1:16" ht="25.5">
      <c r="A38" s="25" t="s">
        <v>46</v>
      </c>
      <c r="B38" s="29" t="s">
        <v>427</v>
      </c>
      <c r="C38" s="29" t="s">
        <v>208</v>
      </c>
      <c r="D38" s="25" t="s">
        <v>48</v>
      </c>
      <c r="E38" s="30" t="s">
        <v>209</v>
      </c>
      <c r="F38" s="31" t="s">
        <v>186</v>
      </c>
      <c r="G38" s="32">
        <v>48</v>
      </c>
      <c r="H38" s="33">
        <v>0</v>
      </c>
      <c r="I38" s="34">
        <f>ROUND(ROUND(H38,2)*ROUND(G38,3),2)</f>
      </c>
      <c r="J38" s="31" t="s">
        <v>107</v>
      </c>
      <c r="O38">
        <f>(I38*21)/100</f>
      </c>
      <c r="P38" t="s">
        <v>22</v>
      </c>
    </row>
    <row r="39" spans="1:5" ht="12.75">
      <c r="A39" s="35" t="s">
        <v>52</v>
      </c>
      <c r="E39" s="36" t="s">
        <v>1710</v>
      </c>
    </row>
    <row r="40" spans="1:5" ht="12.75">
      <c r="A40" s="37" t="s">
        <v>54</v>
      </c>
      <c r="E40" s="38" t="s">
        <v>1711</v>
      </c>
    </row>
    <row r="41" spans="1:5" ht="63.75">
      <c r="A41" t="s">
        <v>56</v>
      </c>
      <c r="E41" s="36" t="s">
        <v>202</v>
      </c>
    </row>
    <row r="42" spans="1:16" ht="12.75">
      <c r="A42" s="25" t="s">
        <v>46</v>
      </c>
      <c r="B42" s="29" t="s">
        <v>432</v>
      </c>
      <c r="C42" s="29" t="s">
        <v>222</v>
      </c>
      <c r="D42" s="25" t="s">
        <v>48</v>
      </c>
      <c r="E42" s="30" t="s">
        <v>223</v>
      </c>
      <c r="F42" s="31" t="s">
        <v>186</v>
      </c>
      <c r="G42" s="32">
        <v>28.8</v>
      </c>
      <c r="H42" s="33">
        <v>0</v>
      </c>
      <c r="I42" s="34">
        <f>ROUND(ROUND(H42,2)*ROUND(G42,3),2)</f>
      </c>
      <c r="J42" s="31" t="s">
        <v>107</v>
      </c>
      <c r="O42">
        <f>(I42*21)/100</f>
      </c>
      <c r="P42" t="s">
        <v>22</v>
      </c>
    </row>
    <row r="43" spans="1:5" ht="12.75">
      <c r="A43" s="35" t="s">
        <v>52</v>
      </c>
      <c r="E43" s="36" t="s">
        <v>1712</v>
      </c>
    </row>
    <row r="44" spans="1:5" ht="12.75">
      <c r="A44" s="37" t="s">
        <v>54</v>
      </c>
      <c r="E44" s="38" t="s">
        <v>1713</v>
      </c>
    </row>
    <row r="45" spans="1:5" ht="63.75">
      <c r="A45" t="s">
        <v>56</v>
      </c>
      <c r="E45" s="36" t="s">
        <v>202</v>
      </c>
    </row>
    <row r="46" spans="1:16" ht="12.75">
      <c r="A46" s="25" t="s">
        <v>46</v>
      </c>
      <c r="B46" s="29" t="s">
        <v>437</v>
      </c>
      <c r="C46" s="29" t="s">
        <v>1245</v>
      </c>
      <c r="D46" s="25" t="s">
        <v>48</v>
      </c>
      <c r="E46" s="30" t="s">
        <v>1246</v>
      </c>
      <c r="F46" s="31" t="s">
        <v>186</v>
      </c>
      <c r="G46" s="32">
        <v>42.56</v>
      </c>
      <c r="H46" s="33">
        <v>0</v>
      </c>
      <c r="I46" s="34">
        <f>ROUND(ROUND(H46,2)*ROUND(G46,3),2)</f>
      </c>
      <c r="J46" s="31" t="s">
        <v>107</v>
      </c>
      <c r="O46">
        <f>(I46*21)/100</f>
      </c>
      <c r="P46" t="s">
        <v>22</v>
      </c>
    </row>
    <row r="47" spans="1:5" ht="12.75">
      <c r="A47" s="35" t="s">
        <v>52</v>
      </c>
      <c r="E47" s="36" t="s">
        <v>1714</v>
      </c>
    </row>
    <row r="48" spans="1:5" ht="38.25">
      <c r="A48" s="37" t="s">
        <v>54</v>
      </c>
      <c r="E48" s="38" t="s">
        <v>1715</v>
      </c>
    </row>
    <row r="49" spans="1:5" ht="344.25">
      <c r="A49" t="s">
        <v>56</v>
      </c>
      <c r="E49" s="36" t="s">
        <v>1249</v>
      </c>
    </row>
    <row r="50" spans="1:16" ht="12.75">
      <c r="A50" s="25" t="s">
        <v>46</v>
      </c>
      <c r="B50" s="29" t="s">
        <v>442</v>
      </c>
      <c r="C50" s="29" t="s">
        <v>321</v>
      </c>
      <c r="D50" s="25" t="s">
        <v>48</v>
      </c>
      <c r="E50" s="30" t="s">
        <v>322</v>
      </c>
      <c r="F50" s="31" t="s">
        <v>186</v>
      </c>
      <c r="G50" s="32">
        <v>22.5</v>
      </c>
      <c r="H50" s="33">
        <v>0</v>
      </c>
      <c r="I50" s="34">
        <f>ROUND(ROUND(H50,2)*ROUND(G50,3),2)</f>
      </c>
      <c r="J50" s="31" t="s">
        <v>107</v>
      </c>
      <c r="O50">
        <f>(I50*21)/100</f>
      </c>
      <c r="P50" t="s">
        <v>22</v>
      </c>
    </row>
    <row r="51" spans="1:5" ht="12.75">
      <c r="A51" s="35" t="s">
        <v>52</v>
      </c>
      <c r="E51" s="36" t="s">
        <v>1250</v>
      </c>
    </row>
    <row r="52" spans="1:5" ht="12.75">
      <c r="A52" s="37" t="s">
        <v>54</v>
      </c>
      <c r="E52" s="38" t="s">
        <v>1716</v>
      </c>
    </row>
    <row r="53" spans="1:5" ht="293.25">
      <c r="A53" t="s">
        <v>56</v>
      </c>
      <c r="E53" s="36" t="s">
        <v>1252</v>
      </c>
    </row>
    <row r="54" spans="1:18" ht="12.75" customHeight="1">
      <c r="A54" s="6" t="s">
        <v>44</v>
      </c>
      <c r="B54" s="6"/>
      <c r="C54" s="41" t="s">
        <v>22</v>
      </c>
      <c r="D54" s="6"/>
      <c r="E54" s="27" t="s">
        <v>619</v>
      </c>
      <c r="F54" s="6"/>
      <c r="G54" s="6"/>
      <c r="H54" s="6"/>
      <c r="I54" s="42">
        <f>0+Q54</f>
      </c>
      <c r="J54" s="6"/>
      <c r="O54">
        <f>0+R54</f>
      </c>
      <c r="Q54">
        <f>0+I55+I59+I63+I67+I71+I75</f>
      </c>
      <c r="R54">
        <f>0+O55+O59+O63+O67+O71+O75</f>
      </c>
    </row>
    <row r="55" spans="1:16" ht="12.75">
      <c r="A55" s="25" t="s">
        <v>46</v>
      </c>
      <c r="B55" s="29" t="s">
        <v>472</v>
      </c>
      <c r="C55" s="29" t="s">
        <v>1717</v>
      </c>
      <c r="D55" s="25" t="s">
        <v>48</v>
      </c>
      <c r="E55" s="30" t="s">
        <v>1718</v>
      </c>
      <c r="F55" s="31" t="s">
        <v>158</v>
      </c>
      <c r="G55" s="32">
        <v>635</v>
      </c>
      <c r="H55" s="33">
        <v>0</v>
      </c>
      <c r="I55" s="34">
        <f>ROUND(ROUND(H55,2)*ROUND(G55,3),2)</f>
      </c>
      <c r="J55" s="31" t="s">
        <v>107</v>
      </c>
      <c r="O55">
        <f>(I55*21)/100</f>
      </c>
      <c r="P55" t="s">
        <v>22</v>
      </c>
    </row>
    <row r="56" spans="1:5" ht="38.25">
      <c r="A56" s="35" t="s">
        <v>52</v>
      </c>
      <c r="E56" s="36" t="s">
        <v>1719</v>
      </c>
    </row>
    <row r="57" spans="1:5" ht="51">
      <c r="A57" s="37" t="s">
        <v>54</v>
      </c>
      <c r="E57" s="38" t="s">
        <v>1720</v>
      </c>
    </row>
    <row r="58" spans="1:5" ht="63.75">
      <c r="A58" t="s">
        <v>56</v>
      </c>
      <c r="E58" s="36" t="s">
        <v>1721</v>
      </c>
    </row>
    <row r="59" spans="1:16" ht="12.75">
      <c r="A59" s="25" t="s">
        <v>46</v>
      </c>
      <c r="B59" s="29" t="s">
        <v>478</v>
      </c>
      <c r="C59" s="29" t="s">
        <v>1722</v>
      </c>
      <c r="D59" s="25" t="s">
        <v>48</v>
      </c>
      <c r="E59" s="30" t="s">
        <v>1723</v>
      </c>
      <c r="F59" s="31" t="s">
        <v>158</v>
      </c>
      <c r="G59" s="32">
        <v>14.4</v>
      </c>
      <c r="H59" s="33">
        <v>0</v>
      </c>
      <c r="I59" s="34">
        <f>ROUND(ROUND(H59,2)*ROUND(G59,3),2)</f>
      </c>
      <c r="J59" s="31" t="s">
        <v>107</v>
      </c>
      <c r="O59">
        <f>(I59*21)/100</f>
      </c>
      <c r="P59" t="s">
        <v>22</v>
      </c>
    </row>
    <row r="60" spans="1:5" ht="12.75">
      <c r="A60" s="35" t="s">
        <v>52</v>
      </c>
      <c r="E60" s="36" t="s">
        <v>1724</v>
      </c>
    </row>
    <row r="61" spans="1:5" ht="12.75">
      <c r="A61" s="37" t="s">
        <v>54</v>
      </c>
      <c r="E61" s="38" t="s">
        <v>1725</v>
      </c>
    </row>
    <row r="62" spans="1:5" ht="63.75">
      <c r="A62" t="s">
        <v>56</v>
      </c>
      <c r="E62" s="36" t="s">
        <v>1721</v>
      </c>
    </row>
    <row r="63" spans="1:16" ht="12.75">
      <c r="A63" s="25" t="s">
        <v>46</v>
      </c>
      <c r="B63" s="29" t="s">
        <v>484</v>
      </c>
      <c r="C63" s="29" t="s">
        <v>1726</v>
      </c>
      <c r="D63" s="25" t="s">
        <v>48</v>
      </c>
      <c r="E63" s="30" t="s">
        <v>1727</v>
      </c>
      <c r="F63" s="31" t="s">
        <v>186</v>
      </c>
      <c r="G63" s="32">
        <v>2.503</v>
      </c>
      <c r="H63" s="33">
        <v>0</v>
      </c>
      <c r="I63" s="34">
        <f>ROUND(ROUND(H63,2)*ROUND(G63,3),2)</f>
      </c>
      <c r="J63" s="31" t="s">
        <v>107</v>
      </c>
      <c r="O63">
        <f>(I63*21)/100</f>
      </c>
      <c r="P63" t="s">
        <v>22</v>
      </c>
    </row>
    <row r="64" spans="1:5" ht="38.25">
      <c r="A64" s="35" t="s">
        <v>52</v>
      </c>
      <c r="E64" s="36" t="s">
        <v>1728</v>
      </c>
    </row>
    <row r="65" spans="1:5" ht="76.5">
      <c r="A65" s="37" t="s">
        <v>54</v>
      </c>
      <c r="E65" s="38" t="s">
        <v>1729</v>
      </c>
    </row>
    <row r="66" spans="1:5" ht="76.5">
      <c r="A66" t="s">
        <v>56</v>
      </c>
      <c r="E66" s="36" t="s">
        <v>1730</v>
      </c>
    </row>
    <row r="67" spans="1:16" ht="12.75">
      <c r="A67" s="25" t="s">
        <v>46</v>
      </c>
      <c r="B67" s="29" t="s">
        <v>490</v>
      </c>
      <c r="C67" s="29" t="s">
        <v>1726</v>
      </c>
      <c r="D67" s="25" t="s">
        <v>67</v>
      </c>
      <c r="E67" s="30" t="s">
        <v>1727</v>
      </c>
      <c r="F67" s="31" t="s">
        <v>186</v>
      </c>
      <c r="G67" s="32">
        <v>0.72</v>
      </c>
      <c r="H67" s="33">
        <v>0</v>
      </c>
      <c r="I67" s="34">
        <f>ROUND(ROUND(H67,2)*ROUND(G67,3),2)</f>
      </c>
      <c r="J67" s="31" t="s">
        <v>107</v>
      </c>
      <c r="O67">
        <f>(I67*21)/100</f>
      </c>
      <c r="P67" t="s">
        <v>22</v>
      </c>
    </row>
    <row r="68" spans="1:5" ht="12.75">
      <c r="A68" s="35" t="s">
        <v>52</v>
      </c>
      <c r="E68" s="36" t="s">
        <v>1731</v>
      </c>
    </row>
    <row r="69" spans="1:5" ht="12.75">
      <c r="A69" s="37" t="s">
        <v>54</v>
      </c>
      <c r="E69" s="38" t="s">
        <v>1732</v>
      </c>
    </row>
    <row r="70" spans="1:5" ht="76.5">
      <c r="A70" t="s">
        <v>56</v>
      </c>
      <c r="E70" s="36" t="s">
        <v>1730</v>
      </c>
    </row>
    <row r="71" spans="1:16" ht="12.75">
      <c r="A71" s="25" t="s">
        <v>46</v>
      </c>
      <c r="B71" s="29" t="s">
        <v>493</v>
      </c>
      <c r="C71" s="29" t="s">
        <v>1733</v>
      </c>
      <c r="D71" s="25" t="s">
        <v>48</v>
      </c>
      <c r="E71" s="30" t="s">
        <v>1734</v>
      </c>
      <c r="F71" s="31" t="s">
        <v>186</v>
      </c>
      <c r="G71" s="32">
        <v>32.195</v>
      </c>
      <c r="H71" s="33">
        <v>0</v>
      </c>
      <c r="I71" s="34">
        <f>ROUND(ROUND(H71,2)*ROUND(G71,3),2)</f>
      </c>
      <c r="J71" s="31" t="s">
        <v>107</v>
      </c>
      <c r="O71">
        <f>(I71*21)/100</f>
      </c>
      <c r="P71" t="s">
        <v>22</v>
      </c>
    </row>
    <row r="72" spans="1:5" ht="25.5">
      <c r="A72" s="35" t="s">
        <v>52</v>
      </c>
      <c r="E72" s="36" t="s">
        <v>1735</v>
      </c>
    </row>
    <row r="73" spans="1:5" ht="51">
      <c r="A73" s="37" t="s">
        <v>54</v>
      </c>
      <c r="E73" s="38" t="s">
        <v>1736</v>
      </c>
    </row>
    <row r="74" spans="1:5" ht="76.5">
      <c r="A74" t="s">
        <v>56</v>
      </c>
      <c r="E74" s="36" t="s">
        <v>1730</v>
      </c>
    </row>
    <row r="75" spans="1:16" ht="25.5">
      <c r="A75" s="25" t="s">
        <v>46</v>
      </c>
      <c r="B75" s="29" t="s">
        <v>499</v>
      </c>
      <c r="C75" s="29" t="s">
        <v>1737</v>
      </c>
      <c r="D75" s="25" t="s">
        <v>48</v>
      </c>
      <c r="E75" s="30" t="s">
        <v>1738</v>
      </c>
      <c r="F75" s="31" t="s">
        <v>106</v>
      </c>
      <c r="G75" s="32">
        <v>60</v>
      </c>
      <c r="H75" s="33">
        <v>0</v>
      </c>
      <c r="I75" s="34">
        <f>ROUND(ROUND(H75,2)*ROUND(G75,3),2)</f>
      </c>
      <c r="J75" s="31" t="s">
        <v>107</v>
      </c>
      <c r="O75">
        <f>(I75*21)/100</f>
      </c>
      <c r="P75" t="s">
        <v>22</v>
      </c>
    </row>
    <row r="76" spans="1:5" ht="25.5">
      <c r="A76" s="35" t="s">
        <v>52</v>
      </c>
      <c r="E76" s="36" t="s">
        <v>1739</v>
      </c>
    </row>
    <row r="77" spans="1:5" ht="25.5">
      <c r="A77" s="37" t="s">
        <v>54</v>
      </c>
      <c r="E77" s="38" t="s">
        <v>1740</v>
      </c>
    </row>
    <row r="78" spans="1:5" ht="102">
      <c r="A78" t="s">
        <v>56</v>
      </c>
      <c r="E78" s="36" t="s">
        <v>1741</v>
      </c>
    </row>
    <row r="79" spans="1:18" ht="12.75" customHeight="1">
      <c r="A79" s="6" t="s">
        <v>44</v>
      </c>
      <c r="B79" s="6"/>
      <c r="C79" s="41" t="s">
        <v>32</v>
      </c>
      <c r="D79" s="6"/>
      <c r="E79" s="27" t="s">
        <v>341</v>
      </c>
      <c r="F79" s="6"/>
      <c r="G79" s="6"/>
      <c r="H79" s="6"/>
      <c r="I79" s="42">
        <f>0+Q79</f>
      </c>
      <c r="J79" s="6"/>
      <c r="O79">
        <f>0+R79</f>
      </c>
      <c r="Q79">
        <f>0+I80+I84+I88</f>
      </c>
      <c r="R79">
        <f>0+O80+O84+O88</f>
      </c>
    </row>
    <row r="80" spans="1:16" ht="12.75">
      <c r="A80" s="25" t="s">
        <v>46</v>
      </c>
      <c r="B80" s="29" t="s">
        <v>515</v>
      </c>
      <c r="C80" s="29" t="s">
        <v>347</v>
      </c>
      <c r="D80" s="25" t="s">
        <v>48</v>
      </c>
      <c r="E80" s="30" t="s">
        <v>348</v>
      </c>
      <c r="F80" s="31" t="s">
        <v>186</v>
      </c>
      <c r="G80" s="32">
        <v>44.2</v>
      </c>
      <c r="H80" s="33">
        <v>0</v>
      </c>
      <c r="I80" s="34">
        <f>ROUND(ROUND(H80,2)*ROUND(G80,3),2)</f>
      </c>
      <c r="J80" s="31" t="s">
        <v>107</v>
      </c>
      <c r="O80">
        <f>(I80*21)/100</f>
      </c>
      <c r="P80" t="s">
        <v>22</v>
      </c>
    </row>
    <row r="81" spans="1:5" ht="12.75">
      <c r="A81" s="35" t="s">
        <v>52</v>
      </c>
      <c r="E81" s="36" t="s">
        <v>1742</v>
      </c>
    </row>
    <row r="82" spans="1:5" ht="25.5">
      <c r="A82" s="37" t="s">
        <v>54</v>
      </c>
      <c r="E82" s="38" t="s">
        <v>1743</v>
      </c>
    </row>
    <row r="83" spans="1:5" ht="369.75">
      <c r="A83" t="s">
        <v>56</v>
      </c>
      <c r="E83" s="36" t="s">
        <v>1744</v>
      </c>
    </row>
    <row r="84" spans="1:16" ht="12.75">
      <c r="A84" s="25" t="s">
        <v>46</v>
      </c>
      <c r="B84" s="29" t="s">
        <v>521</v>
      </c>
      <c r="C84" s="29" t="s">
        <v>1745</v>
      </c>
      <c r="D84" s="25" t="s">
        <v>48</v>
      </c>
      <c r="E84" s="30" t="s">
        <v>1746</v>
      </c>
      <c r="F84" s="31" t="s">
        <v>353</v>
      </c>
      <c r="G84" s="32">
        <v>3.536</v>
      </c>
      <c r="H84" s="33">
        <v>0</v>
      </c>
      <c r="I84" s="34">
        <f>ROUND(ROUND(H84,2)*ROUND(G84,3),2)</f>
      </c>
      <c r="J84" s="31" t="s">
        <v>107</v>
      </c>
      <c r="O84">
        <f>(I84*21)/100</f>
      </c>
      <c r="P84" t="s">
        <v>22</v>
      </c>
    </row>
    <row r="85" spans="1:5" ht="12.75">
      <c r="A85" s="35" t="s">
        <v>52</v>
      </c>
      <c r="E85" s="36" t="s">
        <v>1747</v>
      </c>
    </row>
    <row r="86" spans="1:5" ht="12.75">
      <c r="A86" s="37" t="s">
        <v>54</v>
      </c>
      <c r="E86" s="38" t="s">
        <v>1748</v>
      </c>
    </row>
    <row r="87" spans="1:5" ht="178.5">
      <c r="A87" t="s">
        <v>56</v>
      </c>
      <c r="E87" s="36" t="s">
        <v>356</v>
      </c>
    </row>
    <row r="88" spans="1:16" ht="12.75">
      <c r="A88" s="25" t="s">
        <v>46</v>
      </c>
      <c r="B88" s="29" t="s">
        <v>527</v>
      </c>
      <c r="C88" s="29" t="s">
        <v>1749</v>
      </c>
      <c r="D88" s="25" t="s">
        <v>48</v>
      </c>
      <c r="E88" s="30" t="s">
        <v>1750</v>
      </c>
      <c r="F88" s="31" t="s">
        <v>186</v>
      </c>
      <c r="G88" s="32">
        <v>0.324</v>
      </c>
      <c r="H88" s="33">
        <v>0</v>
      </c>
      <c r="I88" s="34">
        <f>ROUND(ROUND(H88,2)*ROUND(G88,3),2)</f>
      </c>
      <c r="J88" s="31" t="s">
        <v>107</v>
      </c>
      <c r="O88">
        <f>(I88*21)/100</f>
      </c>
      <c r="P88" t="s">
        <v>22</v>
      </c>
    </row>
    <row r="89" spans="1:5" ht="12.75">
      <c r="A89" s="35" t="s">
        <v>52</v>
      </c>
      <c r="E89" s="36" t="s">
        <v>1751</v>
      </c>
    </row>
    <row r="90" spans="1:5" ht="25.5">
      <c r="A90" s="37" t="s">
        <v>54</v>
      </c>
      <c r="E90" s="38" t="s">
        <v>1752</v>
      </c>
    </row>
    <row r="91" spans="1:5" ht="38.25">
      <c r="A91" t="s">
        <v>56</v>
      </c>
      <c r="E91" s="36" t="s">
        <v>1753</v>
      </c>
    </row>
    <row r="92" spans="1:18" ht="12.75" customHeight="1">
      <c r="A92" s="6" t="s">
        <v>44</v>
      </c>
      <c r="B92" s="6"/>
      <c r="C92" s="41" t="s">
        <v>34</v>
      </c>
      <c r="D92" s="6"/>
      <c r="E92" s="27" t="s">
        <v>368</v>
      </c>
      <c r="F92" s="6"/>
      <c r="G92" s="6"/>
      <c r="H92" s="6"/>
      <c r="I92" s="42">
        <f>0+Q92</f>
      </c>
      <c r="J92" s="6"/>
      <c r="O92">
        <f>0+R92</f>
      </c>
      <c r="Q92">
        <f>0+I93</f>
      </c>
      <c r="R92">
        <f>0+O93</f>
      </c>
    </row>
    <row r="93" spans="1:16" ht="12.75">
      <c r="A93" s="25" t="s">
        <v>46</v>
      </c>
      <c r="B93" s="29" t="s">
        <v>1754</v>
      </c>
      <c r="C93" s="29" t="s">
        <v>940</v>
      </c>
      <c r="D93" s="25" t="s">
        <v>48</v>
      </c>
      <c r="E93" s="30" t="s">
        <v>941</v>
      </c>
      <c r="F93" s="31" t="s">
        <v>186</v>
      </c>
      <c r="G93" s="32">
        <v>40</v>
      </c>
      <c r="H93" s="33">
        <v>0</v>
      </c>
      <c r="I93" s="34">
        <f>ROUND(ROUND(H93,2)*ROUND(G93,3),2)</f>
      </c>
      <c r="J93" s="31" t="s">
        <v>107</v>
      </c>
      <c r="O93">
        <f>(I93*21)/100</f>
      </c>
      <c r="P93" t="s">
        <v>22</v>
      </c>
    </row>
    <row r="94" spans="1:5" ht="12.75">
      <c r="A94" s="35" t="s">
        <v>52</v>
      </c>
      <c r="E94" s="36" t="s">
        <v>1755</v>
      </c>
    </row>
    <row r="95" spans="1:5" ht="12.75">
      <c r="A95" s="37" t="s">
        <v>54</v>
      </c>
      <c r="E95" s="38" t="s">
        <v>1756</v>
      </c>
    </row>
    <row r="96" spans="1:5" ht="51">
      <c r="A96" t="s">
        <v>56</v>
      </c>
      <c r="E96" s="36" t="s">
        <v>680</v>
      </c>
    </row>
    <row r="97" spans="1:18" ht="12.75" customHeight="1">
      <c r="A97" s="6" t="s">
        <v>44</v>
      </c>
      <c r="B97" s="6"/>
      <c r="C97" s="41" t="s">
        <v>36</v>
      </c>
      <c r="D97" s="6"/>
      <c r="E97" s="27" t="s">
        <v>1299</v>
      </c>
      <c r="F97" s="6"/>
      <c r="G97" s="6"/>
      <c r="H97" s="6"/>
      <c r="I97" s="42">
        <f>0+Q97</f>
      </c>
      <c r="J97" s="6"/>
      <c r="O97">
        <f>0+R97</f>
      </c>
      <c r="Q97">
        <f>0+I98+I102+I106+I110+I114</f>
      </c>
      <c r="R97">
        <f>0+O98+O102+O106+O110+O114</f>
      </c>
    </row>
    <row r="98" spans="1:16" ht="25.5">
      <c r="A98" s="25" t="s">
        <v>46</v>
      </c>
      <c r="B98" s="29" t="s">
        <v>1757</v>
      </c>
      <c r="C98" s="29" t="s">
        <v>1300</v>
      </c>
      <c r="D98" s="25" t="s">
        <v>48</v>
      </c>
      <c r="E98" s="30" t="s">
        <v>1301</v>
      </c>
      <c r="F98" s="31" t="s">
        <v>106</v>
      </c>
      <c r="G98" s="32">
        <v>106.587</v>
      </c>
      <c r="H98" s="33">
        <v>0</v>
      </c>
      <c r="I98" s="34">
        <f>ROUND(ROUND(H98,2)*ROUND(G98,3),2)</f>
      </c>
      <c r="J98" s="31" t="s">
        <v>107</v>
      </c>
      <c r="O98">
        <f>(I98*21)/100</f>
      </c>
      <c r="P98" t="s">
        <v>22</v>
      </c>
    </row>
    <row r="99" spans="1:5" ht="12.75">
      <c r="A99" s="35" t="s">
        <v>52</v>
      </c>
      <c r="E99" s="36" t="s">
        <v>1302</v>
      </c>
    </row>
    <row r="100" spans="1:5" ht="63.75">
      <c r="A100" s="37" t="s">
        <v>54</v>
      </c>
      <c r="E100" s="38" t="s">
        <v>1758</v>
      </c>
    </row>
    <row r="101" spans="1:5" ht="76.5">
      <c r="A101" t="s">
        <v>56</v>
      </c>
      <c r="E101" s="36" t="s">
        <v>1304</v>
      </c>
    </row>
    <row r="102" spans="1:16" ht="25.5">
      <c r="A102" s="25" t="s">
        <v>46</v>
      </c>
      <c r="B102" s="29" t="s">
        <v>1759</v>
      </c>
      <c r="C102" s="29" t="s">
        <v>1305</v>
      </c>
      <c r="D102" s="25" t="s">
        <v>48</v>
      </c>
      <c r="E102" s="30" t="s">
        <v>1306</v>
      </c>
      <c r="F102" s="31" t="s">
        <v>106</v>
      </c>
      <c r="G102" s="32">
        <v>53.294</v>
      </c>
      <c r="H102" s="33">
        <v>0</v>
      </c>
      <c r="I102" s="34">
        <f>ROUND(ROUND(H102,2)*ROUND(G102,3),2)</f>
      </c>
      <c r="J102" s="31" t="s">
        <v>107</v>
      </c>
      <c r="O102">
        <f>(I102*21)/100</f>
      </c>
      <c r="P102" t="s">
        <v>22</v>
      </c>
    </row>
    <row r="103" spans="1:5" ht="12.75">
      <c r="A103" s="35" t="s">
        <v>52</v>
      </c>
      <c r="E103" s="36" t="s">
        <v>1307</v>
      </c>
    </row>
    <row r="104" spans="1:5" ht="63.75">
      <c r="A104" s="37" t="s">
        <v>54</v>
      </c>
      <c r="E104" s="38" t="s">
        <v>1760</v>
      </c>
    </row>
    <row r="105" spans="1:5" ht="76.5">
      <c r="A105" t="s">
        <v>56</v>
      </c>
      <c r="E105" s="36" t="s">
        <v>1304</v>
      </c>
    </row>
    <row r="106" spans="1:16" ht="12.75">
      <c r="A106" s="25" t="s">
        <v>46</v>
      </c>
      <c r="B106" s="29" t="s">
        <v>1761</v>
      </c>
      <c r="C106" s="29" t="s">
        <v>1308</v>
      </c>
      <c r="D106" s="25" t="s">
        <v>48</v>
      </c>
      <c r="E106" s="30" t="s">
        <v>1309</v>
      </c>
      <c r="F106" s="31" t="s">
        <v>106</v>
      </c>
      <c r="G106" s="32">
        <v>532.935</v>
      </c>
      <c r="H106" s="33">
        <v>0</v>
      </c>
      <c r="I106" s="34">
        <f>ROUND(ROUND(H106,2)*ROUND(G106,3),2)</f>
      </c>
      <c r="J106" s="31" t="s">
        <v>107</v>
      </c>
      <c r="O106">
        <f>(I106*21)/100</f>
      </c>
      <c r="P106" t="s">
        <v>22</v>
      </c>
    </row>
    <row r="107" spans="1:5" ht="12.75">
      <c r="A107" s="35" t="s">
        <v>52</v>
      </c>
      <c r="E107" s="36" t="s">
        <v>1762</v>
      </c>
    </row>
    <row r="108" spans="1:5" ht="51">
      <c r="A108" s="37" t="s">
        <v>54</v>
      </c>
      <c r="E108" s="38" t="s">
        <v>1763</v>
      </c>
    </row>
    <row r="109" spans="1:5" ht="76.5">
      <c r="A109" t="s">
        <v>56</v>
      </c>
      <c r="E109" s="36" t="s">
        <v>1304</v>
      </c>
    </row>
    <row r="110" spans="1:16" ht="12.75">
      <c r="A110" s="25" t="s">
        <v>46</v>
      </c>
      <c r="B110" s="29" t="s">
        <v>1764</v>
      </c>
      <c r="C110" s="29" t="s">
        <v>1312</v>
      </c>
      <c r="D110" s="25" t="s">
        <v>48</v>
      </c>
      <c r="E110" s="30" t="s">
        <v>1313</v>
      </c>
      <c r="F110" s="31" t="s">
        <v>106</v>
      </c>
      <c r="G110" s="32">
        <v>53.294</v>
      </c>
      <c r="H110" s="33">
        <v>0</v>
      </c>
      <c r="I110" s="34">
        <f>ROUND(ROUND(H110,2)*ROUND(G110,3),2)</f>
      </c>
      <c r="J110" s="31" t="s">
        <v>107</v>
      </c>
      <c r="O110">
        <f>(I110*21)/100</f>
      </c>
      <c r="P110" t="s">
        <v>22</v>
      </c>
    </row>
    <row r="111" spans="1:5" ht="12.75">
      <c r="A111" s="35" t="s">
        <v>52</v>
      </c>
      <c r="E111" s="36" t="s">
        <v>1765</v>
      </c>
    </row>
    <row r="112" spans="1:5" ht="63.75">
      <c r="A112" s="37" t="s">
        <v>54</v>
      </c>
      <c r="E112" s="38" t="s">
        <v>1760</v>
      </c>
    </row>
    <row r="113" spans="1:5" ht="63.75">
      <c r="A113" t="s">
        <v>56</v>
      </c>
      <c r="E113" s="36" t="s">
        <v>1316</v>
      </c>
    </row>
    <row r="114" spans="1:16" ht="12.75">
      <c r="A114" s="25" t="s">
        <v>46</v>
      </c>
      <c r="B114" s="29" t="s">
        <v>1766</v>
      </c>
      <c r="C114" s="29" t="s">
        <v>1317</v>
      </c>
      <c r="D114" s="25" t="s">
        <v>48</v>
      </c>
      <c r="E114" s="30" t="s">
        <v>1318</v>
      </c>
      <c r="F114" s="31" t="s">
        <v>106</v>
      </c>
      <c r="G114" s="32">
        <v>56.89</v>
      </c>
      <c r="H114" s="33">
        <v>0</v>
      </c>
      <c r="I114" s="34">
        <f>ROUND(ROUND(H114,2)*ROUND(G114,3),2)</f>
      </c>
      <c r="J114" s="31" t="s">
        <v>107</v>
      </c>
      <c r="O114">
        <f>(I114*21)/100</f>
      </c>
      <c r="P114" t="s">
        <v>22</v>
      </c>
    </row>
    <row r="115" spans="1:5" ht="12.75">
      <c r="A115" s="35" t="s">
        <v>52</v>
      </c>
      <c r="E115" s="36" t="s">
        <v>1767</v>
      </c>
    </row>
    <row r="116" spans="1:5" ht="38.25">
      <c r="A116" s="37" t="s">
        <v>54</v>
      </c>
      <c r="E116" s="38" t="s">
        <v>1768</v>
      </c>
    </row>
    <row r="117" spans="1:5" ht="89.25">
      <c r="A117" t="s">
        <v>56</v>
      </c>
      <c r="E117" s="36" t="s">
        <v>1321</v>
      </c>
    </row>
    <row r="118" spans="1:18" ht="12.75" customHeight="1">
      <c r="A118" s="6" t="s">
        <v>44</v>
      </c>
      <c r="B118" s="6"/>
      <c r="C118" s="41" t="s">
        <v>75</v>
      </c>
      <c r="D118" s="6"/>
      <c r="E118" s="27" t="s">
        <v>143</v>
      </c>
      <c r="F118" s="6"/>
      <c r="G118" s="6"/>
      <c r="H118" s="6"/>
      <c r="I118" s="42">
        <f>0+Q118</f>
      </c>
      <c r="J118" s="6"/>
      <c r="O118">
        <f>0+R118</f>
      </c>
      <c r="Q118">
        <f>0+I119+I123+I127+I131</f>
      </c>
      <c r="R118">
        <f>0+O119+O123+O127+O131</f>
      </c>
    </row>
    <row r="119" spans="1:16" ht="12.75">
      <c r="A119" s="25" t="s">
        <v>46</v>
      </c>
      <c r="B119" s="29" t="s">
        <v>1769</v>
      </c>
      <c r="C119" s="29" t="s">
        <v>1770</v>
      </c>
      <c r="D119" s="25" t="s">
        <v>48</v>
      </c>
      <c r="E119" s="30" t="s">
        <v>1771</v>
      </c>
      <c r="F119" s="31" t="s">
        <v>158</v>
      </c>
      <c r="G119" s="32">
        <v>300</v>
      </c>
      <c r="H119" s="33">
        <v>0</v>
      </c>
      <c r="I119" s="34">
        <f>ROUND(ROUND(H119,2)*ROUND(G119,3),2)</f>
      </c>
      <c r="J119" s="31" t="s">
        <v>107</v>
      </c>
      <c r="O119">
        <f>(I119*21)/100</f>
      </c>
      <c r="P119" t="s">
        <v>22</v>
      </c>
    </row>
    <row r="120" spans="1:5" ht="12.75">
      <c r="A120" s="35" t="s">
        <v>52</v>
      </c>
      <c r="E120" s="36" t="s">
        <v>1772</v>
      </c>
    </row>
    <row r="121" spans="1:5" ht="12.75">
      <c r="A121" s="37" t="s">
        <v>54</v>
      </c>
      <c r="E121" s="38" t="s">
        <v>1773</v>
      </c>
    </row>
    <row r="122" spans="1:5" ht="102">
      <c r="A122" t="s">
        <v>56</v>
      </c>
      <c r="E122" s="36" t="s">
        <v>1774</v>
      </c>
    </row>
    <row r="123" spans="1:16" ht="12.75">
      <c r="A123" s="25" t="s">
        <v>46</v>
      </c>
      <c r="B123" s="29" t="s">
        <v>1775</v>
      </c>
      <c r="C123" s="29" t="s">
        <v>1776</v>
      </c>
      <c r="D123" s="25" t="s">
        <v>48</v>
      </c>
      <c r="E123" s="30" t="s">
        <v>1777</v>
      </c>
      <c r="F123" s="31" t="s">
        <v>106</v>
      </c>
      <c r="G123" s="32">
        <v>13.86</v>
      </c>
      <c r="H123" s="33">
        <v>0</v>
      </c>
      <c r="I123" s="34">
        <f>ROUND(ROUND(H123,2)*ROUND(G123,3),2)</f>
      </c>
      <c r="J123" s="31" t="s">
        <v>107</v>
      </c>
      <c r="O123">
        <f>(I123*21)/100</f>
      </c>
      <c r="P123" t="s">
        <v>22</v>
      </c>
    </row>
    <row r="124" spans="1:5" ht="12.75">
      <c r="A124" s="35" t="s">
        <v>52</v>
      </c>
      <c r="E124" s="36" t="s">
        <v>1778</v>
      </c>
    </row>
    <row r="125" spans="1:5" ht="12.75">
      <c r="A125" s="37" t="s">
        <v>54</v>
      </c>
      <c r="E125" s="38" t="s">
        <v>1779</v>
      </c>
    </row>
    <row r="126" spans="1:5" ht="102">
      <c r="A126" t="s">
        <v>56</v>
      </c>
      <c r="E126" s="36" t="s">
        <v>1780</v>
      </c>
    </row>
    <row r="127" spans="1:16" ht="12.75">
      <c r="A127" s="25" t="s">
        <v>46</v>
      </c>
      <c r="B127" s="29" t="s">
        <v>1781</v>
      </c>
      <c r="C127" s="29" t="s">
        <v>1782</v>
      </c>
      <c r="D127" s="25" t="s">
        <v>48</v>
      </c>
      <c r="E127" s="30" t="s">
        <v>1783</v>
      </c>
      <c r="F127" s="31" t="s">
        <v>353</v>
      </c>
      <c r="G127" s="32">
        <v>0.5</v>
      </c>
      <c r="H127" s="33">
        <v>0</v>
      </c>
      <c r="I127" s="34">
        <f>ROUND(ROUND(H127,2)*ROUND(G127,3),2)</f>
      </c>
      <c r="J127" s="31" t="s">
        <v>107</v>
      </c>
      <c r="O127">
        <f>(I127*21)/100</f>
      </c>
      <c r="P127" t="s">
        <v>22</v>
      </c>
    </row>
    <row r="128" spans="1:5" ht="25.5">
      <c r="A128" s="35" t="s">
        <v>52</v>
      </c>
      <c r="E128" s="36" t="s">
        <v>1784</v>
      </c>
    </row>
    <row r="129" spans="1:5" ht="76.5">
      <c r="A129" s="37" t="s">
        <v>54</v>
      </c>
      <c r="E129" s="38" t="s">
        <v>1785</v>
      </c>
    </row>
    <row r="130" spans="1:5" ht="51">
      <c r="A130" t="s">
        <v>56</v>
      </c>
      <c r="E130" s="36" t="s">
        <v>1786</v>
      </c>
    </row>
    <row r="131" spans="1:16" ht="12.75">
      <c r="A131" s="25" t="s">
        <v>46</v>
      </c>
      <c r="B131" s="29" t="s">
        <v>1787</v>
      </c>
      <c r="C131" s="29" t="s">
        <v>1788</v>
      </c>
      <c r="D131" s="25" t="s">
        <v>48</v>
      </c>
      <c r="E131" s="30" t="s">
        <v>1789</v>
      </c>
      <c r="F131" s="31" t="s">
        <v>106</v>
      </c>
      <c r="G131" s="32">
        <v>532.935</v>
      </c>
      <c r="H131" s="33">
        <v>0</v>
      </c>
      <c r="I131" s="34">
        <f>ROUND(ROUND(H131,2)*ROUND(G131,3),2)</f>
      </c>
      <c r="J131" s="31" t="s">
        <v>107</v>
      </c>
      <c r="O131">
        <f>(I131*21)/100</f>
      </c>
      <c r="P131" t="s">
        <v>22</v>
      </c>
    </row>
    <row r="132" spans="1:5" ht="12.75">
      <c r="A132" s="35" t="s">
        <v>52</v>
      </c>
      <c r="E132" s="36" t="s">
        <v>48</v>
      </c>
    </row>
    <row r="133" spans="1:5" ht="51">
      <c r="A133" s="37" t="s">
        <v>54</v>
      </c>
      <c r="E133" s="38" t="s">
        <v>1763</v>
      </c>
    </row>
    <row r="134" spans="1:5" ht="51">
      <c r="A134" t="s">
        <v>56</v>
      </c>
      <c r="E134" s="36" t="s">
        <v>1339</v>
      </c>
    </row>
    <row r="135" spans="1:18" ht="12.75" customHeight="1">
      <c r="A135" s="6" t="s">
        <v>44</v>
      </c>
      <c r="B135" s="6"/>
      <c r="C135" s="41" t="s">
        <v>80</v>
      </c>
      <c r="D135" s="6"/>
      <c r="E135" s="27" t="s">
        <v>415</v>
      </c>
      <c r="F135" s="6"/>
      <c r="G135" s="6"/>
      <c r="H135" s="6"/>
      <c r="I135" s="42">
        <f>0+Q135</f>
      </c>
      <c r="J135" s="6"/>
      <c r="O135">
        <f>0+R135</f>
      </c>
      <c r="Q135">
        <f>0+I136+I140</f>
      </c>
      <c r="R135">
        <f>0+O136+O140</f>
      </c>
    </row>
    <row r="136" spans="1:16" ht="12.75">
      <c r="A136" s="25" t="s">
        <v>46</v>
      </c>
      <c r="B136" s="29" t="s">
        <v>1790</v>
      </c>
      <c r="C136" s="29" t="s">
        <v>1791</v>
      </c>
      <c r="D136" s="25" t="s">
        <v>48</v>
      </c>
      <c r="E136" s="30" t="s">
        <v>1792</v>
      </c>
      <c r="F136" s="31" t="s">
        <v>158</v>
      </c>
      <c r="G136" s="32">
        <v>24</v>
      </c>
      <c r="H136" s="33">
        <v>0</v>
      </c>
      <c r="I136" s="34">
        <f>ROUND(ROUND(H136,2)*ROUND(G136,3),2)</f>
      </c>
      <c r="J136" s="31" t="s">
        <v>107</v>
      </c>
      <c r="O136">
        <f>(I136*21)/100</f>
      </c>
      <c r="P136" t="s">
        <v>22</v>
      </c>
    </row>
    <row r="137" spans="1:5" ht="12.75">
      <c r="A137" s="35" t="s">
        <v>52</v>
      </c>
      <c r="E137" s="36" t="s">
        <v>1793</v>
      </c>
    </row>
    <row r="138" spans="1:5" ht="12.75">
      <c r="A138" s="37" t="s">
        <v>54</v>
      </c>
      <c r="E138" s="38" t="s">
        <v>1794</v>
      </c>
    </row>
    <row r="139" spans="1:5" ht="267.75">
      <c r="A139" t="s">
        <v>56</v>
      </c>
      <c r="E139" s="36" t="s">
        <v>569</v>
      </c>
    </row>
    <row r="140" spans="1:16" ht="12.75">
      <c r="A140" s="25" t="s">
        <v>46</v>
      </c>
      <c r="B140" s="29" t="s">
        <v>1795</v>
      </c>
      <c r="C140" s="29" t="s">
        <v>1349</v>
      </c>
      <c r="D140" s="25" t="s">
        <v>48</v>
      </c>
      <c r="E140" s="30" t="s">
        <v>1350</v>
      </c>
      <c r="F140" s="31" t="s">
        <v>158</v>
      </c>
      <c r="G140" s="32">
        <v>90</v>
      </c>
      <c r="H140" s="33">
        <v>0</v>
      </c>
      <c r="I140" s="34">
        <f>ROUND(ROUND(H140,2)*ROUND(G140,3),2)</f>
      </c>
      <c r="J140" s="31" t="s">
        <v>107</v>
      </c>
      <c r="O140">
        <f>(I140*21)/100</f>
      </c>
      <c r="P140" t="s">
        <v>22</v>
      </c>
    </row>
    <row r="141" spans="1:5" ht="12.75">
      <c r="A141" s="35" t="s">
        <v>52</v>
      </c>
      <c r="E141" s="36" t="s">
        <v>1796</v>
      </c>
    </row>
    <row r="142" spans="1:5" ht="12.75">
      <c r="A142" s="37" t="s">
        <v>54</v>
      </c>
      <c r="E142" s="38" t="s">
        <v>1797</v>
      </c>
    </row>
    <row r="143" spans="1:5" ht="242.25">
      <c r="A143" t="s">
        <v>56</v>
      </c>
      <c r="E143" s="36" t="s">
        <v>1353</v>
      </c>
    </row>
    <row r="144" spans="1:18" ht="12.75" customHeight="1">
      <c r="A144" s="6" t="s">
        <v>44</v>
      </c>
      <c r="B144" s="6"/>
      <c r="C144" s="41" t="s">
        <v>39</v>
      </c>
      <c r="D144" s="6"/>
      <c r="E144" s="27" t="s">
        <v>154</v>
      </c>
      <c r="F144" s="6"/>
      <c r="G144" s="6"/>
      <c r="H144" s="6"/>
      <c r="I144" s="42">
        <f>0+Q144</f>
      </c>
      <c r="J144" s="6"/>
      <c r="O144">
        <f>0+R144</f>
      </c>
      <c r="Q144">
        <f>0+I145+I149+I153+I157+I161+I165</f>
      </c>
      <c r="R144">
        <f>0+O145+O149+O153+O157+O161+O165</f>
      </c>
    </row>
    <row r="145" spans="1:16" ht="12.75">
      <c r="A145" s="25" t="s">
        <v>46</v>
      </c>
      <c r="B145" s="29" t="s">
        <v>1798</v>
      </c>
      <c r="C145" s="29" t="s">
        <v>1396</v>
      </c>
      <c r="D145" s="25" t="s">
        <v>48</v>
      </c>
      <c r="E145" s="30" t="s">
        <v>1397</v>
      </c>
      <c r="F145" s="31" t="s">
        <v>158</v>
      </c>
      <c r="G145" s="32">
        <v>92.4</v>
      </c>
      <c r="H145" s="33">
        <v>0</v>
      </c>
      <c r="I145" s="34">
        <f>ROUND(ROUND(H145,2)*ROUND(G145,3),2)</f>
      </c>
      <c r="J145" s="31" t="s">
        <v>107</v>
      </c>
      <c r="O145">
        <f>(I145*21)/100</f>
      </c>
      <c r="P145" t="s">
        <v>22</v>
      </c>
    </row>
    <row r="146" spans="1:5" ht="12.75">
      <c r="A146" s="35" t="s">
        <v>52</v>
      </c>
      <c r="E146" s="36" t="s">
        <v>1799</v>
      </c>
    </row>
    <row r="147" spans="1:5" ht="12.75">
      <c r="A147" s="37" t="s">
        <v>54</v>
      </c>
      <c r="E147" s="38" t="s">
        <v>1800</v>
      </c>
    </row>
    <row r="148" spans="1:5" ht="25.5">
      <c r="A148" t="s">
        <v>56</v>
      </c>
      <c r="E148" s="36" t="s">
        <v>1400</v>
      </c>
    </row>
    <row r="149" spans="1:16" ht="12.75">
      <c r="A149" s="25" t="s">
        <v>46</v>
      </c>
      <c r="B149" s="29" t="s">
        <v>1801</v>
      </c>
      <c r="C149" s="29" t="s">
        <v>576</v>
      </c>
      <c r="D149" s="25" t="s">
        <v>48</v>
      </c>
      <c r="E149" s="30" t="s">
        <v>577</v>
      </c>
      <c r="F149" s="31" t="s">
        <v>158</v>
      </c>
      <c r="G149" s="32">
        <v>92.4</v>
      </c>
      <c r="H149" s="33">
        <v>0</v>
      </c>
      <c r="I149" s="34">
        <f>ROUND(ROUND(H149,2)*ROUND(G149,3),2)</f>
      </c>
      <c r="J149" s="31" t="s">
        <v>107</v>
      </c>
      <c r="O149">
        <f>(I149*21)/100</f>
      </c>
      <c r="P149" t="s">
        <v>22</v>
      </c>
    </row>
    <row r="150" spans="1:5" ht="12.75">
      <c r="A150" s="35" t="s">
        <v>52</v>
      </c>
      <c r="E150" s="36" t="s">
        <v>48</v>
      </c>
    </row>
    <row r="151" spans="1:5" ht="12.75">
      <c r="A151" s="37" t="s">
        <v>54</v>
      </c>
      <c r="E151" s="38" t="s">
        <v>1800</v>
      </c>
    </row>
    <row r="152" spans="1:5" ht="38.25">
      <c r="A152" t="s">
        <v>56</v>
      </c>
      <c r="E152" s="36" t="s">
        <v>1402</v>
      </c>
    </row>
    <row r="153" spans="1:16" ht="12.75">
      <c r="A153" s="25" t="s">
        <v>46</v>
      </c>
      <c r="B153" s="29" t="s">
        <v>1802</v>
      </c>
      <c r="C153" s="29" t="s">
        <v>1803</v>
      </c>
      <c r="D153" s="25" t="s">
        <v>217</v>
      </c>
      <c r="E153" s="30" t="s">
        <v>1804</v>
      </c>
      <c r="F153" s="31" t="s">
        <v>158</v>
      </c>
      <c r="G153" s="32">
        <v>92.4</v>
      </c>
      <c r="H153" s="33">
        <v>0</v>
      </c>
      <c r="I153" s="34">
        <f>ROUND(ROUND(H153,2)*ROUND(G153,3),2)</f>
      </c>
      <c r="J153" s="31" t="s">
        <v>107</v>
      </c>
      <c r="O153">
        <f>(I153*21)/100</f>
      </c>
      <c r="P153" t="s">
        <v>22</v>
      </c>
    </row>
    <row r="154" spans="1:5" ht="25.5">
      <c r="A154" s="35" t="s">
        <v>52</v>
      </c>
      <c r="E154" s="36" t="s">
        <v>1805</v>
      </c>
    </row>
    <row r="155" spans="1:5" ht="12.75">
      <c r="A155" s="37" t="s">
        <v>54</v>
      </c>
      <c r="E155" s="38" t="s">
        <v>1806</v>
      </c>
    </row>
    <row r="156" spans="1:5" ht="357">
      <c r="A156" t="s">
        <v>56</v>
      </c>
      <c r="E156" s="36" t="s">
        <v>1807</v>
      </c>
    </row>
    <row r="157" spans="1:16" ht="12.75">
      <c r="A157" s="25" t="s">
        <v>46</v>
      </c>
      <c r="B157" s="29" t="s">
        <v>1808</v>
      </c>
      <c r="C157" s="29" t="s">
        <v>1403</v>
      </c>
      <c r="D157" s="25" t="s">
        <v>217</v>
      </c>
      <c r="E157" s="30" t="s">
        <v>1404</v>
      </c>
      <c r="F157" s="31" t="s">
        <v>106</v>
      </c>
      <c r="G157" s="32">
        <v>649.675</v>
      </c>
      <c r="H157" s="33">
        <v>0</v>
      </c>
      <c r="I157" s="34">
        <f>ROUND(ROUND(H157,2)*ROUND(G157,3),2)</f>
      </c>
      <c r="J157" s="31" t="s">
        <v>107</v>
      </c>
      <c r="O157">
        <f>(I157*21)/100</f>
      </c>
      <c r="P157" t="s">
        <v>22</v>
      </c>
    </row>
    <row r="158" spans="1:5" ht="12.75">
      <c r="A158" s="35" t="s">
        <v>52</v>
      </c>
      <c r="E158" s="36" t="s">
        <v>1405</v>
      </c>
    </row>
    <row r="159" spans="1:5" ht="102">
      <c r="A159" s="37" t="s">
        <v>54</v>
      </c>
      <c r="E159" s="38" t="s">
        <v>1809</v>
      </c>
    </row>
    <row r="160" spans="1:5" ht="25.5">
      <c r="A160" t="s">
        <v>56</v>
      </c>
      <c r="E160" s="36" t="s">
        <v>589</v>
      </c>
    </row>
    <row r="161" spans="1:16" ht="12.75">
      <c r="A161" s="25" t="s">
        <v>46</v>
      </c>
      <c r="B161" s="29" t="s">
        <v>1810</v>
      </c>
      <c r="C161" s="29" t="s">
        <v>1811</v>
      </c>
      <c r="D161" s="25" t="s">
        <v>48</v>
      </c>
      <c r="E161" s="30" t="s">
        <v>1812</v>
      </c>
      <c r="F161" s="31" t="s">
        <v>106</v>
      </c>
      <c r="G161" s="32">
        <v>12.72</v>
      </c>
      <c r="H161" s="33">
        <v>0</v>
      </c>
      <c r="I161" s="34">
        <f>ROUND(ROUND(H161,2)*ROUND(G161,3),2)</f>
      </c>
      <c r="J161" s="31" t="s">
        <v>107</v>
      </c>
      <c r="O161">
        <f>(I161*21)/100</f>
      </c>
      <c r="P161" t="s">
        <v>22</v>
      </c>
    </row>
    <row r="162" spans="1:5" ht="12.75">
      <c r="A162" s="35" t="s">
        <v>52</v>
      </c>
      <c r="E162" s="36" t="s">
        <v>1813</v>
      </c>
    </row>
    <row r="163" spans="1:5" ht="25.5">
      <c r="A163" s="37" t="s">
        <v>54</v>
      </c>
      <c r="E163" s="38" t="s">
        <v>1814</v>
      </c>
    </row>
    <row r="164" spans="1:5" ht="25.5">
      <c r="A164" t="s">
        <v>56</v>
      </c>
      <c r="E164" s="36" t="s">
        <v>1815</v>
      </c>
    </row>
    <row r="165" spans="1:16" ht="12.75">
      <c r="A165" s="25" t="s">
        <v>46</v>
      </c>
      <c r="B165" s="29" t="s">
        <v>1816</v>
      </c>
      <c r="C165" s="29" t="s">
        <v>1817</v>
      </c>
      <c r="D165" s="25" t="s">
        <v>48</v>
      </c>
      <c r="E165" s="30" t="s">
        <v>1818</v>
      </c>
      <c r="F165" s="31" t="s">
        <v>186</v>
      </c>
      <c r="G165" s="32">
        <v>0.324</v>
      </c>
      <c r="H165" s="33">
        <v>0</v>
      </c>
      <c r="I165" s="34">
        <f>ROUND(ROUND(H165,2)*ROUND(G165,3),2)</f>
      </c>
      <c r="J165" s="31" t="s">
        <v>107</v>
      </c>
      <c r="O165">
        <f>(I165*21)/100</f>
      </c>
      <c r="P165" t="s">
        <v>22</v>
      </c>
    </row>
    <row r="166" spans="1:5" ht="12.75">
      <c r="A166" s="35" t="s">
        <v>52</v>
      </c>
      <c r="E166" s="36" t="s">
        <v>1819</v>
      </c>
    </row>
    <row r="167" spans="1:5" ht="12.75">
      <c r="A167" s="37" t="s">
        <v>54</v>
      </c>
      <c r="E167" s="38" t="s">
        <v>1820</v>
      </c>
    </row>
    <row r="168" spans="1:5" ht="76.5">
      <c r="A168" t="s">
        <v>56</v>
      </c>
      <c r="E168" s="36" t="s">
        <v>281</v>
      </c>
    </row>
    <row r="169" spans="1:18" ht="12.75" customHeight="1">
      <c r="A169" s="6" t="s">
        <v>44</v>
      </c>
      <c r="B169" s="6"/>
      <c r="C169" s="41" t="s">
        <v>1821</v>
      </c>
      <c r="D169" s="6"/>
      <c r="E169" s="27" t="s">
        <v>1822</v>
      </c>
      <c r="F169" s="6"/>
      <c r="G169" s="6"/>
      <c r="H169" s="6"/>
      <c r="I169" s="42">
        <f>0+Q169</f>
      </c>
      <c r="J169" s="6"/>
      <c r="O169">
        <f>0+R169</f>
      </c>
      <c r="Q169">
        <f>0+I170+I174+I178+I182+I186</f>
      </c>
      <c r="R169">
        <f>0+O170+O174+O178+O182+O186</f>
      </c>
    </row>
    <row r="170" spans="1:16" ht="12.75">
      <c r="A170" s="25" t="s">
        <v>46</v>
      </c>
      <c r="B170" s="29" t="s">
        <v>447</v>
      </c>
      <c r="C170" s="29" t="s">
        <v>1823</v>
      </c>
      <c r="D170" s="25" t="s">
        <v>48</v>
      </c>
      <c r="E170" s="30" t="s">
        <v>1824</v>
      </c>
      <c r="F170" s="31" t="s">
        <v>98</v>
      </c>
      <c r="G170" s="32">
        <v>1</v>
      </c>
      <c r="H170" s="33">
        <v>0</v>
      </c>
      <c r="I170" s="34">
        <f>ROUND(ROUND(H170,2)*ROUND(G170,3),2)</f>
      </c>
      <c r="J170" s="31"/>
      <c r="O170">
        <f>(I170*21)/100</f>
      </c>
      <c r="P170" t="s">
        <v>22</v>
      </c>
    </row>
    <row r="171" spans="1:5" ht="12.75">
      <c r="A171" s="35" t="s">
        <v>52</v>
      </c>
      <c r="E171" s="36" t="s">
        <v>48</v>
      </c>
    </row>
    <row r="172" spans="1:5" ht="12.75">
      <c r="A172" s="37" t="s">
        <v>54</v>
      </c>
      <c r="E172" s="38" t="s">
        <v>48</v>
      </c>
    </row>
    <row r="173" spans="1:5" ht="12.75">
      <c r="A173" t="s">
        <v>56</v>
      </c>
      <c r="E173" s="36" t="s">
        <v>48</v>
      </c>
    </row>
    <row r="174" spans="1:16" ht="12.75">
      <c r="A174" s="25" t="s">
        <v>46</v>
      </c>
      <c r="B174" s="29" t="s">
        <v>452</v>
      </c>
      <c r="C174" s="29" t="s">
        <v>1825</v>
      </c>
      <c r="D174" s="25" t="s">
        <v>48</v>
      </c>
      <c r="E174" s="30" t="s">
        <v>1826</v>
      </c>
      <c r="F174" s="31" t="s">
        <v>98</v>
      </c>
      <c r="G174" s="32">
        <v>1</v>
      </c>
      <c r="H174" s="33">
        <v>0</v>
      </c>
      <c r="I174" s="34">
        <f>ROUND(ROUND(H174,2)*ROUND(G174,3),2)</f>
      </c>
      <c r="J174" s="31"/>
      <c r="O174">
        <f>(I174*21)/100</f>
      </c>
      <c r="P174" t="s">
        <v>22</v>
      </c>
    </row>
    <row r="175" spans="1:5" ht="12.75">
      <c r="A175" s="35" t="s">
        <v>52</v>
      </c>
      <c r="E175" s="36" t="s">
        <v>48</v>
      </c>
    </row>
    <row r="176" spans="1:5" ht="12.75">
      <c r="A176" s="37" t="s">
        <v>54</v>
      </c>
      <c r="E176" s="38" t="s">
        <v>48</v>
      </c>
    </row>
    <row r="177" spans="1:5" ht="12.75">
      <c r="A177" t="s">
        <v>56</v>
      </c>
      <c r="E177" s="36" t="s">
        <v>48</v>
      </c>
    </row>
    <row r="178" spans="1:16" ht="12.75">
      <c r="A178" s="25" t="s">
        <v>46</v>
      </c>
      <c r="B178" s="29" t="s">
        <v>457</v>
      </c>
      <c r="C178" s="29" t="s">
        <v>1827</v>
      </c>
      <c r="D178" s="25" t="s">
        <v>48</v>
      </c>
      <c r="E178" s="30" t="s">
        <v>1828</v>
      </c>
      <c r="F178" s="31" t="s">
        <v>98</v>
      </c>
      <c r="G178" s="32">
        <v>2</v>
      </c>
      <c r="H178" s="33">
        <v>0</v>
      </c>
      <c r="I178" s="34">
        <f>ROUND(ROUND(H178,2)*ROUND(G178,3),2)</f>
      </c>
      <c r="J178" s="31"/>
      <c r="O178">
        <f>(I178*21)/100</f>
      </c>
      <c r="P178" t="s">
        <v>22</v>
      </c>
    </row>
    <row r="179" spans="1:5" ht="12.75">
      <c r="A179" s="35" t="s">
        <v>52</v>
      </c>
      <c r="E179" s="36" t="s">
        <v>48</v>
      </c>
    </row>
    <row r="180" spans="1:5" ht="12.75">
      <c r="A180" s="37" t="s">
        <v>54</v>
      </c>
      <c r="E180" s="38" t="s">
        <v>48</v>
      </c>
    </row>
    <row r="181" spans="1:5" ht="12.75">
      <c r="A181" t="s">
        <v>56</v>
      </c>
      <c r="E181" s="36" t="s">
        <v>48</v>
      </c>
    </row>
    <row r="182" spans="1:16" ht="12.75">
      <c r="A182" s="25" t="s">
        <v>46</v>
      </c>
      <c r="B182" s="29" t="s">
        <v>461</v>
      </c>
      <c r="C182" s="29" t="s">
        <v>1827</v>
      </c>
      <c r="D182" s="25" t="s">
        <v>28</v>
      </c>
      <c r="E182" s="30" t="s">
        <v>1829</v>
      </c>
      <c r="F182" s="31" t="s">
        <v>98</v>
      </c>
      <c r="G182" s="32">
        <v>2</v>
      </c>
      <c r="H182" s="33">
        <v>0</v>
      </c>
      <c r="I182" s="34">
        <f>ROUND(ROUND(H182,2)*ROUND(G182,3),2)</f>
      </c>
      <c r="J182" s="31"/>
      <c r="O182">
        <f>(I182*21)/100</f>
      </c>
      <c r="P182" t="s">
        <v>22</v>
      </c>
    </row>
    <row r="183" spans="1:5" ht="12.75">
      <c r="A183" s="35" t="s">
        <v>52</v>
      </c>
      <c r="E183" s="36" t="s">
        <v>48</v>
      </c>
    </row>
    <row r="184" spans="1:5" ht="12.75">
      <c r="A184" s="37" t="s">
        <v>54</v>
      </c>
      <c r="E184" s="38" t="s">
        <v>48</v>
      </c>
    </row>
    <row r="185" spans="1:5" ht="12.75">
      <c r="A185" t="s">
        <v>56</v>
      </c>
      <c r="E185" s="36" t="s">
        <v>48</v>
      </c>
    </row>
    <row r="186" spans="1:16" ht="12.75">
      <c r="A186" s="25" t="s">
        <v>46</v>
      </c>
      <c r="B186" s="29" t="s">
        <v>466</v>
      </c>
      <c r="C186" s="29" t="s">
        <v>1830</v>
      </c>
      <c r="D186" s="25" t="s">
        <v>48</v>
      </c>
      <c r="E186" s="30" t="s">
        <v>1831</v>
      </c>
      <c r="F186" s="31" t="s">
        <v>98</v>
      </c>
      <c r="G186" s="32">
        <v>2</v>
      </c>
      <c r="H186" s="33">
        <v>0</v>
      </c>
      <c r="I186" s="34">
        <f>ROUND(ROUND(H186,2)*ROUND(G186,3),2)</f>
      </c>
      <c r="J186" s="31"/>
      <c r="O186">
        <f>(I186*21)/100</f>
      </c>
      <c r="P186" t="s">
        <v>22</v>
      </c>
    </row>
    <row r="187" spans="1:5" ht="12.75">
      <c r="A187" s="35" t="s">
        <v>52</v>
      </c>
      <c r="E187" s="36" t="s">
        <v>48</v>
      </c>
    </row>
    <row r="188" spans="1:5" ht="12.75">
      <c r="A188" s="37" t="s">
        <v>54</v>
      </c>
      <c r="E188" s="38" t="s">
        <v>48</v>
      </c>
    </row>
    <row r="189" spans="1:5" ht="12.75">
      <c r="A189" t="s">
        <v>56</v>
      </c>
      <c r="E189" s="36" t="s">
        <v>48</v>
      </c>
    </row>
    <row r="190" spans="1:18" ht="12.75" customHeight="1">
      <c r="A190" s="6" t="s">
        <v>44</v>
      </c>
      <c r="B190" s="6"/>
      <c r="C190" s="41" t="s">
        <v>1832</v>
      </c>
      <c r="D190" s="6"/>
      <c r="E190" s="27" t="s">
        <v>1833</v>
      </c>
      <c r="F190" s="6"/>
      <c r="G190" s="6"/>
      <c r="H190" s="6"/>
      <c r="I190" s="42">
        <f>0+Q190</f>
      </c>
      <c r="J190" s="6"/>
      <c r="O190">
        <f>0+R190</f>
      </c>
      <c r="Q190">
        <f>0+I191+I195+I199+I203+I207+I211+I215+I219+I223+I227+I231+I235+I239+I243+I247+I251+I255+I259</f>
      </c>
      <c r="R190">
        <f>0+O191+O195+O199+O203+O207+O211+O215+O219+O223+O227+O231+O235+O239+O243+O247+O251+O255+O259</f>
      </c>
    </row>
    <row r="191" spans="1:16" ht="12.75">
      <c r="A191" s="25" t="s">
        <v>46</v>
      </c>
      <c r="B191" s="29" t="s">
        <v>530</v>
      </c>
      <c r="C191" s="29" t="s">
        <v>1834</v>
      </c>
      <c r="D191" s="25" t="s">
        <v>48</v>
      </c>
      <c r="E191" s="30" t="s">
        <v>1835</v>
      </c>
      <c r="F191" s="31" t="s">
        <v>1836</v>
      </c>
      <c r="G191" s="32">
        <v>0.04</v>
      </c>
      <c r="H191" s="33">
        <v>0</v>
      </c>
      <c r="I191" s="34">
        <f>ROUND(ROUND(H191,2)*ROUND(G191,3),2)</f>
      </c>
      <c r="J191" s="31"/>
      <c r="O191">
        <f>(I191*21)/100</f>
      </c>
      <c r="P191" t="s">
        <v>22</v>
      </c>
    </row>
    <row r="192" spans="1:5" ht="12.75">
      <c r="A192" s="35" t="s">
        <v>52</v>
      </c>
      <c r="E192" s="36" t="s">
        <v>48</v>
      </c>
    </row>
    <row r="193" spans="1:5" ht="12.75">
      <c r="A193" s="37" t="s">
        <v>54</v>
      </c>
      <c r="E193" s="38" t="s">
        <v>1837</v>
      </c>
    </row>
    <row r="194" spans="1:5" ht="12.75">
      <c r="A194" t="s">
        <v>56</v>
      </c>
      <c r="E194" s="36" t="s">
        <v>48</v>
      </c>
    </row>
    <row r="195" spans="1:16" ht="12.75">
      <c r="A195" s="25" t="s">
        <v>46</v>
      </c>
      <c r="B195" s="29" t="s">
        <v>536</v>
      </c>
      <c r="C195" s="29" t="s">
        <v>1838</v>
      </c>
      <c r="D195" s="25" t="s">
        <v>48</v>
      </c>
      <c r="E195" s="30" t="s">
        <v>1839</v>
      </c>
      <c r="F195" s="31" t="s">
        <v>106</v>
      </c>
      <c r="G195" s="32">
        <v>14</v>
      </c>
      <c r="H195" s="33">
        <v>0</v>
      </c>
      <c r="I195" s="34">
        <f>ROUND(ROUND(H195,2)*ROUND(G195,3),2)</f>
      </c>
      <c r="J195" s="31"/>
      <c r="O195">
        <f>(I195*21)/100</f>
      </c>
      <c r="P195" t="s">
        <v>22</v>
      </c>
    </row>
    <row r="196" spans="1:5" ht="12.75">
      <c r="A196" s="35" t="s">
        <v>52</v>
      </c>
      <c r="E196" s="36" t="s">
        <v>48</v>
      </c>
    </row>
    <row r="197" spans="1:5" ht="12.75">
      <c r="A197" s="37" t="s">
        <v>54</v>
      </c>
      <c r="E197" s="38" t="s">
        <v>1840</v>
      </c>
    </row>
    <row r="198" spans="1:5" ht="12.75">
      <c r="A198" t="s">
        <v>56</v>
      </c>
      <c r="E198" s="36" t="s">
        <v>48</v>
      </c>
    </row>
    <row r="199" spans="1:16" ht="12.75">
      <c r="A199" s="25" t="s">
        <v>46</v>
      </c>
      <c r="B199" s="29" t="s">
        <v>878</v>
      </c>
      <c r="C199" s="29" t="s">
        <v>1841</v>
      </c>
      <c r="D199" s="25" t="s">
        <v>48</v>
      </c>
      <c r="E199" s="30" t="s">
        <v>1842</v>
      </c>
      <c r="F199" s="31" t="s">
        <v>106</v>
      </c>
      <c r="G199" s="32">
        <v>4</v>
      </c>
      <c r="H199" s="33">
        <v>0</v>
      </c>
      <c r="I199" s="34">
        <f>ROUND(ROUND(H199,2)*ROUND(G199,3),2)</f>
      </c>
      <c r="J199" s="31"/>
      <c r="O199">
        <f>(I199*21)/100</f>
      </c>
      <c r="P199" t="s">
        <v>22</v>
      </c>
    </row>
    <row r="200" spans="1:5" ht="12.75">
      <c r="A200" s="35" t="s">
        <v>52</v>
      </c>
      <c r="E200" s="36" t="s">
        <v>48</v>
      </c>
    </row>
    <row r="201" spans="1:5" ht="12.75">
      <c r="A201" s="37" t="s">
        <v>54</v>
      </c>
      <c r="E201" s="38" t="s">
        <v>1843</v>
      </c>
    </row>
    <row r="202" spans="1:5" ht="12.75">
      <c r="A202" t="s">
        <v>56</v>
      </c>
      <c r="E202" s="36" t="s">
        <v>48</v>
      </c>
    </row>
    <row r="203" spans="1:16" ht="12.75">
      <c r="A203" s="25" t="s">
        <v>46</v>
      </c>
      <c r="B203" s="29" t="s">
        <v>881</v>
      </c>
      <c r="C203" s="29" t="s">
        <v>1844</v>
      </c>
      <c r="D203" s="25" t="s">
        <v>48</v>
      </c>
      <c r="E203" s="30" t="s">
        <v>1845</v>
      </c>
      <c r="F203" s="31" t="s">
        <v>106</v>
      </c>
      <c r="G203" s="32">
        <v>1.5</v>
      </c>
      <c r="H203" s="33">
        <v>0</v>
      </c>
      <c r="I203" s="34">
        <f>ROUND(ROUND(H203,2)*ROUND(G203,3),2)</f>
      </c>
      <c r="J203" s="31"/>
      <c r="O203">
        <f>(I203*21)/100</f>
      </c>
      <c r="P203" t="s">
        <v>22</v>
      </c>
    </row>
    <row r="204" spans="1:5" ht="12.75">
      <c r="A204" s="35" t="s">
        <v>52</v>
      </c>
      <c r="E204" s="36" t="s">
        <v>48</v>
      </c>
    </row>
    <row r="205" spans="1:5" ht="12.75">
      <c r="A205" s="37" t="s">
        <v>54</v>
      </c>
      <c r="E205" s="38" t="s">
        <v>1846</v>
      </c>
    </row>
    <row r="206" spans="1:5" ht="12.75">
      <c r="A206" t="s">
        <v>56</v>
      </c>
      <c r="E206" s="36" t="s">
        <v>48</v>
      </c>
    </row>
    <row r="207" spans="1:16" ht="12.75">
      <c r="A207" s="25" t="s">
        <v>46</v>
      </c>
      <c r="B207" s="29" t="s">
        <v>887</v>
      </c>
      <c r="C207" s="29" t="s">
        <v>1847</v>
      </c>
      <c r="D207" s="25" t="s">
        <v>48</v>
      </c>
      <c r="E207" s="30" t="s">
        <v>1848</v>
      </c>
      <c r="F207" s="31" t="s">
        <v>158</v>
      </c>
      <c r="G207" s="32">
        <v>160</v>
      </c>
      <c r="H207" s="33">
        <v>0</v>
      </c>
      <c r="I207" s="34">
        <f>ROUND(ROUND(H207,2)*ROUND(G207,3),2)</f>
      </c>
      <c r="J207" s="31"/>
      <c r="O207">
        <f>(I207*21)/100</f>
      </c>
      <c r="P207" t="s">
        <v>22</v>
      </c>
    </row>
    <row r="208" spans="1:5" ht="12.75">
      <c r="A208" s="35" t="s">
        <v>52</v>
      </c>
      <c r="E208" s="36" t="s">
        <v>48</v>
      </c>
    </row>
    <row r="209" spans="1:5" ht="12.75">
      <c r="A209" s="37" t="s">
        <v>54</v>
      </c>
      <c r="E209" s="38" t="s">
        <v>48</v>
      </c>
    </row>
    <row r="210" spans="1:5" ht="12.75">
      <c r="A210" t="s">
        <v>56</v>
      </c>
      <c r="E210" s="36" t="s">
        <v>48</v>
      </c>
    </row>
    <row r="211" spans="1:16" ht="12.75">
      <c r="A211" s="25" t="s">
        <v>46</v>
      </c>
      <c r="B211" s="29" t="s">
        <v>889</v>
      </c>
      <c r="C211" s="29" t="s">
        <v>1849</v>
      </c>
      <c r="D211" s="25" t="s">
        <v>48</v>
      </c>
      <c r="E211" s="30" t="s">
        <v>1850</v>
      </c>
      <c r="F211" s="31" t="s">
        <v>158</v>
      </c>
      <c r="G211" s="32">
        <v>60</v>
      </c>
      <c r="H211" s="33">
        <v>0</v>
      </c>
      <c r="I211" s="34">
        <f>ROUND(ROUND(H211,2)*ROUND(G211,3),2)</f>
      </c>
      <c r="J211" s="31"/>
      <c r="O211">
        <f>(I211*21)/100</f>
      </c>
      <c r="P211" t="s">
        <v>22</v>
      </c>
    </row>
    <row r="212" spans="1:5" ht="12.75">
      <c r="A212" s="35" t="s">
        <v>52</v>
      </c>
      <c r="E212" s="36" t="s">
        <v>48</v>
      </c>
    </row>
    <row r="213" spans="1:5" ht="12.75">
      <c r="A213" s="37" t="s">
        <v>54</v>
      </c>
      <c r="E213" s="38" t="s">
        <v>48</v>
      </c>
    </row>
    <row r="214" spans="1:5" ht="12.75">
      <c r="A214" t="s">
        <v>56</v>
      </c>
      <c r="E214" s="36" t="s">
        <v>48</v>
      </c>
    </row>
    <row r="215" spans="1:16" ht="12.75">
      <c r="A215" s="25" t="s">
        <v>46</v>
      </c>
      <c r="B215" s="29" t="s">
        <v>1851</v>
      </c>
      <c r="C215" s="29" t="s">
        <v>1852</v>
      </c>
      <c r="D215" s="25" t="s">
        <v>48</v>
      </c>
      <c r="E215" s="30" t="s">
        <v>1853</v>
      </c>
      <c r="F215" s="31" t="s">
        <v>98</v>
      </c>
      <c r="G215" s="32">
        <v>1</v>
      </c>
      <c r="H215" s="33">
        <v>0</v>
      </c>
      <c r="I215" s="34">
        <f>ROUND(ROUND(H215,2)*ROUND(G215,3),2)</f>
      </c>
      <c r="J215" s="31"/>
      <c r="O215">
        <f>(I215*21)/100</f>
      </c>
      <c r="P215" t="s">
        <v>22</v>
      </c>
    </row>
    <row r="216" spans="1:5" ht="12.75">
      <c r="A216" s="35" t="s">
        <v>52</v>
      </c>
      <c r="E216" s="36" t="s">
        <v>48</v>
      </c>
    </row>
    <row r="217" spans="1:5" ht="12.75">
      <c r="A217" s="37" t="s">
        <v>54</v>
      </c>
      <c r="E217" s="38" t="s">
        <v>48</v>
      </c>
    </row>
    <row r="218" spans="1:5" ht="12.75">
      <c r="A218" t="s">
        <v>56</v>
      </c>
      <c r="E218" s="36" t="s">
        <v>48</v>
      </c>
    </row>
    <row r="219" spans="1:16" ht="12.75">
      <c r="A219" s="25" t="s">
        <v>46</v>
      </c>
      <c r="B219" s="29" t="s">
        <v>1854</v>
      </c>
      <c r="C219" s="29" t="s">
        <v>1855</v>
      </c>
      <c r="D219" s="25" t="s">
        <v>48</v>
      </c>
      <c r="E219" s="30" t="s">
        <v>1856</v>
      </c>
      <c r="F219" s="31" t="s">
        <v>186</v>
      </c>
      <c r="G219" s="32">
        <v>0.5</v>
      </c>
      <c r="H219" s="33">
        <v>0</v>
      </c>
      <c r="I219" s="34">
        <f>ROUND(ROUND(H219,2)*ROUND(G219,3),2)</f>
      </c>
      <c r="J219" s="31"/>
      <c r="O219">
        <f>(I219*21)/100</f>
      </c>
      <c r="P219" t="s">
        <v>22</v>
      </c>
    </row>
    <row r="220" spans="1:5" ht="12.75">
      <c r="A220" s="35" t="s">
        <v>52</v>
      </c>
      <c r="E220" s="36" t="s">
        <v>48</v>
      </c>
    </row>
    <row r="221" spans="1:5" ht="12.75">
      <c r="A221" s="37" t="s">
        <v>54</v>
      </c>
      <c r="E221" s="38" t="s">
        <v>48</v>
      </c>
    </row>
    <row r="222" spans="1:5" ht="12.75">
      <c r="A222" t="s">
        <v>56</v>
      </c>
      <c r="E222" s="36" t="s">
        <v>48</v>
      </c>
    </row>
    <row r="223" spans="1:16" ht="25.5">
      <c r="A223" s="25" t="s">
        <v>46</v>
      </c>
      <c r="B223" s="29" t="s">
        <v>1857</v>
      </c>
      <c r="C223" s="29" t="s">
        <v>1858</v>
      </c>
      <c r="D223" s="25" t="s">
        <v>48</v>
      </c>
      <c r="E223" s="30" t="s">
        <v>1859</v>
      </c>
      <c r="F223" s="31" t="s">
        <v>158</v>
      </c>
      <c r="G223" s="32">
        <v>28</v>
      </c>
      <c r="H223" s="33">
        <v>0</v>
      </c>
      <c r="I223" s="34">
        <f>ROUND(ROUND(H223,2)*ROUND(G223,3),2)</f>
      </c>
      <c r="J223" s="31"/>
      <c r="O223">
        <f>(I223*21)/100</f>
      </c>
      <c r="P223" t="s">
        <v>22</v>
      </c>
    </row>
    <row r="224" spans="1:5" ht="12.75">
      <c r="A224" s="35" t="s">
        <v>52</v>
      </c>
      <c r="E224" s="36" t="s">
        <v>48</v>
      </c>
    </row>
    <row r="225" spans="1:5" ht="12.75">
      <c r="A225" s="37" t="s">
        <v>54</v>
      </c>
      <c r="E225" s="38" t="s">
        <v>48</v>
      </c>
    </row>
    <row r="226" spans="1:5" ht="12.75">
      <c r="A226" t="s">
        <v>56</v>
      </c>
      <c r="E226" s="36" t="s">
        <v>48</v>
      </c>
    </row>
    <row r="227" spans="1:16" ht="25.5">
      <c r="A227" s="25" t="s">
        <v>46</v>
      </c>
      <c r="B227" s="29" t="s">
        <v>1860</v>
      </c>
      <c r="C227" s="29" t="s">
        <v>1861</v>
      </c>
      <c r="D227" s="25" t="s">
        <v>48</v>
      </c>
      <c r="E227" s="30" t="s">
        <v>1862</v>
      </c>
      <c r="F227" s="31" t="s">
        <v>158</v>
      </c>
      <c r="G227" s="32">
        <v>7</v>
      </c>
      <c r="H227" s="33">
        <v>0</v>
      </c>
      <c r="I227" s="34">
        <f>ROUND(ROUND(H227,2)*ROUND(G227,3),2)</f>
      </c>
      <c r="J227" s="31"/>
      <c r="O227">
        <f>(I227*21)/100</f>
      </c>
      <c r="P227" t="s">
        <v>22</v>
      </c>
    </row>
    <row r="228" spans="1:5" ht="12.75">
      <c r="A228" s="35" t="s">
        <v>52</v>
      </c>
      <c r="E228" s="36" t="s">
        <v>48</v>
      </c>
    </row>
    <row r="229" spans="1:5" ht="12.75">
      <c r="A229" s="37" t="s">
        <v>54</v>
      </c>
      <c r="E229" s="38" t="s">
        <v>48</v>
      </c>
    </row>
    <row r="230" spans="1:5" ht="12.75">
      <c r="A230" t="s">
        <v>56</v>
      </c>
      <c r="E230" s="36" t="s">
        <v>48</v>
      </c>
    </row>
    <row r="231" spans="1:16" ht="12.75">
      <c r="A231" s="25" t="s">
        <v>46</v>
      </c>
      <c r="B231" s="29" t="s">
        <v>1863</v>
      </c>
      <c r="C231" s="29" t="s">
        <v>1864</v>
      </c>
      <c r="D231" s="25" t="s">
        <v>48</v>
      </c>
      <c r="E231" s="30" t="s">
        <v>1865</v>
      </c>
      <c r="F231" s="31" t="s">
        <v>158</v>
      </c>
      <c r="G231" s="32">
        <v>40</v>
      </c>
      <c r="H231" s="33">
        <v>0</v>
      </c>
      <c r="I231" s="34">
        <f>ROUND(ROUND(H231,2)*ROUND(G231,3),2)</f>
      </c>
      <c r="J231" s="31"/>
      <c r="O231">
        <f>(I231*21)/100</f>
      </c>
      <c r="P231" t="s">
        <v>22</v>
      </c>
    </row>
    <row r="232" spans="1:5" ht="12.75">
      <c r="A232" s="35" t="s">
        <v>52</v>
      </c>
      <c r="E232" s="36" t="s">
        <v>48</v>
      </c>
    </row>
    <row r="233" spans="1:5" ht="12.75">
      <c r="A233" s="37" t="s">
        <v>54</v>
      </c>
      <c r="E233" s="38" t="s">
        <v>1837</v>
      </c>
    </row>
    <row r="234" spans="1:5" ht="12.75">
      <c r="A234" t="s">
        <v>56</v>
      </c>
      <c r="E234" s="36" t="s">
        <v>48</v>
      </c>
    </row>
    <row r="235" spans="1:16" ht="12.75">
      <c r="A235" s="25" t="s">
        <v>46</v>
      </c>
      <c r="B235" s="29" t="s">
        <v>1866</v>
      </c>
      <c r="C235" s="29" t="s">
        <v>1867</v>
      </c>
      <c r="D235" s="25" t="s">
        <v>48</v>
      </c>
      <c r="E235" s="30" t="s">
        <v>1868</v>
      </c>
      <c r="F235" s="31" t="s">
        <v>158</v>
      </c>
      <c r="G235" s="32">
        <v>70</v>
      </c>
      <c r="H235" s="33">
        <v>0</v>
      </c>
      <c r="I235" s="34">
        <f>ROUND(ROUND(H235,2)*ROUND(G235,3),2)</f>
      </c>
      <c r="J235" s="31"/>
      <c r="O235">
        <f>(I235*21)/100</f>
      </c>
      <c r="P235" t="s">
        <v>22</v>
      </c>
    </row>
    <row r="236" spans="1:5" ht="12.75">
      <c r="A236" s="35" t="s">
        <v>52</v>
      </c>
      <c r="E236" s="36" t="s">
        <v>48</v>
      </c>
    </row>
    <row r="237" spans="1:5" ht="12.75">
      <c r="A237" s="37" t="s">
        <v>54</v>
      </c>
      <c r="E237" s="38" t="s">
        <v>1869</v>
      </c>
    </row>
    <row r="238" spans="1:5" ht="12.75">
      <c r="A238" t="s">
        <v>56</v>
      </c>
      <c r="E238" s="36" t="s">
        <v>48</v>
      </c>
    </row>
    <row r="239" spans="1:16" ht="12.75">
      <c r="A239" s="25" t="s">
        <v>46</v>
      </c>
      <c r="B239" s="29" t="s">
        <v>1870</v>
      </c>
      <c r="C239" s="29" t="s">
        <v>1871</v>
      </c>
      <c r="D239" s="25" t="s">
        <v>48</v>
      </c>
      <c r="E239" s="30" t="s">
        <v>1872</v>
      </c>
      <c r="F239" s="31" t="s">
        <v>158</v>
      </c>
      <c r="G239" s="32">
        <v>28</v>
      </c>
      <c r="H239" s="33">
        <v>0</v>
      </c>
      <c r="I239" s="34">
        <f>ROUND(ROUND(H239,2)*ROUND(G239,3),2)</f>
      </c>
      <c r="J239" s="31"/>
      <c r="O239">
        <f>(I239*21)/100</f>
      </c>
      <c r="P239" t="s">
        <v>22</v>
      </c>
    </row>
    <row r="240" spans="1:5" ht="12.75">
      <c r="A240" s="35" t="s">
        <v>52</v>
      </c>
      <c r="E240" s="36" t="s">
        <v>48</v>
      </c>
    </row>
    <row r="241" spans="1:5" ht="12.75">
      <c r="A241" s="37" t="s">
        <v>54</v>
      </c>
      <c r="E241" s="38" t="s">
        <v>48</v>
      </c>
    </row>
    <row r="242" spans="1:5" ht="12.75">
      <c r="A242" t="s">
        <v>56</v>
      </c>
      <c r="E242" s="36" t="s">
        <v>48</v>
      </c>
    </row>
    <row r="243" spans="1:16" ht="12.75">
      <c r="A243" s="25" t="s">
        <v>46</v>
      </c>
      <c r="B243" s="29" t="s">
        <v>1873</v>
      </c>
      <c r="C243" s="29" t="s">
        <v>1874</v>
      </c>
      <c r="D243" s="25" t="s">
        <v>48</v>
      </c>
      <c r="E243" s="30" t="s">
        <v>1875</v>
      </c>
      <c r="F243" s="31" t="s">
        <v>158</v>
      </c>
      <c r="G243" s="32">
        <v>7</v>
      </c>
      <c r="H243" s="33">
        <v>0</v>
      </c>
      <c r="I243" s="34">
        <f>ROUND(ROUND(H243,2)*ROUND(G243,3),2)</f>
      </c>
      <c r="J243" s="31"/>
      <c r="O243">
        <f>(I243*21)/100</f>
      </c>
      <c r="P243" t="s">
        <v>22</v>
      </c>
    </row>
    <row r="244" spans="1:5" ht="12.75">
      <c r="A244" s="35" t="s">
        <v>52</v>
      </c>
      <c r="E244" s="36" t="s">
        <v>48</v>
      </c>
    </row>
    <row r="245" spans="1:5" ht="12.75">
      <c r="A245" s="37" t="s">
        <v>54</v>
      </c>
      <c r="E245" s="38" t="s">
        <v>48</v>
      </c>
    </row>
    <row r="246" spans="1:5" ht="12.75">
      <c r="A246" t="s">
        <v>56</v>
      </c>
      <c r="E246" s="36" t="s">
        <v>48</v>
      </c>
    </row>
    <row r="247" spans="1:16" ht="12.75">
      <c r="A247" s="25" t="s">
        <v>46</v>
      </c>
      <c r="B247" s="29" t="s">
        <v>1876</v>
      </c>
      <c r="C247" s="29" t="s">
        <v>1877</v>
      </c>
      <c r="D247" s="25" t="s">
        <v>48</v>
      </c>
      <c r="E247" s="30" t="s">
        <v>1878</v>
      </c>
      <c r="F247" s="31" t="s">
        <v>186</v>
      </c>
      <c r="G247" s="32">
        <v>1</v>
      </c>
      <c r="H247" s="33">
        <v>0</v>
      </c>
      <c r="I247" s="34">
        <f>ROUND(ROUND(H247,2)*ROUND(G247,3),2)</f>
      </c>
      <c r="J247" s="31"/>
      <c r="O247">
        <f>(I247*21)/100</f>
      </c>
      <c r="P247" t="s">
        <v>22</v>
      </c>
    </row>
    <row r="248" spans="1:5" ht="12.75">
      <c r="A248" s="35" t="s">
        <v>52</v>
      </c>
      <c r="E248" s="36" t="s">
        <v>48</v>
      </c>
    </row>
    <row r="249" spans="1:5" ht="12.75">
      <c r="A249" s="37" t="s">
        <v>54</v>
      </c>
      <c r="E249" s="38" t="s">
        <v>1879</v>
      </c>
    </row>
    <row r="250" spans="1:5" ht="12.75">
      <c r="A250" t="s">
        <v>56</v>
      </c>
      <c r="E250" s="36" t="s">
        <v>48</v>
      </c>
    </row>
    <row r="251" spans="1:16" ht="25.5">
      <c r="A251" s="25" t="s">
        <v>46</v>
      </c>
      <c r="B251" s="29" t="s">
        <v>1880</v>
      </c>
      <c r="C251" s="29" t="s">
        <v>1881</v>
      </c>
      <c r="D251" s="25" t="s">
        <v>48</v>
      </c>
      <c r="E251" s="30" t="s">
        <v>1882</v>
      </c>
      <c r="F251" s="31" t="s">
        <v>106</v>
      </c>
      <c r="G251" s="32">
        <v>14</v>
      </c>
      <c r="H251" s="33">
        <v>0</v>
      </c>
      <c r="I251" s="34">
        <f>ROUND(ROUND(H251,2)*ROUND(G251,3),2)</f>
      </c>
      <c r="J251" s="31"/>
      <c r="O251">
        <f>(I251*21)/100</f>
      </c>
      <c r="P251" t="s">
        <v>22</v>
      </c>
    </row>
    <row r="252" spans="1:5" ht="12.75">
      <c r="A252" s="35" t="s">
        <v>52</v>
      </c>
      <c r="E252" s="36" t="s">
        <v>48</v>
      </c>
    </row>
    <row r="253" spans="1:5" ht="12.75">
      <c r="A253" s="37" t="s">
        <v>54</v>
      </c>
      <c r="E253" s="38" t="s">
        <v>1840</v>
      </c>
    </row>
    <row r="254" spans="1:5" ht="12.75">
      <c r="A254" t="s">
        <v>56</v>
      </c>
      <c r="E254" s="36" t="s">
        <v>48</v>
      </c>
    </row>
    <row r="255" spans="1:16" ht="12.75">
      <c r="A255" s="25" t="s">
        <v>46</v>
      </c>
      <c r="B255" s="29" t="s">
        <v>1883</v>
      </c>
      <c r="C255" s="29" t="s">
        <v>1884</v>
      </c>
      <c r="D255" s="25" t="s">
        <v>48</v>
      </c>
      <c r="E255" s="30" t="s">
        <v>1885</v>
      </c>
      <c r="F255" s="31" t="s">
        <v>106</v>
      </c>
      <c r="G255" s="32">
        <v>14</v>
      </c>
      <c r="H255" s="33">
        <v>0</v>
      </c>
      <c r="I255" s="34">
        <f>ROUND(ROUND(H255,2)*ROUND(G255,3),2)</f>
      </c>
      <c r="J255" s="31"/>
      <c r="O255">
        <f>(I255*21)/100</f>
      </c>
      <c r="P255" t="s">
        <v>22</v>
      </c>
    </row>
    <row r="256" spans="1:5" ht="12.75">
      <c r="A256" s="35" t="s">
        <v>52</v>
      </c>
      <c r="E256" s="36" t="s">
        <v>48</v>
      </c>
    </row>
    <row r="257" spans="1:5" ht="12.75">
      <c r="A257" s="37" t="s">
        <v>54</v>
      </c>
      <c r="E257" s="38" t="s">
        <v>1840</v>
      </c>
    </row>
    <row r="258" spans="1:5" ht="12.75">
      <c r="A258" t="s">
        <v>56</v>
      </c>
      <c r="E258" s="36" t="s">
        <v>48</v>
      </c>
    </row>
    <row r="259" spans="1:16" ht="25.5">
      <c r="A259" s="25" t="s">
        <v>46</v>
      </c>
      <c r="B259" s="29" t="s">
        <v>1886</v>
      </c>
      <c r="C259" s="29" t="s">
        <v>1887</v>
      </c>
      <c r="D259" s="25" t="s">
        <v>48</v>
      </c>
      <c r="E259" s="30" t="s">
        <v>1888</v>
      </c>
      <c r="F259" s="31" t="s">
        <v>106</v>
      </c>
      <c r="G259" s="32">
        <v>14</v>
      </c>
      <c r="H259" s="33">
        <v>0</v>
      </c>
      <c r="I259" s="34">
        <f>ROUND(ROUND(H259,2)*ROUND(G259,3),2)</f>
      </c>
      <c r="J259" s="31"/>
      <c r="O259">
        <f>(I259*21)/100</f>
      </c>
      <c r="P259" t="s">
        <v>22</v>
      </c>
    </row>
    <row r="260" spans="1:5" ht="12.75">
      <c r="A260" s="35" t="s">
        <v>52</v>
      </c>
      <c r="E260" s="36" t="s">
        <v>48</v>
      </c>
    </row>
    <row r="261" spans="1:5" ht="12.75">
      <c r="A261" s="37" t="s">
        <v>54</v>
      </c>
      <c r="E261" s="38" t="s">
        <v>1840</v>
      </c>
    </row>
    <row r="262" spans="1:5" ht="12.75">
      <c r="A262" t="s">
        <v>56</v>
      </c>
      <c r="E262" s="36" t="s">
        <v>48</v>
      </c>
    </row>
    <row r="263" spans="1:18" ht="12.75" customHeight="1">
      <c r="A263" s="6" t="s">
        <v>44</v>
      </c>
      <c r="B263" s="6"/>
      <c r="C263" s="41" t="s">
        <v>1889</v>
      </c>
      <c r="D263" s="6"/>
      <c r="E263" s="27" t="s">
        <v>1890</v>
      </c>
      <c r="F263" s="6"/>
      <c r="G263" s="6"/>
      <c r="H263" s="6"/>
      <c r="I263" s="42">
        <f>0+Q263</f>
      </c>
      <c r="J263" s="6"/>
      <c r="O263">
        <f>0+R263</f>
      </c>
      <c r="Q263">
        <f>0+I264+I268+I272+I276+I280+I284+I288+I292+I296+I300+I304+I308+I312+I316+I320+I324+I328+I332+I336+I340+I344+I348+I352+I356+I360</f>
      </c>
      <c r="R263">
        <f>0+O264+O268+O272+O276+O280+O284+O288+O292+O296+O300+O304+O308+O312+O316+O320+O324+O328+O332+O336+O340+O344+O348+O352+O356+O360</f>
      </c>
    </row>
    <row r="264" spans="1:16" ht="12.75">
      <c r="A264" s="25" t="s">
        <v>46</v>
      </c>
      <c r="B264" s="29" t="s">
        <v>1891</v>
      </c>
      <c r="C264" s="29" t="s">
        <v>1892</v>
      </c>
      <c r="D264" s="25" t="s">
        <v>48</v>
      </c>
      <c r="E264" s="30" t="s">
        <v>1893</v>
      </c>
      <c r="F264" s="31" t="s">
        <v>158</v>
      </c>
      <c r="G264" s="32">
        <v>15</v>
      </c>
      <c r="H264" s="33">
        <v>0</v>
      </c>
      <c r="I264" s="34">
        <f>ROUND(ROUND(H264,2)*ROUND(G264,3),2)</f>
      </c>
      <c r="J264" s="31"/>
      <c r="O264">
        <f>(I264*21)/100</f>
      </c>
      <c r="P264" t="s">
        <v>22</v>
      </c>
    </row>
    <row r="265" spans="1:5" ht="12.75">
      <c r="A265" s="35" t="s">
        <v>52</v>
      </c>
      <c r="E265" s="36" t="s">
        <v>48</v>
      </c>
    </row>
    <row r="266" spans="1:5" ht="12.75">
      <c r="A266" s="37" t="s">
        <v>54</v>
      </c>
      <c r="E266" s="38" t="s">
        <v>1894</v>
      </c>
    </row>
    <row r="267" spans="1:5" ht="12.75">
      <c r="A267" t="s">
        <v>56</v>
      </c>
      <c r="E267" s="36" t="s">
        <v>48</v>
      </c>
    </row>
    <row r="268" spans="1:16" ht="12.75">
      <c r="A268" s="25" t="s">
        <v>46</v>
      </c>
      <c r="B268" s="29" t="s">
        <v>1895</v>
      </c>
      <c r="C268" s="29" t="s">
        <v>1896</v>
      </c>
      <c r="D268" s="25" t="s">
        <v>48</v>
      </c>
      <c r="E268" s="30" t="s">
        <v>1897</v>
      </c>
      <c r="F268" s="31" t="s">
        <v>98</v>
      </c>
      <c r="G268" s="32">
        <v>12</v>
      </c>
      <c r="H268" s="33">
        <v>0</v>
      </c>
      <c r="I268" s="34">
        <f>ROUND(ROUND(H268,2)*ROUND(G268,3),2)</f>
      </c>
      <c r="J268" s="31"/>
      <c r="O268">
        <f>(I268*21)/100</f>
      </c>
      <c r="P268" t="s">
        <v>22</v>
      </c>
    </row>
    <row r="269" spans="1:5" ht="12.75">
      <c r="A269" s="35" t="s">
        <v>52</v>
      </c>
      <c r="E269" s="36" t="s">
        <v>48</v>
      </c>
    </row>
    <row r="270" spans="1:5" ht="12.75">
      <c r="A270" s="37" t="s">
        <v>54</v>
      </c>
      <c r="E270" s="38" t="s">
        <v>48</v>
      </c>
    </row>
    <row r="271" spans="1:5" ht="12.75">
      <c r="A271" t="s">
        <v>56</v>
      </c>
      <c r="E271" s="36" t="s">
        <v>48</v>
      </c>
    </row>
    <row r="272" spans="1:16" ht="25.5">
      <c r="A272" s="25" t="s">
        <v>46</v>
      </c>
      <c r="B272" s="29" t="s">
        <v>1898</v>
      </c>
      <c r="C272" s="29" t="s">
        <v>1899</v>
      </c>
      <c r="D272" s="25" t="s">
        <v>48</v>
      </c>
      <c r="E272" s="30" t="s">
        <v>1900</v>
      </c>
      <c r="F272" s="31" t="s">
        <v>158</v>
      </c>
      <c r="G272" s="32">
        <v>70</v>
      </c>
      <c r="H272" s="33">
        <v>0</v>
      </c>
      <c r="I272" s="34">
        <f>ROUND(ROUND(H272,2)*ROUND(G272,3),2)</f>
      </c>
      <c r="J272" s="31"/>
      <c r="O272">
        <f>(I272*21)/100</f>
      </c>
      <c r="P272" t="s">
        <v>22</v>
      </c>
    </row>
    <row r="273" spans="1:5" ht="12.75">
      <c r="A273" s="35" t="s">
        <v>52</v>
      </c>
      <c r="E273" s="36" t="s">
        <v>48</v>
      </c>
    </row>
    <row r="274" spans="1:5" ht="12.75">
      <c r="A274" s="37" t="s">
        <v>54</v>
      </c>
      <c r="E274" s="38" t="s">
        <v>48</v>
      </c>
    </row>
    <row r="275" spans="1:5" ht="12.75">
      <c r="A275" t="s">
        <v>56</v>
      </c>
      <c r="E275" s="36" t="s">
        <v>48</v>
      </c>
    </row>
    <row r="276" spans="1:16" ht="12.75">
      <c r="A276" s="25" t="s">
        <v>46</v>
      </c>
      <c r="B276" s="29" t="s">
        <v>1901</v>
      </c>
      <c r="C276" s="29" t="s">
        <v>1902</v>
      </c>
      <c r="D276" s="25" t="s">
        <v>48</v>
      </c>
      <c r="E276" s="30" t="s">
        <v>1903</v>
      </c>
      <c r="F276" s="31" t="s">
        <v>158</v>
      </c>
      <c r="G276" s="32">
        <v>72</v>
      </c>
      <c r="H276" s="33">
        <v>0</v>
      </c>
      <c r="I276" s="34">
        <f>ROUND(ROUND(H276,2)*ROUND(G276,3),2)</f>
      </c>
      <c r="J276" s="31"/>
      <c r="O276">
        <f>(I276*21)/100</f>
      </c>
      <c r="P276" t="s">
        <v>22</v>
      </c>
    </row>
    <row r="277" spans="1:5" ht="12.75">
      <c r="A277" s="35" t="s">
        <v>52</v>
      </c>
      <c r="E277" s="36" t="s">
        <v>48</v>
      </c>
    </row>
    <row r="278" spans="1:5" ht="12.75">
      <c r="A278" s="37" t="s">
        <v>54</v>
      </c>
      <c r="E278" s="38" t="s">
        <v>48</v>
      </c>
    </row>
    <row r="279" spans="1:5" ht="12.75">
      <c r="A279" t="s">
        <v>56</v>
      </c>
      <c r="E279" s="36" t="s">
        <v>48</v>
      </c>
    </row>
    <row r="280" spans="1:16" ht="12.75">
      <c r="A280" s="25" t="s">
        <v>46</v>
      </c>
      <c r="B280" s="29" t="s">
        <v>1904</v>
      </c>
      <c r="C280" s="29" t="s">
        <v>1905</v>
      </c>
      <c r="D280" s="25" t="s">
        <v>48</v>
      </c>
      <c r="E280" s="30" t="s">
        <v>1906</v>
      </c>
      <c r="F280" s="31" t="s">
        <v>158</v>
      </c>
      <c r="G280" s="32">
        <v>70</v>
      </c>
      <c r="H280" s="33">
        <v>0</v>
      </c>
      <c r="I280" s="34">
        <f>ROUND(ROUND(H280,2)*ROUND(G280,3),2)</f>
      </c>
      <c r="J280" s="31"/>
      <c r="O280">
        <f>(I280*21)/100</f>
      </c>
      <c r="P280" t="s">
        <v>22</v>
      </c>
    </row>
    <row r="281" spans="1:5" ht="12.75">
      <c r="A281" s="35" t="s">
        <v>52</v>
      </c>
      <c r="E281" s="36" t="s">
        <v>48</v>
      </c>
    </row>
    <row r="282" spans="1:5" ht="12.75">
      <c r="A282" s="37" t="s">
        <v>54</v>
      </c>
      <c r="E282" s="38" t="s">
        <v>48</v>
      </c>
    </row>
    <row r="283" spans="1:5" ht="12.75">
      <c r="A283" t="s">
        <v>56</v>
      </c>
      <c r="E283" s="36" t="s">
        <v>48</v>
      </c>
    </row>
    <row r="284" spans="1:16" ht="12.75">
      <c r="A284" s="25" t="s">
        <v>46</v>
      </c>
      <c r="B284" s="29" t="s">
        <v>1907</v>
      </c>
      <c r="C284" s="29" t="s">
        <v>1908</v>
      </c>
      <c r="D284" s="25" t="s">
        <v>48</v>
      </c>
      <c r="E284" s="30" t="s">
        <v>1909</v>
      </c>
      <c r="F284" s="31" t="s">
        <v>158</v>
      </c>
      <c r="G284" s="32">
        <v>160</v>
      </c>
      <c r="H284" s="33">
        <v>0</v>
      </c>
      <c r="I284" s="34">
        <f>ROUND(ROUND(H284,2)*ROUND(G284,3),2)</f>
      </c>
      <c r="J284" s="31"/>
      <c r="O284">
        <f>(I284*21)/100</f>
      </c>
      <c r="P284" t="s">
        <v>22</v>
      </c>
    </row>
    <row r="285" spans="1:5" ht="12.75">
      <c r="A285" s="35" t="s">
        <v>52</v>
      </c>
      <c r="E285" s="36" t="s">
        <v>48</v>
      </c>
    </row>
    <row r="286" spans="1:5" ht="12.75">
      <c r="A286" s="37" t="s">
        <v>54</v>
      </c>
      <c r="E286" s="38" t="s">
        <v>48</v>
      </c>
    </row>
    <row r="287" spans="1:5" ht="12.75">
      <c r="A287" t="s">
        <v>56</v>
      </c>
      <c r="E287" s="36" t="s">
        <v>48</v>
      </c>
    </row>
    <row r="288" spans="1:16" ht="12.75">
      <c r="A288" s="25" t="s">
        <v>46</v>
      </c>
      <c r="B288" s="29" t="s">
        <v>1910</v>
      </c>
      <c r="C288" s="29" t="s">
        <v>1911</v>
      </c>
      <c r="D288" s="25" t="s">
        <v>48</v>
      </c>
      <c r="E288" s="30" t="s">
        <v>1912</v>
      </c>
      <c r="F288" s="31" t="s">
        <v>98</v>
      </c>
      <c r="G288" s="32">
        <v>110</v>
      </c>
      <c r="H288" s="33">
        <v>0</v>
      </c>
      <c r="I288" s="34">
        <f>ROUND(ROUND(H288,2)*ROUND(G288,3),2)</f>
      </c>
      <c r="J288" s="31"/>
      <c r="O288">
        <f>(I288*21)/100</f>
      </c>
      <c r="P288" t="s">
        <v>22</v>
      </c>
    </row>
    <row r="289" spans="1:5" ht="12.75">
      <c r="A289" s="35" t="s">
        <v>52</v>
      </c>
      <c r="E289" s="36" t="s">
        <v>48</v>
      </c>
    </row>
    <row r="290" spans="1:5" ht="12.75">
      <c r="A290" s="37" t="s">
        <v>54</v>
      </c>
      <c r="E290" s="38" t="s">
        <v>48</v>
      </c>
    </row>
    <row r="291" spans="1:5" ht="12.75">
      <c r="A291" t="s">
        <v>56</v>
      </c>
      <c r="E291" s="36" t="s">
        <v>48</v>
      </c>
    </row>
    <row r="292" spans="1:16" ht="12.75">
      <c r="A292" s="25" t="s">
        <v>46</v>
      </c>
      <c r="B292" s="29" t="s">
        <v>1913</v>
      </c>
      <c r="C292" s="29" t="s">
        <v>1914</v>
      </c>
      <c r="D292" s="25" t="s">
        <v>48</v>
      </c>
      <c r="E292" s="30" t="s">
        <v>1915</v>
      </c>
      <c r="F292" s="31" t="s">
        <v>98</v>
      </c>
      <c r="G292" s="32">
        <v>21</v>
      </c>
      <c r="H292" s="33">
        <v>0</v>
      </c>
      <c r="I292" s="34">
        <f>ROUND(ROUND(H292,2)*ROUND(G292,3),2)</f>
      </c>
      <c r="J292" s="31"/>
      <c r="O292">
        <f>(I292*21)/100</f>
      </c>
      <c r="P292" t="s">
        <v>22</v>
      </c>
    </row>
    <row r="293" spans="1:5" ht="12.75">
      <c r="A293" s="35" t="s">
        <v>52</v>
      </c>
      <c r="E293" s="36" t="s">
        <v>48</v>
      </c>
    </row>
    <row r="294" spans="1:5" ht="12.75">
      <c r="A294" s="37" t="s">
        <v>54</v>
      </c>
      <c r="E294" s="38" t="s">
        <v>48</v>
      </c>
    </row>
    <row r="295" spans="1:5" ht="12.75">
      <c r="A295" t="s">
        <v>56</v>
      </c>
      <c r="E295" s="36" t="s">
        <v>48</v>
      </c>
    </row>
    <row r="296" spans="1:16" ht="12.75">
      <c r="A296" s="25" t="s">
        <v>46</v>
      </c>
      <c r="B296" s="29" t="s">
        <v>1916</v>
      </c>
      <c r="C296" s="29" t="s">
        <v>1917</v>
      </c>
      <c r="D296" s="25" t="s">
        <v>48</v>
      </c>
      <c r="E296" s="30" t="s">
        <v>1918</v>
      </c>
      <c r="F296" s="31" t="s">
        <v>98</v>
      </c>
      <c r="G296" s="32">
        <v>1</v>
      </c>
      <c r="H296" s="33">
        <v>0</v>
      </c>
      <c r="I296" s="34">
        <f>ROUND(ROUND(H296,2)*ROUND(G296,3),2)</f>
      </c>
      <c r="J296" s="31"/>
      <c r="O296">
        <f>(I296*21)/100</f>
      </c>
      <c r="P296" t="s">
        <v>22</v>
      </c>
    </row>
    <row r="297" spans="1:5" ht="12.75">
      <c r="A297" s="35" t="s">
        <v>52</v>
      </c>
      <c r="E297" s="36" t="s">
        <v>48</v>
      </c>
    </row>
    <row r="298" spans="1:5" ht="12.75">
      <c r="A298" s="37" t="s">
        <v>54</v>
      </c>
      <c r="E298" s="38" t="s">
        <v>1919</v>
      </c>
    </row>
    <row r="299" spans="1:5" ht="12.75">
      <c r="A299" t="s">
        <v>56</v>
      </c>
      <c r="E299" s="36" t="s">
        <v>48</v>
      </c>
    </row>
    <row r="300" spans="1:16" ht="12.75">
      <c r="A300" s="25" t="s">
        <v>46</v>
      </c>
      <c r="B300" s="29" t="s">
        <v>1920</v>
      </c>
      <c r="C300" s="29" t="s">
        <v>1917</v>
      </c>
      <c r="D300" s="25" t="s">
        <v>28</v>
      </c>
      <c r="E300" s="30" t="s">
        <v>1918</v>
      </c>
      <c r="F300" s="31" t="s">
        <v>98</v>
      </c>
      <c r="G300" s="32">
        <v>20</v>
      </c>
      <c r="H300" s="33">
        <v>0</v>
      </c>
      <c r="I300" s="34">
        <f>ROUND(ROUND(H300,2)*ROUND(G300,3),2)</f>
      </c>
      <c r="J300" s="31"/>
      <c r="O300">
        <f>(I300*21)/100</f>
      </c>
      <c r="P300" t="s">
        <v>22</v>
      </c>
    </row>
    <row r="301" spans="1:5" ht="12.75">
      <c r="A301" s="35" t="s">
        <v>52</v>
      </c>
      <c r="E301" s="36" t="s">
        <v>48</v>
      </c>
    </row>
    <row r="302" spans="1:5" ht="12.75">
      <c r="A302" s="37" t="s">
        <v>54</v>
      </c>
      <c r="E302" s="38" t="s">
        <v>1921</v>
      </c>
    </row>
    <row r="303" spans="1:5" ht="12.75">
      <c r="A303" t="s">
        <v>56</v>
      </c>
      <c r="E303" s="36" t="s">
        <v>48</v>
      </c>
    </row>
    <row r="304" spans="1:16" ht="12.75">
      <c r="A304" s="25" t="s">
        <v>46</v>
      </c>
      <c r="B304" s="29" t="s">
        <v>1922</v>
      </c>
      <c r="C304" s="29" t="s">
        <v>1923</v>
      </c>
      <c r="D304" s="25" t="s">
        <v>48</v>
      </c>
      <c r="E304" s="30" t="s">
        <v>1924</v>
      </c>
      <c r="F304" s="31" t="s">
        <v>98</v>
      </c>
      <c r="G304" s="32">
        <v>1</v>
      </c>
      <c r="H304" s="33">
        <v>0</v>
      </c>
      <c r="I304" s="34">
        <f>ROUND(ROUND(H304,2)*ROUND(G304,3),2)</f>
      </c>
      <c r="J304" s="31"/>
      <c r="O304">
        <f>(I304*21)/100</f>
      </c>
      <c r="P304" t="s">
        <v>22</v>
      </c>
    </row>
    <row r="305" spans="1:5" ht="12.75">
      <c r="A305" s="35" t="s">
        <v>52</v>
      </c>
      <c r="E305" s="36" t="s">
        <v>48</v>
      </c>
    </row>
    <row r="306" spans="1:5" ht="12.75">
      <c r="A306" s="37" t="s">
        <v>54</v>
      </c>
      <c r="E306" s="38" t="s">
        <v>48</v>
      </c>
    </row>
    <row r="307" spans="1:5" ht="12.75">
      <c r="A307" t="s">
        <v>56</v>
      </c>
      <c r="E307" s="36" t="s">
        <v>48</v>
      </c>
    </row>
    <row r="308" spans="1:16" ht="12.75">
      <c r="A308" s="25" t="s">
        <v>46</v>
      </c>
      <c r="B308" s="29" t="s">
        <v>1925</v>
      </c>
      <c r="C308" s="29" t="s">
        <v>1926</v>
      </c>
      <c r="D308" s="25" t="s">
        <v>48</v>
      </c>
      <c r="E308" s="30" t="s">
        <v>1927</v>
      </c>
      <c r="F308" s="31" t="s">
        <v>98</v>
      </c>
      <c r="G308" s="32">
        <v>1</v>
      </c>
      <c r="H308" s="33">
        <v>0</v>
      </c>
      <c r="I308" s="34">
        <f>ROUND(ROUND(H308,2)*ROUND(G308,3),2)</f>
      </c>
      <c r="J308" s="31"/>
      <c r="O308">
        <f>(I308*21)/100</f>
      </c>
      <c r="P308" t="s">
        <v>22</v>
      </c>
    </row>
    <row r="309" spans="1:5" ht="12.75">
      <c r="A309" s="35" t="s">
        <v>52</v>
      </c>
      <c r="E309" s="36" t="s">
        <v>48</v>
      </c>
    </row>
    <row r="310" spans="1:5" ht="12.75">
      <c r="A310" s="37" t="s">
        <v>54</v>
      </c>
      <c r="E310" s="38" t="s">
        <v>48</v>
      </c>
    </row>
    <row r="311" spans="1:5" ht="12.75">
      <c r="A311" t="s">
        <v>56</v>
      </c>
      <c r="E311" s="36" t="s">
        <v>48</v>
      </c>
    </row>
    <row r="312" spans="1:16" ht="12.75">
      <c r="A312" s="25" t="s">
        <v>46</v>
      </c>
      <c r="B312" s="29" t="s">
        <v>1928</v>
      </c>
      <c r="C312" s="29" t="s">
        <v>1929</v>
      </c>
      <c r="D312" s="25" t="s">
        <v>48</v>
      </c>
      <c r="E312" s="30" t="s">
        <v>1930</v>
      </c>
      <c r="F312" s="31" t="s">
        <v>98</v>
      </c>
      <c r="G312" s="32">
        <v>5</v>
      </c>
      <c r="H312" s="33">
        <v>0</v>
      </c>
      <c r="I312" s="34">
        <f>ROUND(ROUND(H312,2)*ROUND(G312,3),2)</f>
      </c>
      <c r="J312" s="31"/>
      <c r="O312">
        <f>(I312*21)/100</f>
      </c>
      <c r="P312" t="s">
        <v>22</v>
      </c>
    </row>
    <row r="313" spans="1:5" ht="12.75">
      <c r="A313" s="35" t="s">
        <v>52</v>
      </c>
      <c r="E313" s="36" t="s">
        <v>48</v>
      </c>
    </row>
    <row r="314" spans="1:5" ht="12.75">
      <c r="A314" s="37" t="s">
        <v>54</v>
      </c>
      <c r="E314" s="38" t="s">
        <v>48</v>
      </c>
    </row>
    <row r="315" spans="1:5" ht="12.75">
      <c r="A315" t="s">
        <v>56</v>
      </c>
      <c r="E315" s="36" t="s">
        <v>48</v>
      </c>
    </row>
    <row r="316" spans="1:16" ht="12.75">
      <c r="A316" s="25" t="s">
        <v>46</v>
      </c>
      <c r="B316" s="29" t="s">
        <v>1931</v>
      </c>
      <c r="C316" s="29" t="s">
        <v>1932</v>
      </c>
      <c r="D316" s="25" t="s">
        <v>48</v>
      </c>
      <c r="E316" s="30" t="s">
        <v>1933</v>
      </c>
      <c r="F316" s="31" t="s">
        <v>98</v>
      </c>
      <c r="G316" s="32">
        <v>4</v>
      </c>
      <c r="H316" s="33">
        <v>0</v>
      </c>
      <c r="I316" s="34">
        <f>ROUND(ROUND(H316,2)*ROUND(G316,3),2)</f>
      </c>
      <c r="J316" s="31"/>
      <c r="O316">
        <f>(I316*21)/100</f>
      </c>
      <c r="P316" t="s">
        <v>22</v>
      </c>
    </row>
    <row r="317" spans="1:5" ht="12.75">
      <c r="A317" s="35" t="s">
        <v>52</v>
      </c>
      <c r="E317" s="36" t="s">
        <v>48</v>
      </c>
    </row>
    <row r="318" spans="1:5" ht="12.75">
      <c r="A318" s="37" t="s">
        <v>54</v>
      </c>
      <c r="E318" s="38" t="s">
        <v>48</v>
      </c>
    </row>
    <row r="319" spans="1:5" ht="12.75">
      <c r="A319" t="s">
        <v>56</v>
      </c>
      <c r="E319" s="36" t="s">
        <v>48</v>
      </c>
    </row>
    <row r="320" spans="1:16" ht="12.75">
      <c r="A320" s="25" t="s">
        <v>46</v>
      </c>
      <c r="B320" s="29" t="s">
        <v>1934</v>
      </c>
      <c r="C320" s="29" t="s">
        <v>1935</v>
      </c>
      <c r="D320" s="25" t="s">
        <v>48</v>
      </c>
      <c r="E320" s="30" t="s">
        <v>1936</v>
      </c>
      <c r="F320" s="31" t="s">
        <v>98</v>
      </c>
      <c r="G320" s="32">
        <v>14</v>
      </c>
      <c r="H320" s="33">
        <v>0</v>
      </c>
      <c r="I320" s="34">
        <f>ROUND(ROUND(H320,2)*ROUND(G320,3),2)</f>
      </c>
      <c r="J320" s="31"/>
      <c r="O320">
        <f>(I320*21)/100</f>
      </c>
      <c r="P320" t="s">
        <v>22</v>
      </c>
    </row>
    <row r="321" spans="1:5" ht="12.75">
      <c r="A321" s="35" t="s">
        <v>52</v>
      </c>
      <c r="E321" s="36" t="s">
        <v>48</v>
      </c>
    </row>
    <row r="322" spans="1:5" ht="12.75">
      <c r="A322" s="37" t="s">
        <v>54</v>
      </c>
      <c r="E322" s="38" t="s">
        <v>48</v>
      </c>
    </row>
    <row r="323" spans="1:5" ht="12.75">
      <c r="A323" t="s">
        <v>56</v>
      </c>
      <c r="E323" s="36" t="s">
        <v>48</v>
      </c>
    </row>
    <row r="324" spans="1:16" ht="12.75">
      <c r="A324" s="25" t="s">
        <v>46</v>
      </c>
      <c r="B324" s="29" t="s">
        <v>1937</v>
      </c>
      <c r="C324" s="29" t="s">
        <v>1938</v>
      </c>
      <c r="D324" s="25" t="s">
        <v>48</v>
      </c>
      <c r="E324" s="30" t="s">
        <v>1939</v>
      </c>
      <c r="F324" s="31" t="s">
        <v>98</v>
      </c>
      <c r="G324" s="32">
        <v>3</v>
      </c>
      <c r="H324" s="33">
        <v>0</v>
      </c>
      <c r="I324" s="34">
        <f>ROUND(ROUND(H324,2)*ROUND(G324,3),2)</f>
      </c>
      <c r="J324" s="31"/>
      <c r="O324">
        <f>(I324*21)/100</f>
      </c>
      <c r="P324" t="s">
        <v>22</v>
      </c>
    </row>
    <row r="325" spans="1:5" ht="12.75">
      <c r="A325" s="35" t="s">
        <v>52</v>
      </c>
      <c r="E325" s="36" t="s">
        <v>48</v>
      </c>
    </row>
    <row r="326" spans="1:5" ht="12.75">
      <c r="A326" s="37" t="s">
        <v>54</v>
      </c>
      <c r="E326" s="38" t="s">
        <v>48</v>
      </c>
    </row>
    <row r="327" spans="1:5" ht="12.75">
      <c r="A327" t="s">
        <v>56</v>
      </c>
      <c r="E327" s="36" t="s">
        <v>48</v>
      </c>
    </row>
    <row r="328" spans="1:16" ht="12.75">
      <c r="A328" s="25" t="s">
        <v>46</v>
      </c>
      <c r="B328" s="29" t="s">
        <v>1940</v>
      </c>
      <c r="C328" s="29" t="s">
        <v>1941</v>
      </c>
      <c r="D328" s="25" t="s">
        <v>48</v>
      </c>
      <c r="E328" s="30" t="s">
        <v>1942</v>
      </c>
      <c r="F328" s="31" t="s">
        <v>98</v>
      </c>
      <c r="G328" s="32">
        <v>1</v>
      </c>
      <c r="H328" s="33">
        <v>0</v>
      </c>
      <c r="I328" s="34">
        <f>ROUND(ROUND(H328,2)*ROUND(G328,3),2)</f>
      </c>
      <c r="J328" s="31"/>
      <c r="O328">
        <f>(I328*21)/100</f>
      </c>
      <c r="P328" t="s">
        <v>22</v>
      </c>
    </row>
    <row r="329" spans="1:5" ht="12.75">
      <c r="A329" s="35" t="s">
        <v>52</v>
      </c>
      <c r="E329" s="36" t="s">
        <v>48</v>
      </c>
    </row>
    <row r="330" spans="1:5" ht="12.75">
      <c r="A330" s="37" t="s">
        <v>54</v>
      </c>
      <c r="E330" s="38" t="s">
        <v>48</v>
      </c>
    </row>
    <row r="331" spans="1:5" ht="12.75">
      <c r="A331" t="s">
        <v>56</v>
      </c>
      <c r="E331" s="36" t="s">
        <v>48</v>
      </c>
    </row>
    <row r="332" spans="1:16" ht="25.5">
      <c r="A332" s="25" t="s">
        <v>46</v>
      </c>
      <c r="B332" s="29" t="s">
        <v>1943</v>
      </c>
      <c r="C332" s="29" t="s">
        <v>1941</v>
      </c>
      <c r="D332" s="25" t="s">
        <v>28</v>
      </c>
      <c r="E332" s="30" t="s">
        <v>1944</v>
      </c>
      <c r="F332" s="31" t="s">
        <v>98</v>
      </c>
      <c r="G332" s="32">
        <v>2</v>
      </c>
      <c r="H332" s="33">
        <v>0</v>
      </c>
      <c r="I332" s="34">
        <f>ROUND(ROUND(H332,2)*ROUND(G332,3),2)</f>
      </c>
      <c r="J332" s="31"/>
      <c r="O332">
        <f>(I332*21)/100</f>
      </c>
      <c r="P332" t="s">
        <v>22</v>
      </c>
    </row>
    <row r="333" spans="1:5" ht="12.75">
      <c r="A333" s="35" t="s">
        <v>52</v>
      </c>
      <c r="E333" s="36" t="s">
        <v>48</v>
      </c>
    </row>
    <row r="334" spans="1:5" ht="12.75">
      <c r="A334" s="37" t="s">
        <v>54</v>
      </c>
      <c r="E334" s="38" t="s">
        <v>48</v>
      </c>
    </row>
    <row r="335" spans="1:5" ht="12.75">
      <c r="A335" t="s">
        <v>56</v>
      </c>
      <c r="E335" s="36" t="s">
        <v>48</v>
      </c>
    </row>
    <row r="336" spans="1:16" ht="12.75">
      <c r="A336" s="25" t="s">
        <v>46</v>
      </c>
      <c r="B336" s="29" t="s">
        <v>1945</v>
      </c>
      <c r="C336" s="29" t="s">
        <v>1946</v>
      </c>
      <c r="D336" s="25" t="s">
        <v>48</v>
      </c>
      <c r="E336" s="30" t="s">
        <v>1947</v>
      </c>
      <c r="F336" s="31" t="s">
        <v>98</v>
      </c>
      <c r="G336" s="32">
        <v>7</v>
      </c>
      <c r="H336" s="33">
        <v>0</v>
      </c>
      <c r="I336" s="34">
        <f>ROUND(ROUND(H336,2)*ROUND(G336,3),2)</f>
      </c>
      <c r="J336" s="31"/>
      <c r="O336">
        <f>(I336*21)/100</f>
      </c>
      <c r="P336" t="s">
        <v>22</v>
      </c>
    </row>
    <row r="337" spans="1:5" ht="12.75">
      <c r="A337" s="35" t="s">
        <v>52</v>
      </c>
      <c r="E337" s="36" t="s">
        <v>48</v>
      </c>
    </row>
    <row r="338" spans="1:5" ht="12.75">
      <c r="A338" s="37" t="s">
        <v>54</v>
      </c>
      <c r="E338" s="38" t="s">
        <v>48</v>
      </c>
    </row>
    <row r="339" spans="1:5" ht="12.75">
      <c r="A339" t="s">
        <v>56</v>
      </c>
      <c r="E339" s="36" t="s">
        <v>48</v>
      </c>
    </row>
    <row r="340" spans="1:16" ht="12.75">
      <c r="A340" s="25" t="s">
        <v>46</v>
      </c>
      <c r="B340" s="29" t="s">
        <v>1948</v>
      </c>
      <c r="C340" s="29" t="s">
        <v>1949</v>
      </c>
      <c r="D340" s="25" t="s">
        <v>48</v>
      </c>
      <c r="E340" s="30" t="s">
        <v>1950</v>
      </c>
      <c r="F340" s="31" t="s">
        <v>158</v>
      </c>
      <c r="G340" s="32">
        <v>35</v>
      </c>
      <c r="H340" s="33">
        <v>0</v>
      </c>
      <c r="I340" s="34">
        <f>ROUND(ROUND(H340,2)*ROUND(G340,3),2)</f>
      </c>
      <c r="J340" s="31"/>
      <c r="O340">
        <f>(I340*21)/100</f>
      </c>
      <c r="P340" t="s">
        <v>22</v>
      </c>
    </row>
    <row r="341" spans="1:5" ht="12.75">
      <c r="A341" s="35" t="s">
        <v>52</v>
      </c>
      <c r="E341" s="36" t="s">
        <v>48</v>
      </c>
    </row>
    <row r="342" spans="1:5" ht="12.75">
      <c r="A342" s="37" t="s">
        <v>54</v>
      </c>
      <c r="E342" s="38" t="s">
        <v>48</v>
      </c>
    </row>
    <row r="343" spans="1:5" ht="12.75">
      <c r="A343" t="s">
        <v>56</v>
      </c>
      <c r="E343" s="36" t="s">
        <v>48</v>
      </c>
    </row>
    <row r="344" spans="1:16" ht="12.75">
      <c r="A344" s="25" t="s">
        <v>46</v>
      </c>
      <c r="B344" s="29" t="s">
        <v>1951</v>
      </c>
      <c r="C344" s="29" t="s">
        <v>1952</v>
      </c>
      <c r="D344" s="25" t="s">
        <v>48</v>
      </c>
      <c r="E344" s="30" t="s">
        <v>1953</v>
      </c>
      <c r="F344" s="31" t="s">
        <v>158</v>
      </c>
      <c r="G344" s="32">
        <v>2</v>
      </c>
      <c r="H344" s="33">
        <v>0</v>
      </c>
      <c r="I344" s="34">
        <f>ROUND(ROUND(H344,2)*ROUND(G344,3),2)</f>
      </c>
      <c r="J344" s="31"/>
      <c r="O344">
        <f>(I344*21)/100</f>
      </c>
      <c r="P344" t="s">
        <v>22</v>
      </c>
    </row>
    <row r="345" spans="1:5" ht="12.75">
      <c r="A345" s="35" t="s">
        <v>52</v>
      </c>
      <c r="E345" s="36" t="s">
        <v>48</v>
      </c>
    </row>
    <row r="346" spans="1:5" ht="12.75">
      <c r="A346" s="37" t="s">
        <v>54</v>
      </c>
      <c r="E346" s="38" t="s">
        <v>48</v>
      </c>
    </row>
    <row r="347" spans="1:5" ht="12.75">
      <c r="A347" t="s">
        <v>56</v>
      </c>
      <c r="E347" s="36" t="s">
        <v>48</v>
      </c>
    </row>
    <row r="348" spans="1:16" ht="12.75">
      <c r="A348" s="25" t="s">
        <v>46</v>
      </c>
      <c r="B348" s="29" t="s">
        <v>1954</v>
      </c>
      <c r="C348" s="29" t="s">
        <v>1955</v>
      </c>
      <c r="D348" s="25" t="s">
        <v>48</v>
      </c>
      <c r="E348" s="30" t="s">
        <v>1956</v>
      </c>
      <c r="F348" s="31" t="s">
        <v>98</v>
      </c>
      <c r="G348" s="32">
        <v>2</v>
      </c>
      <c r="H348" s="33">
        <v>0</v>
      </c>
      <c r="I348" s="34">
        <f>ROUND(ROUND(H348,2)*ROUND(G348,3),2)</f>
      </c>
      <c r="J348" s="31"/>
      <c r="O348">
        <f>(I348*21)/100</f>
      </c>
      <c r="P348" t="s">
        <v>22</v>
      </c>
    </row>
    <row r="349" spans="1:5" ht="12.75">
      <c r="A349" s="35" t="s">
        <v>52</v>
      </c>
      <c r="E349" s="36" t="s">
        <v>48</v>
      </c>
    </row>
    <row r="350" spans="1:5" ht="12.75">
      <c r="A350" s="37" t="s">
        <v>54</v>
      </c>
      <c r="E350" s="38" t="s">
        <v>1957</v>
      </c>
    </row>
    <row r="351" spans="1:5" ht="12.75">
      <c r="A351" t="s">
        <v>56</v>
      </c>
      <c r="E351" s="36" t="s">
        <v>48</v>
      </c>
    </row>
    <row r="352" spans="1:16" ht="12.75">
      <c r="A352" s="25" t="s">
        <v>46</v>
      </c>
      <c r="B352" s="29" t="s">
        <v>1958</v>
      </c>
      <c r="C352" s="29" t="s">
        <v>1959</v>
      </c>
      <c r="D352" s="25" t="s">
        <v>48</v>
      </c>
      <c r="E352" s="30" t="s">
        <v>1960</v>
      </c>
      <c r="F352" s="31" t="s">
        <v>98</v>
      </c>
      <c r="G352" s="32">
        <v>1</v>
      </c>
      <c r="H352" s="33">
        <v>0</v>
      </c>
      <c r="I352" s="34">
        <f>ROUND(ROUND(H352,2)*ROUND(G352,3),2)</f>
      </c>
      <c r="J352" s="31"/>
      <c r="O352">
        <f>(I352*21)/100</f>
      </c>
      <c r="P352" t="s">
        <v>22</v>
      </c>
    </row>
    <row r="353" spans="1:5" ht="12.75">
      <c r="A353" s="35" t="s">
        <v>52</v>
      </c>
      <c r="E353" s="36" t="s">
        <v>48</v>
      </c>
    </row>
    <row r="354" spans="1:5" ht="12.75">
      <c r="A354" s="37" t="s">
        <v>54</v>
      </c>
      <c r="E354" s="38" t="s">
        <v>48</v>
      </c>
    </row>
    <row r="355" spans="1:5" ht="12.75">
      <c r="A355" t="s">
        <v>56</v>
      </c>
      <c r="E355" s="36" t="s">
        <v>48</v>
      </c>
    </row>
    <row r="356" spans="1:16" ht="12.75">
      <c r="A356" s="25" t="s">
        <v>46</v>
      </c>
      <c r="B356" s="29" t="s">
        <v>1961</v>
      </c>
      <c r="C356" s="29" t="s">
        <v>1962</v>
      </c>
      <c r="D356" s="25" t="s">
        <v>48</v>
      </c>
      <c r="E356" s="30" t="s">
        <v>1963</v>
      </c>
      <c r="F356" s="31" t="s">
        <v>98</v>
      </c>
      <c r="G356" s="32">
        <v>40</v>
      </c>
      <c r="H356" s="33">
        <v>0</v>
      </c>
      <c r="I356" s="34">
        <f>ROUND(ROUND(H356,2)*ROUND(G356,3),2)</f>
      </c>
      <c r="J356" s="31"/>
      <c r="O356">
        <f>(I356*21)/100</f>
      </c>
      <c r="P356" t="s">
        <v>22</v>
      </c>
    </row>
    <row r="357" spans="1:5" ht="12.75">
      <c r="A357" s="35" t="s">
        <v>52</v>
      </c>
      <c r="E357" s="36" t="s">
        <v>48</v>
      </c>
    </row>
    <row r="358" spans="1:5" ht="12.75">
      <c r="A358" s="37" t="s">
        <v>54</v>
      </c>
      <c r="E358" s="38" t="s">
        <v>48</v>
      </c>
    </row>
    <row r="359" spans="1:5" ht="12.75">
      <c r="A359" t="s">
        <v>56</v>
      </c>
      <c r="E359" s="36" t="s">
        <v>48</v>
      </c>
    </row>
    <row r="360" spans="1:16" ht="12.75">
      <c r="A360" s="25" t="s">
        <v>46</v>
      </c>
      <c r="B360" s="29" t="s">
        <v>1964</v>
      </c>
      <c r="C360" s="29" t="s">
        <v>1965</v>
      </c>
      <c r="D360" s="25" t="s">
        <v>48</v>
      </c>
      <c r="E360" s="30" t="s">
        <v>1966</v>
      </c>
      <c r="F360" s="31" t="s">
        <v>98</v>
      </c>
      <c r="G360" s="32">
        <v>7</v>
      </c>
      <c r="H360" s="33">
        <v>0</v>
      </c>
      <c r="I360" s="34">
        <f>ROUND(ROUND(H360,2)*ROUND(G360,3),2)</f>
      </c>
      <c r="J360" s="31"/>
      <c r="O360">
        <f>(I360*21)/100</f>
      </c>
      <c r="P360" t="s">
        <v>22</v>
      </c>
    </row>
    <row r="361" spans="1:5" ht="12.75">
      <c r="A361" s="35" t="s">
        <v>52</v>
      </c>
      <c r="E361" s="36" t="s">
        <v>48</v>
      </c>
    </row>
    <row r="362" spans="1:5" ht="12.75">
      <c r="A362" s="37" t="s">
        <v>54</v>
      </c>
      <c r="E362" s="38" t="s">
        <v>48</v>
      </c>
    </row>
    <row r="363" spans="1:5" ht="12.75">
      <c r="A363" t="s">
        <v>56</v>
      </c>
      <c r="E363" s="36" t="s">
        <v>48</v>
      </c>
    </row>
    <row r="364" spans="1:18" ht="12.75" customHeight="1">
      <c r="A364" s="6" t="s">
        <v>44</v>
      </c>
      <c r="B364" s="6"/>
      <c r="C364" s="41" t="s">
        <v>1967</v>
      </c>
      <c r="D364" s="6"/>
      <c r="E364" s="27" t="s">
        <v>1968</v>
      </c>
      <c r="F364" s="6"/>
      <c r="G364" s="6"/>
      <c r="H364" s="6"/>
      <c r="I364" s="42">
        <f>0+Q364</f>
      </c>
      <c r="J364" s="6"/>
      <c r="O364">
        <f>0+R364</f>
      </c>
      <c r="Q364">
        <f>0+I365+I369+I373+I377+I381+I385+I389+I393+I397+I401+I405+I409+I413+I417+I421+I425+I429+I433+I437+I441+I445+I449+I453+I457+I461+I465+I469+I473+I477+I481+I485+I489+I493+I497+I501+I505+I509+I513+I517+I521+I525+I529+I533+I537+I541+I545+I549+I553+I557</f>
      </c>
      <c r="R364">
        <f>0+O365+O369+O373+O377+O381+O385+O389+O393+O397+O401+O405+O409+O413+O417+O421+O425+O429+O433+O437+O441+O445+O449+O453+O457+O461+O465+O469+O473+O477+O481+O485+O489+O493+O497+O501+O505+O509+O513+O517+O521+O525+O529+O533+O537+O541+O545+O549+O553+O557</f>
      </c>
    </row>
    <row r="365" spans="1:16" ht="12.75">
      <c r="A365" s="25" t="s">
        <v>46</v>
      </c>
      <c r="B365" s="29" t="s">
        <v>39</v>
      </c>
      <c r="C365" s="29" t="s">
        <v>1969</v>
      </c>
      <c r="D365" s="25" t="s">
        <v>48</v>
      </c>
      <c r="E365" s="30" t="s">
        <v>1970</v>
      </c>
      <c r="F365" s="31" t="s">
        <v>98</v>
      </c>
      <c r="G365" s="32">
        <v>12</v>
      </c>
      <c r="H365" s="33">
        <v>0</v>
      </c>
      <c r="I365" s="34">
        <f>ROUND(ROUND(H365,2)*ROUND(G365,3),2)</f>
      </c>
      <c r="J365" s="31"/>
      <c r="O365">
        <f>(I365*21)/100</f>
      </c>
      <c r="P365" t="s">
        <v>22</v>
      </c>
    </row>
    <row r="366" spans="1:5" ht="12.75">
      <c r="A366" s="35" t="s">
        <v>52</v>
      </c>
      <c r="E366" s="36" t="s">
        <v>48</v>
      </c>
    </row>
    <row r="367" spans="1:5" ht="12.75">
      <c r="A367" s="37" t="s">
        <v>54</v>
      </c>
      <c r="E367" s="38" t="s">
        <v>48</v>
      </c>
    </row>
    <row r="368" spans="1:5" ht="12.75">
      <c r="A368" t="s">
        <v>56</v>
      </c>
      <c r="E368" s="36" t="s">
        <v>48</v>
      </c>
    </row>
    <row r="369" spans="1:16" ht="12.75">
      <c r="A369" s="25" t="s">
        <v>46</v>
      </c>
      <c r="B369" s="29" t="s">
        <v>41</v>
      </c>
      <c r="C369" s="29" t="s">
        <v>1971</v>
      </c>
      <c r="D369" s="25" t="s">
        <v>48</v>
      </c>
      <c r="E369" s="30" t="s">
        <v>1972</v>
      </c>
      <c r="F369" s="31" t="s">
        <v>98</v>
      </c>
      <c r="G369" s="32">
        <v>17</v>
      </c>
      <c r="H369" s="33">
        <v>0</v>
      </c>
      <c r="I369" s="34">
        <f>ROUND(ROUND(H369,2)*ROUND(G369,3),2)</f>
      </c>
      <c r="J369" s="31"/>
      <c r="O369">
        <f>(I369*21)/100</f>
      </c>
      <c r="P369" t="s">
        <v>22</v>
      </c>
    </row>
    <row r="370" spans="1:5" ht="12.75">
      <c r="A370" s="35" t="s">
        <v>52</v>
      </c>
      <c r="E370" s="36" t="s">
        <v>48</v>
      </c>
    </row>
    <row r="371" spans="1:5" ht="12.75">
      <c r="A371" s="37" t="s">
        <v>54</v>
      </c>
      <c r="E371" s="38" t="s">
        <v>48</v>
      </c>
    </row>
    <row r="372" spans="1:5" ht="12.75">
      <c r="A372" t="s">
        <v>56</v>
      </c>
      <c r="E372" s="36" t="s">
        <v>48</v>
      </c>
    </row>
    <row r="373" spans="1:16" ht="12.75">
      <c r="A373" s="25" t="s">
        <v>46</v>
      </c>
      <c r="B373" s="29" t="s">
        <v>43</v>
      </c>
      <c r="C373" s="29" t="s">
        <v>1973</v>
      </c>
      <c r="D373" s="25" t="s">
        <v>48</v>
      </c>
      <c r="E373" s="30" t="s">
        <v>1974</v>
      </c>
      <c r="F373" s="31" t="s">
        <v>98</v>
      </c>
      <c r="G373" s="32">
        <v>20</v>
      </c>
      <c r="H373" s="33">
        <v>0</v>
      </c>
      <c r="I373" s="34">
        <f>ROUND(ROUND(H373,2)*ROUND(G373,3),2)</f>
      </c>
      <c r="J373" s="31"/>
      <c r="O373">
        <f>(I373*21)/100</f>
      </c>
      <c r="P373" t="s">
        <v>22</v>
      </c>
    </row>
    <row r="374" spans="1:5" ht="12.75">
      <c r="A374" s="35" t="s">
        <v>52</v>
      </c>
      <c r="E374" s="36" t="s">
        <v>48</v>
      </c>
    </row>
    <row r="375" spans="1:5" ht="12.75">
      <c r="A375" s="37" t="s">
        <v>54</v>
      </c>
      <c r="E375" s="38" t="s">
        <v>48</v>
      </c>
    </row>
    <row r="376" spans="1:5" ht="12.75">
      <c r="A376" t="s">
        <v>56</v>
      </c>
      <c r="E376" s="36" t="s">
        <v>48</v>
      </c>
    </row>
    <row r="377" spans="1:16" ht="12.75">
      <c r="A377" s="25" t="s">
        <v>46</v>
      </c>
      <c r="B377" s="29" t="s">
        <v>95</v>
      </c>
      <c r="C377" s="29" t="s">
        <v>1975</v>
      </c>
      <c r="D377" s="25" t="s">
        <v>48</v>
      </c>
      <c r="E377" s="30" t="s">
        <v>1976</v>
      </c>
      <c r="F377" s="31" t="s">
        <v>98</v>
      </c>
      <c r="G377" s="32">
        <v>2</v>
      </c>
      <c r="H377" s="33">
        <v>0</v>
      </c>
      <c r="I377" s="34">
        <f>ROUND(ROUND(H377,2)*ROUND(G377,3),2)</f>
      </c>
      <c r="J377" s="31"/>
      <c r="O377">
        <f>(I377*21)/100</f>
      </c>
      <c r="P377" t="s">
        <v>22</v>
      </c>
    </row>
    <row r="378" spans="1:5" ht="12.75">
      <c r="A378" s="35" t="s">
        <v>52</v>
      </c>
      <c r="E378" s="36" t="s">
        <v>48</v>
      </c>
    </row>
    <row r="379" spans="1:5" ht="12.75">
      <c r="A379" s="37" t="s">
        <v>54</v>
      </c>
      <c r="E379" s="38" t="s">
        <v>48</v>
      </c>
    </row>
    <row r="380" spans="1:5" ht="12.75">
      <c r="A380" t="s">
        <v>56</v>
      </c>
      <c r="E380" s="36" t="s">
        <v>48</v>
      </c>
    </row>
    <row r="381" spans="1:16" ht="12.75">
      <c r="A381" s="25" t="s">
        <v>46</v>
      </c>
      <c r="B381" s="29" t="s">
        <v>155</v>
      </c>
      <c r="C381" s="29" t="s">
        <v>1977</v>
      </c>
      <c r="D381" s="25" t="s">
        <v>48</v>
      </c>
      <c r="E381" s="30" t="s">
        <v>1978</v>
      </c>
      <c r="F381" s="31" t="s">
        <v>98</v>
      </c>
      <c r="G381" s="32">
        <v>4</v>
      </c>
      <c r="H381" s="33">
        <v>0</v>
      </c>
      <c r="I381" s="34">
        <f>ROUND(ROUND(H381,2)*ROUND(G381,3),2)</f>
      </c>
      <c r="J381" s="31"/>
      <c r="O381">
        <f>(I381*21)/100</f>
      </c>
      <c r="P381" t="s">
        <v>22</v>
      </c>
    </row>
    <row r="382" spans="1:5" ht="12.75">
      <c r="A382" s="35" t="s">
        <v>52</v>
      </c>
      <c r="E382" s="36" t="s">
        <v>48</v>
      </c>
    </row>
    <row r="383" spans="1:5" ht="12.75">
      <c r="A383" s="37" t="s">
        <v>54</v>
      </c>
      <c r="E383" s="38" t="s">
        <v>48</v>
      </c>
    </row>
    <row r="384" spans="1:5" ht="12.75">
      <c r="A384" t="s">
        <v>56</v>
      </c>
      <c r="E384" s="36" t="s">
        <v>48</v>
      </c>
    </row>
    <row r="385" spans="1:16" ht="12.75">
      <c r="A385" s="25" t="s">
        <v>46</v>
      </c>
      <c r="B385" s="29" t="s">
        <v>162</v>
      </c>
      <c r="C385" s="29" t="s">
        <v>1979</v>
      </c>
      <c r="D385" s="25" t="s">
        <v>48</v>
      </c>
      <c r="E385" s="30" t="s">
        <v>1980</v>
      </c>
      <c r="F385" s="31" t="s">
        <v>98</v>
      </c>
      <c r="G385" s="32">
        <v>1</v>
      </c>
      <c r="H385" s="33">
        <v>0</v>
      </c>
      <c r="I385" s="34">
        <f>ROUND(ROUND(H385,2)*ROUND(G385,3),2)</f>
      </c>
      <c r="J385" s="31"/>
      <c r="O385">
        <f>(I385*21)/100</f>
      </c>
      <c r="P385" t="s">
        <v>22</v>
      </c>
    </row>
    <row r="386" spans="1:5" ht="12.75">
      <c r="A386" s="35" t="s">
        <v>52</v>
      </c>
      <c r="E386" s="36" t="s">
        <v>48</v>
      </c>
    </row>
    <row r="387" spans="1:5" ht="12.75">
      <c r="A387" s="37" t="s">
        <v>54</v>
      </c>
      <c r="E387" s="38" t="s">
        <v>48</v>
      </c>
    </row>
    <row r="388" spans="1:5" ht="12.75">
      <c r="A388" t="s">
        <v>56</v>
      </c>
      <c r="E388" s="36" t="s">
        <v>48</v>
      </c>
    </row>
    <row r="389" spans="1:16" ht="12.75">
      <c r="A389" s="25" t="s">
        <v>46</v>
      </c>
      <c r="B389" s="29" t="s">
        <v>167</v>
      </c>
      <c r="C389" s="29" t="s">
        <v>1981</v>
      </c>
      <c r="D389" s="25" t="s">
        <v>48</v>
      </c>
      <c r="E389" s="30" t="s">
        <v>1982</v>
      </c>
      <c r="F389" s="31" t="s">
        <v>98</v>
      </c>
      <c r="G389" s="32">
        <v>4</v>
      </c>
      <c r="H389" s="33">
        <v>0</v>
      </c>
      <c r="I389" s="34">
        <f>ROUND(ROUND(H389,2)*ROUND(G389,3),2)</f>
      </c>
      <c r="J389" s="31"/>
      <c r="O389">
        <f>(I389*21)/100</f>
      </c>
      <c r="P389" t="s">
        <v>22</v>
      </c>
    </row>
    <row r="390" spans="1:5" ht="12.75">
      <c r="A390" s="35" t="s">
        <v>52</v>
      </c>
      <c r="E390" s="36" t="s">
        <v>48</v>
      </c>
    </row>
    <row r="391" spans="1:5" ht="12.75">
      <c r="A391" s="37" t="s">
        <v>54</v>
      </c>
      <c r="E391" s="38" t="s">
        <v>48</v>
      </c>
    </row>
    <row r="392" spans="1:5" ht="12.75">
      <c r="A392" t="s">
        <v>56</v>
      </c>
      <c r="E392" s="36" t="s">
        <v>48</v>
      </c>
    </row>
    <row r="393" spans="1:16" ht="12.75">
      <c r="A393" s="25" t="s">
        <v>46</v>
      </c>
      <c r="B393" s="29" t="s">
        <v>172</v>
      </c>
      <c r="C393" s="29" t="s">
        <v>1983</v>
      </c>
      <c r="D393" s="25" t="s">
        <v>48</v>
      </c>
      <c r="E393" s="30" t="s">
        <v>1984</v>
      </c>
      <c r="F393" s="31" t="s">
        <v>158</v>
      </c>
      <c r="G393" s="32">
        <v>35</v>
      </c>
      <c r="H393" s="33">
        <v>0</v>
      </c>
      <c r="I393" s="34">
        <f>ROUND(ROUND(H393,2)*ROUND(G393,3),2)</f>
      </c>
      <c r="J393" s="31"/>
      <c r="O393">
        <f>(I393*21)/100</f>
      </c>
      <c r="P393" t="s">
        <v>22</v>
      </c>
    </row>
    <row r="394" spans="1:5" ht="12.75">
      <c r="A394" s="35" t="s">
        <v>52</v>
      </c>
      <c r="E394" s="36" t="s">
        <v>48</v>
      </c>
    </row>
    <row r="395" spans="1:5" ht="12.75">
      <c r="A395" s="37" t="s">
        <v>54</v>
      </c>
      <c r="E395" s="38" t="s">
        <v>48</v>
      </c>
    </row>
    <row r="396" spans="1:5" ht="12.75">
      <c r="A396" t="s">
        <v>56</v>
      </c>
      <c r="E396" s="36" t="s">
        <v>48</v>
      </c>
    </row>
    <row r="397" spans="1:16" ht="12.75">
      <c r="A397" s="25" t="s">
        <v>46</v>
      </c>
      <c r="B397" s="29" t="s">
        <v>176</v>
      </c>
      <c r="C397" s="29" t="s">
        <v>1985</v>
      </c>
      <c r="D397" s="25" t="s">
        <v>48</v>
      </c>
      <c r="E397" s="30" t="s">
        <v>1986</v>
      </c>
      <c r="F397" s="31" t="s">
        <v>158</v>
      </c>
      <c r="G397" s="32">
        <v>2</v>
      </c>
      <c r="H397" s="33">
        <v>0</v>
      </c>
      <c r="I397" s="34">
        <f>ROUND(ROUND(H397,2)*ROUND(G397,3),2)</f>
      </c>
      <c r="J397" s="31"/>
      <c r="O397">
        <f>(I397*21)/100</f>
      </c>
      <c r="P397" t="s">
        <v>22</v>
      </c>
    </row>
    <row r="398" spans="1:5" ht="12.75">
      <c r="A398" s="35" t="s">
        <v>52</v>
      </c>
      <c r="E398" s="36" t="s">
        <v>48</v>
      </c>
    </row>
    <row r="399" spans="1:5" ht="12.75">
      <c r="A399" s="37" t="s">
        <v>54</v>
      </c>
      <c r="E399" s="38" t="s">
        <v>48</v>
      </c>
    </row>
    <row r="400" spans="1:5" ht="12.75">
      <c r="A400" t="s">
        <v>56</v>
      </c>
      <c r="E400" s="36" t="s">
        <v>48</v>
      </c>
    </row>
    <row r="401" spans="1:16" ht="12.75">
      <c r="A401" s="25" t="s">
        <v>46</v>
      </c>
      <c r="B401" s="29" t="s">
        <v>270</v>
      </c>
      <c r="C401" s="29" t="s">
        <v>1987</v>
      </c>
      <c r="D401" s="25" t="s">
        <v>48</v>
      </c>
      <c r="E401" s="30" t="s">
        <v>1988</v>
      </c>
      <c r="F401" s="31" t="s">
        <v>98</v>
      </c>
      <c r="G401" s="32">
        <v>1</v>
      </c>
      <c r="H401" s="33">
        <v>0</v>
      </c>
      <c r="I401" s="34">
        <f>ROUND(ROUND(H401,2)*ROUND(G401,3),2)</f>
      </c>
      <c r="J401" s="31"/>
      <c r="O401">
        <f>(I401*21)/100</f>
      </c>
      <c r="P401" t="s">
        <v>22</v>
      </c>
    </row>
    <row r="402" spans="1:5" ht="12.75">
      <c r="A402" s="35" t="s">
        <v>52</v>
      </c>
      <c r="E402" s="36" t="s">
        <v>48</v>
      </c>
    </row>
    <row r="403" spans="1:5" ht="12.75">
      <c r="A403" s="37" t="s">
        <v>54</v>
      </c>
      <c r="E403" s="38" t="s">
        <v>48</v>
      </c>
    </row>
    <row r="404" spans="1:5" ht="12.75">
      <c r="A404" t="s">
        <v>56</v>
      </c>
      <c r="E404" s="36" t="s">
        <v>48</v>
      </c>
    </row>
    <row r="405" spans="1:16" ht="12.75">
      <c r="A405" s="25" t="s">
        <v>46</v>
      </c>
      <c r="B405" s="29" t="s">
        <v>276</v>
      </c>
      <c r="C405" s="29" t="s">
        <v>1989</v>
      </c>
      <c r="D405" s="25" t="s">
        <v>48</v>
      </c>
      <c r="E405" s="30" t="s">
        <v>1990</v>
      </c>
      <c r="F405" s="31" t="s">
        <v>98</v>
      </c>
      <c r="G405" s="32">
        <v>1</v>
      </c>
      <c r="H405" s="33">
        <v>0</v>
      </c>
      <c r="I405" s="34">
        <f>ROUND(ROUND(H405,2)*ROUND(G405,3),2)</f>
      </c>
      <c r="J405" s="31"/>
      <c r="O405">
        <f>(I405*21)/100</f>
      </c>
      <c r="P405" t="s">
        <v>22</v>
      </c>
    </row>
    <row r="406" spans="1:5" ht="12.75">
      <c r="A406" s="35" t="s">
        <v>52</v>
      </c>
      <c r="E406" s="36" t="s">
        <v>48</v>
      </c>
    </row>
    <row r="407" spans="1:5" ht="12.75">
      <c r="A407" s="37" t="s">
        <v>54</v>
      </c>
      <c r="E407" s="38" t="s">
        <v>48</v>
      </c>
    </row>
    <row r="408" spans="1:5" ht="12.75">
      <c r="A408" t="s">
        <v>56</v>
      </c>
      <c r="E408" s="36" t="s">
        <v>48</v>
      </c>
    </row>
    <row r="409" spans="1:16" ht="12.75">
      <c r="A409" s="25" t="s">
        <v>46</v>
      </c>
      <c r="B409" s="29" t="s">
        <v>362</v>
      </c>
      <c r="C409" s="29" t="s">
        <v>1991</v>
      </c>
      <c r="D409" s="25" t="s">
        <v>48</v>
      </c>
      <c r="E409" s="30" t="s">
        <v>1992</v>
      </c>
      <c r="F409" s="31" t="s">
        <v>98</v>
      </c>
      <c r="G409" s="32">
        <v>1</v>
      </c>
      <c r="H409" s="33">
        <v>0</v>
      </c>
      <c r="I409" s="34">
        <f>ROUND(ROUND(H409,2)*ROUND(G409,3),2)</f>
      </c>
      <c r="J409" s="31"/>
      <c r="O409">
        <f>(I409*21)/100</f>
      </c>
      <c r="P409" t="s">
        <v>22</v>
      </c>
    </row>
    <row r="410" spans="1:5" ht="12.75">
      <c r="A410" s="35" t="s">
        <v>52</v>
      </c>
      <c r="E410" s="36" t="s">
        <v>48</v>
      </c>
    </row>
    <row r="411" spans="1:5" ht="12.75">
      <c r="A411" s="37" t="s">
        <v>54</v>
      </c>
      <c r="E411" s="38" t="s">
        <v>48</v>
      </c>
    </row>
    <row r="412" spans="1:5" ht="12.75">
      <c r="A412" t="s">
        <v>56</v>
      </c>
      <c r="E412" s="36" t="s">
        <v>48</v>
      </c>
    </row>
    <row r="413" spans="1:16" ht="12.75">
      <c r="A413" s="25" t="s">
        <v>46</v>
      </c>
      <c r="B413" s="29" t="s">
        <v>375</v>
      </c>
      <c r="C413" s="29" t="s">
        <v>76</v>
      </c>
      <c r="D413" s="25" t="s">
        <v>48</v>
      </c>
      <c r="E413" s="30" t="s">
        <v>1993</v>
      </c>
      <c r="F413" s="31" t="s">
        <v>158</v>
      </c>
      <c r="G413" s="32">
        <v>70</v>
      </c>
      <c r="H413" s="33">
        <v>0</v>
      </c>
      <c r="I413" s="34">
        <f>ROUND(ROUND(H413,2)*ROUND(G413,3),2)</f>
      </c>
      <c r="J413" s="31"/>
      <c r="O413">
        <f>(I413*21)/100</f>
      </c>
      <c r="P413" t="s">
        <v>22</v>
      </c>
    </row>
    <row r="414" spans="1:5" ht="12.75">
      <c r="A414" s="35" t="s">
        <v>52</v>
      </c>
      <c r="E414" s="36" t="s">
        <v>48</v>
      </c>
    </row>
    <row r="415" spans="1:5" ht="12.75">
      <c r="A415" s="37" t="s">
        <v>54</v>
      </c>
      <c r="E415" s="38" t="s">
        <v>48</v>
      </c>
    </row>
    <row r="416" spans="1:5" ht="12.75">
      <c r="A416" t="s">
        <v>56</v>
      </c>
      <c r="E416" s="36" t="s">
        <v>48</v>
      </c>
    </row>
    <row r="417" spans="1:16" ht="12.75">
      <c r="A417" s="25" t="s">
        <v>46</v>
      </c>
      <c r="B417" s="29" t="s">
        <v>403</v>
      </c>
      <c r="C417" s="29" t="s">
        <v>1994</v>
      </c>
      <c r="D417" s="25" t="s">
        <v>48</v>
      </c>
      <c r="E417" s="30" t="s">
        <v>1995</v>
      </c>
      <c r="F417" s="31" t="s">
        <v>158</v>
      </c>
      <c r="G417" s="32">
        <v>2</v>
      </c>
      <c r="H417" s="33">
        <v>0</v>
      </c>
      <c r="I417" s="34">
        <f>ROUND(ROUND(H417,2)*ROUND(G417,3),2)</f>
      </c>
      <c r="J417" s="31"/>
      <c r="O417">
        <f>(I417*21)/100</f>
      </c>
      <c r="P417" t="s">
        <v>22</v>
      </c>
    </row>
    <row r="418" spans="1:5" ht="12.75">
      <c r="A418" s="35" t="s">
        <v>52</v>
      </c>
      <c r="E418" s="36" t="s">
        <v>48</v>
      </c>
    </row>
    <row r="419" spans="1:5" ht="12.75">
      <c r="A419" s="37" t="s">
        <v>54</v>
      </c>
      <c r="E419" s="38" t="s">
        <v>48</v>
      </c>
    </row>
    <row r="420" spans="1:5" ht="12.75">
      <c r="A420" t="s">
        <v>56</v>
      </c>
      <c r="E420" s="36" t="s">
        <v>48</v>
      </c>
    </row>
    <row r="421" spans="1:16" ht="12.75">
      <c r="A421" s="25" t="s">
        <v>46</v>
      </c>
      <c r="B421" s="29" t="s">
        <v>409</v>
      </c>
      <c r="C421" s="29" t="s">
        <v>1996</v>
      </c>
      <c r="D421" s="25" t="s">
        <v>48</v>
      </c>
      <c r="E421" s="30" t="s">
        <v>1997</v>
      </c>
      <c r="F421" s="31" t="s">
        <v>158</v>
      </c>
      <c r="G421" s="32">
        <v>70</v>
      </c>
      <c r="H421" s="33">
        <v>0</v>
      </c>
      <c r="I421" s="34">
        <f>ROUND(ROUND(H421,2)*ROUND(G421,3),2)</f>
      </c>
      <c r="J421" s="31"/>
      <c r="O421">
        <f>(I421*21)/100</f>
      </c>
      <c r="P421" t="s">
        <v>22</v>
      </c>
    </row>
    <row r="422" spans="1:5" ht="12.75">
      <c r="A422" s="35" t="s">
        <v>52</v>
      </c>
      <c r="E422" s="36" t="s">
        <v>48</v>
      </c>
    </row>
    <row r="423" spans="1:5" ht="12.75">
      <c r="A423" s="37" t="s">
        <v>54</v>
      </c>
      <c r="E423" s="38" t="s">
        <v>48</v>
      </c>
    </row>
    <row r="424" spans="1:5" ht="12.75">
      <c r="A424" t="s">
        <v>56</v>
      </c>
      <c r="E424" s="36" t="s">
        <v>48</v>
      </c>
    </row>
    <row r="425" spans="1:16" ht="12.75">
      <c r="A425" s="25" t="s">
        <v>46</v>
      </c>
      <c r="B425" s="29" t="s">
        <v>416</v>
      </c>
      <c r="C425" s="29" t="s">
        <v>96</v>
      </c>
      <c r="D425" s="25" t="s">
        <v>48</v>
      </c>
      <c r="E425" s="30" t="s">
        <v>1998</v>
      </c>
      <c r="F425" s="31" t="s">
        <v>158</v>
      </c>
      <c r="G425" s="32">
        <v>70</v>
      </c>
      <c r="H425" s="33">
        <v>0</v>
      </c>
      <c r="I425" s="34">
        <f>ROUND(ROUND(H425,2)*ROUND(G425,3),2)</f>
      </c>
      <c r="J425" s="31"/>
      <c r="O425">
        <f>(I425*21)/100</f>
      </c>
      <c r="P425" t="s">
        <v>22</v>
      </c>
    </row>
    <row r="426" spans="1:5" ht="12.75">
      <c r="A426" s="35" t="s">
        <v>52</v>
      </c>
      <c r="E426" s="36" t="s">
        <v>48</v>
      </c>
    </row>
    <row r="427" spans="1:5" ht="12.75">
      <c r="A427" s="37" t="s">
        <v>54</v>
      </c>
      <c r="E427" s="38" t="s">
        <v>48</v>
      </c>
    </row>
    <row r="428" spans="1:5" ht="12.75">
      <c r="A428" t="s">
        <v>56</v>
      </c>
      <c r="E428" s="36" t="s">
        <v>48</v>
      </c>
    </row>
    <row r="429" spans="1:16" ht="12.75">
      <c r="A429" s="25" t="s">
        <v>46</v>
      </c>
      <c r="B429" s="29" t="s">
        <v>505</v>
      </c>
      <c r="C429" s="29" t="s">
        <v>1999</v>
      </c>
      <c r="D429" s="25" t="s">
        <v>48</v>
      </c>
      <c r="E429" s="30" t="s">
        <v>2000</v>
      </c>
      <c r="F429" s="31" t="s">
        <v>98</v>
      </c>
      <c r="G429" s="32">
        <v>1</v>
      </c>
      <c r="H429" s="33">
        <v>0</v>
      </c>
      <c r="I429" s="34">
        <f>ROUND(ROUND(H429,2)*ROUND(G429,3),2)</f>
      </c>
      <c r="J429" s="31"/>
      <c r="O429">
        <f>(I429*21)/100</f>
      </c>
      <c r="P429" t="s">
        <v>22</v>
      </c>
    </row>
    <row r="430" spans="1:5" ht="12.75">
      <c r="A430" s="35" t="s">
        <v>52</v>
      </c>
      <c r="E430" s="36" t="s">
        <v>48</v>
      </c>
    </row>
    <row r="431" spans="1:5" ht="12.75">
      <c r="A431" s="37" t="s">
        <v>54</v>
      </c>
      <c r="E431" s="38" t="s">
        <v>48</v>
      </c>
    </row>
    <row r="432" spans="1:5" ht="12.75">
      <c r="A432" t="s">
        <v>56</v>
      </c>
      <c r="E432" s="36" t="s">
        <v>48</v>
      </c>
    </row>
    <row r="433" spans="1:16" ht="12.75">
      <c r="A433" s="25" t="s">
        <v>46</v>
      </c>
      <c r="B433" s="29" t="s">
        <v>510</v>
      </c>
      <c r="C433" s="29" t="s">
        <v>2001</v>
      </c>
      <c r="D433" s="25" t="s">
        <v>48</v>
      </c>
      <c r="E433" s="30" t="s">
        <v>2002</v>
      </c>
      <c r="F433" s="31" t="s">
        <v>98</v>
      </c>
      <c r="G433" s="32">
        <v>1</v>
      </c>
      <c r="H433" s="33">
        <v>0</v>
      </c>
      <c r="I433" s="34">
        <f>ROUND(ROUND(H433,2)*ROUND(G433,3),2)</f>
      </c>
      <c r="J433" s="31"/>
      <c r="O433">
        <f>(I433*21)/100</f>
      </c>
      <c r="P433" t="s">
        <v>22</v>
      </c>
    </row>
    <row r="434" spans="1:5" ht="12.75">
      <c r="A434" s="35" t="s">
        <v>52</v>
      </c>
      <c r="E434" s="36" t="s">
        <v>48</v>
      </c>
    </row>
    <row r="435" spans="1:5" ht="12.75">
      <c r="A435" s="37" t="s">
        <v>54</v>
      </c>
      <c r="E435" s="38" t="s">
        <v>48</v>
      </c>
    </row>
    <row r="436" spans="1:5" ht="12.75">
      <c r="A436" t="s">
        <v>56</v>
      </c>
      <c r="E436" s="36" t="s">
        <v>48</v>
      </c>
    </row>
    <row r="437" spans="1:16" ht="12.75">
      <c r="A437" s="25" t="s">
        <v>46</v>
      </c>
      <c r="B437" s="29" t="s">
        <v>2003</v>
      </c>
      <c r="C437" s="29" t="s">
        <v>2004</v>
      </c>
      <c r="D437" s="25" t="s">
        <v>48</v>
      </c>
      <c r="E437" s="30" t="s">
        <v>2005</v>
      </c>
      <c r="F437" s="31" t="s">
        <v>98</v>
      </c>
      <c r="G437" s="32">
        <v>3</v>
      </c>
      <c r="H437" s="33">
        <v>0</v>
      </c>
      <c r="I437" s="34">
        <f>ROUND(ROUND(H437,2)*ROUND(G437,3),2)</f>
      </c>
      <c r="J437" s="31"/>
      <c r="O437">
        <f>(I437*21)/100</f>
      </c>
      <c r="P437" t="s">
        <v>22</v>
      </c>
    </row>
    <row r="438" spans="1:5" ht="12.75">
      <c r="A438" s="35" t="s">
        <v>52</v>
      </c>
      <c r="E438" s="36" t="s">
        <v>48</v>
      </c>
    </row>
    <row r="439" spans="1:5" ht="12.75">
      <c r="A439" s="37" t="s">
        <v>54</v>
      </c>
      <c r="E439" s="38" t="s">
        <v>48</v>
      </c>
    </row>
    <row r="440" spans="1:5" ht="12.75">
      <c r="A440" t="s">
        <v>56</v>
      </c>
      <c r="E440" s="36" t="s">
        <v>48</v>
      </c>
    </row>
    <row r="441" spans="1:16" ht="12.75">
      <c r="A441" s="25" t="s">
        <v>46</v>
      </c>
      <c r="B441" s="29" t="s">
        <v>2006</v>
      </c>
      <c r="C441" s="29" t="s">
        <v>2007</v>
      </c>
      <c r="D441" s="25" t="s">
        <v>48</v>
      </c>
      <c r="E441" s="30" t="s">
        <v>2008</v>
      </c>
      <c r="F441" s="31" t="s">
        <v>98</v>
      </c>
      <c r="G441" s="32">
        <v>4</v>
      </c>
      <c r="H441" s="33">
        <v>0</v>
      </c>
      <c r="I441" s="34">
        <f>ROUND(ROUND(H441,2)*ROUND(G441,3),2)</f>
      </c>
      <c r="J441" s="31"/>
      <c r="O441">
        <f>(I441*21)/100</f>
      </c>
      <c r="P441" t="s">
        <v>22</v>
      </c>
    </row>
    <row r="442" spans="1:5" ht="12.75">
      <c r="A442" s="35" t="s">
        <v>52</v>
      </c>
      <c r="E442" s="36" t="s">
        <v>48</v>
      </c>
    </row>
    <row r="443" spans="1:5" ht="12.75">
      <c r="A443" s="37" t="s">
        <v>54</v>
      </c>
      <c r="E443" s="38" t="s">
        <v>48</v>
      </c>
    </row>
    <row r="444" spans="1:5" ht="12.75">
      <c r="A444" t="s">
        <v>56</v>
      </c>
      <c r="E444" s="36" t="s">
        <v>48</v>
      </c>
    </row>
    <row r="445" spans="1:16" ht="12.75">
      <c r="A445" s="25" t="s">
        <v>46</v>
      </c>
      <c r="B445" s="29" t="s">
        <v>2009</v>
      </c>
      <c r="C445" s="29" t="s">
        <v>2010</v>
      </c>
      <c r="D445" s="25" t="s">
        <v>48</v>
      </c>
      <c r="E445" s="30" t="s">
        <v>2011</v>
      </c>
      <c r="F445" s="31" t="s">
        <v>98</v>
      </c>
      <c r="G445" s="32">
        <v>7</v>
      </c>
      <c r="H445" s="33">
        <v>0</v>
      </c>
      <c r="I445" s="34">
        <f>ROUND(ROUND(H445,2)*ROUND(G445,3),2)</f>
      </c>
      <c r="J445" s="31"/>
      <c r="O445">
        <f>(I445*21)/100</f>
      </c>
      <c r="P445" t="s">
        <v>22</v>
      </c>
    </row>
    <row r="446" spans="1:5" ht="12.75">
      <c r="A446" s="35" t="s">
        <v>52</v>
      </c>
      <c r="E446" s="36" t="s">
        <v>48</v>
      </c>
    </row>
    <row r="447" spans="1:5" ht="12.75">
      <c r="A447" s="37" t="s">
        <v>54</v>
      </c>
      <c r="E447" s="38" t="s">
        <v>48</v>
      </c>
    </row>
    <row r="448" spans="1:5" ht="12.75">
      <c r="A448" t="s">
        <v>56</v>
      </c>
      <c r="E448" s="36" t="s">
        <v>48</v>
      </c>
    </row>
    <row r="449" spans="1:16" ht="12.75">
      <c r="A449" s="25" t="s">
        <v>46</v>
      </c>
      <c r="B449" s="29" t="s">
        <v>2012</v>
      </c>
      <c r="C449" s="29" t="s">
        <v>2013</v>
      </c>
      <c r="D449" s="25" t="s">
        <v>48</v>
      </c>
      <c r="E449" s="30" t="s">
        <v>2014</v>
      </c>
      <c r="F449" s="31" t="s">
        <v>98</v>
      </c>
      <c r="G449" s="32">
        <v>8</v>
      </c>
      <c r="H449" s="33">
        <v>0</v>
      </c>
      <c r="I449" s="34">
        <f>ROUND(ROUND(H449,2)*ROUND(G449,3),2)</f>
      </c>
      <c r="J449" s="31"/>
      <c r="O449">
        <f>(I449*21)/100</f>
      </c>
      <c r="P449" t="s">
        <v>22</v>
      </c>
    </row>
    <row r="450" spans="1:5" ht="12.75">
      <c r="A450" s="35" t="s">
        <v>52</v>
      </c>
      <c r="E450" s="36" t="s">
        <v>48</v>
      </c>
    </row>
    <row r="451" spans="1:5" ht="12.75">
      <c r="A451" s="37" t="s">
        <v>54</v>
      </c>
      <c r="E451" s="38" t="s">
        <v>48</v>
      </c>
    </row>
    <row r="452" spans="1:5" ht="12.75">
      <c r="A452" t="s">
        <v>56</v>
      </c>
      <c r="E452" s="36" t="s">
        <v>48</v>
      </c>
    </row>
    <row r="453" spans="1:16" ht="12.75">
      <c r="A453" s="25" t="s">
        <v>46</v>
      </c>
      <c r="B453" s="29" t="s">
        <v>2015</v>
      </c>
      <c r="C453" s="29" t="s">
        <v>2016</v>
      </c>
      <c r="D453" s="25" t="s">
        <v>48</v>
      </c>
      <c r="E453" s="30" t="s">
        <v>2017</v>
      </c>
      <c r="F453" s="31" t="s">
        <v>98</v>
      </c>
      <c r="G453" s="32">
        <v>6</v>
      </c>
      <c r="H453" s="33">
        <v>0</v>
      </c>
      <c r="I453" s="34">
        <f>ROUND(ROUND(H453,2)*ROUND(G453,3),2)</f>
      </c>
      <c r="J453" s="31"/>
      <c r="O453">
        <f>(I453*21)/100</f>
      </c>
      <c r="P453" t="s">
        <v>22</v>
      </c>
    </row>
    <row r="454" spans="1:5" ht="12.75">
      <c r="A454" s="35" t="s">
        <v>52</v>
      </c>
      <c r="E454" s="36" t="s">
        <v>48</v>
      </c>
    </row>
    <row r="455" spans="1:5" ht="12.75">
      <c r="A455" s="37" t="s">
        <v>54</v>
      </c>
      <c r="E455" s="38" t="s">
        <v>48</v>
      </c>
    </row>
    <row r="456" spans="1:5" ht="12.75">
      <c r="A456" t="s">
        <v>56</v>
      </c>
      <c r="E456" s="36" t="s">
        <v>48</v>
      </c>
    </row>
    <row r="457" spans="1:16" ht="12.75">
      <c r="A457" s="25" t="s">
        <v>46</v>
      </c>
      <c r="B457" s="29" t="s">
        <v>2018</v>
      </c>
      <c r="C457" s="29" t="s">
        <v>2019</v>
      </c>
      <c r="D457" s="25" t="s">
        <v>48</v>
      </c>
      <c r="E457" s="30" t="s">
        <v>2020</v>
      </c>
      <c r="F457" s="31" t="s">
        <v>98</v>
      </c>
      <c r="G457" s="32">
        <v>1</v>
      </c>
      <c r="H457" s="33">
        <v>0</v>
      </c>
      <c r="I457" s="34">
        <f>ROUND(ROUND(H457,2)*ROUND(G457,3),2)</f>
      </c>
      <c r="J457" s="31"/>
      <c r="O457">
        <f>(I457*21)/100</f>
      </c>
      <c r="P457" t="s">
        <v>22</v>
      </c>
    </row>
    <row r="458" spans="1:5" ht="12.75">
      <c r="A458" s="35" t="s">
        <v>52</v>
      </c>
      <c r="E458" s="36" t="s">
        <v>48</v>
      </c>
    </row>
    <row r="459" spans="1:5" ht="12.75">
      <c r="A459" s="37" t="s">
        <v>54</v>
      </c>
      <c r="E459" s="38" t="s">
        <v>48</v>
      </c>
    </row>
    <row r="460" spans="1:5" ht="12.75">
      <c r="A460" t="s">
        <v>56</v>
      </c>
      <c r="E460" s="36" t="s">
        <v>48</v>
      </c>
    </row>
    <row r="461" spans="1:16" ht="12.75">
      <c r="A461" s="25" t="s">
        <v>46</v>
      </c>
      <c r="B461" s="29" t="s">
        <v>2021</v>
      </c>
      <c r="C461" s="29" t="s">
        <v>2022</v>
      </c>
      <c r="D461" s="25" t="s">
        <v>48</v>
      </c>
      <c r="E461" s="30" t="s">
        <v>2023</v>
      </c>
      <c r="F461" s="31" t="s">
        <v>98</v>
      </c>
      <c r="G461" s="32">
        <v>1</v>
      </c>
      <c r="H461" s="33">
        <v>0</v>
      </c>
      <c r="I461" s="34">
        <f>ROUND(ROUND(H461,2)*ROUND(G461,3),2)</f>
      </c>
      <c r="J461" s="31"/>
      <c r="O461">
        <f>(I461*21)/100</f>
      </c>
      <c r="P461" t="s">
        <v>22</v>
      </c>
    </row>
    <row r="462" spans="1:5" ht="12.75">
      <c r="A462" s="35" t="s">
        <v>52</v>
      </c>
      <c r="E462" s="36" t="s">
        <v>48</v>
      </c>
    </row>
    <row r="463" spans="1:5" ht="12.75">
      <c r="A463" s="37" t="s">
        <v>54</v>
      </c>
      <c r="E463" s="38" t="s">
        <v>48</v>
      </c>
    </row>
    <row r="464" spans="1:5" ht="12.75">
      <c r="A464" t="s">
        <v>56</v>
      </c>
      <c r="E464" s="36" t="s">
        <v>48</v>
      </c>
    </row>
    <row r="465" spans="1:16" ht="12.75">
      <c r="A465" s="25" t="s">
        <v>46</v>
      </c>
      <c r="B465" s="29" t="s">
        <v>2024</v>
      </c>
      <c r="C465" s="29" t="s">
        <v>2025</v>
      </c>
      <c r="D465" s="25" t="s">
        <v>48</v>
      </c>
      <c r="E465" s="30" t="s">
        <v>2026</v>
      </c>
      <c r="F465" s="31" t="s">
        <v>98</v>
      </c>
      <c r="G465" s="32">
        <v>14</v>
      </c>
      <c r="H465" s="33">
        <v>0</v>
      </c>
      <c r="I465" s="34">
        <f>ROUND(ROUND(H465,2)*ROUND(G465,3),2)</f>
      </c>
      <c r="J465" s="31"/>
      <c r="O465">
        <f>(I465*21)/100</f>
      </c>
      <c r="P465" t="s">
        <v>22</v>
      </c>
    </row>
    <row r="466" spans="1:5" ht="12.75">
      <c r="A466" s="35" t="s">
        <v>52</v>
      </c>
      <c r="E466" s="36" t="s">
        <v>48</v>
      </c>
    </row>
    <row r="467" spans="1:5" ht="12.75">
      <c r="A467" s="37" t="s">
        <v>54</v>
      </c>
      <c r="E467" s="38" t="s">
        <v>48</v>
      </c>
    </row>
    <row r="468" spans="1:5" ht="12.75">
      <c r="A468" t="s">
        <v>56</v>
      </c>
      <c r="E468" s="36" t="s">
        <v>48</v>
      </c>
    </row>
    <row r="469" spans="1:16" ht="12.75">
      <c r="A469" s="25" t="s">
        <v>46</v>
      </c>
      <c r="B469" s="29" t="s">
        <v>2027</v>
      </c>
      <c r="C469" s="29" t="s">
        <v>2028</v>
      </c>
      <c r="D469" s="25" t="s">
        <v>48</v>
      </c>
      <c r="E469" s="30" t="s">
        <v>2029</v>
      </c>
      <c r="F469" s="31" t="s">
        <v>98</v>
      </c>
      <c r="G469" s="32">
        <v>2</v>
      </c>
      <c r="H469" s="33">
        <v>0</v>
      </c>
      <c r="I469" s="34">
        <f>ROUND(ROUND(H469,2)*ROUND(G469,3),2)</f>
      </c>
      <c r="J469" s="31"/>
      <c r="O469">
        <f>(I469*21)/100</f>
      </c>
      <c r="P469" t="s">
        <v>22</v>
      </c>
    </row>
    <row r="470" spans="1:5" ht="12.75">
      <c r="A470" s="35" t="s">
        <v>52</v>
      </c>
      <c r="E470" s="36" t="s">
        <v>48</v>
      </c>
    </row>
    <row r="471" spans="1:5" ht="12.75">
      <c r="A471" s="37" t="s">
        <v>54</v>
      </c>
      <c r="E471" s="38" t="s">
        <v>48</v>
      </c>
    </row>
    <row r="472" spans="1:5" ht="12.75">
      <c r="A472" t="s">
        <v>56</v>
      </c>
      <c r="E472" s="36" t="s">
        <v>48</v>
      </c>
    </row>
    <row r="473" spans="1:16" ht="12.75">
      <c r="A473" s="25" t="s">
        <v>46</v>
      </c>
      <c r="B473" s="29" t="s">
        <v>2030</v>
      </c>
      <c r="C473" s="29" t="s">
        <v>2031</v>
      </c>
      <c r="D473" s="25" t="s">
        <v>48</v>
      </c>
      <c r="E473" s="30" t="s">
        <v>2032</v>
      </c>
      <c r="F473" s="31" t="s">
        <v>98</v>
      </c>
      <c r="G473" s="32">
        <v>2</v>
      </c>
      <c r="H473" s="33">
        <v>0</v>
      </c>
      <c r="I473" s="34">
        <f>ROUND(ROUND(H473,2)*ROUND(G473,3),2)</f>
      </c>
      <c r="J473" s="31"/>
      <c r="O473">
        <f>(I473*21)/100</f>
      </c>
      <c r="P473" t="s">
        <v>22</v>
      </c>
    </row>
    <row r="474" spans="1:5" ht="12.75">
      <c r="A474" s="35" t="s">
        <v>52</v>
      </c>
      <c r="E474" s="36" t="s">
        <v>48</v>
      </c>
    </row>
    <row r="475" spans="1:5" ht="12.75">
      <c r="A475" s="37" t="s">
        <v>54</v>
      </c>
      <c r="E475" s="38" t="s">
        <v>48</v>
      </c>
    </row>
    <row r="476" spans="1:5" ht="12.75">
      <c r="A476" t="s">
        <v>56</v>
      </c>
      <c r="E476" s="36" t="s">
        <v>48</v>
      </c>
    </row>
    <row r="477" spans="1:16" ht="25.5">
      <c r="A477" s="25" t="s">
        <v>46</v>
      </c>
      <c r="B477" s="29" t="s">
        <v>2033</v>
      </c>
      <c r="C477" s="29" t="s">
        <v>2034</v>
      </c>
      <c r="D477" s="25" t="s">
        <v>48</v>
      </c>
      <c r="E477" s="30" t="s">
        <v>2035</v>
      </c>
      <c r="F477" s="31" t="s">
        <v>98</v>
      </c>
      <c r="G477" s="32">
        <v>1</v>
      </c>
      <c r="H477" s="33">
        <v>0</v>
      </c>
      <c r="I477" s="34">
        <f>ROUND(ROUND(H477,2)*ROUND(G477,3),2)</f>
      </c>
      <c r="J477" s="31"/>
      <c r="O477">
        <f>(I477*21)/100</f>
      </c>
      <c r="P477" t="s">
        <v>22</v>
      </c>
    </row>
    <row r="478" spans="1:5" ht="12.75">
      <c r="A478" s="35" t="s">
        <v>52</v>
      </c>
      <c r="E478" s="36" t="s">
        <v>48</v>
      </c>
    </row>
    <row r="479" spans="1:5" ht="12.75">
      <c r="A479" s="37" t="s">
        <v>54</v>
      </c>
      <c r="E479" s="38" t="s">
        <v>48</v>
      </c>
    </row>
    <row r="480" spans="1:5" ht="12.75">
      <c r="A480" t="s">
        <v>56</v>
      </c>
      <c r="E480" s="36" t="s">
        <v>48</v>
      </c>
    </row>
    <row r="481" spans="1:16" ht="12.75">
      <c r="A481" s="25" t="s">
        <v>46</v>
      </c>
      <c r="B481" s="29" t="s">
        <v>2036</v>
      </c>
      <c r="C481" s="29" t="s">
        <v>2037</v>
      </c>
      <c r="D481" s="25" t="s">
        <v>48</v>
      </c>
      <c r="E481" s="30" t="s">
        <v>2038</v>
      </c>
      <c r="F481" s="31" t="s">
        <v>98</v>
      </c>
      <c r="G481" s="32">
        <v>6</v>
      </c>
      <c r="H481" s="33">
        <v>0</v>
      </c>
      <c r="I481" s="34">
        <f>ROUND(ROUND(H481,2)*ROUND(G481,3),2)</f>
      </c>
      <c r="J481" s="31"/>
      <c r="O481">
        <f>(I481*21)/100</f>
      </c>
      <c r="P481" t="s">
        <v>22</v>
      </c>
    </row>
    <row r="482" spans="1:5" ht="12.75">
      <c r="A482" s="35" t="s">
        <v>52</v>
      </c>
      <c r="E482" s="36" t="s">
        <v>48</v>
      </c>
    </row>
    <row r="483" spans="1:5" ht="12.75">
      <c r="A483" s="37" t="s">
        <v>54</v>
      </c>
      <c r="E483" s="38" t="s">
        <v>48</v>
      </c>
    </row>
    <row r="484" spans="1:5" ht="12.75">
      <c r="A484" t="s">
        <v>56</v>
      </c>
      <c r="E484" s="36" t="s">
        <v>48</v>
      </c>
    </row>
    <row r="485" spans="1:16" ht="12.75">
      <c r="A485" s="25" t="s">
        <v>46</v>
      </c>
      <c r="B485" s="29" t="s">
        <v>2039</v>
      </c>
      <c r="C485" s="29" t="s">
        <v>2040</v>
      </c>
      <c r="D485" s="25" t="s">
        <v>48</v>
      </c>
      <c r="E485" s="30" t="s">
        <v>2041</v>
      </c>
      <c r="F485" s="31" t="s">
        <v>98</v>
      </c>
      <c r="G485" s="32">
        <v>1</v>
      </c>
      <c r="H485" s="33">
        <v>0</v>
      </c>
      <c r="I485" s="34">
        <f>ROUND(ROUND(H485,2)*ROUND(G485,3),2)</f>
      </c>
      <c r="J485" s="31"/>
      <c r="O485">
        <f>(I485*21)/100</f>
      </c>
      <c r="P485" t="s">
        <v>22</v>
      </c>
    </row>
    <row r="486" spans="1:5" ht="12.75">
      <c r="A486" s="35" t="s">
        <v>52</v>
      </c>
      <c r="E486" s="36" t="s">
        <v>48</v>
      </c>
    </row>
    <row r="487" spans="1:5" ht="12.75">
      <c r="A487" s="37" t="s">
        <v>54</v>
      </c>
      <c r="E487" s="38" t="s">
        <v>48</v>
      </c>
    </row>
    <row r="488" spans="1:5" ht="12.75">
      <c r="A488" t="s">
        <v>56</v>
      </c>
      <c r="E488" s="36" t="s">
        <v>48</v>
      </c>
    </row>
    <row r="489" spans="1:16" ht="25.5">
      <c r="A489" s="25" t="s">
        <v>46</v>
      </c>
      <c r="B489" s="29" t="s">
        <v>2042</v>
      </c>
      <c r="C489" s="29" t="s">
        <v>2043</v>
      </c>
      <c r="D489" s="25" t="s">
        <v>48</v>
      </c>
      <c r="E489" s="30" t="s">
        <v>2044</v>
      </c>
      <c r="F489" s="31" t="s">
        <v>98</v>
      </c>
      <c r="G489" s="32">
        <v>1</v>
      </c>
      <c r="H489" s="33">
        <v>0</v>
      </c>
      <c r="I489" s="34">
        <f>ROUND(ROUND(H489,2)*ROUND(G489,3),2)</f>
      </c>
      <c r="J489" s="31"/>
      <c r="O489">
        <f>(I489*21)/100</f>
      </c>
      <c r="P489" t="s">
        <v>22</v>
      </c>
    </row>
    <row r="490" spans="1:5" ht="12.75">
      <c r="A490" s="35" t="s">
        <v>52</v>
      </c>
      <c r="E490" s="36" t="s">
        <v>48</v>
      </c>
    </row>
    <row r="491" spans="1:5" ht="12.75">
      <c r="A491" s="37" t="s">
        <v>54</v>
      </c>
      <c r="E491" s="38" t="s">
        <v>48</v>
      </c>
    </row>
    <row r="492" spans="1:5" ht="12.75">
      <c r="A492" t="s">
        <v>56</v>
      </c>
      <c r="E492" s="36" t="s">
        <v>48</v>
      </c>
    </row>
    <row r="493" spans="1:16" ht="25.5">
      <c r="A493" s="25" t="s">
        <v>46</v>
      </c>
      <c r="B493" s="29" t="s">
        <v>2045</v>
      </c>
      <c r="C493" s="29" t="s">
        <v>2046</v>
      </c>
      <c r="D493" s="25" t="s">
        <v>48</v>
      </c>
      <c r="E493" s="30" t="s">
        <v>2047</v>
      </c>
      <c r="F493" s="31" t="s">
        <v>98</v>
      </c>
      <c r="G493" s="32">
        <v>3</v>
      </c>
      <c r="H493" s="33">
        <v>0</v>
      </c>
      <c r="I493" s="34">
        <f>ROUND(ROUND(H493,2)*ROUND(G493,3),2)</f>
      </c>
      <c r="J493" s="31"/>
      <c r="O493">
        <f>(I493*21)/100</f>
      </c>
      <c r="P493" t="s">
        <v>22</v>
      </c>
    </row>
    <row r="494" spans="1:5" ht="12.75">
      <c r="A494" s="35" t="s">
        <v>52</v>
      </c>
      <c r="E494" s="36" t="s">
        <v>48</v>
      </c>
    </row>
    <row r="495" spans="1:5" ht="12.75">
      <c r="A495" s="37" t="s">
        <v>54</v>
      </c>
      <c r="E495" s="38" t="s">
        <v>48</v>
      </c>
    </row>
    <row r="496" spans="1:5" ht="12.75">
      <c r="A496" t="s">
        <v>56</v>
      </c>
      <c r="E496" s="36" t="s">
        <v>48</v>
      </c>
    </row>
    <row r="497" spans="1:16" ht="25.5">
      <c r="A497" s="25" t="s">
        <v>46</v>
      </c>
      <c r="B497" s="29" t="s">
        <v>2048</v>
      </c>
      <c r="C497" s="29" t="s">
        <v>2049</v>
      </c>
      <c r="D497" s="25" t="s">
        <v>48</v>
      </c>
      <c r="E497" s="30" t="s">
        <v>2050</v>
      </c>
      <c r="F497" s="31" t="s">
        <v>98</v>
      </c>
      <c r="G497" s="32">
        <v>1</v>
      </c>
      <c r="H497" s="33">
        <v>0</v>
      </c>
      <c r="I497" s="34">
        <f>ROUND(ROUND(H497,2)*ROUND(G497,3),2)</f>
      </c>
      <c r="J497" s="31"/>
      <c r="O497">
        <f>(I497*21)/100</f>
      </c>
      <c r="P497" t="s">
        <v>22</v>
      </c>
    </row>
    <row r="498" spans="1:5" ht="12.75">
      <c r="A498" s="35" t="s">
        <v>52</v>
      </c>
      <c r="E498" s="36" t="s">
        <v>48</v>
      </c>
    </row>
    <row r="499" spans="1:5" ht="12.75">
      <c r="A499" s="37" t="s">
        <v>54</v>
      </c>
      <c r="E499" s="38" t="s">
        <v>48</v>
      </c>
    </row>
    <row r="500" spans="1:5" ht="12.75">
      <c r="A500" t="s">
        <v>56</v>
      </c>
      <c r="E500" s="36" t="s">
        <v>48</v>
      </c>
    </row>
    <row r="501" spans="1:16" ht="25.5">
      <c r="A501" s="25" t="s">
        <v>46</v>
      </c>
      <c r="B501" s="29" t="s">
        <v>2051</v>
      </c>
      <c r="C501" s="29" t="s">
        <v>2052</v>
      </c>
      <c r="D501" s="25" t="s">
        <v>48</v>
      </c>
      <c r="E501" s="30" t="s">
        <v>2053</v>
      </c>
      <c r="F501" s="31" t="s">
        <v>98</v>
      </c>
      <c r="G501" s="32">
        <v>1</v>
      </c>
      <c r="H501" s="33">
        <v>0</v>
      </c>
      <c r="I501" s="34">
        <f>ROUND(ROUND(H501,2)*ROUND(G501,3),2)</f>
      </c>
      <c r="J501" s="31"/>
      <c r="O501">
        <f>(I501*21)/100</f>
      </c>
      <c r="P501" t="s">
        <v>22</v>
      </c>
    </row>
    <row r="502" spans="1:5" ht="12.75">
      <c r="A502" s="35" t="s">
        <v>52</v>
      </c>
      <c r="E502" s="36" t="s">
        <v>48</v>
      </c>
    </row>
    <row r="503" spans="1:5" ht="12.75">
      <c r="A503" s="37" t="s">
        <v>54</v>
      </c>
      <c r="E503" s="38" t="s">
        <v>48</v>
      </c>
    </row>
    <row r="504" spans="1:5" ht="12.75">
      <c r="A504" t="s">
        <v>56</v>
      </c>
      <c r="E504" s="36" t="s">
        <v>48</v>
      </c>
    </row>
    <row r="505" spans="1:16" ht="12.75">
      <c r="A505" s="25" t="s">
        <v>46</v>
      </c>
      <c r="B505" s="29" t="s">
        <v>2054</v>
      </c>
      <c r="C505" s="29" t="s">
        <v>2055</v>
      </c>
      <c r="D505" s="25" t="s">
        <v>48</v>
      </c>
      <c r="E505" s="30" t="s">
        <v>2056</v>
      </c>
      <c r="F505" s="31" t="s">
        <v>98</v>
      </c>
      <c r="G505" s="32">
        <v>2</v>
      </c>
      <c r="H505" s="33">
        <v>0</v>
      </c>
      <c r="I505" s="34">
        <f>ROUND(ROUND(H505,2)*ROUND(G505,3),2)</f>
      </c>
      <c r="J505" s="31"/>
      <c r="O505">
        <f>(I505*21)/100</f>
      </c>
      <c r="P505" t="s">
        <v>22</v>
      </c>
    </row>
    <row r="506" spans="1:5" ht="12.75">
      <c r="A506" s="35" t="s">
        <v>52</v>
      </c>
      <c r="E506" s="36" t="s">
        <v>48</v>
      </c>
    </row>
    <row r="507" spans="1:5" ht="12.75">
      <c r="A507" s="37" t="s">
        <v>54</v>
      </c>
      <c r="E507" s="38" t="s">
        <v>48</v>
      </c>
    </row>
    <row r="508" spans="1:5" ht="12.75">
      <c r="A508" t="s">
        <v>56</v>
      </c>
      <c r="E508" s="36" t="s">
        <v>48</v>
      </c>
    </row>
    <row r="509" spans="1:16" ht="12.75">
      <c r="A509" s="25" t="s">
        <v>46</v>
      </c>
      <c r="B509" s="29" t="s">
        <v>2057</v>
      </c>
      <c r="C509" s="29" t="s">
        <v>2058</v>
      </c>
      <c r="D509" s="25" t="s">
        <v>48</v>
      </c>
      <c r="E509" s="30" t="s">
        <v>2059</v>
      </c>
      <c r="F509" s="31" t="s">
        <v>98</v>
      </c>
      <c r="G509" s="32">
        <v>1</v>
      </c>
      <c r="H509" s="33">
        <v>0</v>
      </c>
      <c r="I509" s="34">
        <f>ROUND(ROUND(H509,2)*ROUND(G509,3),2)</f>
      </c>
      <c r="J509" s="31"/>
      <c r="O509">
        <f>(I509*21)/100</f>
      </c>
      <c r="P509" t="s">
        <v>22</v>
      </c>
    </row>
    <row r="510" spans="1:5" ht="12.75">
      <c r="A510" s="35" t="s">
        <v>52</v>
      </c>
      <c r="E510" s="36" t="s">
        <v>48</v>
      </c>
    </row>
    <row r="511" spans="1:5" ht="12.75">
      <c r="A511" s="37" t="s">
        <v>54</v>
      </c>
      <c r="E511" s="38" t="s">
        <v>48</v>
      </c>
    </row>
    <row r="512" spans="1:5" ht="12.75">
      <c r="A512" t="s">
        <v>56</v>
      </c>
      <c r="E512" s="36" t="s">
        <v>48</v>
      </c>
    </row>
    <row r="513" spans="1:16" ht="12.75">
      <c r="A513" s="25" t="s">
        <v>46</v>
      </c>
      <c r="B513" s="29" t="s">
        <v>2060</v>
      </c>
      <c r="C513" s="29" t="s">
        <v>2061</v>
      </c>
      <c r="D513" s="25" t="s">
        <v>48</v>
      </c>
      <c r="E513" s="30" t="s">
        <v>2062</v>
      </c>
      <c r="F513" s="31" t="s">
        <v>98</v>
      </c>
      <c r="G513" s="32">
        <v>12</v>
      </c>
      <c r="H513" s="33">
        <v>0</v>
      </c>
      <c r="I513" s="34">
        <f>ROUND(ROUND(H513,2)*ROUND(G513,3),2)</f>
      </c>
      <c r="J513" s="31"/>
      <c r="O513">
        <f>(I513*21)/100</f>
      </c>
      <c r="P513" t="s">
        <v>22</v>
      </c>
    </row>
    <row r="514" spans="1:5" ht="12.75">
      <c r="A514" s="35" t="s">
        <v>52</v>
      </c>
      <c r="E514" s="36" t="s">
        <v>48</v>
      </c>
    </row>
    <row r="515" spans="1:5" ht="12.75">
      <c r="A515" s="37" t="s">
        <v>54</v>
      </c>
      <c r="E515" s="38" t="s">
        <v>48</v>
      </c>
    </row>
    <row r="516" spans="1:5" ht="12.75">
      <c r="A516" t="s">
        <v>56</v>
      </c>
      <c r="E516" s="36" t="s">
        <v>48</v>
      </c>
    </row>
    <row r="517" spans="1:16" ht="12.75">
      <c r="A517" s="25" t="s">
        <v>46</v>
      </c>
      <c r="B517" s="29" t="s">
        <v>2063</v>
      </c>
      <c r="C517" s="29" t="s">
        <v>2064</v>
      </c>
      <c r="D517" s="25" t="s">
        <v>48</v>
      </c>
      <c r="E517" s="30" t="s">
        <v>2065</v>
      </c>
      <c r="F517" s="31" t="s">
        <v>98</v>
      </c>
      <c r="G517" s="32">
        <v>12</v>
      </c>
      <c r="H517" s="33">
        <v>0</v>
      </c>
      <c r="I517" s="34">
        <f>ROUND(ROUND(H517,2)*ROUND(G517,3),2)</f>
      </c>
      <c r="J517" s="31"/>
      <c r="O517">
        <f>(I517*21)/100</f>
      </c>
      <c r="P517" t="s">
        <v>22</v>
      </c>
    </row>
    <row r="518" spans="1:5" ht="12.75">
      <c r="A518" s="35" t="s">
        <v>52</v>
      </c>
      <c r="E518" s="36" t="s">
        <v>48</v>
      </c>
    </row>
    <row r="519" spans="1:5" ht="12.75">
      <c r="A519" s="37" t="s">
        <v>54</v>
      </c>
      <c r="E519" s="38" t="s">
        <v>48</v>
      </c>
    </row>
    <row r="520" spans="1:5" ht="12.75">
      <c r="A520" t="s">
        <v>56</v>
      </c>
      <c r="E520" s="36" t="s">
        <v>48</v>
      </c>
    </row>
    <row r="521" spans="1:16" ht="12.75">
      <c r="A521" s="25" t="s">
        <v>46</v>
      </c>
      <c r="B521" s="29" t="s">
        <v>2066</v>
      </c>
      <c r="C521" s="29" t="s">
        <v>2067</v>
      </c>
      <c r="D521" s="25" t="s">
        <v>48</v>
      </c>
      <c r="E521" s="30" t="s">
        <v>2068</v>
      </c>
      <c r="F521" s="31" t="s">
        <v>98</v>
      </c>
      <c r="G521" s="32">
        <v>72</v>
      </c>
      <c r="H521" s="33">
        <v>0</v>
      </c>
      <c r="I521" s="34">
        <f>ROUND(ROUND(H521,2)*ROUND(G521,3),2)</f>
      </c>
      <c r="J521" s="31"/>
      <c r="O521">
        <f>(I521*21)/100</f>
      </c>
      <c r="P521" t="s">
        <v>22</v>
      </c>
    </row>
    <row r="522" spans="1:5" ht="12.75">
      <c r="A522" s="35" t="s">
        <v>52</v>
      </c>
      <c r="E522" s="36" t="s">
        <v>48</v>
      </c>
    </row>
    <row r="523" spans="1:5" ht="12.75">
      <c r="A523" s="37" t="s">
        <v>54</v>
      </c>
      <c r="E523" s="38" t="s">
        <v>48</v>
      </c>
    </row>
    <row r="524" spans="1:5" ht="12.75">
      <c r="A524" t="s">
        <v>56</v>
      </c>
      <c r="E524" s="36" t="s">
        <v>48</v>
      </c>
    </row>
    <row r="525" spans="1:16" ht="12.75">
      <c r="A525" s="25" t="s">
        <v>46</v>
      </c>
      <c r="B525" s="29" t="s">
        <v>2069</v>
      </c>
      <c r="C525" s="29" t="s">
        <v>2070</v>
      </c>
      <c r="D525" s="25" t="s">
        <v>48</v>
      </c>
      <c r="E525" s="30" t="s">
        <v>2071</v>
      </c>
      <c r="F525" s="31" t="s">
        <v>98</v>
      </c>
      <c r="G525" s="32">
        <v>72</v>
      </c>
      <c r="H525" s="33">
        <v>0</v>
      </c>
      <c r="I525" s="34">
        <f>ROUND(ROUND(H525,2)*ROUND(G525,3),2)</f>
      </c>
      <c r="J525" s="31"/>
      <c r="O525">
        <f>(I525*21)/100</f>
      </c>
      <c r="P525" t="s">
        <v>22</v>
      </c>
    </row>
    <row r="526" spans="1:5" ht="12.75">
      <c r="A526" s="35" t="s">
        <v>52</v>
      </c>
      <c r="E526" s="36" t="s">
        <v>48</v>
      </c>
    </row>
    <row r="527" spans="1:5" ht="12.75">
      <c r="A527" s="37" t="s">
        <v>54</v>
      </c>
      <c r="E527" s="38" t="s">
        <v>48</v>
      </c>
    </row>
    <row r="528" spans="1:5" ht="12.75">
      <c r="A528" t="s">
        <v>56</v>
      </c>
      <c r="E528" s="36" t="s">
        <v>48</v>
      </c>
    </row>
    <row r="529" spans="1:16" ht="12.75">
      <c r="A529" s="25" t="s">
        <v>46</v>
      </c>
      <c r="B529" s="29" t="s">
        <v>2072</v>
      </c>
      <c r="C529" s="29" t="s">
        <v>2073</v>
      </c>
      <c r="D529" s="25" t="s">
        <v>48</v>
      </c>
      <c r="E529" s="30" t="s">
        <v>2074</v>
      </c>
      <c r="F529" s="31" t="s">
        <v>98</v>
      </c>
      <c r="G529" s="32">
        <v>72</v>
      </c>
      <c r="H529" s="33">
        <v>0</v>
      </c>
      <c r="I529" s="34">
        <f>ROUND(ROUND(H529,2)*ROUND(G529,3),2)</f>
      </c>
      <c r="J529" s="31"/>
      <c r="O529">
        <f>(I529*21)/100</f>
      </c>
      <c r="P529" t="s">
        <v>22</v>
      </c>
    </row>
    <row r="530" spans="1:5" ht="12.75">
      <c r="A530" s="35" t="s">
        <v>52</v>
      </c>
      <c r="E530" s="36" t="s">
        <v>48</v>
      </c>
    </row>
    <row r="531" spans="1:5" ht="12.75">
      <c r="A531" s="37" t="s">
        <v>54</v>
      </c>
      <c r="E531" s="38" t="s">
        <v>48</v>
      </c>
    </row>
    <row r="532" spans="1:5" ht="12.75">
      <c r="A532" t="s">
        <v>56</v>
      </c>
      <c r="E532" s="36" t="s">
        <v>48</v>
      </c>
    </row>
    <row r="533" spans="1:16" ht="12.75">
      <c r="A533" s="25" t="s">
        <v>46</v>
      </c>
      <c r="B533" s="29" t="s">
        <v>2075</v>
      </c>
      <c r="C533" s="29" t="s">
        <v>2076</v>
      </c>
      <c r="D533" s="25" t="s">
        <v>48</v>
      </c>
      <c r="E533" s="30" t="s">
        <v>2077</v>
      </c>
      <c r="F533" s="31" t="s">
        <v>98</v>
      </c>
      <c r="G533" s="32">
        <v>6</v>
      </c>
      <c r="H533" s="33">
        <v>0</v>
      </c>
      <c r="I533" s="34">
        <f>ROUND(ROUND(H533,2)*ROUND(G533,3),2)</f>
      </c>
      <c r="J533" s="31"/>
      <c r="O533">
        <f>(I533*21)/100</f>
      </c>
      <c r="P533" t="s">
        <v>22</v>
      </c>
    </row>
    <row r="534" spans="1:5" ht="12.75">
      <c r="A534" s="35" t="s">
        <v>52</v>
      </c>
      <c r="E534" s="36" t="s">
        <v>48</v>
      </c>
    </row>
    <row r="535" spans="1:5" ht="12.75">
      <c r="A535" s="37" t="s">
        <v>54</v>
      </c>
      <c r="E535" s="38" t="s">
        <v>48</v>
      </c>
    </row>
    <row r="536" spans="1:5" ht="12.75">
      <c r="A536" t="s">
        <v>56</v>
      </c>
      <c r="E536" s="36" t="s">
        <v>48</v>
      </c>
    </row>
    <row r="537" spans="1:16" ht="12.75">
      <c r="A537" s="25" t="s">
        <v>46</v>
      </c>
      <c r="B537" s="29" t="s">
        <v>2078</v>
      </c>
      <c r="C537" s="29" t="s">
        <v>2079</v>
      </c>
      <c r="D537" s="25" t="s">
        <v>48</v>
      </c>
      <c r="E537" s="30" t="s">
        <v>2080</v>
      </c>
      <c r="F537" s="31" t="s">
        <v>98</v>
      </c>
      <c r="G537" s="32">
        <v>10</v>
      </c>
      <c r="H537" s="33">
        <v>0</v>
      </c>
      <c r="I537" s="34">
        <f>ROUND(ROUND(H537,2)*ROUND(G537,3),2)</f>
      </c>
      <c r="J537" s="31"/>
      <c r="O537">
        <f>(I537*21)/100</f>
      </c>
      <c r="P537" t="s">
        <v>22</v>
      </c>
    </row>
    <row r="538" spans="1:5" ht="12.75">
      <c r="A538" s="35" t="s">
        <v>52</v>
      </c>
      <c r="E538" s="36" t="s">
        <v>48</v>
      </c>
    </row>
    <row r="539" spans="1:5" ht="12.75">
      <c r="A539" s="37" t="s">
        <v>54</v>
      </c>
      <c r="E539" s="38" t="s">
        <v>48</v>
      </c>
    </row>
    <row r="540" spans="1:5" ht="12.75">
      <c r="A540" t="s">
        <v>56</v>
      </c>
      <c r="E540" s="36" t="s">
        <v>48</v>
      </c>
    </row>
    <row r="541" spans="1:16" ht="12.75">
      <c r="A541" s="25" t="s">
        <v>46</v>
      </c>
      <c r="B541" s="29" t="s">
        <v>2081</v>
      </c>
      <c r="C541" s="29" t="s">
        <v>2082</v>
      </c>
      <c r="D541" s="25" t="s">
        <v>48</v>
      </c>
      <c r="E541" s="30" t="s">
        <v>2083</v>
      </c>
      <c r="F541" s="31" t="s">
        <v>158</v>
      </c>
      <c r="G541" s="32">
        <v>40</v>
      </c>
      <c r="H541" s="33">
        <v>0</v>
      </c>
      <c r="I541" s="34">
        <f>ROUND(ROUND(H541,2)*ROUND(G541,3),2)</f>
      </c>
      <c r="J541" s="31"/>
      <c r="O541">
        <f>(I541*21)/100</f>
      </c>
      <c r="P541" t="s">
        <v>22</v>
      </c>
    </row>
    <row r="542" spans="1:5" ht="12.75">
      <c r="A542" s="35" t="s">
        <v>52</v>
      </c>
      <c r="E542" s="36" t="s">
        <v>48</v>
      </c>
    </row>
    <row r="543" spans="1:5" ht="12.75">
      <c r="A543" s="37" t="s">
        <v>54</v>
      </c>
      <c r="E543" s="38" t="s">
        <v>1837</v>
      </c>
    </row>
    <row r="544" spans="1:5" ht="12.75">
      <c r="A544" t="s">
        <v>56</v>
      </c>
      <c r="E544" s="36" t="s">
        <v>48</v>
      </c>
    </row>
    <row r="545" spans="1:16" ht="12.75">
      <c r="A545" s="25" t="s">
        <v>46</v>
      </c>
      <c r="B545" s="29" t="s">
        <v>2084</v>
      </c>
      <c r="C545" s="29" t="s">
        <v>2085</v>
      </c>
      <c r="D545" s="25" t="s">
        <v>48</v>
      </c>
      <c r="E545" s="30" t="s">
        <v>2086</v>
      </c>
      <c r="F545" s="31" t="s">
        <v>158</v>
      </c>
      <c r="G545" s="32">
        <v>15</v>
      </c>
      <c r="H545" s="33">
        <v>0</v>
      </c>
      <c r="I545" s="34">
        <f>ROUND(ROUND(H545,2)*ROUND(G545,3),2)</f>
      </c>
      <c r="J545" s="31"/>
      <c r="O545">
        <f>(I545*21)/100</f>
      </c>
      <c r="P545" t="s">
        <v>22</v>
      </c>
    </row>
    <row r="546" spans="1:5" ht="12.75">
      <c r="A546" s="35" t="s">
        <v>52</v>
      </c>
      <c r="E546" s="36" t="s">
        <v>48</v>
      </c>
    </row>
    <row r="547" spans="1:5" ht="12.75">
      <c r="A547" s="37" t="s">
        <v>54</v>
      </c>
      <c r="E547" s="38" t="s">
        <v>1894</v>
      </c>
    </row>
    <row r="548" spans="1:5" ht="12.75">
      <c r="A548" t="s">
        <v>56</v>
      </c>
      <c r="E548" s="36" t="s">
        <v>48</v>
      </c>
    </row>
    <row r="549" spans="1:16" ht="12.75">
      <c r="A549" s="25" t="s">
        <v>46</v>
      </c>
      <c r="B549" s="29" t="s">
        <v>2087</v>
      </c>
      <c r="C549" s="29" t="s">
        <v>2088</v>
      </c>
      <c r="D549" s="25" t="s">
        <v>48</v>
      </c>
      <c r="E549" s="30" t="s">
        <v>2089</v>
      </c>
      <c r="F549" s="31" t="s">
        <v>98</v>
      </c>
      <c r="G549" s="32">
        <v>15</v>
      </c>
      <c r="H549" s="33">
        <v>0</v>
      </c>
      <c r="I549" s="34">
        <f>ROUND(ROUND(H549,2)*ROUND(G549,3),2)</f>
      </c>
      <c r="J549" s="31"/>
      <c r="O549">
        <f>(I549*21)/100</f>
      </c>
      <c r="P549" t="s">
        <v>22</v>
      </c>
    </row>
    <row r="550" spans="1:5" ht="12.75">
      <c r="A550" s="35" t="s">
        <v>52</v>
      </c>
      <c r="E550" s="36" t="s">
        <v>48</v>
      </c>
    </row>
    <row r="551" spans="1:5" ht="12.75">
      <c r="A551" s="37" t="s">
        <v>54</v>
      </c>
      <c r="E551" s="38" t="s">
        <v>48</v>
      </c>
    </row>
    <row r="552" spans="1:5" ht="12.75">
      <c r="A552" t="s">
        <v>56</v>
      </c>
      <c r="E552" s="36" t="s">
        <v>48</v>
      </c>
    </row>
    <row r="553" spans="1:16" ht="12.75">
      <c r="A553" s="25" t="s">
        <v>46</v>
      </c>
      <c r="B553" s="29" t="s">
        <v>2090</v>
      </c>
      <c r="C553" s="29" t="s">
        <v>2091</v>
      </c>
      <c r="D553" s="25" t="s">
        <v>48</v>
      </c>
      <c r="E553" s="30" t="s">
        <v>2092</v>
      </c>
      <c r="F553" s="31" t="s">
        <v>158</v>
      </c>
      <c r="G553" s="32">
        <v>70</v>
      </c>
      <c r="H553" s="33">
        <v>0</v>
      </c>
      <c r="I553" s="34">
        <f>ROUND(ROUND(H553,2)*ROUND(G553,3),2)</f>
      </c>
      <c r="J553" s="31"/>
      <c r="O553">
        <f>(I553*21)/100</f>
      </c>
      <c r="P553" t="s">
        <v>22</v>
      </c>
    </row>
    <row r="554" spans="1:5" ht="12.75">
      <c r="A554" s="35" t="s">
        <v>52</v>
      </c>
      <c r="E554" s="36" t="s">
        <v>48</v>
      </c>
    </row>
    <row r="555" spans="1:5" ht="12.75">
      <c r="A555" s="37" t="s">
        <v>54</v>
      </c>
      <c r="E555" s="38" t="s">
        <v>1869</v>
      </c>
    </row>
    <row r="556" spans="1:5" ht="12.75">
      <c r="A556" t="s">
        <v>56</v>
      </c>
      <c r="E556" s="36" t="s">
        <v>48</v>
      </c>
    </row>
    <row r="557" spans="1:16" ht="12.75">
      <c r="A557" s="25" t="s">
        <v>46</v>
      </c>
      <c r="B557" s="29" t="s">
        <v>2093</v>
      </c>
      <c r="C557" s="29" t="s">
        <v>2094</v>
      </c>
      <c r="D557" s="25" t="s">
        <v>48</v>
      </c>
      <c r="E557" s="30" t="s">
        <v>2095</v>
      </c>
      <c r="F557" s="31" t="s">
        <v>98</v>
      </c>
      <c r="G557" s="32">
        <v>1</v>
      </c>
      <c r="H557" s="33">
        <v>0</v>
      </c>
      <c r="I557" s="34">
        <f>ROUND(ROUND(H557,2)*ROUND(G557,3),2)</f>
      </c>
      <c r="J557" s="31"/>
      <c r="O557">
        <f>(I557*21)/100</f>
      </c>
      <c r="P557" t="s">
        <v>22</v>
      </c>
    </row>
    <row r="558" spans="1:5" ht="12.75">
      <c r="A558" s="35" t="s">
        <v>52</v>
      </c>
      <c r="E558" s="36" t="s">
        <v>48</v>
      </c>
    </row>
    <row r="559" spans="1:5" ht="12.75">
      <c r="A559" s="37" t="s">
        <v>54</v>
      </c>
      <c r="E559" s="38" t="s">
        <v>48</v>
      </c>
    </row>
    <row r="560" spans="1:5" ht="12.75">
      <c r="A560" t="s">
        <v>56</v>
      </c>
      <c r="E560" s="36" t="s">
        <v>48</v>
      </c>
    </row>
    <row r="561" spans="1:18" ht="12.75" customHeight="1">
      <c r="A561" s="6" t="s">
        <v>44</v>
      </c>
      <c r="B561" s="6"/>
      <c r="C561" s="41" t="s">
        <v>2096</v>
      </c>
      <c r="D561" s="6"/>
      <c r="E561" s="27" t="s">
        <v>2097</v>
      </c>
      <c r="F561" s="6"/>
      <c r="G561" s="6"/>
      <c r="H561" s="6"/>
      <c r="I561" s="42">
        <f>0+Q561</f>
      </c>
      <c r="J561" s="6"/>
      <c r="O561">
        <f>0+R561</f>
      </c>
      <c r="Q561">
        <f>0+I562+I566+I570+I574+I578+I582+I586+I590</f>
      </c>
      <c r="R561">
        <f>0+O562+O566+O570+O574+O578+O582+O586+O590</f>
      </c>
    </row>
    <row r="562" spans="1:16" ht="12.75">
      <c r="A562" s="25" t="s">
        <v>46</v>
      </c>
      <c r="B562" s="29" t="s">
        <v>28</v>
      </c>
      <c r="C562" s="29" t="s">
        <v>2098</v>
      </c>
      <c r="D562" s="25" t="s">
        <v>48</v>
      </c>
      <c r="E562" s="30" t="s">
        <v>2099</v>
      </c>
      <c r="F562" s="31" t="s">
        <v>98</v>
      </c>
      <c r="G562" s="32">
        <v>1</v>
      </c>
      <c r="H562" s="33">
        <v>0</v>
      </c>
      <c r="I562" s="34">
        <f>ROUND(ROUND(H562,2)*ROUND(G562,3),2)</f>
      </c>
      <c r="J562" s="31"/>
      <c r="O562">
        <f>(I562*21)/100</f>
      </c>
      <c r="P562" t="s">
        <v>22</v>
      </c>
    </row>
    <row r="563" spans="1:5" ht="12.75">
      <c r="A563" s="35" t="s">
        <v>52</v>
      </c>
      <c r="E563" s="36" t="s">
        <v>48</v>
      </c>
    </row>
    <row r="564" spans="1:5" ht="12.75">
      <c r="A564" s="37" t="s">
        <v>54</v>
      </c>
      <c r="E564" s="38" t="s">
        <v>48</v>
      </c>
    </row>
    <row r="565" spans="1:5" ht="12.75">
      <c r="A565" t="s">
        <v>56</v>
      </c>
      <c r="E565" s="36" t="s">
        <v>48</v>
      </c>
    </row>
    <row r="566" spans="1:16" ht="12.75">
      <c r="A566" s="25" t="s">
        <v>46</v>
      </c>
      <c r="B566" s="29" t="s">
        <v>22</v>
      </c>
      <c r="C566" s="29" t="s">
        <v>2100</v>
      </c>
      <c r="D566" s="25" t="s">
        <v>48</v>
      </c>
      <c r="E566" s="30" t="s">
        <v>2101</v>
      </c>
      <c r="F566" s="31" t="s">
        <v>98</v>
      </c>
      <c r="G566" s="32">
        <v>1</v>
      </c>
      <c r="H566" s="33">
        <v>0</v>
      </c>
      <c r="I566" s="34">
        <f>ROUND(ROUND(H566,2)*ROUND(G566,3),2)</f>
      </c>
      <c r="J566" s="31"/>
      <c r="O566">
        <f>(I566*21)/100</f>
      </c>
      <c r="P566" t="s">
        <v>22</v>
      </c>
    </row>
    <row r="567" spans="1:5" ht="12.75">
      <c r="A567" s="35" t="s">
        <v>52</v>
      </c>
      <c r="E567" s="36" t="s">
        <v>48</v>
      </c>
    </row>
    <row r="568" spans="1:5" ht="12.75">
      <c r="A568" s="37" t="s">
        <v>54</v>
      </c>
      <c r="E568" s="38" t="s">
        <v>48</v>
      </c>
    </row>
    <row r="569" spans="1:5" ht="12.75">
      <c r="A569" t="s">
        <v>56</v>
      </c>
      <c r="E569" s="36" t="s">
        <v>48</v>
      </c>
    </row>
    <row r="570" spans="1:16" ht="12.75">
      <c r="A570" s="25" t="s">
        <v>46</v>
      </c>
      <c r="B570" s="29" t="s">
        <v>21</v>
      </c>
      <c r="C570" s="29" t="s">
        <v>2102</v>
      </c>
      <c r="D570" s="25" t="s">
        <v>48</v>
      </c>
      <c r="E570" s="30" t="s">
        <v>2103</v>
      </c>
      <c r="F570" s="31" t="s">
        <v>98</v>
      </c>
      <c r="G570" s="32">
        <v>1</v>
      </c>
      <c r="H570" s="33">
        <v>0</v>
      </c>
      <c r="I570" s="34">
        <f>ROUND(ROUND(H570,2)*ROUND(G570,3),2)</f>
      </c>
      <c r="J570" s="31"/>
      <c r="O570">
        <f>(I570*21)/100</f>
      </c>
      <c r="P570" t="s">
        <v>22</v>
      </c>
    </row>
    <row r="571" spans="1:5" ht="12.75">
      <c r="A571" s="35" t="s">
        <v>52</v>
      </c>
      <c r="E571" s="36" t="s">
        <v>48</v>
      </c>
    </row>
    <row r="572" spans="1:5" ht="12.75">
      <c r="A572" s="37" t="s">
        <v>54</v>
      </c>
      <c r="E572" s="38" t="s">
        <v>48</v>
      </c>
    </row>
    <row r="573" spans="1:5" ht="12.75">
      <c r="A573" t="s">
        <v>56</v>
      </c>
      <c r="E573" s="36" t="s">
        <v>48</v>
      </c>
    </row>
    <row r="574" spans="1:16" ht="12.75">
      <c r="A574" s="25" t="s">
        <v>46</v>
      </c>
      <c r="B574" s="29" t="s">
        <v>32</v>
      </c>
      <c r="C574" s="29" t="s">
        <v>2104</v>
      </c>
      <c r="D574" s="25" t="s">
        <v>48</v>
      </c>
      <c r="E574" s="30" t="s">
        <v>2105</v>
      </c>
      <c r="F574" s="31" t="s">
        <v>98</v>
      </c>
      <c r="G574" s="32">
        <v>2</v>
      </c>
      <c r="H574" s="33">
        <v>0</v>
      </c>
      <c r="I574" s="34">
        <f>ROUND(ROUND(H574,2)*ROUND(G574,3),2)</f>
      </c>
      <c r="J574" s="31"/>
      <c r="O574">
        <f>(I574*21)/100</f>
      </c>
      <c r="P574" t="s">
        <v>22</v>
      </c>
    </row>
    <row r="575" spans="1:5" ht="12.75">
      <c r="A575" s="35" t="s">
        <v>52</v>
      </c>
      <c r="E575" s="36" t="s">
        <v>48</v>
      </c>
    </row>
    <row r="576" spans="1:5" ht="12.75">
      <c r="A576" s="37" t="s">
        <v>54</v>
      </c>
      <c r="E576" s="38" t="s">
        <v>48</v>
      </c>
    </row>
    <row r="577" spans="1:5" ht="12.75">
      <c r="A577" t="s">
        <v>56</v>
      </c>
      <c r="E577" s="36" t="s">
        <v>48</v>
      </c>
    </row>
    <row r="578" spans="1:16" ht="12.75">
      <c r="A578" s="25" t="s">
        <v>46</v>
      </c>
      <c r="B578" s="29" t="s">
        <v>34</v>
      </c>
      <c r="C578" s="29" t="s">
        <v>2106</v>
      </c>
      <c r="D578" s="25" t="s">
        <v>48</v>
      </c>
      <c r="E578" s="30" t="s">
        <v>2107</v>
      </c>
      <c r="F578" s="31" t="s">
        <v>98</v>
      </c>
      <c r="G578" s="32">
        <v>25</v>
      </c>
      <c r="H578" s="33">
        <v>0</v>
      </c>
      <c r="I578" s="34">
        <f>ROUND(ROUND(H578,2)*ROUND(G578,3),2)</f>
      </c>
      <c r="J578" s="31"/>
      <c r="O578">
        <f>(I578*21)/100</f>
      </c>
      <c r="P578" t="s">
        <v>22</v>
      </c>
    </row>
    <row r="579" spans="1:5" ht="12.75">
      <c r="A579" s="35" t="s">
        <v>52</v>
      </c>
      <c r="E579" s="36" t="s">
        <v>48</v>
      </c>
    </row>
    <row r="580" spans="1:5" ht="12.75">
      <c r="A580" s="37" t="s">
        <v>54</v>
      </c>
      <c r="E580" s="38" t="s">
        <v>48</v>
      </c>
    </row>
    <row r="581" spans="1:5" ht="12.75">
      <c r="A581" t="s">
        <v>56</v>
      </c>
      <c r="E581" s="36" t="s">
        <v>48</v>
      </c>
    </row>
    <row r="582" spans="1:16" ht="12.75">
      <c r="A582" s="25" t="s">
        <v>46</v>
      </c>
      <c r="B582" s="29" t="s">
        <v>36</v>
      </c>
      <c r="C582" s="29" t="s">
        <v>2108</v>
      </c>
      <c r="D582" s="25" t="s">
        <v>48</v>
      </c>
      <c r="E582" s="30" t="s">
        <v>2109</v>
      </c>
      <c r="F582" s="31" t="s">
        <v>98</v>
      </c>
      <c r="G582" s="32">
        <v>1</v>
      </c>
      <c r="H582" s="33">
        <v>0</v>
      </c>
      <c r="I582" s="34">
        <f>ROUND(ROUND(H582,2)*ROUND(G582,3),2)</f>
      </c>
      <c r="J582" s="31"/>
      <c r="O582">
        <f>(I582*21)/100</f>
      </c>
      <c r="P582" t="s">
        <v>22</v>
      </c>
    </row>
    <row r="583" spans="1:5" ht="12.75">
      <c r="A583" s="35" t="s">
        <v>52</v>
      </c>
      <c r="E583" s="36" t="s">
        <v>48</v>
      </c>
    </row>
    <row r="584" spans="1:5" ht="12.75">
      <c r="A584" s="37" t="s">
        <v>54</v>
      </c>
      <c r="E584" s="38" t="s">
        <v>48</v>
      </c>
    </row>
    <row r="585" spans="1:5" ht="12.75">
      <c r="A585" t="s">
        <v>56</v>
      </c>
      <c r="E585" s="36" t="s">
        <v>48</v>
      </c>
    </row>
    <row r="586" spans="1:16" ht="12.75">
      <c r="A586" s="25" t="s">
        <v>46</v>
      </c>
      <c r="B586" s="29" t="s">
        <v>75</v>
      </c>
      <c r="C586" s="29" t="s">
        <v>2110</v>
      </c>
      <c r="D586" s="25" t="s">
        <v>48</v>
      </c>
      <c r="E586" s="30" t="s">
        <v>2111</v>
      </c>
      <c r="F586" s="31" t="s">
        <v>98</v>
      </c>
      <c r="G586" s="32">
        <v>1</v>
      </c>
      <c r="H586" s="33">
        <v>0</v>
      </c>
      <c r="I586" s="34">
        <f>ROUND(ROUND(H586,2)*ROUND(G586,3),2)</f>
      </c>
      <c r="J586" s="31"/>
      <c r="O586">
        <f>(I586*21)/100</f>
      </c>
      <c r="P586" t="s">
        <v>22</v>
      </c>
    </row>
    <row r="587" spans="1:5" ht="12.75">
      <c r="A587" s="35" t="s">
        <v>52</v>
      </c>
      <c r="E587" s="36" t="s">
        <v>48</v>
      </c>
    </row>
    <row r="588" spans="1:5" ht="12.75">
      <c r="A588" s="37" t="s">
        <v>54</v>
      </c>
      <c r="E588" s="38" t="s">
        <v>48</v>
      </c>
    </row>
    <row r="589" spans="1:5" ht="12.75">
      <c r="A589" t="s">
        <v>56</v>
      </c>
      <c r="E589" s="36" t="s">
        <v>48</v>
      </c>
    </row>
    <row r="590" spans="1:16" ht="12.75">
      <c r="A590" s="25" t="s">
        <v>46</v>
      </c>
      <c r="B590" s="29" t="s">
        <v>80</v>
      </c>
      <c r="C590" s="29" t="s">
        <v>2112</v>
      </c>
      <c r="D590" s="25" t="s">
        <v>48</v>
      </c>
      <c r="E590" s="30" t="s">
        <v>2113</v>
      </c>
      <c r="F590" s="31" t="s">
        <v>98</v>
      </c>
      <c r="G590" s="32">
        <v>1</v>
      </c>
      <c r="H590" s="33">
        <v>0</v>
      </c>
      <c r="I590" s="34">
        <f>ROUND(ROUND(H590,2)*ROUND(G590,3),2)</f>
      </c>
      <c r="J590" s="31"/>
      <c r="O590">
        <f>(I590*21)/100</f>
      </c>
      <c r="P590" t="s">
        <v>22</v>
      </c>
    </row>
    <row r="591" spans="1:5" ht="12.75">
      <c r="A591" s="35" t="s">
        <v>52</v>
      </c>
      <c r="E591" s="36" t="s">
        <v>48</v>
      </c>
    </row>
    <row r="592" spans="1:5" ht="12.75">
      <c r="A592" s="37" t="s">
        <v>54</v>
      </c>
      <c r="E592" s="38" t="s">
        <v>48</v>
      </c>
    </row>
    <row r="593" spans="1:5" ht="12.75">
      <c r="A593" t="s">
        <v>56</v>
      </c>
      <c r="E593" s="36" t="s">
        <v>48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0+O8+O49+O58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101</v>
      </c>
      <c r="I3" s="39">
        <f>0+I8+I49+I58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101</v>
      </c>
      <c r="D4" s="6"/>
      <c r="E4" s="18" t="s">
        <v>102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103</v>
      </c>
      <c r="F8" s="19"/>
      <c r="G8" s="19"/>
      <c r="H8" s="19"/>
      <c r="I8" s="28">
        <f>0+Q8</f>
      </c>
      <c r="J8" s="19"/>
      <c r="O8">
        <f>0+R8</f>
      </c>
      <c r="Q8">
        <f>0+I9+I13+I17+I21+I25+I29+I33+I37+I41+I45</f>
      </c>
      <c r="R8">
        <f>0+O9+O13+O17+O21+O25+O29+O33+O37+O41+O45</f>
      </c>
    </row>
    <row r="9" spans="1:16" ht="12.75">
      <c r="A9" s="25" t="s">
        <v>46</v>
      </c>
      <c r="B9" s="29" t="s">
        <v>28</v>
      </c>
      <c r="C9" s="29" t="s">
        <v>104</v>
      </c>
      <c r="D9" s="25" t="s">
        <v>48</v>
      </c>
      <c r="E9" s="30" t="s">
        <v>105</v>
      </c>
      <c r="F9" s="31" t="s">
        <v>106</v>
      </c>
      <c r="G9" s="32">
        <v>946.5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108</v>
      </c>
    </row>
    <row r="11" spans="1:5" ht="51">
      <c r="A11" s="37" t="s">
        <v>54</v>
      </c>
      <c r="E11" s="38" t="s">
        <v>109</v>
      </c>
    </row>
    <row r="12" spans="1:5" ht="38.25">
      <c r="A12" t="s">
        <v>56</v>
      </c>
      <c r="E12" s="36" t="s">
        <v>110</v>
      </c>
    </row>
    <row r="13" spans="1:16" ht="12.75">
      <c r="A13" s="25" t="s">
        <v>46</v>
      </c>
      <c r="B13" s="29" t="s">
        <v>22</v>
      </c>
      <c r="C13" s="29" t="s">
        <v>111</v>
      </c>
      <c r="D13" s="25" t="s">
        <v>48</v>
      </c>
      <c r="E13" s="30" t="s">
        <v>112</v>
      </c>
      <c r="F13" s="31" t="s">
        <v>98</v>
      </c>
      <c r="G13" s="32">
        <v>77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48</v>
      </c>
    </row>
    <row r="15" spans="1:5" ht="25.5">
      <c r="A15" s="37" t="s">
        <v>54</v>
      </c>
      <c r="E15" s="38" t="s">
        <v>113</v>
      </c>
    </row>
    <row r="16" spans="1:5" ht="76.5">
      <c r="A16" t="s">
        <v>56</v>
      </c>
      <c r="E16" s="36" t="s">
        <v>114</v>
      </c>
    </row>
    <row r="17" spans="1:16" ht="12.75">
      <c r="A17" s="25" t="s">
        <v>46</v>
      </c>
      <c r="B17" s="29" t="s">
        <v>21</v>
      </c>
      <c r="C17" s="29" t="s">
        <v>115</v>
      </c>
      <c r="D17" s="25" t="s">
        <v>48</v>
      </c>
      <c r="E17" s="30" t="s">
        <v>116</v>
      </c>
      <c r="F17" s="31" t="s">
        <v>98</v>
      </c>
      <c r="G17" s="32">
        <v>51</v>
      </c>
      <c r="H17" s="33">
        <v>0</v>
      </c>
      <c r="I17" s="34">
        <f>ROUND(ROUND(H17,2)*ROUND(G17,3),2)</f>
      </c>
      <c r="J17" s="31" t="s">
        <v>107</v>
      </c>
      <c r="O17">
        <f>(I17*21)/100</f>
      </c>
      <c r="P17" t="s">
        <v>22</v>
      </c>
    </row>
    <row r="18" spans="1:5" ht="12.75">
      <c r="A18" s="35" t="s">
        <v>52</v>
      </c>
      <c r="E18" s="36" t="s">
        <v>48</v>
      </c>
    </row>
    <row r="19" spans="1:5" ht="25.5">
      <c r="A19" s="37" t="s">
        <v>54</v>
      </c>
      <c r="E19" s="38" t="s">
        <v>117</v>
      </c>
    </row>
    <row r="20" spans="1:5" ht="76.5">
      <c r="A20" t="s">
        <v>56</v>
      </c>
      <c r="E20" s="36" t="s">
        <v>114</v>
      </c>
    </row>
    <row r="21" spans="1:16" ht="12.75">
      <c r="A21" s="25" t="s">
        <v>46</v>
      </c>
      <c r="B21" s="29" t="s">
        <v>32</v>
      </c>
      <c r="C21" s="29" t="s">
        <v>118</v>
      </c>
      <c r="D21" s="25" t="s">
        <v>48</v>
      </c>
      <c r="E21" s="30" t="s">
        <v>119</v>
      </c>
      <c r="F21" s="31" t="s">
        <v>98</v>
      </c>
      <c r="G21" s="32">
        <v>3</v>
      </c>
      <c r="H21" s="33">
        <v>0</v>
      </c>
      <c r="I21" s="34">
        <f>ROUND(ROUND(H21,2)*ROUND(G21,3),2)</f>
      </c>
      <c r="J21" s="31" t="s">
        <v>107</v>
      </c>
      <c r="O21">
        <f>(I21*21)/100</f>
      </c>
      <c r="P21" t="s">
        <v>22</v>
      </c>
    </row>
    <row r="22" spans="1:5" ht="12.75">
      <c r="A22" s="35" t="s">
        <v>52</v>
      </c>
      <c r="E22" s="36" t="s">
        <v>48</v>
      </c>
    </row>
    <row r="23" spans="1:5" ht="25.5">
      <c r="A23" s="37" t="s">
        <v>54</v>
      </c>
      <c r="E23" s="38" t="s">
        <v>120</v>
      </c>
    </row>
    <row r="24" spans="1:5" ht="76.5">
      <c r="A24" t="s">
        <v>56</v>
      </c>
      <c r="E24" s="36" t="s">
        <v>114</v>
      </c>
    </row>
    <row r="25" spans="1:16" ht="12.75">
      <c r="A25" s="25" t="s">
        <v>46</v>
      </c>
      <c r="B25" s="29" t="s">
        <v>34</v>
      </c>
      <c r="C25" s="29" t="s">
        <v>121</v>
      </c>
      <c r="D25" s="25" t="s">
        <v>48</v>
      </c>
      <c r="E25" s="30" t="s">
        <v>122</v>
      </c>
      <c r="F25" s="31" t="s">
        <v>98</v>
      </c>
      <c r="G25" s="32">
        <v>71</v>
      </c>
      <c r="H25" s="33">
        <v>0</v>
      </c>
      <c r="I25" s="34">
        <f>ROUND(ROUND(H25,2)*ROUND(G25,3),2)</f>
      </c>
      <c r="J25" s="31" t="s">
        <v>107</v>
      </c>
      <c r="O25">
        <f>(I25*21)/100</f>
      </c>
      <c r="P25" t="s">
        <v>22</v>
      </c>
    </row>
    <row r="26" spans="1:5" ht="12.75">
      <c r="A26" s="35" t="s">
        <v>52</v>
      </c>
      <c r="E26" s="36" t="s">
        <v>48</v>
      </c>
    </row>
    <row r="27" spans="1:5" ht="25.5">
      <c r="A27" s="37" t="s">
        <v>54</v>
      </c>
      <c r="E27" s="38" t="s">
        <v>123</v>
      </c>
    </row>
    <row r="28" spans="1:5" ht="76.5">
      <c r="A28" t="s">
        <v>56</v>
      </c>
      <c r="E28" s="36" t="s">
        <v>114</v>
      </c>
    </row>
    <row r="29" spans="1:16" ht="12.75">
      <c r="A29" s="25" t="s">
        <v>46</v>
      </c>
      <c r="B29" s="29" t="s">
        <v>36</v>
      </c>
      <c r="C29" s="29" t="s">
        <v>124</v>
      </c>
      <c r="D29" s="25" t="s">
        <v>48</v>
      </c>
      <c r="E29" s="30" t="s">
        <v>125</v>
      </c>
      <c r="F29" s="31" t="s">
        <v>98</v>
      </c>
      <c r="G29" s="32">
        <v>148</v>
      </c>
      <c r="H29" s="33">
        <v>0</v>
      </c>
      <c r="I29" s="34">
        <f>ROUND(ROUND(H29,2)*ROUND(G29,3),2)</f>
      </c>
      <c r="J29" s="31" t="s">
        <v>107</v>
      </c>
      <c r="O29">
        <f>(I29*21)/100</f>
      </c>
      <c r="P29" t="s">
        <v>22</v>
      </c>
    </row>
    <row r="30" spans="1:5" ht="12.75">
      <c r="A30" s="35" t="s">
        <v>52</v>
      </c>
      <c r="E30" s="36" t="s">
        <v>126</v>
      </c>
    </row>
    <row r="31" spans="1:5" ht="25.5">
      <c r="A31" s="37" t="s">
        <v>54</v>
      </c>
      <c r="E31" s="38" t="s">
        <v>127</v>
      </c>
    </row>
    <row r="32" spans="1:5" ht="89.25">
      <c r="A32" t="s">
        <v>56</v>
      </c>
      <c r="E32" s="36" t="s">
        <v>128</v>
      </c>
    </row>
    <row r="33" spans="1:16" ht="12.75">
      <c r="A33" s="25" t="s">
        <v>46</v>
      </c>
      <c r="B33" s="29" t="s">
        <v>75</v>
      </c>
      <c r="C33" s="29" t="s">
        <v>129</v>
      </c>
      <c r="D33" s="25" t="s">
        <v>48</v>
      </c>
      <c r="E33" s="30" t="s">
        <v>130</v>
      </c>
      <c r="F33" s="31" t="s">
        <v>98</v>
      </c>
      <c r="G33" s="32">
        <v>51</v>
      </c>
      <c r="H33" s="33">
        <v>0</v>
      </c>
      <c r="I33" s="34">
        <f>ROUND(ROUND(H33,2)*ROUND(G33,3),2)</f>
      </c>
      <c r="J33" s="31" t="s">
        <v>107</v>
      </c>
      <c r="O33">
        <f>(I33*21)/100</f>
      </c>
      <c r="P33" t="s">
        <v>22</v>
      </c>
    </row>
    <row r="34" spans="1:5" ht="12.75">
      <c r="A34" s="35" t="s">
        <v>52</v>
      </c>
      <c r="E34" s="36" t="s">
        <v>126</v>
      </c>
    </row>
    <row r="35" spans="1:5" ht="25.5">
      <c r="A35" s="37" t="s">
        <v>54</v>
      </c>
      <c r="E35" s="38" t="s">
        <v>117</v>
      </c>
    </row>
    <row r="36" spans="1:5" ht="89.25">
      <c r="A36" t="s">
        <v>56</v>
      </c>
      <c r="E36" s="36" t="s">
        <v>128</v>
      </c>
    </row>
    <row r="37" spans="1:16" ht="12.75">
      <c r="A37" s="25" t="s">
        <v>46</v>
      </c>
      <c r="B37" s="29" t="s">
        <v>80</v>
      </c>
      <c r="C37" s="29" t="s">
        <v>131</v>
      </c>
      <c r="D37" s="25" t="s">
        <v>48</v>
      </c>
      <c r="E37" s="30" t="s">
        <v>132</v>
      </c>
      <c r="F37" s="31" t="s">
        <v>98</v>
      </c>
      <c r="G37" s="32">
        <v>3</v>
      </c>
      <c r="H37" s="33">
        <v>0</v>
      </c>
      <c r="I37" s="34">
        <f>ROUND(ROUND(H37,2)*ROUND(G37,3),2)</f>
      </c>
      <c r="J37" s="31" t="s">
        <v>107</v>
      </c>
      <c r="O37">
        <f>(I37*21)/100</f>
      </c>
      <c r="P37" t="s">
        <v>22</v>
      </c>
    </row>
    <row r="38" spans="1:5" ht="12.75">
      <c r="A38" s="35" t="s">
        <v>52</v>
      </c>
      <c r="E38" s="36" t="s">
        <v>126</v>
      </c>
    </row>
    <row r="39" spans="1:5" ht="25.5">
      <c r="A39" s="37" t="s">
        <v>54</v>
      </c>
      <c r="E39" s="38" t="s">
        <v>120</v>
      </c>
    </row>
    <row r="40" spans="1:5" ht="89.25">
      <c r="A40" t="s">
        <v>56</v>
      </c>
      <c r="E40" s="36" t="s">
        <v>128</v>
      </c>
    </row>
    <row r="41" spans="1:16" ht="12.75">
      <c r="A41" s="25" t="s">
        <v>46</v>
      </c>
      <c r="B41" s="29" t="s">
        <v>39</v>
      </c>
      <c r="C41" s="29" t="s">
        <v>133</v>
      </c>
      <c r="D41" s="25" t="s">
        <v>48</v>
      </c>
      <c r="E41" s="30" t="s">
        <v>134</v>
      </c>
      <c r="F41" s="31" t="s">
        <v>98</v>
      </c>
      <c r="G41" s="32">
        <v>180</v>
      </c>
      <c r="H41" s="33">
        <v>0</v>
      </c>
      <c r="I41" s="34">
        <f>ROUND(ROUND(H41,2)*ROUND(G41,3),2)</f>
      </c>
      <c r="J41" s="31" t="s">
        <v>107</v>
      </c>
      <c r="O41">
        <f>(I41*21)/100</f>
      </c>
      <c r="P41" t="s">
        <v>22</v>
      </c>
    </row>
    <row r="42" spans="1:5" ht="12.75">
      <c r="A42" s="35" t="s">
        <v>52</v>
      </c>
      <c r="E42" s="36" t="s">
        <v>135</v>
      </c>
    </row>
    <row r="43" spans="1:5" ht="12.75">
      <c r="A43" s="37" t="s">
        <v>54</v>
      </c>
      <c r="E43" s="38" t="s">
        <v>136</v>
      </c>
    </row>
    <row r="44" spans="1:5" ht="76.5">
      <c r="A44" t="s">
        <v>56</v>
      </c>
      <c r="E44" s="36" t="s">
        <v>137</v>
      </c>
    </row>
    <row r="45" spans="1:16" ht="12.75">
      <c r="A45" s="25" t="s">
        <v>46</v>
      </c>
      <c r="B45" s="29" t="s">
        <v>41</v>
      </c>
      <c r="C45" s="29" t="s">
        <v>138</v>
      </c>
      <c r="D45" s="25" t="s">
        <v>48</v>
      </c>
      <c r="E45" s="30" t="s">
        <v>139</v>
      </c>
      <c r="F45" s="31" t="s">
        <v>106</v>
      </c>
      <c r="G45" s="32">
        <v>326.4</v>
      </c>
      <c r="H45" s="33">
        <v>0</v>
      </c>
      <c r="I45" s="34">
        <f>ROUND(ROUND(H45,2)*ROUND(G45,3),2)</f>
      </c>
      <c r="J45" s="31" t="s">
        <v>107</v>
      </c>
      <c r="O45">
        <f>(I45*21)/100</f>
      </c>
      <c r="P45" t="s">
        <v>22</v>
      </c>
    </row>
    <row r="46" spans="1:5" ht="12.75">
      <c r="A46" s="35" t="s">
        <v>52</v>
      </c>
      <c r="E46" s="36" t="s">
        <v>140</v>
      </c>
    </row>
    <row r="47" spans="1:5" ht="51">
      <c r="A47" s="37" t="s">
        <v>54</v>
      </c>
      <c r="E47" s="38" t="s">
        <v>141</v>
      </c>
    </row>
    <row r="48" spans="1:5" ht="38.25">
      <c r="A48" t="s">
        <v>56</v>
      </c>
      <c r="E48" s="36" t="s">
        <v>142</v>
      </c>
    </row>
    <row r="49" spans="1:18" ht="12.75" customHeight="1">
      <c r="A49" s="6" t="s">
        <v>44</v>
      </c>
      <c r="B49" s="6"/>
      <c r="C49" s="41" t="s">
        <v>75</v>
      </c>
      <c r="D49" s="6"/>
      <c r="E49" s="27" t="s">
        <v>143</v>
      </c>
      <c r="F49" s="6"/>
      <c r="G49" s="6"/>
      <c r="H49" s="6"/>
      <c r="I49" s="42">
        <f>0+Q49</f>
      </c>
      <c r="J49" s="6"/>
      <c r="O49">
        <f>0+R49</f>
      </c>
      <c r="Q49">
        <f>0+I50+I54</f>
      </c>
      <c r="R49">
        <f>0+O50+O54</f>
      </c>
    </row>
    <row r="50" spans="1:16" ht="12.75">
      <c r="A50" s="25" t="s">
        <v>46</v>
      </c>
      <c r="B50" s="29" t="s">
        <v>43</v>
      </c>
      <c r="C50" s="29" t="s">
        <v>144</v>
      </c>
      <c r="D50" s="25" t="s">
        <v>67</v>
      </c>
      <c r="E50" s="30" t="s">
        <v>145</v>
      </c>
      <c r="F50" s="31" t="s">
        <v>98</v>
      </c>
      <c r="G50" s="32">
        <v>10</v>
      </c>
      <c r="H50" s="33">
        <v>0</v>
      </c>
      <c r="I50" s="34">
        <f>ROUND(ROUND(H50,2)*ROUND(G50,3),2)</f>
      </c>
      <c r="J50" s="31" t="s">
        <v>107</v>
      </c>
      <c r="O50">
        <f>(I50*21)/100</f>
      </c>
      <c r="P50" t="s">
        <v>22</v>
      </c>
    </row>
    <row r="51" spans="1:5" ht="25.5">
      <c r="A51" s="35" t="s">
        <v>52</v>
      </c>
      <c r="E51" s="36" t="s">
        <v>146</v>
      </c>
    </row>
    <row r="52" spans="1:5" ht="38.25">
      <c r="A52" s="37" t="s">
        <v>54</v>
      </c>
      <c r="E52" s="38" t="s">
        <v>147</v>
      </c>
    </row>
    <row r="53" spans="1:5" ht="140.25">
      <c r="A53" t="s">
        <v>56</v>
      </c>
      <c r="E53" s="36" t="s">
        <v>148</v>
      </c>
    </row>
    <row r="54" spans="1:16" ht="12.75">
      <c r="A54" s="25" t="s">
        <v>46</v>
      </c>
      <c r="B54" s="29" t="s">
        <v>95</v>
      </c>
      <c r="C54" s="29" t="s">
        <v>149</v>
      </c>
      <c r="D54" s="25" t="s">
        <v>48</v>
      </c>
      <c r="E54" s="30" t="s">
        <v>150</v>
      </c>
      <c r="F54" s="31" t="s">
        <v>98</v>
      </c>
      <c r="G54" s="32">
        <v>10</v>
      </c>
      <c r="H54" s="33">
        <v>0</v>
      </c>
      <c r="I54" s="34">
        <f>ROUND(ROUND(H54,2)*ROUND(G54,3),2)</f>
      </c>
      <c r="J54" s="31" t="s">
        <v>107</v>
      </c>
      <c r="O54">
        <f>(I54*21)/100</f>
      </c>
      <c r="P54" t="s">
        <v>22</v>
      </c>
    </row>
    <row r="55" spans="1:5" ht="25.5">
      <c r="A55" s="35" t="s">
        <v>52</v>
      </c>
      <c r="E55" s="36" t="s">
        <v>151</v>
      </c>
    </row>
    <row r="56" spans="1:5" ht="51">
      <c r="A56" s="37" t="s">
        <v>54</v>
      </c>
      <c r="E56" s="38" t="s">
        <v>152</v>
      </c>
    </row>
    <row r="57" spans="1:5" ht="153">
      <c r="A57" t="s">
        <v>56</v>
      </c>
      <c r="E57" s="36" t="s">
        <v>153</v>
      </c>
    </row>
    <row r="58" spans="1:18" ht="12.75" customHeight="1">
      <c r="A58" s="6" t="s">
        <v>44</v>
      </c>
      <c r="B58" s="6"/>
      <c r="C58" s="41" t="s">
        <v>39</v>
      </c>
      <c r="D58" s="6"/>
      <c r="E58" s="27" t="s">
        <v>154</v>
      </c>
      <c r="F58" s="6"/>
      <c r="G58" s="6"/>
      <c r="H58" s="6"/>
      <c r="I58" s="42">
        <f>0+Q58</f>
      </c>
      <c r="J58" s="6"/>
      <c r="O58">
        <f>0+R58</f>
      </c>
      <c r="Q58">
        <f>0+I59+I63+I67+I71+I75</f>
      </c>
      <c r="R58">
        <f>0+O59+O63+O67+O71+O75</f>
      </c>
    </row>
    <row r="59" spans="1:16" ht="25.5">
      <c r="A59" s="25" t="s">
        <v>46</v>
      </c>
      <c r="B59" s="29" t="s">
        <v>155</v>
      </c>
      <c r="C59" s="29" t="s">
        <v>156</v>
      </c>
      <c r="D59" s="25" t="s">
        <v>48</v>
      </c>
      <c r="E59" s="30" t="s">
        <v>157</v>
      </c>
      <c r="F59" s="31" t="s">
        <v>158</v>
      </c>
      <c r="G59" s="32">
        <v>690</v>
      </c>
      <c r="H59" s="33">
        <v>0</v>
      </c>
      <c r="I59" s="34">
        <f>ROUND(ROUND(H59,2)*ROUND(G59,3),2)</f>
      </c>
      <c r="J59" s="31" t="s">
        <v>107</v>
      </c>
      <c r="O59">
        <f>(I59*21)/100</f>
      </c>
      <c r="P59" t="s">
        <v>22</v>
      </c>
    </row>
    <row r="60" spans="1:5" ht="12.75">
      <c r="A60" s="35" t="s">
        <v>52</v>
      </c>
      <c r="E60" s="36" t="s">
        <v>159</v>
      </c>
    </row>
    <row r="61" spans="1:5" ht="25.5">
      <c r="A61" s="37" t="s">
        <v>54</v>
      </c>
      <c r="E61" s="38" t="s">
        <v>160</v>
      </c>
    </row>
    <row r="62" spans="1:5" ht="38.25">
      <c r="A62" t="s">
        <v>56</v>
      </c>
      <c r="E62" s="36" t="s">
        <v>161</v>
      </c>
    </row>
    <row r="63" spans="1:16" ht="12.75">
      <c r="A63" s="25" t="s">
        <v>46</v>
      </c>
      <c r="B63" s="29" t="s">
        <v>162</v>
      </c>
      <c r="C63" s="29" t="s">
        <v>163</v>
      </c>
      <c r="D63" s="25" t="s">
        <v>48</v>
      </c>
      <c r="E63" s="30" t="s">
        <v>164</v>
      </c>
      <c r="F63" s="31" t="s">
        <v>98</v>
      </c>
      <c r="G63" s="32">
        <v>139</v>
      </c>
      <c r="H63" s="33">
        <v>0</v>
      </c>
      <c r="I63" s="34">
        <f>ROUND(ROUND(H63,2)*ROUND(G63,3),2)</f>
      </c>
      <c r="J63" s="31" t="s">
        <v>107</v>
      </c>
      <c r="O63">
        <f>(I63*21)/100</f>
      </c>
      <c r="P63" t="s">
        <v>22</v>
      </c>
    </row>
    <row r="64" spans="1:5" ht="12.75">
      <c r="A64" s="35" t="s">
        <v>52</v>
      </c>
      <c r="E64" s="36" t="s">
        <v>159</v>
      </c>
    </row>
    <row r="65" spans="1:5" ht="25.5">
      <c r="A65" s="37" t="s">
        <v>54</v>
      </c>
      <c r="E65" s="38" t="s">
        <v>165</v>
      </c>
    </row>
    <row r="66" spans="1:5" ht="25.5">
      <c r="A66" t="s">
        <v>56</v>
      </c>
      <c r="E66" s="36" t="s">
        <v>166</v>
      </c>
    </row>
    <row r="67" spans="1:16" ht="12.75">
      <c r="A67" s="25" t="s">
        <v>46</v>
      </c>
      <c r="B67" s="29" t="s">
        <v>167</v>
      </c>
      <c r="C67" s="29" t="s">
        <v>168</v>
      </c>
      <c r="D67" s="25" t="s">
        <v>48</v>
      </c>
      <c r="E67" s="30" t="s">
        <v>169</v>
      </c>
      <c r="F67" s="31" t="s">
        <v>98</v>
      </c>
      <c r="G67" s="32">
        <v>7</v>
      </c>
      <c r="H67" s="33">
        <v>0</v>
      </c>
      <c r="I67" s="34">
        <f>ROUND(ROUND(H67,2)*ROUND(G67,3),2)</f>
      </c>
      <c r="J67" s="31" t="s">
        <v>107</v>
      </c>
      <c r="O67">
        <f>(I67*21)/100</f>
      </c>
      <c r="P67" t="s">
        <v>22</v>
      </c>
    </row>
    <row r="68" spans="1:5" ht="12.75">
      <c r="A68" s="35" t="s">
        <v>52</v>
      </c>
      <c r="E68" s="36" t="s">
        <v>170</v>
      </c>
    </row>
    <row r="69" spans="1:5" ht="25.5">
      <c r="A69" s="37" t="s">
        <v>54</v>
      </c>
      <c r="E69" s="38" t="s">
        <v>171</v>
      </c>
    </row>
    <row r="70" spans="1:5" ht="25.5">
      <c r="A70" t="s">
        <v>56</v>
      </c>
      <c r="E70" s="36" t="s">
        <v>166</v>
      </c>
    </row>
    <row r="71" spans="1:16" ht="12.75">
      <c r="A71" s="25" t="s">
        <v>46</v>
      </c>
      <c r="B71" s="29" t="s">
        <v>172</v>
      </c>
      <c r="C71" s="29" t="s">
        <v>173</v>
      </c>
      <c r="D71" s="25" t="s">
        <v>48</v>
      </c>
      <c r="E71" s="30" t="s">
        <v>174</v>
      </c>
      <c r="F71" s="31" t="s">
        <v>98</v>
      </c>
      <c r="G71" s="32">
        <v>89</v>
      </c>
      <c r="H71" s="33">
        <v>0</v>
      </c>
      <c r="I71" s="34">
        <f>ROUND(ROUND(H71,2)*ROUND(G71,3),2)</f>
      </c>
      <c r="J71" s="31" t="s">
        <v>107</v>
      </c>
      <c r="O71">
        <f>(I71*21)/100</f>
      </c>
      <c r="P71" t="s">
        <v>22</v>
      </c>
    </row>
    <row r="72" spans="1:5" ht="12.75">
      <c r="A72" s="35" t="s">
        <v>52</v>
      </c>
      <c r="E72" s="36" t="s">
        <v>159</v>
      </c>
    </row>
    <row r="73" spans="1:5" ht="25.5">
      <c r="A73" s="37" t="s">
        <v>54</v>
      </c>
      <c r="E73" s="38" t="s">
        <v>175</v>
      </c>
    </row>
    <row r="74" spans="1:5" ht="25.5">
      <c r="A74" t="s">
        <v>56</v>
      </c>
      <c r="E74" s="36" t="s">
        <v>166</v>
      </c>
    </row>
    <row r="75" spans="1:16" ht="12.75">
      <c r="A75" s="25" t="s">
        <v>46</v>
      </c>
      <c r="B75" s="29" t="s">
        <v>176</v>
      </c>
      <c r="C75" s="29" t="s">
        <v>177</v>
      </c>
      <c r="D75" s="25" t="s">
        <v>67</v>
      </c>
      <c r="E75" s="30" t="s">
        <v>178</v>
      </c>
      <c r="F75" s="31" t="s">
        <v>98</v>
      </c>
      <c r="G75" s="32">
        <v>2</v>
      </c>
      <c r="H75" s="33">
        <v>0</v>
      </c>
      <c r="I75" s="34">
        <f>ROUND(ROUND(H75,2)*ROUND(G75,3),2)</f>
      </c>
      <c r="J75" s="31" t="s">
        <v>51</v>
      </c>
      <c r="O75">
        <f>(I75*21)/100</f>
      </c>
      <c r="P75" t="s">
        <v>22</v>
      </c>
    </row>
    <row r="76" spans="1:5" ht="12.75">
      <c r="A76" s="35" t="s">
        <v>52</v>
      </c>
      <c r="E76" s="36" t="s">
        <v>179</v>
      </c>
    </row>
    <row r="77" spans="1:5" ht="51">
      <c r="A77" s="37" t="s">
        <v>54</v>
      </c>
      <c r="E77" s="38" t="s">
        <v>180</v>
      </c>
    </row>
    <row r="78" spans="1:5" ht="89.25">
      <c r="A78" t="s">
        <v>56</v>
      </c>
      <c r="E78" s="36" t="s">
        <v>181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2114</v>
      </c>
      <c r="I3" s="39">
        <f>0+I8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2114</v>
      </c>
      <c r="D4" s="6"/>
      <c r="E4" s="18" t="s">
        <v>2115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103</v>
      </c>
      <c r="F8" s="19"/>
      <c r="G8" s="19"/>
      <c r="H8" s="19"/>
      <c r="I8" s="28">
        <f>0+Q8</f>
      </c>
      <c r="J8" s="19"/>
      <c r="O8">
        <f>0+R8</f>
      </c>
      <c r="Q8">
        <f>0+I9+I13+I17+I21+I25</f>
      </c>
      <c r="R8">
        <f>0+O9+O13+O17+O21+O25</f>
      </c>
    </row>
    <row r="9" spans="1:16" ht="12.75">
      <c r="A9" s="25" t="s">
        <v>46</v>
      </c>
      <c r="B9" s="29" t="s">
        <v>28</v>
      </c>
      <c r="C9" s="29" t="s">
        <v>2116</v>
      </c>
      <c r="D9" s="25" t="s">
        <v>48</v>
      </c>
      <c r="E9" s="30" t="s">
        <v>2117</v>
      </c>
      <c r="F9" s="31" t="s">
        <v>106</v>
      </c>
      <c r="G9" s="32">
        <v>231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25.5">
      <c r="A10" s="35" t="s">
        <v>52</v>
      </c>
      <c r="E10" s="36" t="s">
        <v>2118</v>
      </c>
    </row>
    <row r="11" spans="1:5" ht="51">
      <c r="A11" s="37" t="s">
        <v>54</v>
      </c>
      <c r="E11" s="38" t="s">
        <v>2119</v>
      </c>
    </row>
    <row r="12" spans="1:5" ht="38.25">
      <c r="A12" t="s">
        <v>56</v>
      </c>
      <c r="E12" s="36" t="s">
        <v>2120</v>
      </c>
    </row>
    <row r="13" spans="1:16" ht="12.75">
      <c r="A13" s="25" t="s">
        <v>46</v>
      </c>
      <c r="B13" s="29" t="s">
        <v>22</v>
      </c>
      <c r="C13" s="29" t="s">
        <v>2121</v>
      </c>
      <c r="D13" s="25" t="s">
        <v>67</v>
      </c>
      <c r="E13" s="30" t="s">
        <v>2122</v>
      </c>
      <c r="F13" s="31" t="s">
        <v>98</v>
      </c>
      <c r="G13" s="32">
        <v>100</v>
      </c>
      <c r="H13" s="33">
        <v>0</v>
      </c>
      <c r="I13" s="34">
        <f>ROUND(ROUND(H13,2)*ROUND(G13,3),2)</f>
      </c>
      <c r="J13" s="31" t="s">
        <v>51</v>
      </c>
      <c r="O13">
        <f>(I13*21)/100</f>
      </c>
      <c r="P13" t="s">
        <v>22</v>
      </c>
    </row>
    <row r="14" spans="1:5" ht="38.25">
      <c r="A14" s="35" t="s">
        <v>52</v>
      </c>
      <c r="E14" s="36" t="s">
        <v>2123</v>
      </c>
    </row>
    <row r="15" spans="1:5" ht="114.75">
      <c r="A15" s="37" t="s">
        <v>54</v>
      </c>
      <c r="E15" s="38" t="s">
        <v>2124</v>
      </c>
    </row>
    <row r="16" spans="1:5" ht="76.5">
      <c r="A16" t="s">
        <v>56</v>
      </c>
      <c r="E16" s="36" t="s">
        <v>2125</v>
      </c>
    </row>
    <row r="17" spans="1:16" ht="25.5">
      <c r="A17" s="25" t="s">
        <v>46</v>
      </c>
      <c r="B17" s="29" t="s">
        <v>21</v>
      </c>
      <c r="C17" s="29" t="s">
        <v>2126</v>
      </c>
      <c r="D17" s="25" t="s">
        <v>67</v>
      </c>
      <c r="E17" s="30" t="s">
        <v>2127</v>
      </c>
      <c r="F17" s="31" t="s">
        <v>98</v>
      </c>
      <c r="G17" s="32">
        <v>122</v>
      </c>
      <c r="H17" s="33">
        <v>0</v>
      </c>
      <c r="I17" s="34">
        <f>ROUND(ROUND(H17,2)*ROUND(G17,3),2)</f>
      </c>
      <c r="J17" s="31" t="s">
        <v>51</v>
      </c>
      <c r="O17">
        <f>(I17*21)/100</f>
      </c>
      <c r="P17" t="s">
        <v>22</v>
      </c>
    </row>
    <row r="18" spans="1:5" ht="102">
      <c r="A18" s="35" t="s">
        <v>52</v>
      </c>
      <c r="E18" s="36" t="s">
        <v>2128</v>
      </c>
    </row>
    <row r="19" spans="1:5" ht="38.25">
      <c r="A19" s="37" t="s">
        <v>54</v>
      </c>
      <c r="E19" s="38" t="s">
        <v>2129</v>
      </c>
    </row>
    <row r="20" spans="1:5" ht="102">
      <c r="A20" t="s">
        <v>56</v>
      </c>
      <c r="E20" s="36" t="s">
        <v>2130</v>
      </c>
    </row>
    <row r="21" spans="1:16" ht="25.5">
      <c r="A21" s="25" t="s">
        <v>46</v>
      </c>
      <c r="B21" s="29" t="s">
        <v>32</v>
      </c>
      <c r="C21" s="29" t="s">
        <v>2131</v>
      </c>
      <c r="D21" s="25" t="s">
        <v>67</v>
      </c>
      <c r="E21" s="30" t="s">
        <v>2132</v>
      </c>
      <c r="F21" s="31" t="s">
        <v>98</v>
      </c>
      <c r="G21" s="32">
        <v>9</v>
      </c>
      <c r="H21" s="33">
        <v>0</v>
      </c>
      <c r="I21" s="34">
        <f>ROUND(ROUND(H21,2)*ROUND(G21,3),2)</f>
      </c>
      <c r="J21" s="31" t="s">
        <v>51</v>
      </c>
      <c r="O21">
        <f>(I21*21)/100</f>
      </c>
      <c r="P21" t="s">
        <v>22</v>
      </c>
    </row>
    <row r="22" spans="1:5" ht="102">
      <c r="A22" s="35" t="s">
        <v>52</v>
      </c>
      <c r="E22" s="36" t="s">
        <v>2133</v>
      </c>
    </row>
    <row r="23" spans="1:5" ht="38.25">
      <c r="A23" s="37" t="s">
        <v>54</v>
      </c>
      <c r="E23" s="38" t="s">
        <v>2134</v>
      </c>
    </row>
    <row r="24" spans="1:5" ht="102">
      <c r="A24" t="s">
        <v>56</v>
      </c>
      <c r="E24" s="36" t="s">
        <v>2135</v>
      </c>
    </row>
    <row r="25" spans="1:16" ht="12.75">
      <c r="A25" s="25" t="s">
        <v>46</v>
      </c>
      <c r="B25" s="29" t="s">
        <v>34</v>
      </c>
      <c r="C25" s="29" t="s">
        <v>2136</v>
      </c>
      <c r="D25" s="25" t="s">
        <v>48</v>
      </c>
      <c r="E25" s="30" t="s">
        <v>2137</v>
      </c>
      <c r="F25" s="31" t="s">
        <v>186</v>
      </c>
      <c r="G25" s="32">
        <v>46.44</v>
      </c>
      <c r="H25" s="33">
        <v>0</v>
      </c>
      <c r="I25" s="34">
        <f>ROUND(ROUND(H25,2)*ROUND(G25,3),2)</f>
      </c>
      <c r="J25" s="31" t="s">
        <v>107</v>
      </c>
      <c r="O25">
        <f>(I25*21)/100</f>
      </c>
      <c r="P25" t="s">
        <v>22</v>
      </c>
    </row>
    <row r="26" spans="1:5" ht="12.75">
      <c r="A26" s="35" t="s">
        <v>52</v>
      </c>
      <c r="E26" s="36" t="s">
        <v>2138</v>
      </c>
    </row>
    <row r="27" spans="1:5" ht="63.75">
      <c r="A27" s="37" t="s">
        <v>54</v>
      </c>
      <c r="E27" s="38" t="s">
        <v>2139</v>
      </c>
    </row>
    <row r="28" spans="1:5" ht="38.25">
      <c r="A28" t="s">
        <v>56</v>
      </c>
      <c r="E28" s="36" t="s">
        <v>142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0+O8+O21+O30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2140</v>
      </c>
      <c r="I3" s="39">
        <f>0+I8+I21+I30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2140</v>
      </c>
      <c r="D4" s="6"/>
      <c r="E4" s="18" t="s">
        <v>2141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0+I9+I13+I17</f>
      </c>
      <c r="R8">
        <f>0+O9+O13+O17</f>
      </c>
    </row>
    <row r="9" spans="1:16" ht="12.75">
      <c r="A9" s="25" t="s">
        <v>46</v>
      </c>
      <c r="B9" s="29" t="s">
        <v>28</v>
      </c>
      <c r="C9" s="29" t="s">
        <v>2142</v>
      </c>
      <c r="D9" s="25" t="s">
        <v>67</v>
      </c>
      <c r="E9" s="30" t="s">
        <v>2143</v>
      </c>
      <c r="F9" s="31" t="s">
        <v>106</v>
      </c>
      <c r="G9" s="32">
        <v>192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51">
      <c r="A10" s="35" t="s">
        <v>52</v>
      </c>
      <c r="E10" s="36" t="s">
        <v>2144</v>
      </c>
    </row>
    <row r="11" spans="1:5" ht="25.5">
      <c r="A11" s="37" t="s">
        <v>54</v>
      </c>
      <c r="E11" s="38" t="s">
        <v>2145</v>
      </c>
    </row>
    <row r="12" spans="1:5" ht="12.75">
      <c r="A12" t="s">
        <v>56</v>
      </c>
      <c r="E12" s="36" t="s">
        <v>1444</v>
      </c>
    </row>
    <row r="13" spans="1:16" ht="12.75">
      <c r="A13" s="25" t="s">
        <v>46</v>
      </c>
      <c r="B13" s="29" t="s">
        <v>22</v>
      </c>
      <c r="C13" s="29" t="s">
        <v>2146</v>
      </c>
      <c r="D13" s="25" t="s">
        <v>70</v>
      </c>
      <c r="E13" s="30" t="s">
        <v>2147</v>
      </c>
      <c r="F13" s="31" t="s">
        <v>106</v>
      </c>
      <c r="G13" s="32">
        <v>192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2148</v>
      </c>
    </row>
    <row r="15" spans="1:5" ht="25.5">
      <c r="A15" s="37" t="s">
        <v>54</v>
      </c>
      <c r="E15" s="38" t="s">
        <v>2145</v>
      </c>
    </row>
    <row r="16" spans="1:5" ht="12.75">
      <c r="A16" t="s">
        <v>56</v>
      </c>
      <c r="E16" s="36" t="s">
        <v>1444</v>
      </c>
    </row>
    <row r="17" spans="1:16" ht="12.75">
      <c r="A17" s="25" t="s">
        <v>46</v>
      </c>
      <c r="B17" s="29" t="s">
        <v>21</v>
      </c>
      <c r="C17" s="29" t="s">
        <v>2149</v>
      </c>
      <c r="D17" s="25" t="s">
        <v>48</v>
      </c>
      <c r="E17" s="30" t="s">
        <v>2150</v>
      </c>
      <c r="F17" s="31" t="s">
        <v>50</v>
      </c>
      <c r="G17" s="32">
        <v>1</v>
      </c>
      <c r="H17" s="33">
        <v>0</v>
      </c>
      <c r="I17" s="34">
        <f>ROUND(ROUND(H17,2)*ROUND(G17,3),2)</f>
      </c>
      <c r="J17" s="31" t="s">
        <v>107</v>
      </c>
      <c r="O17">
        <f>(I17*21)/100</f>
      </c>
      <c r="P17" t="s">
        <v>22</v>
      </c>
    </row>
    <row r="18" spans="1:5" ht="25.5">
      <c r="A18" s="35" t="s">
        <v>52</v>
      </c>
      <c r="E18" s="36" t="s">
        <v>2151</v>
      </c>
    </row>
    <row r="19" spans="1:5" ht="12.75">
      <c r="A19" s="37" t="s">
        <v>54</v>
      </c>
      <c r="E19" s="38" t="s">
        <v>55</v>
      </c>
    </row>
    <row r="20" spans="1:5" ht="12.75">
      <c r="A20" t="s">
        <v>56</v>
      </c>
      <c r="E20" s="36" t="s">
        <v>2152</v>
      </c>
    </row>
    <row r="21" spans="1:18" ht="12.75" customHeight="1">
      <c r="A21" s="6" t="s">
        <v>44</v>
      </c>
      <c r="B21" s="6"/>
      <c r="C21" s="41" t="s">
        <v>28</v>
      </c>
      <c r="D21" s="6"/>
      <c r="E21" s="27" t="s">
        <v>103</v>
      </c>
      <c r="F21" s="6"/>
      <c r="G21" s="6"/>
      <c r="H21" s="6"/>
      <c r="I21" s="42">
        <f>0+Q21</f>
      </c>
      <c r="J21" s="6"/>
      <c r="O21">
        <f>0+R21</f>
      </c>
      <c r="Q21">
        <f>0+I22+I26</f>
      </c>
      <c r="R21">
        <f>0+O22+O26</f>
      </c>
    </row>
    <row r="22" spans="1:16" ht="12.75">
      <c r="A22" s="25" t="s">
        <v>46</v>
      </c>
      <c r="B22" s="29" t="s">
        <v>32</v>
      </c>
      <c r="C22" s="29" t="s">
        <v>2153</v>
      </c>
      <c r="D22" s="25" t="s">
        <v>67</v>
      </c>
      <c r="E22" s="30" t="s">
        <v>2154</v>
      </c>
      <c r="F22" s="31" t="s">
        <v>186</v>
      </c>
      <c r="G22" s="32">
        <v>600</v>
      </c>
      <c r="H22" s="33">
        <v>0</v>
      </c>
      <c r="I22" s="34">
        <f>ROUND(ROUND(H22,2)*ROUND(G22,3),2)</f>
      </c>
      <c r="J22" s="31" t="s">
        <v>107</v>
      </c>
      <c r="O22">
        <f>(I22*21)/100</f>
      </c>
      <c r="P22" t="s">
        <v>22</v>
      </c>
    </row>
    <row r="23" spans="1:5" ht="12.75">
      <c r="A23" s="35" t="s">
        <v>52</v>
      </c>
      <c r="E23" s="36" t="s">
        <v>2155</v>
      </c>
    </row>
    <row r="24" spans="1:5" ht="12.75">
      <c r="A24" s="37" t="s">
        <v>54</v>
      </c>
      <c r="E24" s="38" t="s">
        <v>2156</v>
      </c>
    </row>
    <row r="25" spans="1:5" ht="306">
      <c r="A25" t="s">
        <v>56</v>
      </c>
      <c r="E25" s="36" t="s">
        <v>925</v>
      </c>
    </row>
    <row r="26" spans="1:16" ht="12.75">
      <c r="A26" s="25" t="s">
        <v>46</v>
      </c>
      <c r="B26" s="29" t="s">
        <v>34</v>
      </c>
      <c r="C26" s="29" t="s">
        <v>2157</v>
      </c>
      <c r="D26" s="25" t="s">
        <v>48</v>
      </c>
      <c r="E26" s="30" t="s">
        <v>2158</v>
      </c>
      <c r="F26" s="31" t="s">
        <v>186</v>
      </c>
      <c r="G26" s="32">
        <v>600</v>
      </c>
      <c r="H26" s="33">
        <v>0</v>
      </c>
      <c r="I26" s="34">
        <f>ROUND(ROUND(H26,2)*ROUND(G26,3),2)</f>
      </c>
      <c r="J26" s="31" t="s">
        <v>107</v>
      </c>
      <c r="O26">
        <f>(I26*21)/100</f>
      </c>
      <c r="P26" t="s">
        <v>22</v>
      </c>
    </row>
    <row r="27" spans="1:5" ht="12.75">
      <c r="A27" s="35" t="s">
        <v>52</v>
      </c>
      <c r="E27" s="36" t="s">
        <v>2155</v>
      </c>
    </row>
    <row r="28" spans="1:5" ht="12.75">
      <c r="A28" s="37" t="s">
        <v>54</v>
      </c>
      <c r="E28" s="38" t="s">
        <v>2156</v>
      </c>
    </row>
    <row r="29" spans="1:5" ht="267.75">
      <c r="A29" t="s">
        <v>56</v>
      </c>
      <c r="E29" s="36" t="s">
        <v>2159</v>
      </c>
    </row>
    <row r="30" spans="1:18" ht="12.75" customHeight="1">
      <c r="A30" s="6" t="s">
        <v>44</v>
      </c>
      <c r="B30" s="6"/>
      <c r="C30" s="41" t="s">
        <v>39</v>
      </c>
      <c r="D30" s="6"/>
      <c r="E30" s="27" t="s">
        <v>154</v>
      </c>
      <c r="F30" s="6"/>
      <c r="G30" s="6"/>
      <c r="H30" s="6"/>
      <c r="I30" s="42">
        <f>0+Q30</f>
      </c>
      <c r="J30" s="6"/>
      <c r="O30">
        <f>0+R30</f>
      </c>
      <c r="Q30">
        <f>0+I31+I35+I39+I43+I47+I51+I55+I59+I63+I67+I71+I75+I79+I83+I87+I91+I95+I99+I103+I107+I111+I115+I119+I123+I127</f>
      </c>
      <c r="R30">
        <f>0+O31+O35+O39+O43+O47+O51+O55+O59+O63+O67+O71+O75+O79+O83+O87+O91+O95+O99+O103+O107+O111+O115+O119+O123+O127</f>
      </c>
    </row>
    <row r="31" spans="1:16" ht="12.75">
      <c r="A31" s="25" t="s">
        <v>46</v>
      </c>
      <c r="B31" s="29" t="s">
        <v>36</v>
      </c>
      <c r="C31" s="29" t="s">
        <v>2160</v>
      </c>
      <c r="D31" s="25" t="s">
        <v>48</v>
      </c>
      <c r="E31" s="30" t="s">
        <v>2161</v>
      </c>
      <c r="F31" s="31" t="s">
        <v>98</v>
      </c>
      <c r="G31" s="32">
        <v>50</v>
      </c>
      <c r="H31" s="33">
        <v>0</v>
      </c>
      <c r="I31" s="34">
        <f>ROUND(ROUND(H31,2)*ROUND(G31,3),2)</f>
      </c>
      <c r="J31" s="31" t="s">
        <v>107</v>
      </c>
      <c r="O31">
        <f>(I31*21)/100</f>
      </c>
      <c r="P31" t="s">
        <v>22</v>
      </c>
    </row>
    <row r="32" spans="1:5" ht="12.75">
      <c r="A32" s="35" t="s">
        <v>52</v>
      </c>
      <c r="E32" s="36" t="s">
        <v>48</v>
      </c>
    </row>
    <row r="33" spans="1:5" ht="12.75">
      <c r="A33" s="37" t="s">
        <v>54</v>
      </c>
      <c r="E33" s="38" t="s">
        <v>2162</v>
      </c>
    </row>
    <row r="34" spans="1:5" ht="38.25">
      <c r="A34" t="s">
        <v>56</v>
      </c>
      <c r="E34" s="36" t="s">
        <v>2163</v>
      </c>
    </row>
    <row r="35" spans="1:16" ht="25.5">
      <c r="A35" s="25" t="s">
        <v>46</v>
      </c>
      <c r="B35" s="29" t="s">
        <v>75</v>
      </c>
      <c r="C35" s="29" t="s">
        <v>1186</v>
      </c>
      <c r="D35" s="25" t="s">
        <v>48</v>
      </c>
      <c r="E35" s="30" t="s">
        <v>1187</v>
      </c>
      <c r="F35" s="31" t="s">
        <v>98</v>
      </c>
      <c r="G35" s="32">
        <v>900</v>
      </c>
      <c r="H35" s="33">
        <v>0</v>
      </c>
      <c r="I35" s="34">
        <f>ROUND(ROUND(H35,2)*ROUND(G35,3),2)</f>
      </c>
      <c r="J35" s="31" t="s">
        <v>107</v>
      </c>
      <c r="O35">
        <f>(I35*21)/100</f>
      </c>
      <c r="P35" t="s">
        <v>22</v>
      </c>
    </row>
    <row r="36" spans="1:5" ht="25.5">
      <c r="A36" s="35" t="s">
        <v>52</v>
      </c>
      <c r="E36" s="36" t="s">
        <v>2164</v>
      </c>
    </row>
    <row r="37" spans="1:5" ht="76.5">
      <c r="A37" s="37" t="s">
        <v>54</v>
      </c>
      <c r="E37" s="38" t="s">
        <v>2165</v>
      </c>
    </row>
    <row r="38" spans="1:5" ht="63.75">
      <c r="A38" t="s">
        <v>56</v>
      </c>
      <c r="E38" s="36" t="s">
        <v>2166</v>
      </c>
    </row>
    <row r="39" spans="1:16" ht="12.75">
      <c r="A39" s="25" t="s">
        <v>46</v>
      </c>
      <c r="B39" s="29" t="s">
        <v>80</v>
      </c>
      <c r="C39" s="29" t="s">
        <v>168</v>
      </c>
      <c r="D39" s="25" t="s">
        <v>48</v>
      </c>
      <c r="E39" s="30" t="s">
        <v>169</v>
      </c>
      <c r="F39" s="31" t="s">
        <v>98</v>
      </c>
      <c r="G39" s="32">
        <v>900</v>
      </c>
      <c r="H39" s="33">
        <v>0</v>
      </c>
      <c r="I39" s="34">
        <f>ROUND(ROUND(H39,2)*ROUND(G39,3),2)</f>
      </c>
      <c r="J39" s="31" t="s">
        <v>107</v>
      </c>
      <c r="O39">
        <f>(I39*21)/100</f>
      </c>
      <c r="P39" t="s">
        <v>22</v>
      </c>
    </row>
    <row r="40" spans="1:5" ht="12.75">
      <c r="A40" s="35" t="s">
        <v>52</v>
      </c>
      <c r="E40" s="36" t="s">
        <v>159</v>
      </c>
    </row>
    <row r="41" spans="1:5" ht="12.75">
      <c r="A41" s="37" t="s">
        <v>54</v>
      </c>
      <c r="E41" s="38" t="s">
        <v>2167</v>
      </c>
    </row>
    <row r="42" spans="1:5" ht="25.5">
      <c r="A42" t="s">
        <v>56</v>
      </c>
      <c r="E42" s="36" t="s">
        <v>166</v>
      </c>
    </row>
    <row r="43" spans="1:16" ht="12.75">
      <c r="A43" s="25" t="s">
        <v>46</v>
      </c>
      <c r="B43" s="29" t="s">
        <v>39</v>
      </c>
      <c r="C43" s="29" t="s">
        <v>2168</v>
      </c>
      <c r="D43" s="25" t="s">
        <v>48</v>
      </c>
      <c r="E43" s="30" t="s">
        <v>2169</v>
      </c>
      <c r="F43" s="31" t="s">
        <v>2170</v>
      </c>
      <c r="G43" s="32">
        <v>69300</v>
      </c>
      <c r="H43" s="33">
        <v>0</v>
      </c>
      <c r="I43" s="34">
        <f>ROUND(ROUND(H43,2)*ROUND(G43,3),2)</f>
      </c>
      <c r="J43" s="31" t="s">
        <v>107</v>
      </c>
      <c r="O43">
        <f>(I43*21)/100</f>
      </c>
      <c r="P43" t="s">
        <v>22</v>
      </c>
    </row>
    <row r="44" spans="1:5" ht="12.75">
      <c r="A44" s="35" t="s">
        <v>52</v>
      </c>
      <c r="E44" s="36" t="s">
        <v>48</v>
      </c>
    </row>
    <row r="45" spans="1:5" ht="38.25">
      <c r="A45" s="37" t="s">
        <v>54</v>
      </c>
      <c r="E45" s="38" t="s">
        <v>2171</v>
      </c>
    </row>
    <row r="46" spans="1:5" ht="25.5">
      <c r="A46" t="s">
        <v>56</v>
      </c>
      <c r="E46" s="36" t="s">
        <v>2172</v>
      </c>
    </row>
    <row r="47" spans="1:16" ht="12.75">
      <c r="A47" s="25" t="s">
        <v>46</v>
      </c>
      <c r="B47" s="29" t="s">
        <v>41</v>
      </c>
      <c r="C47" s="29" t="s">
        <v>2173</v>
      </c>
      <c r="D47" s="25" t="s">
        <v>48</v>
      </c>
      <c r="E47" s="30" t="s">
        <v>2174</v>
      </c>
      <c r="F47" s="31" t="s">
        <v>98</v>
      </c>
      <c r="G47" s="32">
        <v>300</v>
      </c>
      <c r="H47" s="33">
        <v>0</v>
      </c>
      <c r="I47" s="34">
        <f>ROUND(ROUND(H47,2)*ROUND(G47,3),2)</f>
      </c>
      <c r="J47" s="31" t="s">
        <v>107</v>
      </c>
      <c r="O47">
        <f>(I47*21)/100</f>
      </c>
      <c r="P47" t="s">
        <v>22</v>
      </c>
    </row>
    <row r="48" spans="1:5" ht="25.5">
      <c r="A48" s="35" t="s">
        <v>52</v>
      </c>
      <c r="E48" s="36" t="s">
        <v>2164</v>
      </c>
    </row>
    <row r="49" spans="1:5" ht="89.25">
      <c r="A49" s="37" t="s">
        <v>54</v>
      </c>
      <c r="E49" s="38" t="s">
        <v>2175</v>
      </c>
    </row>
    <row r="50" spans="1:5" ht="63.75">
      <c r="A50" t="s">
        <v>56</v>
      </c>
      <c r="E50" s="36" t="s">
        <v>2166</v>
      </c>
    </row>
    <row r="51" spans="1:16" ht="12.75">
      <c r="A51" s="25" t="s">
        <v>46</v>
      </c>
      <c r="B51" s="29" t="s">
        <v>43</v>
      </c>
      <c r="C51" s="29" t="s">
        <v>2176</v>
      </c>
      <c r="D51" s="25" t="s">
        <v>48</v>
      </c>
      <c r="E51" s="30" t="s">
        <v>2177</v>
      </c>
      <c r="F51" s="31" t="s">
        <v>98</v>
      </c>
      <c r="G51" s="32">
        <v>300</v>
      </c>
      <c r="H51" s="33">
        <v>0</v>
      </c>
      <c r="I51" s="34">
        <f>ROUND(ROUND(H51,2)*ROUND(G51,3),2)</f>
      </c>
      <c r="J51" s="31" t="s">
        <v>107</v>
      </c>
      <c r="O51">
        <f>(I51*21)/100</f>
      </c>
      <c r="P51" t="s">
        <v>22</v>
      </c>
    </row>
    <row r="52" spans="1:5" ht="12.75">
      <c r="A52" s="35" t="s">
        <v>52</v>
      </c>
      <c r="E52" s="36" t="s">
        <v>48</v>
      </c>
    </row>
    <row r="53" spans="1:5" ht="12.75">
      <c r="A53" s="37" t="s">
        <v>54</v>
      </c>
      <c r="E53" s="38" t="s">
        <v>2178</v>
      </c>
    </row>
    <row r="54" spans="1:5" ht="25.5">
      <c r="A54" t="s">
        <v>56</v>
      </c>
      <c r="E54" s="36" t="s">
        <v>166</v>
      </c>
    </row>
    <row r="55" spans="1:16" ht="12.75">
      <c r="A55" s="25" t="s">
        <v>46</v>
      </c>
      <c r="B55" s="29" t="s">
        <v>95</v>
      </c>
      <c r="C55" s="29" t="s">
        <v>2179</v>
      </c>
      <c r="D55" s="25" t="s">
        <v>48</v>
      </c>
      <c r="E55" s="30" t="s">
        <v>2180</v>
      </c>
      <c r="F55" s="31" t="s">
        <v>2170</v>
      </c>
      <c r="G55" s="32">
        <v>23100</v>
      </c>
      <c r="H55" s="33">
        <v>0</v>
      </c>
      <c r="I55" s="34">
        <f>ROUND(ROUND(H55,2)*ROUND(G55,3),2)</f>
      </c>
      <c r="J55" s="31" t="s">
        <v>107</v>
      </c>
      <c r="O55">
        <f>(I55*21)/100</f>
      </c>
      <c r="P55" t="s">
        <v>22</v>
      </c>
    </row>
    <row r="56" spans="1:5" ht="12.75">
      <c r="A56" s="35" t="s">
        <v>52</v>
      </c>
      <c r="E56" s="36" t="s">
        <v>48</v>
      </c>
    </row>
    <row r="57" spans="1:5" ht="38.25">
      <c r="A57" s="37" t="s">
        <v>54</v>
      </c>
      <c r="E57" s="38" t="s">
        <v>2181</v>
      </c>
    </row>
    <row r="58" spans="1:5" ht="25.5">
      <c r="A58" t="s">
        <v>56</v>
      </c>
      <c r="E58" s="36" t="s">
        <v>2172</v>
      </c>
    </row>
    <row r="59" spans="1:16" ht="12.75">
      <c r="A59" s="25" t="s">
        <v>46</v>
      </c>
      <c r="B59" s="29" t="s">
        <v>155</v>
      </c>
      <c r="C59" s="29" t="s">
        <v>2182</v>
      </c>
      <c r="D59" s="25" t="s">
        <v>48</v>
      </c>
      <c r="E59" s="30" t="s">
        <v>2183</v>
      </c>
      <c r="F59" s="31" t="s">
        <v>98</v>
      </c>
      <c r="G59" s="32">
        <v>12</v>
      </c>
      <c r="H59" s="33">
        <v>0</v>
      </c>
      <c r="I59" s="34">
        <f>ROUND(ROUND(H59,2)*ROUND(G59,3),2)</f>
      </c>
      <c r="J59" s="31" t="s">
        <v>107</v>
      </c>
      <c r="O59">
        <f>(I59*21)/100</f>
      </c>
      <c r="P59" t="s">
        <v>22</v>
      </c>
    </row>
    <row r="60" spans="1:5" ht="12.75">
      <c r="A60" s="35" t="s">
        <v>52</v>
      </c>
      <c r="E60" s="36" t="s">
        <v>2184</v>
      </c>
    </row>
    <row r="61" spans="1:5" ht="76.5">
      <c r="A61" s="37" t="s">
        <v>54</v>
      </c>
      <c r="E61" s="38" t="s">
        <v>2185</v>
      </c>
    </row>
    <row r="62" spans="1:5" ht="76.5">
      <c r="A62" t="s">
        <v>56</v>
      </c>
      <c r="E62" s="36" t="s">
        <v>2186</v>
      </c>
    </row>
    <row r="63" spans="1:16" ht="12.75">
      <c r="A63" s="25" t="s">
        <v>46</v>
      </c>
      <c r="B63" s="29" t="s">
        <v>162</v>
      </c>
      <c r="C63" s="29" t="s">
        <v>2187</v>
      </c>
      <c r="D63" s="25" t="s">
        <v>48</v>
      </c>
      <c r="E63" s="30" t="s">
        <v>2188</v>
      </c>
      <c r="F63" s="31" t="s">
        <v>98</v>
      </c>
      <c r="G63" s="32">
        <v>12</v>
      </c>
      <c r="H63" s="33">
        <v>0</v>
      </c>
      <c r="I63" s="34">
        <f>ROUND(ROUND(H63,2)*ROUND(G63,3),2)</f>
      </c>
      <c r="J63" s="31" t="s">
        <v>107</v>
      </c>
      <c r="O63">
        <f>(I63*21)/100</f>
      </c>
      <c r="P63" t="s">
        <v>22</v>
      </c>
    </row>
    <row r="64" spans="1:5" ht="12.75">
      <c r="A64" s="35" t="s">
        <v>52</v>
      </c>
      <c r="E64" s="36" t="s">
        <v>48</v>
      </c>
    </row>
    <row r="65" spans="1:5" ht="12.75">
      <c r="A65" s="37" t="s">
        <v>54</v>
      </c>
      <c r="E65" s="38" t="s">
        <v>2189</v>
      </c>
    </row>
    <row r="66" spans="1:5" ht="25.5">
      <c r="A66" t="s">
        <v>56</v>
      </c>
      <c r="E66" s="36" t="s">
        <v>2190</v>
      </c>
    </row>
    <row r="67" spans="1:16" ht="12.75">
      <c r="A67" s="25" t="s">
        <v>46</v>
      </c>
      <c r="B67" s="29" t="s">
        <v>167</v>
      </c>
      <c r="C67" s="29" t="s">
        <v>2191</v>
      </c>
      <c r="D67" s="25" t="s">
        <v>48</v>
      </c>
      <c r="E67" s="30" t="s">
        <v>2192</v>
      </c>
      <c r="F67" s="31" t="s">
        <v>2170</v>
      </c>
      <c r="G67" s="32">
        <v>924</v>
      </c>
      <c r="H67" s="33">
        <v>0</v>
      </c>
      <c r="I67" s="34">
        <f>ROUND(ROUND(H67,2)*ROUND(G67,3),2)</f>
      </c>
      <c r="J67" s="31" t="s">
        <v>107</v>
      </c>
      <c r="O67">
        <f>(I67*21)/100</f>
      </c>
      <c r="P67" t="s">
        <v>22</v>
      </c>
    </row>
    <row r="68" spans="1:5" ht="12.75">
      <c r="A68" s="35" t="s">
        <v>52</v>
      </c>
      <c r="E68" s="36" t="s">
        <v>48</v>
      </c>
    </row>
    <row r="69" spans="1:5" ht="38.25">
      <c r="A69" s="37" t="s">
        <v>54</v>
      </c>
      <c r="E69" s="38" t="s">
        <v>2193</v>
      </c>
    </row>
    <row r="70" spans="1:5" ht="25.5">
      <c r="A70" t="s">
        <v>56</v>
      </c>
      <c r="E70" s="36" t="s">
        <v>2194</v>
      </c>
    </row>
    <row r="71" spans="1:16" ht="12.75">
      <c r="A71" s="25" t="s">
        <v>46</v>
      </c>
      <c r="B71" s="29" t="s">
        <v>172</v>
      </c>
      <c r="C71" s="29" t="s">
        <v>2195</v>
      </c>
      <c r="D71" s="25" t="s">
        <v>48</v>
      </c>
      <c r="E71" s="30" t="s">
        <v>2196</v>
      </c>
      <c r="F71" s="31" t="s">
        <v>98</v>
      </c>
      <c r="G71" s="32">
        <v>1</v>
      </c>
      <c r="H71" s="33">
        <v>0</v>
      </c>
      <c r="I71" s="34">
        <f>ROUND(ROUND(H71,2)*ROUND(G71,3),2)</f>
      </c>
      <c r="J71" s="31" t="s">
        <v>107</v>
      </c>
      <c r="O71">
        <f>(I71*21)/100</f>
      </c>
      <c r="P71" t="s">
        <v>22</v>
      </c>
    </row>
    <row r="72" spans="1:5" ht="12.75">
      <c r="A72" s="35" t="s">
        <v>52</v>
      </c>
      <c r="E72" s="36" t="s">
        <v>2197</v>
      </c>
    </row>
    <row r="73" spans="1:5" ht="25.5">
      <c r="A73" s="37" t="s">
        <v>54</v>
      </c>
      <c r="E73" s="38" t="s">
        <v>2198</v>
      </c>
    </row>
    <row r="74" spans="1:5" ht="76.5">
      <c r="A74" t="s">
        <v>56</v>
      </c>
      <c r="E74" s="36" t="s">
        <v>2186</v>
      </c>
    </row>
    <row r="75" spans="1:16" ht="12.75">
      <c r="A75" s="25" t="s">
        <v>46</v>
      </c>
      <c r="B75" s="29" t="s">
        <v>176</v>
      </c>
      <c r="C75" s="29" t="s">
        <v>2199</v>
      </c>
      <c r="D75" s="25" t="s">
        <v>48</v>
      </c>
      <c r="E75" s="30" t="s">
        <v>2200</v>
      </c>
      <c r="F75" s="31" t="s">
        <v>98</v>
      </c>
      <c r="G75" s="32">
        <v>1</v>
      </c>
      <c r="H75" s="33">
        <v>0</v>
      </c>
      <c r="I75" s="34">
        <f>ROUND(ROUND(H75,2)*ROUND(G75,3),2)</f>
      </c>
      <c r="J75" s="31" t="s">
        <v>107</v>
      </c>
      <c r="O75">
        <f>(I75*21)/100</f>
      </c>
      <c r="P75" t="s">
        <v>22</v>
      </c>
    </row>
    <row r="76" spans="1:5" ht="12.75">
      <c r="A76" s="35" t="s">
        <v>52</v>
      </c>
      <c r="E76" s="36" t="s">
        <v>48</v>
      </c>
    </row>
    <row r="77" spans="1:5" ht="12.75">
      <c r="A77" s="37" t="s">
        <v>54</v>
      </c>
      <c r="E77" s="38" t="s">
        <v>55</v>
      </c>
    </row>
    <row r="78" spans="1:5" ht="25.5">
      <c r="A78" t="s">
        <v>56</v>
      </c>
      <c r="E78" s="36" t="s">
        <v>2190</v>
      </c>
    </row>
    <row r="79" spans="1:16" ht="12.75">
      <c r="A79" s="25" t="s">
        <v>46</v>
      </c>
      <c r="B79" s="29" t="s">
        <v>264</v>
      </c>
      <c r="C79" s="29" t="s">
        <v>2201</v>
      </c>
      <c r="D79" s="25" t="s">
        <v>48</v>
      </c>
      <c r="E79" s="30" t="s">
        <v>2202</v>
      </c>
      <c r="F79" s="31" t="s">
        <v>2170</v>
      </c>
      <c r="G79" s="32">
        <v>112</v>
      </c>
      <c r="H79" s="33">
        <v>0</v>
      </c>
      <c r="I79" s="34">
        <f>ROUND(ROUND(H79,2)*ROUND(G79,3),2)</f>
      </c>
      <c r="J79" s="31" t="s">
        <v>107</v>
      </c>
      <c r="O79">
        <f>(I79*21)/100</f>
      </c>
      <c r="P79" t="s">
        <v>22</v>
      </c>
    </row>
    <row r="80" spans="1:5" ht="12.75">
      <c r="A80" s="35" t="s">
        <v>52</v>
      </c>
      <c r="E80" s="36" t="s">
        <v>48</v>
      </c>
    </row>
    <row r="81" spans="1:5" ht="38.25">
      <c r="A81" s="37" t="s">
        <v>54</v>
      </c>
      <c r="E81" s="38" t="s">
        <v>2203</v>
      </c>
    </row>
    <row r="82" spans="1:5" ht="25.5">
      <c r="A82" t="s">
        <v>56</v>
      </c>
      <c r="E82" s="36" t="s">
        <v>2194</v>
      </c>
    </row>
    <row r="83" spans="1:16" ht="12.75">
      <c r="A83" s="25" t="s">
        <v>46</v>
      </c>
      <c r="B83" s="29" t="s">
        <v>270</v>
      </c>
      <c r="C83" s="29" t="s">
        <v>2204</v>
      </c>
      <c r="D83" s="25" t="s">
        <v>48</v>
      </c>
      <c r="E83" s="30" t="s">
        <v>2205</v>
      </c>
      <c r="F83" s="31" t="s">
        <v>98</v>
      </c>
      <c r="G83" s="32">
        <v>24</v>
      </c>
      <c r="H83" s="33">
        <v>0</v>
      </c>
      <c r="I83" s="34">
        <f>ROUND(ROUND(H83,2)*ROUND(G83,3),2)</f>
      </c>
      <c r="J83" s="31" t="s">
        <v>107</v>
      </c>
      <c r="O83">
        <f>(I83*21)/100</f>
      </c>
      <c r="P83" t="s">
        <v>22</v>
      </c>
    </row>
    <row r="84" spans="1:5" ht="12.75">
      <c r="A84" s="35" t="s">
        <v>52</v>
      </c>
      <c r="E84" s="36" t="s">
        <v>48</v>
      </c>
    </row>
    <row r="85" spans="1:5" ht="51">
      <c r="A85" s="37" t="s">
        <v>54</v>
      </c>
      <c r="E85" s="38" t="s">
        <v>2206</v>
      </c>
    </row>
    <row r="86" spans="1:5" ht="63.75">
      <c r="A86" t="s">
        <v>56</v>
      </c>
      <c r="E86" s="36" t="s">
        <v>2207</v>
      </c>
    </row>
    <row r="87" spans="1:16" ht="12.75">
      <c r="A87" s="25" t="s">
        <v>46</v>
      </c>
      <c r="B87" s="29" t="s">
        <v>276</v>
      </c>
      <c r="C87" s="29" t="s">
        <v>2208</v>
      </c>
      <c r="D87" s="25" t="s">
        <v>48</v>
      </c>
      <c r="E87" s="30" t="s">
        <v>2209</v>
      </c>
      <c r="F87" s="31" t="s">
        <v>98</v>
      </c>
      <c r="G87" s="32">
        <v>24</v>
      </c>
      <c r="H87" s="33">
        <v>0</v>
      </c>
      <c r="I87" s="34">
        <f>ROUND(ROUND(H87,2)*ROUND(G87,3),2)</f>
      </c>
      <c r="J87" s="31" t="s">
        <v>107</v>
      </c>
      <c r="O87">
        <f>(I87*21)/100</f>
      </c>
      <c r="P87" t="s">
        <v>22</v>
      </c>
    </row>
    <row r="88" spans="1:5" ht="12.75">
      <c r="A88" s="35" t="s">
        <v>52</v>
      </c>
      <c r="E88" s="36" t="s">
        <v>48</v>
      </c>
    </row>
    <row r="89" spans="1:5" ht="12.75">
      <c r="A89" s="37" t="s">
        <v>54</v>
      </c>
      <c r="E89" s="38" t="s">
        <v>2210</v>
      </c>
    </row>
    <row r="90" spans="1:5" ht="25.5">
      <c r="A90" t="s">
        <v>56</v>
      </c>
      <c r="E90" s="36" t="s">
        <v>2190</v>
      </c>
    </row>
    <row r="91" spans="1:16" ht="12.75">
      <c r="A91" s="25" t="s">
        <v>46</v>
      </c>
      <c r="B91" s="29" t="s">
        <v>362</v>
      </c>
      <c r="C91" s="29" t="s">
        <v>2211</v>
      </c>
      <c r="D91" s="25" t="s">
        <v>48</v>
      </c>
      <c r="E91" s="30" t="s">
        <v>2212</v>
      </c>
      <c r="F91" s="31" t="s">
        <v>2170</v>
      </c>
      <c r="G91" s="32">
        <v>1848</v>
      </c>
      <c r="H91" s="33">
        <v>0</v>
      </c>
      <c r="I91" s="34">
        <f>ROUND(ROUND(H91,2)*ROUND(G91,3),2)</f>
      </c>
      <c r="J91" s="31" t="s">
        <v>107</v>
      </c>
      <c r="O91">
        <f>(I91*21)/100</f>
      </c>
      <c r="P91" t="s">
        <v>22</v>
      </c>
    </row>
    <row r="92" spans="1:5" ht="12.75">
      <c r="A92" s="35" t="s">
        <v>52</v>
      </c>
      <c r="E92" s="36" t="s">
        <v>48</v>
      </c>
    </row>
    <row r="93" spans="1:5" ht="38.25">
      <c r="A93" s="37" t="s">
        <v>54</v>
      </c>
      <c r="E93" s="38" t="s">
        <v>2213</v>
      </c>
    </row>
    <row r="94" spans="1:5" ht="25.5">
      <c r="A94" t="s">
        <v>56</v>
      </c>
      <c r="E94" s="36" t="s">
        <v>2194</v>
      </c>
    </row>
    <row r="95" spans="1:16" ht="12.75">
      <c r="A95" s="25" t="s">
        <v>46</v>
      </c>
      <c r="B95" s="29" t="s">
        <v>369</v>
      </c>
      <c r="C95" s="29" t="s">
        <v>2214</v>
      </c>
      <c r="D95" s="25" t="s">
        <v>48</v>
      </c>
      <c r="E95" s="30" t="s">
        <v>2215</v>
      </c>
      <c r="F95" s="31" t="s">
        <v>98</v>
      </c>
      <c r="G95" s="32">
        <v>300</v>
      </c>
      <c r="H95" s="33">
        <v>0</v>
      </c>
      <c r="I95" s="34">
        <f>ROUND(ROUND(H95,2)*ROUND(G95,3),2)</f>
      </c>
      <c r="J95" s="31" t="s">
        <v>107</v>
      </c>
      <c r="O95">
        <f>(I95*21)/100</f>
      </c>
      <c r="P95" t="s">
        <v>22</v>
      </c>
    </row>
    <row r="96" spans="1:5" ht="12.75">
      <c r="A96" s="35" t="s">
        <v>52</v>
      </c>
      <c r="E96" s="36" t="s">
        <v>48</v>
      </c>
    </row>
    <row r="97" spans="1:5" ht="38.25">
      <c r="A97" s="37" t="s">
        <v>54</v>
      </c>
      <c r="E97" s="38" t="s">
        <v>2216</v>
      </c>
    </row>
    <row r="98" spans="1:5" ht="63.75">
      <c r="A98" t="s">
        <v>56</v>
      </c>
      <c r="E98" s="36" t="s">
        <v>2207</v>
      </c>
    </row>
    <row r="99" spans="1:16" ht="12.75">
      <c r="A99" s="25" t="s">
        <v>46</v>
      </c>
      <c r="B99" s="29" t="s">
        <v>375</v>
      </c>
      <c r="C99" s="29" t="s">
        <v>2217</v>
      </c>
      <c r="D99" s="25" t="s">
        <v>48</v>
      </c>
      <c r="E99" s="30" t="s">
        <v>2218</v>
      </c>
      <c r="F99" s="31" t="s">
        <v>98</v>
      </c>
      <c r="G99" s="32">
        <v>300</v>
      </c>
      <c r="H99" s="33">
        <v>0</v>
      </c>
      <c r="I99" s="34">
        <f>ROUND(ROUND(H99,2)*ROUND(G99,3),2)</f>
      </c>
      <c r="J99" s="31" t="s">
        <v>107</v>
      </c>
      <c r="O99">
        <f>(I99*21)/100</f>
      </c>
      <c r="P99" t="s">
        <v>22</v>
      </c>
    </row>
    <row r="100" spans="1:5" ht="12.75">
      <c r="A100" s="35" t="s">
        <v>52</v>
      </c>
      <c r="E100" s="36" t="s">
        <v>48</v>
      </c>
    </row>
    <row r="101" spans="1:5" ht="12.75">
      <c r="A101" s="37" t="s">
        <v>54</v>
      </c>
      <c r="E101" s="38" t="s">
        <v>2219</v>
      </c>
    </row>
    <row r="102" spans="1:5" ht="25.5">
      <c r="A102" t="s">
        <v>56</v>
      </c>
      <c r="E102" s="36" t="s">
        <v>2190</v>
      </c>
    </row>
    <row r="103" spans="1:16" ht="12.75">
      <c r="A103" s="25" t="s">
        <v>46</v>
      </c>
      <c r="B103" s="29" t="s">
        <v>381</v>
      </c>
      <c r="C103" s="29" t="s">
        <v>2220</v>
      </c>
      <c r="D103" s="25" t="s">
        <v>48</v>
      </c>
      <c r="E103" s="30" t="s">
        <v>2221</v>
      </c>
      <c r="F103" s="31" t="s">
        <v>2170</v>
      </c>
      <c r="G103" s="32">
        <v>23100</v>
      </c>
      <c r="H103" s="33">
        <v>0</v>
      </c>
      <c r="I103" s="34">
        <f>ROUND(ROUND(H103,2)*ROUND(G103,3),2)</f>
      </c>
      <c r="J103" s="31" t="s">
        <v>107</v>
      </c>
      <c r="O103">
        <f>(I103*21)/100</f>
      </c>
      <c r="P103" t="s">
        <v>22</v>
      </c>
    </row>
    <row r="104" spans="1:5" ht="12.75">
      <c r="A104" s="35" t="s">
        <v>52</v>
      </c>
      <c r="E104" s="36" t="s">
        <v>48</v>
      </c>
    </row>
    <row r="105" spans="1:5" ht="38.25">
      <c r="A105" s="37" t="s">
        <v>54</v>
      </c>
      <c r="E105" s="38" t="s">
        <v>2181</v>
      </c>
    </row>
    <row r="106" spans="1:5" ht="25.5">
      <c r="A106" t="s">
        <v>56</v>
      </c>
      <c r="E106" s="36" t="s">
        <v>2194</v>
      </c>
    </row>
    <row r="107" spans="1:16" ht="25.5">
      <c r="A107" s="25" t="s">
        <v>46</v>
      </c>
      <c r="B107" s="29" t="s">
        <v>387</v>
      </c>
      <c r="C107" s="29" t="s">
        <v>2222</v>
      </c>
      <c r="D107" s="25" t="s">
        <v>48</v>
      </c>
      <c r="E107" s="30" t="s">
        <v>2223</v>
      </c>
      <c r="F107" s="31" t="s">
        <v>98</v>
      </c>
      <c r="G107" s="32">
        <v>3216</v>
      </c>
      <c r="H107" s="33">
        <v>0</v>
      </c>
      <c r="I107" s="34">
        <f>ROUND(ROUND(H107,2)*ROUND(G107,3),2)</f>
      </c>
      <c r="J107" s="31" t="s">
        <v>107</v>
      </c>
      <c r="O107">
        <f>(I107*21)/100</f>
      </c>
      <c r="P107" t="s">
        <v>22</v>
      </c>
    </row>
    <row r="108" spans="1:5" ht="12.75">
      <c r="A108" s="35" t="s">
        <v>52</v>
      </c>
      <c r="E108" s="36" t="s">
        <v>48</v>
      </c>
    </row>
    <row r="109" spans="1:5" ht="89.25">
      <c r="A109" s="37" t="s">
        <v>54</v>
      </c>
      <c r="E109" s="38" t="s">
        <v>2224</v>
      </c>
    </row>
    <row r="110" spans="1:5" ht="63.75">
      <c r="A110" t="s">
        <v>56</v>
      </c>
      <c r="E110" s="36" t="s">
        <v>2207</v>
      </c>
    </row>
    <row r="111" spans="1:16" ht="12.75">
      <c r="A111" s="25" t="s">
        <v>46</v>
      </c>
      <c r="B111" s="29" t="s">
        <v>393</v>
      </c>
      <c r="C111" s="29" t="s">
        <v>2225</v>
      </c>
      <c r="D111" s="25" t="s">
        <v>48</v>
      </c>
      <c r="E111" s="30" t="s">
        <v>2226</v>
      </c>
      <c r="F111" s="31" t="s">
        <v>98</v>
      </c>
      <c r="G111" s="32">
        <v>3216</v>
      </c>
      <c r="H111" s="33">
        <v>0</v>
      </c>
      <c r="I111" s="34">
        <f>ROUND(ROUND(H111,2)*ROUND(G111,3),2)</f>
      </c>
      <c r="J111" s="31" t="s">
        <v>107</v>
      </c>
      <c r="O111">
        <f>(I111*21)/100</f>
      </c>
      <c r="P111" t="s">
        <v>22</v>
      </c>
    </row>
    <row r="112" spans="1:5" ht="12.75">
      <c r="A112" s="35" t="s">
        <v>52</v>
      </c>
      <c r="E112" s="36" t="s">
        <v>48</v>
      </c>
    </row>
    <row r="113" spans="1:5" ht="12.75">
      <c r="A113" s="37" t="s">
        <v>54</v>
      </c>
      <c r="E113" s="38" t="s">
        <v>2227</v>
      </c>
    </row>
    <row r="114" spans="1:5" ht="25.5">
      <c r="A114" t="s">
        <v>56</v>
      </c>
      <c r="E114" s="36" t="s">
        <v>2190</v>
      </c>
    </row>
    <row r="115" spans="1:16" ht="12.75">
      <c r="A115" s="25" t="s">
        <v>46</v>
      </c>
      <c r="B115" s="29" t="s">
        <v>398</v>
      </c>
      <c r="C115" s="29" t="s">
        <v>2228</v>
      </c>
      <c r="D115" s="25" t="s">
        <v>48</v>
      </c>
      <c r="E115" s="30" t="s">
        <v>2229</v>
      </c>
      <c r="F115" s="31" t="s">
        <v>2170</v>
      </c>
      <c r="G115" s="32">
        <v>157584</v>
      </c>
      <c r="H115" s="33">
        <v>0</v>
      </c>
      <c r="I115" s="34">
        <f>ROUND(ROUND(H115,2)*ROUND(G115,3),2)</f>
      </c>
      <c r="J115" s="31" t="s">
        <v>107</v>
      </c>
      <c r="O115">
        <f>(I115*21)/100</f>
      </c>
      <c r="P115" t="s">
        <v>22</v>
      </c>
    </row>
    <row r="116" spans="1:5" ht="12.75">
      <c r="A116" s="35" t="s">
        <v>52</v>
      </c>
      <c r="E116" s="36" t="s">
        <v>48</v>
      </c>
    </row>
    <row r="117" spans="1:5" ht="38.25">
      <c r="A117" s="37" t="s">
        <v>54</v>
      </c>
      <c r="E117" s="38" t="s">
        <v>2230</v>
      </c>
    </row>
    <row r="118" spans="1:5" ht="25.5">
      <c r="A118" t="s">
        <v>56</v>
      </c>
      <c r="E118" s="36" t="s">
        <v>2194</v>
      </c>
    </row>
    <row r="119" spans="1:16" ht="12.75">
      <c r="A119" s="25" t="s">
        <v>46</v>
      </c>
      <c r="B119" s="29" t="s">
        <v>403</v>
      </c>
      <c r="C119" s="29" t="s">
        <v>2231</v>
      </c>
      <c r="D119" s="25" t="s">
        <v>48</v>
      </c>
      <c r="E119" s="30" t="s">
        <v>2232</v>
      </c>
      <c r="F119" s="31" t="s">
        <v>98</v>
      </c>
      <c r="G119" s="32">
        <v>1608</v>
      </c>
      <c r="H119" s="33">
        <v>0</v>
      </c>
      <c r="I119" s="34">
        <f>ROUND(ROUND(H119,2)*ROUND(G119,3),2)</f>
      </c>
      <c r="J119" s="31" t="s">
        <v>107</v>
      </c>
      <c r="O119">
        <f>(I119*21)/100</f>
      </c>
      <c r="P119" t="s">
        <v>22</v>
      </c>
    </row>
    <row r="120" spans="1:5" ht="12.75">
      <c r="A120" s="35" t="s">
        <v>52</v>
      </c>
      <c r="E120" s="36" t="s">
        <v>48</v>
      </c>
    </row>
    <row r="121" spans="1:5" ht="89.25">
      <c r="A121" s="37" t="s">
        <v>54</v>
      </c>
      <c r="E121" s="38" t="s">
        <v>2233</v>
      </c>
    </row>
    <row r="122" spans="1:5" ht="63.75">
      <c r="A122" t="s">
        <v>56</v>
      </c>
      <c r="E122" s="36" t="s">
        <v>2207</v>
      </c>
    </row>
    <row r="123" spans="1:16" ht="12.75">
      <c r="A123" s="25" t="s">
        <v>46</v>
      </c>
      <c r="B123" s="29" t="s">
        <v>409</v>
      </c>
      <c r="C123" s="29" t="s">
        <v>2234</v>
      </c>
      <c r="D123" s="25" t="s">
        <v>48</v>
      </c>
      <c r="E123" s="30" t="s">
        <v>2235</v>
      </c>
      <c r="F123" s="31" t="s">
        <v>98</v>
      </c>
      <c r="G123" s="32">
        <v>1608</v>
      </c>
      <c r="H123" s="33">
        <v>0</v>
      </c>
      <c r="I123" s="34">
        <f>ROUND(ROUND(H123,2)*ROUND(G123,3),2)</f>
      </c>
      <c r="J123" s="31" t="s">
        <v>107</v>
      </c>
      <c r="O123">
        <f>(I123*21)/100</f>
      </c>
      <c r="P123" t="s">
        <v>22</v>
      </c>
    </row>
    <row r="124" spans="1:5" ht="12.75">
      <c r="A124" s="35" t="s">
        <v>52</v>
      </c>
      <c r="E124" s="36" t="s">
        <v>48</v>
      </c>
    </row>
    <row r="125" spans="1:5" ht="12.75">
      <c r="A125" s="37" t="s">
        <v>54</v>
      </c>
      <c r="E125" s="38" t="s">
        <v>2236</v>
      </c>
    </row>
    <row r="126" spans="1:5" ht="25.5">
      <c r="A126" t="s">
        <v>56</v>
      </c>
      <c r="E126" s="36" t="s">
        <v>2190</v>
      </c>
    </row>
    <row r="127" spans="1:16" ht="12.75">
      <c r="A127" s="25" t="s">
        <v>46</v>
      </c>
      <c r="B127" s="29" t="s">
        <v>416</v>
      </c>
      <c r="C127" s="29" t="s">
        <v>2237</v>
      </c>
      <c r="D127" s="25" t="s">
        <v>48</v>
      </c>
      <c r="E127" s="30" t="s">
        <v>2238</v>
      </c>
      <c r="F127" s="31" t="s">
        <v>2170</v>
      </c>
      <c r="G127" s="32">
        <v>123816</v>
      </c>
      <c r="H127" s="33">
        <v>0</v>
      </c>
      <c r="I127" s="34">
        <f>ROUND(ROUND(H127,2)*ROUND(G127,3),2)</f>
      </c>
      <c r="J127" s="31" t="s">
        <v>107</v>
      </c>
      <c r="O127">
        <f>(I127*21)/100</f>
      </c>
      <c r="P127" t="s">
        <v>22</v>
      </c>
    </row>
    <row r="128" spans="1:5" ht="12.75">
      <c r="A128" s="35" t="s">
        <v>52</v>
      </c>
      <c r="E128" s="36" t="s">
        <v>48</v>
      </c>
    </row>
    <row r="129" spans="1:5" ht="38.25">
      <c r="A129" s="37" t="s">
        <v>54</v>
      </c>
      <c r="E129" s="38" t="s">
        <v>2239</v>
      </c>
    </row>
    <row r="130" spans="1:5" ht="25.5">
      <c r="A130" t="s">
        <v>56</v>
      </c>
      <c r="E130" s="36" t="s">
        <v>2194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0+O8+O13+O18+O35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2240</v>
      </c>
      <c r="I3" s="39">
        <f>0+I8+I13+I18+I35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2240</v>
      </c>
      <c r="D4" s="6"/>
      <c r="E4" s="18" t="s">
        <v>2241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46</v>
      </c>
      <c r="B9" s="29" t="s">
        <v>28</v>
      </c>
      <c r="C9" s="29" t="s">
        <v>2242</v>
      </c>
      <c r="D9" s="25" t="s">
        <v>67</v>
      </c>
      <c r="E9" s="30" t="s">
        <v>2243</v>
      </c>
      <c r="F9" s="31" t="s">
        <v>50</v>
      </c>
      <c r="G9" s="32">
        <v>1</v>
      </c>
      <c r="H9" s="33">
        <v>0</v>
      </c>
      <c r="I9" s="34">
        <f>ROUND(ROUND(H9,2)*ROUND(G9,3),2)</f>
      </c>
      <c r="J9" s="31" t="s">
        <v>51</v>
      </c>
      <c r="O9">
        <f>(I9*21)/100</f>
      </c>
      <c r="P9" t="s">
        <v>22</v>
      </c>
    </row>
    <row r="10" spans="1:5" ht="12.75">
      <c r="A10" s="35" t="s">
        <v>52</v>
      </c>
      <c r="E10" s="36" t="s">
        <v>2244</v>
      </c>
    </row>
    <row r="11" spans="1:5" ht="12.75">
      <c r="A11" s="37" t="s">
        <v>54</v>
      </c>
      <c r="E11" s="38" t="s">
        <v>55</v>
      </c>
    </row>
    <row r="12" spans="1:5" ht="12.75">
      <c r="A12" t="s">
        <v>56</v>
      </c>
      <c r="E12" s="36" t="s">
        <v>1444</v>
      </c>
    </row>
    <row r="13" spans="1:18" ht="12.75" customHeight="1">
      <c r="A13" s="6" t="s">
        <v>44</v>
      </c>
      <c r="B13" s="6"/>
      <c r="C13" s="41" t="s">
        <v>28</v>
      </c>
      <c r="D13" s="6"/>
      <c r="E13" s="27" t="s">
        <v>103</v>
      </c>
      <c r="F13" s="6"/>
      <c r="G13" s="6"/>
      <c r="H13" s="6"/>
      <c r="I13" s="42">
        <f>0+Q13</f>
      </c>
      <c r="J13" s="6"/>
      <c r="O13">
        <f>0+R13</f>
      </c>
      <c r="Q13">
        <f>0+I14</f>
      </c>
      <c r="R13">
        <f>0+O14</f>
      </c>
    </row>
    <row r="14" spans="1:16" ht="12.75">
      <c r="A14" s="25" t="s">
        <v>46</v>
      </c>
      <c r="B14" s="29" t="s">
        <v>22</v>
      </c>
      <c r="C14" s="29" t="s">
        <v>230</v>
      </c>
      <c r="D14" s="25" t="s">
        <v>48</v>
      </c>
      <c r="E14" s="30" t="s">
        <v>231</v>
      </c>
      <c r="F14" s="31" t="s">
        <v>186</v>
      </c>
      <c r="G14" s="32">
        <v>175</v>
      </c>
      <c r="H14" s="33">
        <v>0</v>
      </c>
      <c r="I14" s="34">
        <f>ROUND(ROUND(H14,2)*ROUND(G14,3),2)</f>
      </c>
      <c r="J14" s="31" t="s">
        <v>107</v>
      </c>
      <c r="O14">
        <f>(I14*21)/100</f>
      </c>
      <c r="P14" t="s">
        <v>22</v>
      </c>
    </row>
    <row r="15" spans="1:5" ht="25.5">
      <c r="A15" s="35" t="s">
        <v>52</v>
      </c>
      <c r="E15" s="36" t="s">
        <v>2245</v>
      </c>
    </row>
    <row r="16" spans="1:5" ht="51">
      <c r="A16" s="37" t="s">
        <v>54</v>
      </c>
      <c r="E16" s="38" t="s">
        <v>2246</v>
      </c>
    </row>
    <row r="17" spans="1:5" ht="25.5">
      <c r="A17" t="s">
        <v>56</v>
      </c>
      <c r="E17" s="36" t="s">
        <v>2247</v>
      </c>
    </row>
    <row r="18" spans="1:18" ht="12.75" customHeight="1">
      <c r="A18" s="6" t="s">
        <v>44</v>
      </c>
      <c r="B18" s="6"/>
      <c r="C18" s="41" t="s">
        <v>34</v>
      </c>
      <c r="D18" s="6"/>
      <c r="E18" s="27" t="s">
        <v>368</v>
      </c>
      <c r="F18" s="6"/>
      <c r="G18" s="6"/>
      <c r="H18" s="6"/>
      <c r="I18" s="42">
        <f>0+Q18</f>
      </c>
      <c r="J18" s="6"/>
      <c r="O18">
        <f>0+R18</f>
      </c>
      <c r="Q18">
        <f>0+I19+I23+I27+I31</f>
      </c>
      <c r="R18">
        <f>0+O19+O23+O27+O31</f>
      </c>
    </row>
    <row r="19" spans="1:16" ht="12.75">
      <c r="A19" s="25" t="s">
        <v>46</v>
      </c>
      <c r="B19" s="29" t="s">
        <v>21</v>
      </c>
      <c r="C19" s="29" t="s">
        <v>370</v>
      </c>
      <c r="D19" s="25" t="s">
        <v>48</v>
      </c>
      <c r="E19" s="30" t="s">
        <v>371</v>
      </c>
      <c r="F19" s="31" t="s">
        <v>106</v>
      </c>
      <c r="G19" s="32">
        <v>1866.75</v>
      </c>
      <c r="H19" s="33">
        <v>0</v>
      </c>
      <c r="I19" s="34">
        <f>ROUND(ROUND(H19,2)*ROUND(G19,3),2)</f>
      </c>
      <c r="J19" s="31" t="s">
        <v>107</v>
      </c>
      <c r="O19">
        <f>(I19*21)/100</f>
      </c>
      <c r="P19" t="s">
        <v>22</v>
      </c>
    </row>
    <row r="20" spans="1:5" ht="12.75">
      <c r="A20" s="35" t="s">
        <v>52</v>
      </c>
      <c r="E20" s="36" t="s">
        <v>372</v>
      </c>
    </row>
    <row r="21" spans="1:5" ht="38.25">
      <c r="A21" s="37" t="s">
        <v>54</v>
      </c>
      <c r="E21" s="38" t="s">
        <v>2248</v>
      </c>
    </row>
    <row r="22" spans="1:5" ht="102">
      <c r="A22" t="s">
        <v>56</v>
      </c>
      <c r="E22" s="36" t="s">
        <v>374</v>
      </c>
    </row>
    <row r="23" spans="1:16" ht="12.75">
      <c r="A23" s="25" t="s">
        <v>46</v>
      </c>
      <c r="B23" s="29" t="s">
        <v>32</v>
      </c>
      <c r="C23" s="29" t="s">
        <v>2249</v>
      </c>
      <c r="D23" s="25" t="s">
        <v>67</v>
      </c>
      <c r="E23" s="30" t="s">
        <v>2250</v>
      </c>
      <c r="F23" s="31" t="s">
        <v>106</v>
      </c>
      <c r="G23" s="32">
        <v>15750</v>
      </c>
      <c r="H23" s="33">
        <v>0</v>
      </c>
      <c r="I23" s="34">
        <f>ROUND(ROUND(H23,2)*ROUND(G23,3),2)</f>
      </c>
      <c r="J23" s="31" t="s">
        <v>107</v>
      </c>
      <c r="O23">
        <f>(I23*21)/100</f>
      </c>
      <c r="P23" t="s">
        <v>22</v>
      </c>
    </row>
    <row r="24" spans="1:5" ht="12.75">
      <c r="A24" s="35" t="s">
        <v>52</v>
      </c>
      <c r="E24" s="36" t="s">
        <v>2251</v>
      </c>
    </row>
    <row r="25" spans="1:5" ht="63.75">
      <c r="A25" s="37" t="s">
        <v>54</v>
      </c>
      <c r="E25" s="38" t="s">
        <v>2252</v>
      </c>
    </row>
    <row r="26" spans="1:5" ht="102">
      <c r="A26" t="s">
        <v>56</v>
      </c>
      <c r="E26" s="36" t="s">
        <v>2253</v>
      </c>
    </row>
    <row r="27" spans="1:16" ht="12.75">
      <c r="A27" s="25" t="s">
        <v>46</v>
      </c>
      <c r="B27" s="29" t="s">
        <v>34</v>
      </c>
      <c r="C27" s="29" t="s">
        <v>2254</v>
      </c>
      <c r="D27" s="25" t="s">
        <v>48</v>
      </c>
      <c r="E27" s="30" t="s">
        <v>2255</v>
      </c>
      <c r="F27" s="31" t="s">
        <v>186</v>
      </c>
      <c r="G27" s="32">
        <v>280</v>
      </c>
      <c r="H27" s="33">
        <v>0</v>
      </c>
      <c r="I27" s="34">
        <f>ROUND(ROUND(H27,2)*ROUND(G27,3),2)</f>
      </c>
      <c r="J27" s="31" t="s">
        <v>107</v>
      </c>
      <c r="O27">
        <f>(I27*21)/100</f>
      </c>
      <c r="P27" t="s">
        <v>22</v>
      </c>
    </row>
    <row r="28" spans="1:5" ht="12.75">
      <c r="A28" s="35" t="s">
        <v>52</v>
      </c>
      <c r="E28" s="36" t="s">
        <v>2256</v>
      </c>
    </row>
    <row r="29" spans="1:5" ht="38.25">
      <c r="A29" s="37" t="s">
        <v>54</v>
      </c>
      <c r="E29" s="38" t="s">
        <v>2257</v>
      </c>
    </row>
    <row r="30" spans="1:5" ht="204">
      <c r="A30" t="s">
        <v>56</v>
      </c>
      <c r="E30" s="36" t="s">
        <v>2258</v>
      </c>
    </row>
    <row r="31" spans="1:16" ht="12.75">
      <c r="A31" s="25" t="s">
        <v>46</v>
      </c>
      <c r="B31" s="29" t="s">
        <v>36</v>
      </c>
      <c r="C31" s="29" t="s">
        <v>2259</v>
      </c>
      <c r="D31" s="25" t="s">
        <v>48</v>
      </c>
      <c r="E31" s="30" t="s">
        <v>2260</v>
      </c>
      <c r="F31" s="31" t="s">
        <v>186</v>
      </c>
      <c r="G31" s="32">
        <v>532</v>
      </c>
      <c r="H31" s="33">
        <v>0</v>
      </c>
      <c r="I31" s="34">
        <f>ROUND(ROUND(H31,2)*ROUND(G31,3),2)</f>
      </c>
      <c r="J31" s="31" t="s">
        <v>107</v>
      </c>
      <c r="O31">
        <f>(I31*21)/100</f>
      </c>
      <c r="P31" t="s">
        <v>22</v>
      </c>
    </row>
    <row r="32" spans="1:5" ht="12.75">
      <c r="A32" s="35" t="s">
        <v>52</v>
      </c>
      <c r="E32" s="36" t="s">
        <v>2261</v>
      </c>
    </row>
    <row r="33" spans="1:5" ht="76.5">
      <c r="A33" s="37" t="s">
        <v>54</v>
      </c>
      <c r="E33" s="38" t="s">
        <v>2262</v>
      </c>
    </row>
    <row r="34" spans="1:5" ht="204">
      <c r="A34" t="s">
        <v>56</v>
      </c>
      <c r="E34" s="36" t="s">
        <v>2258</v>
      </c>
    </row>
    <row r="35" spans="1:18" ht="12.75" customHeight="1">
      <c r="A35" s="6" t="s">
        <v>44</v>
      </c>
      <c r="B35" s="6"/>
      <c r="C35" s="41" t="s">
        <v>39</v>
      </c>
      <c r="D35" s="6"/>
      <c r="E35" s="27" t="s">
        <v>154</v>
      </c>
      <c r="F35" s="6"/>
      <c r="G35" s="6"/>
      <c r="H35" s="6"/>
      <c r="I35" s="42">
        <f>0+Q35</f>
      </c>
      <c r="J35" s="6"/>
      <c r="O35">
        <f>0+R35</f>
      </c>
      <c r="Q35">
        <f>0+I36</f>
      </c>
      <c r="R35">
        <f>0+O36</f>
      </c>
    </row>
    <row r="36" spans="1:16" ht="25.5">
      <c r="A36" s="25" t="s">
        <v>46</v>
      </c>
      <c r="B36" s="29" t="s">
        <v>75</v>
      </c>
      <c r="C36" s="29" t="s">
        <v>1201</v>
      </c>
      <c r="D36" s="25" t="s">
        <v>48</v>
      </c>
      <c r="E36" s="30" t="s">
        <v>1202</v>
      </c>
      <c r="F36" s="31" t="s">
        <v>106</v>
      </c>
      <c r="G36" s="32">
        <v>311.125</v>
      </c>
      <c r="H36" s="33">
        <v>0</v>
      </c>
      <c r="I36" s="34">
        <f>ROUND(ROUND(H36,2)*ROUND(G36,3),2)</f>
      </c>
      <c r="J36" s="31" t="s">
        <v>107</v>
      </c>
      <c r="O36">
        <f>(I36*21)/100</f>
      </c>
      <c r="P36" t="s">
        <v>22</v>
      </c>
    </row>
    <row r="37" spans="1:5" ht="12.75">
      <c r="A37" s="35" t="s">
        <v>52</v>
      </c>
      <c r="E37" s="36" t="s">
        <v>48</v>
      </c>
    </row>
    <row r="38" spans="1:5" ht="25.5">
      <c r="A38" s="37" t="s">
        <v>54</v>
      </c>
      <c r="E38" s="38" t="s">
        <v>2263</v>
      </c>
    </row>
    <row r="39" spans="1:5" ht="38.25">
      <c r="A39" t="s">
        <v>56</v>
      </c>
      <c r="E39" s="36" t="s">
        <v>1205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0+O8+O21+O74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182</v>
      </c>
      <c r="I3" s="39">
        <f>0+I8+I21+I74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182</v>
      </c>
      <c r="D4" s="6"/>
      <c r="E4" s="18" t="s">
        <v>183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0+I9+I13+I17</f>
      </c>
      <c r="R8">
        <f>0+O9+O13+O17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67</v>
      </c>
      <c r="E9" s="30" t="s">
        <v>185</v>
      </c>
      <c r="F9" s="31" t="s">
        <v>186</v>
      </c>
      <c r="G9" s="32">
        <v>4602.77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187</v>
      </c>
    </row>
    <row r="11" spans="1:5" ht="114.75">
      <c r="A11" s="37" t="s">
        <v>54</v>
      </c>
      <c r="E11" s="38" t="s">
        <v>188</v>
      </c>
    </row>
    <row r="12" spans="1:5" ht="25.5">
      <c r="A12" t="s">
        <v>56</v>
      </c>
      <c r="E12" s="36" t="s">
        <v>189</v>
      </c>
    </row>
    <row r="13" spans="1:16" ht="12.75">
      <c r="A13" s="25" t="s">
        <v>46</v>
      </c>
      <c r="B13" s="29" t="s">
        <v>22</v>
      </c>
      <c r="C13" s="29" t="s">
        <v>190</v>
      </c>
      <c r="D13" s="25" t="s">
        <v>67</v>
      </c>
      <c r="E13" s="30" t="s">
        <v>191</v>
      </c>
      <c r="F13" s="31" t="s">
        <v>186</v>
      </c>
      <c r="G13" s="32">
        <v>10954.6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192</v>
      </c>
    </row>
    <row r="15" spans="1:5" ht="38.25">
      <c r="A15" s="37" t="s">
        <v>54</v>
      </c>
      <c r="E15" s="38" t="s">
        <v>193</v>
      </c>
    </row>
    <row r="16" spans="1:5" ht="25.5">
      <c r="A16" t="s">
        <v>56</v>
      </c>
      <c r="E16" s="36" t="s">
        <v>189</v>
      </c>
    </row>
    <row r="17" spans="1:16" ht="12.75">
      <c r="A17" s="25" t="s">
        <v>46</v>
      </c>
      <c r="B17" s="29" t="s">
        <v>21</v>
      </c>
      <c r="C17" s="29" t="s">
        <v>194</v>
      </c>
      <c r="D17" s="25" t="s">
        <v>67</v>
      </c>
      <c r="E17" s="30" t="s">
        <v>195</v>
      </c>
      <c r="F17" s="31" t="s">
        <v>186</v>
      </c>
      <c r="G17" s="32">
        <v>39.4</v>
      </c>
      <c r="H17" s="33">
        <v>0</v>
      </c>
      <c r="I17" s="34">
        <f>ROUND(ROUND(H17,2)*ROUND(G17,3),2)</f>
      </c>
      <c r="J17" s="31" t="s">
        <v>107</v>
      </c>
      <c r="O17">
        <f>(I17*21)/100</f>
      </c>
      <c r="P17" t="s">
        <v>22</v>
      </c>
    </row>
    <row r="18" spans="1:5" ht="25.5">
      <c r="A18" s="35" t="s">
        <v>52</v>
      </c>
      <c r="E18" s="36" t="s">
        <v>196</v>
      </c>
    </row>
    <row r="19" spans="1:5" ht="12.75">
      <c r="A19" s="37" t="s">
        <v>54</v>
      </c>
      <c r="E19" s="38" t="s">
        <v>197</v>
      </c>
    </row>
    <row r="20" spans="1:5" ht="25.5">
      <c r="A20" t="s">
        <v>56</v>
      </c>
      <c r="E20" s="36" t="s">
        <v>189</v>
      </c>
    </row>
    <row r="21" spans="1:18" ht="12.75" customHeight="1">
      <c r="A21" s="6" t="s">
        <v>44</v>
      </c>
      <c r="B21" s="6"/>
      <c r="C21" s="41" t="s">
        <v>28</v>
      </c>
      <c r="D21" s="6"/>
      <c r="E21" s="27" t="s">
        <v>103</v>
      </c>
      <c r="F21" s="6"/>
      <c r="G21" s="6"/>
      <c r="H21" s="6"/>
      <c r="I21" s="42">
        <f>0+Q21</f>
      </c>
      <c r="J21" s="6"/>
      <c r="O21">
        <f>0+R21</f>
      </c>
      <c r="Q21">
        <f>0+I22+I26+I30+I34+I38+I42+I46+I50+I54+I58+I62+I66+I70</f>
      </c>
      <c r="R21">
        <f>0+O22+O26+O30+O34+O38+O42+O46+O50+O54+O58+O62+O66+O70</f>
      </c>
    </row>
    <row r="22" spans="1:16" ht="12.75">
      <c r="A22" s="25" t="s">
        <v>46</v>
      </c>
      <c r="B22" s="29" t="s">
        <v>32</v>
      </c>
      <c r="C22" s="29" t="s">
        <v>198</v>
      </c>
      <c r="D22" s="25" t="s">
        <v>48</v>
      </c>
      <c r="E22" s="30" t="s">
        <v>199</v>
      </c>
      <c r="F22" s="31" t="s">
        <v>186</v>
      </c>
      <c r="G22" s="32">
        <v>165.126</v>
      </c>
      <c r="H22" s="33">
        <v>0</v>
      </c>
      <c r="I22" s="34">
        <f>ROUND(ROUND(H22,2)*ROUND(G22,3),2)</f>
      </c>
      <c r="J22" s="31" t="s">
        <v>107</v>
      </c>
      <c r="O22">
        <f>(I22*21)/100</f>
      </c>
      <c r="P22" t="s">
        <v>22</v>
      </c>
    </row>
    <row r="23" spans="1:5" ht="25.5">
      <c r="A23" s="35" t="s">
        <v>52</v>
      </c>
      <c r="E23" s="36" t="s">
        <v>200</v>
      </c>
    </row>
    <row r="24" spans="1:5" ht="51">
      <c r="A24" s="37" t="s">
        <v>54</v>
      </c>
      <c r="E24" s="38" t="s">
        <v>201</v>
      </c>
    </row>
    <row r="25" spans="1:5" ht="63.75">
      <c r="A25" t="s">
        <v>56</v>
      </c>
      <c r="E25" s="36" t="s">
        <v>202</v>
      </c>
    </row>
    <row r="26" spans="1:16" ht="12.75">
      <c r="A26" s="25" t="s">
        <v>46</v>
      </c>
      <c r="B26" s="29" t="s">
        <v>34</v>
      </c>
      <c r="C26" s="29" t="s">
        <v>203</v>
      </c>
      <c r="D26" s="25" t="s">
        <v>48</v>
      </c>
      <c r="E26" s="30" t="s">
        <v>204</v>
      </c>
      <c r="F26" s="31" t="s">
        <v>106</v>
      </c>
      <c r="G26" s="32">
        <v>596.8</v>
      </c>
      <c r="H26" s="33">
        <v>0</v>
      </c>
      <c r="I26" s="34">
        <f>ROUND(ROUND(H26,2)*ROUND(G26,3),2)</f>
      </c>
      <c r="J26" s="31" t="s">
        <v>107</v>
      </c>
      <c r="O26">
        <f>(I26*21)/100</f>
      </c>
      <c r="P26" t="s">
        <v>22</v>
      </c>
    </row>
    <row r="27" spans="1:5" ht="12.75">
      <c r="A27" s="35" t="s">
        <v>52</v>
      </c>
      <c r="E27" s="36" t="s">
        <v>205</v>
      </c>
    </row>
    <row r="28" spans="1:5" ht="38.25">
      <c r="A28" s="37" t="s">
        <v>54</v>
      </c>
      <c r="E28" s="38" t="s">
        <v>206</v>
      </c>
    </row>
    <row r="29" spans="1:5" ht="63.75">
      <c r="A29" t="s">
        <v>56</v>
      </c>
      <c r="E29" s="36" t="s">
        <v>207</v>
      </c>
    </row>
    <row r="30" spans="1:16" ht="25.5">
      <c r="A30" s="25" t="s">
        <v>46</v>
      </c>
      <c r="B30" s="29" t="s">
        <v>36</v>
      </c>
      <c r="C30" s="29" t="s">
        <v>208</v>
      </c>
      <c r="D30" s="25" t="s">
        <v>48</v>
      </c>
      <c r="E30" s="30" t="s">
        <v>209</v>
      </c>
      <c r="F30" s="31" t="s">
        <v>186</v>
      </c>
      <c r="G30" s="32">
        <v>3657.9</v>
      </c>
      <c r="H30" s="33">
        <v>0</v>
      </c>
      <c r="I30" s="34">
        <f>ROUND(ROUND(H30,2)*ROUND(G30,3),2)</f>
      </c>
      <c r="J30" s="31" t="s">
        <v>107</v>
      </c>
      <c r="O30">
        <f>(I30*21)/100</f>
      </c>
      <c r="P30" t="s">
        <v>22</v>
      </c>
    </row>
    <row r="31" spans="1:5" ht="12.75">
      <c r="A31" s="35" t="s">
        <v>52</v>
      </c>
      <c r="E31" s="36" t="s">
        <v>210</v>
      </c>
    </row>
    <row r="32" spans="1:5" ht="267.75">
      <c r="A32" s="37" t="s">
        <v>54</v>
      </c>
      <c r="E32" s="38" t="s">
        <v>211</v>
      </c>
    </row>
    <row r="33" spans="1:5" ht="63.75">
      <c r="A33" t="s">
        <v>56</v>
      </c>
      <c r="E33" s="36" t="s">
        <v>202</v>
      </c>
    </row>
    <row r="34" spans="1:16" ht="12.75">
      <c r="A34" s="25" t="s">
        <v>46</v>
      </c>
      <c r="B34" s="29" t="s">
        <v>75</v>
      </c>
      <c r="C34" s="29" t="s">
        <v>212</v>
      </c>
      <c r="D34" s="25" t="s">
        <v>48</v>
      </c>
      <c r="E34" s="30" t="s">
        <v>213</v>
      </c>
      <c r="F34" s="31" t="s">
        <v>186</v>
      </c>
      <c r="G34" s="32">
        <v>393.575</v>
      </c>
      <c r="H34" s="33">
        <v>0</v>
      </c>
      <c r="I34" s="34">
        <f>ROUND(ROUND(H34,2)*ROUND(G34,3),2)</f>
      </c>
      <c r="J34" s="31" t="s">
        <v>107</v>
      </c>
      <c r="O34">
        <f>(I34*21)/100</f>
      </c>
      <c r="P34" t="s">
        <v>22</v>
      </c>
    </row>
    <row r="35" spans="1:5" ht="38.25">
      <c r="A35" s="35" t="s">
        <v>52</v>
      </c>
      <c r="E35" s="36" t="s">
        <v>214</v>
      </c>
    </row>
    <row r="36" spans="1:5" ht="255">
      <c r="A36" s="37" t="s">
        <v>54</v>
      </c>
      <c r="E36" s="38" t="s">
        <v>215</v>
      </c>
    </row>
    <row r="37" spans="1:5" ht="63.75">
      <c r="A37" t="s">
        <v>56</v>
      </c>
      <c r="E37" s="36" t="s">
        <v>202</v>
      </c>
    </row>
    <row r="38" spans="1:16" ht="25.5">
      <c r="A38" s="25" t="s">
        <v>46</v>
      </c>
      <c r="B38" s="29" t="s">
        <v>80</v>
      </c>
      <c r="C38" s="29" t="s">
        <v>216</v>
      </c>
      <c r="D38" s="25" t="s">
        <v>217</v>
      </c>
      <c r="E38" s="30" t="s">
        <v>218</v>
      </c>
      <c r="F38" s="31" t="s">
        <v>186</v>
      </c>
      <c r="G38" s="32">
        <v>353.7</v>
      </c>
      <c r="H38" s="33">
        <v>0</v>
      </c>
      <c r="I38" s="34">
        <f>ROUND(ROUND(H38,2)*ROUND(G38,3),2)</f>
      </c>
      <c r="J38" s="31" t="s">
        <v>107</v>
      </c>
      <c r="O38">
        <f>(I38*21)/100</f>
      </c>
      <c r="P38" t="s">
        <v>22</v>
      </c>
    </row>
    <row r="39" spans="1:5" ht="38.25">
      <c r="A39" s="35" t="s">
        <v>52</v>
      </c>
      <c r="E39" s="36" t="s">
        <v>219</v>
      </c>
    </row>
    <row r="40" spans="1:5" ht="25.5">
      <c r="A40" s="37" t="s">
        <v>54</v>
      </c>
      <c r="E40" s="38" t="s">
        <v>220</v>
      </c>
    </row>
    <row r="41" spans="1:5" ht="25.5">
      <c r="A41" t="s">
        <v>56</v>
      </c>
      <c r="E41" s="36" t="s">
        <v>221</v>
      </c>
    </row>
    <row r="42" spans="1:16" ht="12.75">
      <c r="A42" s="25" t="s">
        <v>46</v>
      </c>
      <c r="B42" s="29" t="s">
        <v>39</v>
      </c>
      <c r="C42" s="29" t="s">
        <v>222</v>
      </c>
      <c r="D42" s="25" t="s">
        <v>48</v>
      </c>
      <c r="E42" s="30" t="s">
        <v>223</v>
      </c>
      <c r="F42" s="31" t="s">
        <v>186</v>
      </c>
      <c r="G42" s="32">
        <v>75</v>
      </c>
      <c r="H42" s="33">
        <v>0</v>
      </c>
      <c r="I42" s="34">
        <f>ROUND(ROUND(H42,2)*ROUND(G42,3),2)</f>
      </c>
      <c r="J42" s="31" t="s">
        <v>107</v>
      </c>
      <c r="O42">
        <f>(I42*21)/100</f>
      </c>
      <c r="P42" t="s">
        <v>22</v>
      </c>
    </row>
    <row r="43" spans="1:5" ht="12.75">
      <c r="A43" s="35" t="s">
        <v>52</v>
      </c>
      <c r="E43" s="36" t="s">
        <v>224</v>
      </c>
    </row>
    <row r="44" spans="1:5" ht="25.5">
      <c r="A44" s="37" t="s">
        <v>54</v>
      </c>
      <c r="E44" s="38" t="s">
        <v>225</v>
      </c>
    </row>
    <row r="45" spans="1:5" ht="63.75">
      <c r="A45" t="s">
        <v>56</v>
      </c>
      <c r="E45" s="36" t="s">
        <v>202</v>
      </c>
    </row>
    <row r="46" spans="1:16" ht="12.75">
      <c r="A46" s="25" t="s">
        <v>46</v>
      </c>
      <c r="B46" s="29" t="s">
        <v>41</v>
      </c>
      <c r="C46" s="29" t="s">
        <v>226</v>
      </c>
      <c r="D46" s="25" t="s">
        <v>48</v>
      </c>
      <c r="E46" s="30" t="s">
        <v>227</v>
      </c>
      <c r="F46" s="31" t="s">
        <v>158</v>
      </c>
      <c r="G46" s="32">
        <v>2517.405</v>
      </c>
      <c r="H46" s="33">
        <v>0</v>
      </c>
      <c r="I46" s="34">
        <f>ROUND(ROUND(H46,2)*ROUND(G46,3),2)</f>
      </c>
      <c r="J46" s="31" t="s">
        <v>107</v>
      </c>
      <c r="O46">
        <f>(I46*21)/100</f>
      </c>
      <c r="P46" t="s">
        <v>22</v>
      </c>
    </row>
    <row r="47" spans="1:5" ht="12.75">
      <c r="A47" s="35" t="s">
        <v>52</v>
      </c>
      <c r="E47" s="36" t="s">
        <v>228</v>
      </c>
    </row>
    <row r="48" spans="1:5" ht="140.25">
      <c r="A48" s="37" t="s">
        <v>54</v>
      </c>
      <c r="E48" s="38" t="s">
        <v>229</v>
      </c>
    </row>
    <row r="49" spans="1:5" ht="63.75">
      <c r="A49" t="s">
        <v>56</v>
      </c>
      <c r="E49" s="36" t="s">
        <v>202</v>
      </c>
    </row>
    <row r="50" spans="1:16" ht="12.75">
      <c r="A50" s="25" t="s">
        <v>46</v>
      </c>
      <c r="B50" s="29" t="s">
        <v>43</v>
      </c>
      <c r="C50" s="29" t="s">
        <v>230</v>
      </c>
      <c r="D50" s="25" t="s">
        <v>48</v>
      </c>
      <c r="E50" s="30" t="s">
        <v>231</v>
      </c>
      <c r="F50" s="31" t="s">
        <v>186</v>
      </c>
      <c r="G50" s="32">
        <v>4993.277</v>
      </c>
      <c r="H50" s="33">
        <v>0</v>
      </c>
      <c r="I50" s="34">
        <f>ROUND(ROUND(H50,2)*ROUND(G50,3),2)</f>
      </c>
      <c r="J50" s="31" t="s">
        <v>107</v>
      </c>
      <c r="O50">
        <f>(I50*21)/100</f>
      </c>
      <c r="P50" t="s">
        <v>22</v>
      </c>
    </row>
    <row r="51" spans="1:5" ht="38.25">
      <c r="A51" s="35" t="s">
        <v>52</v>
      </c>
      <c r="E51" s="36" t="s">
        <v>232</v>
      </c>
    </row>
    <row r="52" spans="1:5" ht="318.75">
      <c r="A52" s="37" t="s">
        <v>54</v>
      </c>
      <c r="E52" s="38" t="s">
        <v>233</v>
      </c>
    </row>
    <row r="53" spans="1:5" ht="63.75">
      <c r="A53" t="s">
        <v>56</v>
      </c>
      <c r="E53" s="36" t="s">
        <v>202</v>
      </c>
    </row>
    <row r="54" spans="1:16" ht="12.75">
      <c r="A54" s="25" t="s">
        <v>46</v>
      </c>
      <c r="B54" s="29" t="s">
        <v>95</v>
      </c>
      <c r="C54" s="29" t="s">
        <v>234</v>
      </c>
      <c r="D54" s="25" t="s">
        <v>48</v>
      </c>
      <c r="E54" s="30" t="s">
        <v>235</v>
      </c>
      <c r="F54" s="31" t="s">
        <v>186</v>
      </c>
      <c r="G54" s="32">
        <v>293.989</v>
      </c>
      <c r="H54" s="33">
        <v>0</v>
      </c>
      <c r="I54" s="34">
        <f>ROUND(ROUND(H54,2)*ROUND(G54,3),2)</f>
      </c>
      <c r="J54" s="31" t="s">
        <v>107</v>
      </c>
      <c r="O54">
        <f>(I54*21)/100</f>
      </c>
      <c r="P54" t="s">
        <v>22</v>
      </c>
    </row>
    <row r="55" spans="1:5" ht="38.25">
      <c r="A55" s="35" t="s">
        <v>52</v>
      </c>
      <c r="E55" s="36" t="s">
        <v>236</v>
      </c>
    </row>
    <row r="56" spans="1:5" ht="114.75">
      <c r="A56" s="37" t="s">
        <v>54</v>
      </c>
      <c r="E56" s="38" t="s">
        <v>237</v>
      </c>
    </row>
    <row r="57" spans="1:5" ht="38.25">
      <c r="A57" t="s">
        <v>56</v>
      </c>
      <c r="E57" s="36" t="s">
        <v>238</v>
      </c>
    </row>
    <row r="58" spans="1:16" ht="12.75">
      <c r="A58" s="25" t="s">
        <v>46</v>
      </c>
      <c r="B58" s="29" t="s">
        <v>155</v>
      </c>
      <c r="C58" s="29" t="s">
        <v>239</v>
      </c>
      <c r="D58" s="25" t="s">
        <v>48</v>
      </c>
      <c r="E58" s="30" t="s">
        <v>240</v>
      </c>
      <c r="F58" s="31" t="s">
        <v>186</v>
      </c>
      <c r="G58" s="32">
        <v>5468.65</v>
      </c>
      <c r="H58" s="33">
        <v>0</v>
      </c>
      <c r="I58" s="34">
        <f>ROUND(ROUND(H58,2)*ROUND(G58,3),2)</f>
      </c>
      <c r="J58" s="31" t="s">
        <v>107</v>
      </c>
      <c r="O58">
        <f>(I58*21)/100</f>
      </c>
      <c r="P58" t="s">
        <v>22</v>
      </c>
    </row>
    <row r="59" spans="1:5" ht="12.75">
      <c r="A59" s="35" t="s">
        <v>52</v>
      </c>
      <c r="E59" s="36" t="s">
        <v>241</v>
      </c>
    </row>
    <row r="60" spans="1:5" ht="280.5">
      <c r="A60" s="37" t="s">
        <v>54</v>
      </c>
      <c r="E60" s="38" t="s">
        <v>242</v>
      </c>
    </row>
    <row r="61" spans="1:5" ht="369.75">
      <c r="A61" t="s">
        <v>56</v>
      </c>
      <c r="E61" s="36" t="s">
        <v>243</v>
      </c>
    </row>
    <row r="62" spans="1:16" ht="12.75">
      <c r="A62" s="25" t="s">
        <v>46</v>
      </c>
      <c r="B62" s="29" t="s">
        <v>162</v>
      </c>
      <c r="C62" s="29" t="s">
        <v>244</v>
      </c>
      <c r="D62" s="25" t="s">
        <v>48</v>
      </c>
      <c r="E62" s="30" t="s">
        <v>245</v>
      </c>
      <c r="F62" s="31" t="s">
        <v>106</v>
      </c>
      <c r="G62" s="32">
        <v>7943</v>
      </c>
      <c r="H62" s="33">
        <v>0</v>
      </c>
      <c r="I62" s="34">
        <f>ROUND(ROUND(H62,2)*ROUND(G62,3),2)</f>
      </c>
      <c r="J62" s="31" t="s">
        <v>107</v>
      </c>
      <c r="O62">
        <f>(I62*21)/100</f>
      </c>
      <c r="P62" t="s">
        <v>22</v>
      </c>
    </row>
    <row r="63" spans="1:5" ht="12.75">
      <c r="A63" s="35" t="s">
        <v>52</v>
      </c>
      <c r="E63" s="36" t="s">
        <v>246</v>
      </c>
    </row>
    <row r="64" spans="1:5" ht="114.75">
      <c r="A64" s="37" t="s">
        <v>54</v>
      </c>
      <c r="E64" s="38" t="s">
        <v>247</v>
      </c>
    </row>
    <row r="65" spans="1:5" ht="25.5">
      <c r="A65" t="s">
        <v>56</v>
      </c>
      <c r="E65" s="36" t="s">
        <v>248</v>
      </c>
    </row>
    <row r="66" spans="1:16" ht="12.75">
      <c r="A66" s="25" t="s">
        <v>46</v>
      </c>
      <c r="B66" s="29" t="s">
        <v>167</v>
      </c>
      <c r="C66" s="29" t="s">
        <v>249</v>
      </c>
      <c r="D66" s="25" t="s">
        <v>48</v>
      </c>
      <c r="E66" s="30" t="s">
        <v>250</v>
      </c>
      <c r="F66" s="31" t="s">
        <v>158</v>
      </c>
      <c r="G66" s="32">
        <v>6378</v>
      </c>
      <c r="H66" s="33">
        <v>0</v>
      </c>
      <c r="I66" s="34">
        <f>ROUND(ROUND(H66,2)*ROUND(G66,3),2)</f>
      </c>
      <c r="J66" s="31" t="s">
        <v>107</v>
      </c>
      <c r="O66">
        <f>(I66*21)/100</f>
      </c>
      <c r="P66" t="s">
        <v>22</v>
      </c>
    </row>
    <row r="67" spans="1:5" ht="25.5">
      <c r="A67" s="35" t="s">
        <v>52</v>
      </c>
      <c r="E67" s="36" t="s">
        <v>251</v>
      </c>
    </row>
    <row r="68" spans="1:5" ht="191.25">
      <c r="A68" s="37" t="s">
        <v>54</v>
      </c>
      <c r="E68" s="38" t="s">
        <v>252</v>
      </c>
    </row>
    <row r="69" spans="1:5" ht="63.75">
      <c r="A69" t="s">
        <v>56</v>
      </c>
      <c r="E69" s="36" t="s">
        <v>253</v>
      </c>
    </row>
    <row r="70" spans="1:16" ht="12.75">
      <c r="A70" s="25" t="s">
        <v>46</v>
      </c>
      <c r="B70" s="29" t="s">
        <v>172</v>
      </c>
      <c r="C70" s="29" t="s">
        <v>254</v>
      </c>
      <c r="D70" s="25" t="s">
        <v>48</v>
      </c>
      <c r="E70" s="30" t="s">
        <v>255</v>
      </c>
      <c r="F70" s="31" t="s">
        <v>186</v>
      </c>
      <c r="G70" s="32">
        <v>294</v>
      </c>
      <c r="H70" s="33">
        <v>0</v>
      </c>
      <c r="I70" s="34">
        <f>ROUND(ROUND(H70,2)*ROUND(G70,3),2)</f>
      </c>
      <c r="J70" s="31" t="s">
        <v>107</v>
      </c>
      <c r="O70">
        <f>(I70*21)/100</f>
      </c>
      <c r="P70" t="s">
        <v>22</v>
      </c>
    </row>
    <row r="71" spans="1:5" ht="12.75">
      <c r="A71" s="35" t="s">
        <v>52</v>
      </c>
      <c r="E71" s="36" t="s">
        <v>256</v>
      </c>
    </row>
    <row r="72" spans="1:5" ht="25.5">
      <c r="A72" s="37" t="s">
        <v>54</v>
      </c>
      <c r="E72" s="38" t="s">
        <v>257</v>
      </c>
    </row>
    <row r="73" spans="1:5" ht="191.25">
      <c r="A73" t="s">
        <v>56</v>
      </c>
      <c r="E73" s="36" t="s">
        <v>258</v>
      </c>
    </row>
    <row r="74" spans="1:18" ht="12.75" customHeight="1">
      <c r="A74" s="6" t="s">
        <v>44</v>
      </c>
      <c r="B74" s="6"/>
      <c r="C74" s="41" t="s">
        <v>39</v>
      </c>
      <c r="D74" s="6"/>
      <c r="E74" s="27" t="s">
        <v>154</v>
      </c>
      <c r="F74" s="6"/>
      <c r="G74" s="6"/>
      <c r="H74" s="6"/>
      <c r="I74" s="42">
        <f>0+Q74</f>
      </c>
      <c r="J74" s="6"/>
      <c r="O74">
        <f>0+R74</f>
      </c>
      <c r="Q74">
        <f>0+I75+I79+I83+I87</f>
      </c>
      <c r="R74">
        <f>0+O75+O79+O83+O87</f>
      </c>
    </row>
    <row r="75" spans="1:16" ht="12.75">
      <c r="A75" s="25" t="s">
        <v>46</v>
      </c>
      <c r="B75" s="29" t="s">
        <v>176</v>
      </c>
      <c r="C75" s="29" t="s">
        <v>259</v>
      </c>
      <c r="D75" s="25" t="s">
        <v>48</v>
      </c>
      <c r="E75" s="30" t="s">
        <v>260</v>
      </c>
      <c r="F75" s="31" t="s">
        <v>106</v>
      </c>
      <c r="G75" s="32">
        <v>100.421</v>
      </c>
      <c r="H75" s="33">
        <v>0</v>
      </c>
      <c r="I75" s="34">
        <f>ROUND(ROUND(H75,2)*ROUND(G75,3),2)</f>
      </c>
      <c r="J75" s="31" t="s">
        <v>107</v>
      </c>
      <c r="O75">
        <f>(I75*21)/100</f>
      </c>
      <c r="P75" t="s">
        <v>22</v>
      </c>
    </row>
    <row r="76" spans="1:5" ht="12.75">
      <c r="A76" s="35" t="s">
        <v>52</v>
      </c>
      <c r="E76" s="36" t="s">
        <v>261</v>
      </c>
    </row>
    <row r="77" spans="1:5" ht="38.25">
      <c r="A77" s="37" t="s">
        <v>54</v>
      </c>
      <c r="E77" s="38" t="s">
        <v>262</v>
      </c>
    </row>
    <row r="78" spans="1:5" ht="12.75">
      <c r="A78" t="s">
        <v>56</v>
      </c>
      <c r="E78" s="36" t="s">
        <v>263</v>
      </c>
    </row>
    <row r="79" spans="1:16" ht="12.75">
      <c r="A79" s="25" t="s">
        <v>46</v>
      </c>
      <c r="B79" s="29" t="s">
        <v>264</v>
      </c>
      <c r="C79" s="29" t="s">
        <v>265</v>
      </c>
      <c r="D79" s="25" t="s">
        <v>48</v>
      </c>
      <c r="E79" s="30" t="s">
        <v>266</v>
      </c>
      <c r="F79" s="31" t="s">
        <v>186</v>
      </c>
      <c r="G79" s="32">
        <v>10</v>
      </c>
      <c r="H79" s="33">
        <v>0</v>
      </c>
      <c r="I79" s="34">
        <f>ROUND(ROUND(H79,2)*ROUND(G79,3),2)</f>
      </c>
      <c r="J79" s="31" t="s">
        <v>107</v>
      </c>
      <c r="O79">
        <f>(I79*21)/100</f>
      </c>
      <c r="P79" t="s">
        <v>22</v>
      </c>
    </row>
    <row r="80" spans="1:5" ht="12.75">
      <c r="A80" s="35" t="s">
        <v>52</v>
      </c>
      <c r="E80" s="36" t="s">
        <v>267</v>
      </c>
    </row>
    <row r="81" spans="1:5" ht="25.5">
      <c r="A81" s="37" t="s">
        <v>54</v>
      </c>
      <c r="E81" s="38" t="s">
        <v>268</v>
      </c>
    </row>
    <row r="82" spans="1:5" ht="102">
      <c r="A82" t="s">
        <v>56</v>
      </c>
      <c r="E82" s="36" t="s">
        <v>269</v>
      </c>
    </row>
    <row r="83" spans="1:16" ht="12.75">
      <c r="A83" s="25" t="s">
        <v>46</v>
      </c>
      <c r="B83" s="29" t="s">
        <v>270</v>
      </c>
      <c r="C83" s="29" t="s">
        <v>271</v>
      </c>
      <c r="D83" s="25" t="s">
        <v>48</v>
      </c>
      <c r="E83" s="30" t="s">
        <v>272</v>
      </c>
      <c r="F83" s="31" t="s">
        <v>158</v>
      </c>
      <c r="G83" s="32">
        <v>283.369</v>
      </c>
      <c r="H83" s="33">
        <v>0</v>
      </c>
      <c r="I83" s="34">
        <f>ROUND(ROUND(H83,2)*ROUND(G83,3),2)</f>
      </c>
      <c r="J83" s="31" t="s">
        <v>107</v>
      </c>
      <c r="O83">
        <f>(I83*21)/100</f>
      </c>
      <c r="P83" t="s">
        <v>22</v>
      </c>
    </row>
    <row r="84" spans="1:5" ht="38.25">
      <c r="A84" s="35" t="s">
        <v>52</v>
      </c>
      <c r="E84" s="36" t="s">
        <v>273</v>
      </c>
    </row>
    <row r="85" spans="1:5" ht="63.75">
      <c r="A85" s="37" t="s">
        <v>54</v>
      </c>
      <c r="E85" s="38" t="s">
        <v>274</v>
      </c>
    </row>
    <row r="86" spans="1:5" ht="114.75">
      <c r="A86" t="s">
        <v>56</v>
      </c>
      <c r="E86" s="36" t="s">
        <v>275</v>
      </c>
    </row>
    <row r="87" spans="1:16" ht="12.75">
      <c r="A87" s="25" t="s">
        <v>46</v>
      </c>
      <c r="B87" s="29" t="s">
        <v>276</v>
      </c>
      <c r="C87" s="29" t="s">
        <v>277</v>
      </c>
      <c r="D87" s="25" t="s">
        <v>48</v>
      </c>
      <c r="E87" s="30" t="s">
        <v>278</v>
      </c>
      <c r="F87" s="31" t="s">
        <v>98</v>
      </c>
      <c r="G87" s="32">
        <v>68</v>
      </c>
      <c r="H87" s="33">
        <v>0</v>
      </c>
      <c r="I87" s="34">
        <f>ROUND(ROUND(H87,2)*ROUND(G87,3),2)</f>
      </c>
      <c r="J87" s="31" t="s">
        <v>107</v>
      </c>
      <c r="O87">
        <f>(I87*21)/100</f>
      </c>
      <c r="P87" t="s">
        <v>22</v>
      </c>
    </row>
    <row r="88" spans="1:5" ht="25.5">
      <c r="A88" s="35" t="s">
        <v>52</v>
      </c>
      <c r="E88" s="36" t="s">
        <v>279</v>
      </c>
    </row>
    <row r="89" spans="1:5" ht="25.5">
      <c r="A89" s="37" t="s">
        <v>54</v>
      </c>
      <c r="E89" s="38" t="s">
        <v>280</v>
      </c>
    </row>
    <row r="90" spans="1:5" ht="76.5">
      <c r="A90" t="s">
        <v>56</v>
      </c>
      <c r="E90" s="36" t="s">
        <v>281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0+O8+O21+O74+O95+O128+O173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282</v>
      </c>
      <c r="I3" s="39">
        <f>0+I8+I21+I74+I95+I128+I173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282</v>
      </c>
      <c r="D4" s="6"/>
      <c r="E4" s="18" t="s">
        <v>283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0+I9+I13+I17</f>
      </c>
      <c r="R8">
        <f>0+O9+O13+O17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9.959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187</v>
      </c>
    </row>
    <row r="11" spans="1:5" ht="51">
      <c r="A11" s="37" t="s">
        <v>54</v>
      </c>
      <c r="E11" s="38" t="s">
        <v>284</v>
      </c>
    </row>
    <row r="12" spans="1:5" ht="25.5">
      <c r="A12" t="s">
        <v>56</v>
      </c>
      <c r="E12" s="36" t="s">
        <v>285</v>
      </c>
    </row>
    <row r="13" spans="1:16" ht="12.75">
      <c r="A13" s="25" t="s">
        <v>46</v>
      </c>
      <c r="B13" s="29" t="s">
        <v>22</v>
      </c>
      <c r="C13" s="29" t="s">
        <v>286</v>
      </c>
      <c r="D13" s="25" t="s">
        <v>48</v>
      </c>
      <c r="E13" s="30" t="s">
        <v>191</v>
      </c>
      <c r="F13" s="31" t="s">
        <v>186</v>
      </c>
      <c r="G13" s="32">
        <v>503.57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192</v>
      </c>
    </row>
    <row r="15" spans="1:5" ht="51">
      <c r="A15" s="37" t="s">
        <v>54</v>
      </c>
      <c r="E15" s="38" t="s">
        <v>287</v>
      </c>
    </row>
    <row r="16" spans="1:5" ht="25.5">
      <c r="A16" t="s">
        <v>56</v>
      </c>
      <c r="E16" s="36" t="s">
        <v>189</v>
      </c>
    </row>
    <row r="17" spans="1:16" ht="12.75">
      <c r="A17" s="25" t="s">
        <v>46</v>
      </c>
      <c r="B17" s="29" t="s">
        <v>21</v>
      </c>
      <c r="C17" s="29" t="s">
        <v>288</v>
      </c>
      <c r="D17" s="25" t="s">
        <v>48</v>
      </c>
      <c r="E17" s="30" t="s">
        <v>195</v>
      </c>
      <c r="F17" s="31" t="s">
        <v>186</v>
      </c>
      <c r="G17" s="32">
        <v>0.167</v>
      </c>
      <c r="H17" s="33">
        <v>0</v>
      </c>
      <c r="I17" s="34">
        <f>ROUND(ROUND(H17,2)*ROUND(G17,3),2)</f>
      </c>
      <c r="J17" s="31" t="s">
        <v>107</v>
      </c>
      <c r="O17">
        <f>(I17*21)/100</f>
      </c>
      <c r="P17" t="s">
        <v>22</v>
      </c>
    </row>
    <row r="18" spans="1:5" ht="12.75">
      <c r="A18" s="35" t="s">
        <v>52</v>
      </c>
      <c r="E18" s="36" t="s">
        <v>289</v>
      </c>
    </row>
    <row r="19" spans="1:5" ht="25.5">
      <c r="A19" s="37" t="s">
        <v>54</v>
      </c>
      <c r="E19" s="38" t="s">
        <v>290</v>
      </c>
    </row>
    <row r="20" spans="1:5" ht="25.5">
      <c r="A20" t="s">
        <v>56</v>
      </c>
      <c r="E20" s="36" t="s">
        <v>189</v>
      </c>
    </row>
    <row r="21" spans="1:18" ht="12.75" customHeight="1">
      <c r="A21" s="6" t="s">
        <v>44</v>
      </c>
      <c r="B21" s="6"/>
      <c r="C21" s="41" t="s">
        <v>28</v>
      </c>
      <c r="D21" s="6"/>
      <c r="E21" s="27" t="s">
        <v>103</v>
      </c>
      <c r="F21" s="6"/>
      <c r="G21" s="6"/>
      <c r="H21" s="6"/>
      <c r="I21" s="42">
        <f>0+Q21</f>
      </c>
      <c r="J21" s="6"/>
      <c r="O21">
        <f>0+R21</f>
      </c>
      <c r="Q21">
        <f>0+I22+I26+I30+I34+I38+I42+I46+I50+I54+I58+I62+I66+I70</f>
      </c>
      <c r="R21">
        <f>0+O22+O26+O30+O34+O38+O42+O46+O50+O54+O58+O62+O66+O70</f>
      </c>
    </row>
    <row r="22" spans="1:16" ht="12.75">
      <c r="A22" s="25" t="s">
        <v>46</v>
      </c>
      <c r="B22" s="29" t="s">
        <v>32</v>
      </c>
      <c r="C22" s="29" t="s">
        <v>104</v>
      </c>
      <c r="D22" s="25" t="s">
        <v>48</v>
      </c>
      <c r="E22" s="30" t="s">
        <v>105</v>
      </c>
      <c r="F22" s="31" t="s">
        <v>106</v>
      </c>
      <c r="G22" s="32">
        <v>25.01</v>
      </c>
      <c r="H22" s="33">
        <v>0</v>
      </c>
      <c r="I22" s="34">
        <f>ROUND(ROUND(H22,2)*ROUND(G22,3),2)</f>
      </c>
      <c r="J22" s="31"/>
      <c r="O22">
        <f>(I22*0)/100</f>
      </c>
      <c r="P22" t="s">
        <v>26</v>
      </c>
    </row>
    <row r="23" spans="1:5" ht="12.75">
      <c r="A23" s="35" t="s">
        <v>52</v>
      </c>
      <c r="E23" s="36" t="s">
        <v>291</v>
      </c>
    </row>
    <row r="24" spans="1:5" ht="51">
      <c r="A24" s="37" t="s">
        <v>54</v>
      </c>
      <c r="E24" s="38" t="s">
        <v>292</v>
      </c>
    </row>
    <row r="25" spans="1:5" ht="38.25">
      <c r="A25" t="s">
        <v>56</v>
      </c>
      <c r="E25" s="36" t="s">
        <v>110</v>
      </c>
    </row>
    <row r="26" spans="1:16" ht="12.75">
      <c r="A26" s="25" t="s">
        <v>46</v>
      </c>
      <c r="B26" s="29" t="s">
        <v>34</v>
      </c>
      <c r="C26" s="29" t="s">
        <v>293</v>
      </c>
      <c r="D26" s="25" t="s">
        <v>48</v>
      </c>
      <c r="E26" s="30" t="s">
        <v>294</v>
      </c>
      <c r="F26" s="31" t="s">
        <v>158</v>
      </c>
      <c r="G26" s="32">
        <v>815.998</v>
      </c>
      <c r="H26" s="33">
        <v>0</v>
      </c>
      <c r="I26" s="34">
        <f>ROUND(ROUND(H26,2)*ROUND(G26,3),2)</f>
      </c>
      <c r="J26" s="31" t="s">
        <v>107</v>
      </c>
      <c r="O26">
        <f>(I26*21)/100</f>
      </c>
      <c r="P26" t="s">
        <v>22</v>
      </c>
    </row>
    <row r="27" spans="1:5" ht="12.75">
      <c r="A27" s="35" t="s">
        <v>52</v>
      </c>
      <c r="E27" s="36" t="s">
        <v>295</v>
      </c>
    </row>
    <row r="28" spans="1:5" ht="51">
      <c r="A28" s="37" t="s">
        <v>54</v>
      </c>
      <c r="E28" s="38" t="s">
        <v>296</v>
      </c>
    </row>
    <row r="29" spans="1:5" ht="25.5">
      <c r="A29" t="s">
        <v>56</v>
      </c>
      <c r="E29" s="36" t="s">
        <v>297</v>
      </c>
    </row>
    <row r="30" spans="1:16" ht="12.75">
      <c r="A30" s="25" t="s">
        <v>46</v>
      </c>
      <c r="B30" s="29" t="s">
        <v>36</v>
      </c>
      <c r="C30" s="29" t="s">
        <v>234</v>
      </c>
      <c r="D30" s="25" t="s">
        <v>48</v>
      </c>
      <c r="E30" s="30" t="s">
        <v>235</v>
      </c>
      <c r="F30" s="31" t="s">
        <v>186</v>
      </c>
      <c r="G30" s="32">
        <v>3.752</v>
      </c>
      <c r="H30" s="33">
        <v>0</v>
      </c>
      <c r="I30" s="34">
        <f>ROUND(ROUND(H30,2)*ROUND(G30,3),2)</f>
      </c>
      <c r="J30" s="31" t="s">
        <v>107</v>
      </c>
      <c r="O30">
        <f>(I30*0)/100</f>
      </c>
      <c r="P30" t="s">
        <v>26</v>
      </c>
    </row>
    <row r="31" spans="1:5" ht="12.75">
      <c r="A31" s="35" t="s">
        <v>52</v>
      </c>
      <c r="E31" s="36" t="s">
        <v>298</v>
      </c>
    </row>
    <row r="32" spans="1:5" ht="51">
      <c r="A32" s="37" t="s">
        <v>54</v>
      </c>
      <c r="E32" s="38" t="s">
        <v>299</v>
      </c>
    </row>
    <row r="33" spans="1:5" ht="38.25">
      <c r="A33" t="s">
        <v>56</v>
      </c>
      <c r="E33" s="36" t="s">
        <v>300</v>
      </c>
    </row>
    <row r="34" spans="1:16" ht="12.75">
      <c r="A34" s="25" t="s">
        <v>46</v>
      </c>
      <c r="B34" s="29" t="s">
        <v>75</v>
      </c>
      <c r="C34" s="29" t="s">
        <v>301</v>
      </c>
      <c r="D34" s="25" t="s">
        <v>48</v>
      </c>
      <c r="E34" s="30" t="s">
        <v>302</v>
      </c>
      <c r="F34" s="31" t="s">
        <v>186</v>
      </c>
      <c r="G34" s="32">
        <v>29</v>
      </c>
      <c r="H34" s="33">
        <v>0</v>
      </c>
      <c r="I34" s="34">
        <f>ROUND(ROUND(H34,2)*ROUND(G34,3),2)</f>
      </c>
      <c r="J34" s="31" t="s">
        <v>107</v>
      </c>
      <c r="O34">
        <f>(I34*0)/100</f>
      </c>
      <c r="P34" t="s">
        <v>26</v>
      </c>
    </row>
    <row r="35" spans="1:5" ht="12.75">
      <c r="A35" s="35" t="s">
        <v>52</v>
      </c>
      <c r="E35" s="36" t="s">
        <v>303</v>
      </c>
    </row>
    <row r="36" spans="1:5" ht="25.5">
      <c r="A36" s="37" t="s">
        <v>54</v>
      </c>
      <c r="E36" s="38" t="s">
        <v>304</v>
      </c>
    </row>
    <row r="37" spans="1:5" ht="63.75">
      <c r="A37" t="s">
        <v>56</v>
      </c>
      <c r="E37" s="36" t="s">
        <v>253</v>
      </c>
    </row>
    <row r="38" spans="1:16" ht="12.75">
      <c r="A38" s="25" t="s">
        <v>46</v>
      </c>
      <c r="B38" s="29" t="s">
        <v>80</v>
      </c>
      <c r="C38" s="29" t="s">
        <v>305</v>
      </c>
      <c r="D38" s="25" t="s">
        <v>48</v>
      </c>
      <c r="E38" s="30" t="s">
        <v>306</v>
      </c>
      <c r="F38" s="31" t="s">
        <v>186</v>
      </c>
      <c r="G38" s="32">
        <v>458.845</v>
      </c>
      <c r="H38" s="33">
        <v>0</v>
      </c>
      <c r="I38" s="34">
        <f>ROUND(ROUND(H38,2)*ROUND(G38,3),2)</f>
      </c>
      <c r="J38" s="31" t="s">
        <v>107</v>
      </c>
      <c r="O38">
        <f>(I38*0)/100</f>
      </c>
      <c r="P38" t="s">
        <v>26</v>
      </c>
    </row>
    <row r="39" spans="1:5" ht="25.5">
      <c r="A39" s="35" t="s">
        <v>52</v>
      </c>
      <c r="E39" s="36" t="s">
        <v>307</v>
      </c>
    </row>
    <row r="40" spans="1:5" ht="114.75">
      <c r="A40" s="37" t="s">
        <v>54</v>
      </c>
      <c r="E40" s="38" t="s">
        <v>308</v>
      </c>
    </row>
    <row r="41" spans="1:5" ht="318.75">
      <c r="A41" t="s">
        <v>56</v>
      </c>
      <c r="E41" s="36" t="s">
        <v>309</v>
      </c>
    </row>
    <row r="42" spans="1:16" ht="12.75">
      <c r="A42" s="25" t="s">
        <v>46</v>
      </c>
      <c r="B42" s="29" t="s">
        <v>39</v>
      </c>
      <c r="C42" s="29" t="s">
        <v>310</v>
      </c>
      <c r="D42" s="25" t="s">
        <v>48</v>
      </c>
      <c r="E42" s="30" t="s">
        <v>311</v>
      </c>
      <c r="F42" s="31" t="s">
        <v>186</v>
      </c>
      <c r="G42" s="32">
        <v>15.725</v>
      </c>
      <c r="H42" s="33">
        <v>0</v>
      </c>
      <c r="I42" s="34">
        <f>ROUND(ROUND(H42,2)*ROUND(G42,3),2)</f>
      </c>
      <c r="J42" s="31" t="s">
        <v>107</v>
      </c>
      <c r="O42">
        <f>(I42*0)/100</f>
      </c>
      <c r="P42" t="s">
        <v>26</v>
      </c>
    </row>
    <row r="43" spans="1:5" ht="12.75">
      <c r="A43" s="35" t="s">
        <v>52</v>
      </c>
      <c r="E43" s="36" t="s">
        <v>312</v>
      </c>
    </row>
    <row r="44" spans="1:5" ht="25.5">
      <c r="A44" s="37" t="s">
        <v>54</v>
      </c>
      <c r="E44" s="38" t="s">
        <v>313</v>
      </c>
    </row>
    <row r="45" spans="1:5" ht="318.75">
      <c r="A45" t="s">
        <v>56</v>
      </c>
      <c r="E45" s="36" t="s">
        <v>309</v>
      </c>
    </row>
    <row r="46" spans="1:16" ht="12.75">
      <c r="A46" s="25" t="s">
        <v>46</v>
      </c>
      <c r="B46" s="29" t="s">
        <v>41</v>
      </c>
      <c r="C46" s="29" t="s">
        <v>254</v>
      </c>
      <c r="D46" s="25" t="s">
        <v>48</v>
      </c>
      <c r="E46" s="30" t="s">
        <v>255</v>
      </c>
      <c r="F46" s="31" t="s">
        <v>186</v>
      </c>
      <c r="G46" s="32">
        <v>3.75</v>
      </c>
      <c r="H46" s="33">
        <v>0</v>
      </c>
      <c r="I46" s="34">
        <f>ROUND(ROUND(H46,2)*ROUND(G46,3),2)</f>
      </c>
      <c r="J46" s="31" t="s">
        <v>107</v>
      </c>
      <c r="O46">
        <f>(I46*0)/100</f>
      </c>
      <c r="P46" t="s">
        <v>26</v>
      </c>
    </row>
    <row r="47" spans="1:5" ht="12.75">
      <c r="A47" s="35" t="s">
        <v>52</v>
      </c>
      <c r="E47" s="36" t="s">
        <v>48</v>
      </c>
    </row>
    <row r="48" spans="1:5" ht="12.75">
      <c r="A48" s="37" t="s">
        <v>54</v>
      </c>
      <c r="E48" s="38" t="s">
        <v>314</v>
      </c>
    </row>
    <row r="49" spans="1:5" ht="191.25">
      <c r="A49" t="s">
        <v>56</v>
      </c>
      <c r="E49" s="36" t="s">
        <v>315</v>
      </c>
    </row>
    <row r="50" spans="1:16" ht="12.75">
      <c r="A50" s="25" t="s">
        <v>46</v>
      </c>
      <c r="B50" s="29" t="s">
        <v>43</v>
      </c>
      <c r="C50" s="29" t="s">
        <v>316</v>
      </c>
      <c r="D50" s="25" t="s">
        <v>48</v>
      </c>
      <c r="E50" s="30" t="s">
        <v>317</v>
      </c>
      <c r="F50" s="31" t="s">
        <v>186</v>
      </c>
      <c r="G50" s="32">
        <v>340.151</v>
      </c>
      <c r="H50" s="33">
        <v>0</v>
      </c>
      <c r="I50" s="34">
        <f>ROUND(ROUND(H50,2)*ROUND(G50,3),2)</f>
      </c>
      <c r="J50" s="31" t="s">
        <v>107</v>
      </c>
      <c r="O50">
        <f>(I50*0)/100</f>
      </c>
      <c r="P50" t="s">
        <v>26</v>
      </c>
    </row>
    <row r="51" spans="1:5" ht="25.5">
      <c r="A51" s="35" t="s">
        <v>52</v>
      </c>
      <c r="E51" s="36" t="s">
        <v>318</v>
      </c>
    </row>
    <row r="52" spans="1:5" ht="114.75">
      <c r="A52" s="37" t="s">
        <v>54</v>
      </c>
      <c r="E52" s="38" t="s">
        <v>319</v>
      </c>
    </row>
    <row r="53" spans="1:5" ht="229.5">
      <c r="A53" t="s">
        <v>56</v>
      </c>
      <c r="E53" s="36" t="s">
        <v>320</v>
      </c>
    </row>
    <row r="54" spans="1:16" ht="12.75">
      <c r="A54" s="25" t="s">
        <v>46</v>
      </c>
      <c r="B54" s="29" t="s">
        <v>95</v>
      </c>
      <c r="C54" s="29" t="s">
        <v>321</v>
      </c>
      <c r="D54" s="25" t="s">
        <v>48</v>
      </c>
      <c r="E54" s="30" t="s">
        <v>322</v>
      </c>
      <c r="F54" s="31" t="s">
        <v>186</v>
      </c>
      <c r="G54" s="32">
        <v>77.57</v>
      </c>
      <c r="H54" s="33">
        <v>0</v>
      </c>
      <c r="I54" s="34">
        <f>ROUND(ROUND(H54,2)*ROUND(G54,3),2)</f>
      </c>
      <c r="J54" s="31" t="s">
        <v>107</v>
      </c>
      <c r="O54">
        <f>(I54*0)/100</f>
      </c>
      <c r="P54" t="s">
        <v>26</v>
      </c>
    </row>
    <row r="55" spans="1:5" ht="12.75">
      <c r="A55" s="35" t="s">
        <v>52</v>
      </c>
      <c r="E55" s="36" t="s">
        <v>323</v>
      </c>
    </row>
    <row r="56" spans="1:5" ht="76.5">
      <c r="A56" s="37" t="s">
        <v>54</v>
      </c>
      <c r="E56" s="38" t="s">
        <v>324</v>
      </c>
    </row>
    <row r="57" spans="1:5" ht="293.25">
      <c r="A57" t="s">
        <v>56</v>
      </c>
      <c r="E57" s="36" t="s">
        <v>325</v>
      </c>
    </row>
    <row r="58" spans="1:16" ht="12.75">
      <c r="A58" s="25" t="s">
        <v>46</v>
      </c>
      <c r="B58" s="29" t="s">
        <v>155</v>
      </c>
      <c r="C58" s="29" t="s">
        <v>326</v>
      </c>
      <c r="D58" s="25" t="s">
        <v>48</v>
      </c>
      <c r="E58" s="30" t="s">
        <v>327</v>
      </c>
      <c r="F58" s="31" t="s">
        <v>106</v>
      </c>
      <c r="G58" s="32">
        <v>17.642</v>
      </c>
      <c r="H58" s="33">
        <v>0</v>
      </c>
      <c r="I58" s="34">
        <f>ROUND(ROUND(H58,2)*ROUND(G58,3),2)</f>
      </c>
      <c r="J58" s="31" t="s">
        <v>107</v>
      </c>
      <c r="O58">
        <f>(I58*0)/100</f>
      </c>
      <c r="P58" t="s">
        <v>26</v>
      </c>
    </row>
    <row r="59" spans="1:5" ht="12.75">
      <c r="A59" s="35" t="s">
        <v>52</v>
      </c>
      <c r="E59" s="36" t="s">
        <v>328</v>
      </c>
    </row>
    <row r="60" spans="1:5" ht="76.5">
      <c r="A60" s="37" t="s">
        <v>54</v>
      </c>
      <c r="E60" s="38" t="s">
        <v>329</v>
      </c>
    </row>
    <row r="61" spans="1:5" ht="25.5">
      <c r="A61" t="s">
        <v>56</v>
      </c>
      <c r="E61" s="36" t="s">
        <v>330</v>
      </c>
    </row>
    <row r="62" spans="1:16" ht="12.75">
      <c r="A62" s="25" t="s">
        <v>46</v>
      </c>
      <c r="B62" s="29" t="s">
        <v>162</v>
      </c>
      <c r="C62" s="29" t="s">
        <v>331</v>
      </c>
      <c r="D62" s="25" t="s">
        <v>48</v>
      </c>
      <c r="E62" s="30" t="s">
        <v>332</v>
      </c>
      <c r="F62" s="31" t="s">
        <v>186</v>
      </c>
      <c r="G62" s="32">
        <v>3.752</v>
      </c>
      <c r="H62" s="33">
        <v>0</v>
      </c>
      <c r="I62" s="34">
        <f>ROUND(ROUND(H62,2)*ROUND(G62,3),2)</f>
      </c>
      <c r="J62" s="31" t="s">
        <v>107</v>
      </c>
      <c r="O62">
        <f>(I62*0)/100</f>
      </c>
      <c r="P62" t="s">
        <v>26</v>
      </c>
    </row>
    <row r="63" spans="1:5" ht="12.75">
      <c r="A63" s="35" t="s">
        <v>52</v>
      </c>
      <c r="E63" s="36" t="s">
        <v>48</v>
      </c>
    </row>
    <row r="64" spans="1:5" ht="51">
      <c r="A64" s="37" t="s">
        <v>54</v>
      </c>
      <c r="E64" s="38" t="s">
        <v>299</v>
      </c>
    </row>
    <row r="65" spans="1:5" ht="38.25">
      <c r="A65" t="s">
        <v>56</v>
      </c>
      <c r="E65" s="36" t="s">
        <v>333</v>
      </c>
    </row>
    <row r="66" spans="1:16" ht="12.75">
      <c r="A66" s="25" t="s">
        <v>46</v>
      </c>
      <c r="B66" s="29" t="s">
        <v>167</v>
      </c>
      <c r="C66" s="29" t="s">
        <v>334</v>
      </c>
      <c r="D66" s="25" t="s">
        <v>48</v>
      </c>
      <c r="E66" s="30" t="s">
        <v>335</v>
      </c>
      <c r="F66" s="31" t="s">
        <v>106</v>
      </c>
      <c r="G66" s="32">
        <v>25.01</v>
      </c>
      <c r="H66" s="33">
        <v>0</v>
      </c>
      <c r="I66" s="34">
        <f>ROUND(ROUND(H66,2)*ROUND(G66,3),2)</f>
      </c>
      <c r="J66" s="31" t="s">
        <v>107</v>
      </c>
      <c r="O66">
        <f>(I66*0)/100</f>
      </c>
      <c r="P66" t="s">
        <v>26</v>
      </c>
    </row>
    <row r="67" spans="1:5" ht="12.75">
      <c r="A67" s="35" t="s">
        <v>52</v>
      </c>
      <c r="E67" s="36" t="s">
        <v>48</v>
      </c>
    </row>
    <row r="68" spans="1:5" ht="51">
      <c r="A68" s="37" t="s">
        <v>54</v>
      </c>
      <c r="E68" s="38" t="s">
        <v>336</v>
      </c>
    </row>
    <row r="69" spans="1:5" ht="25.5">
      <c r="A69" t="s">
        <v>56</v>
      </c>
      <c r="E69" s="36" t="s">
        <v>337</v>
      </c>
    </row>
    <row r="70" spans="1:16" ht="12.75">
      <c r="A70" s="25" t="s">
        <v>46</v>
      </c>
      <c r="B70" s="29" t="s">
        <v>172</v>
      </c>
      <c r="C70" s="29" t="s">
        <v>338</v>
      </c>
      <c r="D70" s="25" t="s">
        <v>48</v>
      </c>
      <c r="E70" s="30" t="s">
        <v>339</v>
      </c>
      <c r="F70" s="31" t="s">
        <v>106</v>
      </c>
      <c r="G70" s="32">
        <v>25.01</v>
      </c>
      <c r="H70" s="33">
        <v>0</v>
      </c>
      <c r="I70" s="34">
        <f>ROUND(ROUND(H70,2)*ROUND(G70,3),2)</f>
      </c>
      <c r="J70" s="31" t="s">
        <v>107</v>
      </c>
      <c r="O70">
        <f>(I70*0)/100</f>
      </c>
      <c r="P70" t="s">
        <v>26</v>
      </c>
    </row>
    <row r="71" spans="1:5" ht="12.75">
      <c r="A71" s="35" t="s">
        <v>52</v>
      </c>
      <c r="E71" s="36" t="s">
        <v>48</v>
      </c>
    </row>
    <row r="72" spans="1:5" ht="51">
      <c r="A72" s="37" t="s">
        <v>54</v>
      </c>
      <c r="E72" s="38" t="s">
        <v>336</v>
      </c>
    </row>
    <row r="73" spans="1:5" ht="38.25">
      <c r="A73" t="s">
        <v>56</v>
      </c>
      <c r="E73" s="36" t="s">
        <v>340</v>
      </c>
    </row>
    <row r="74" spans="1:18" ht="12.75" customHeight="1">
      <c r="A74" s="6" t="s">
        <v>44</v>
      </c>
      <c r="B74" s="6"/>
      <c r="C74" s="41" t="s">
        <v>32</v>
      </c>
      <c r="D74" s="6"/>
      <c r="E74" s="27" t="s">
        <v>341</v>
      </c>
      <c r="F74" s="6"/>
      <c r="G74" s="6"/>
      <c r="H74" s="6"/>
      <c r="I74" s="42">
        <f>0+Q74</f>
      </c>
      <c r="J74" s="6"/>
      <c r="O74">
        <f>0+R74</f>
      </c>
      <c r="Q74">
        <f>0+I75+I79+I83+I87+I91</f>
      </c>
      <c r="R74">
        <f>0+O75+O79+O83+O87+O91</f>
      </c>
    </row>
    <row r="75" spans="1:16" ht="12.75">
      <c r="A75" s="25" t="s">
        <v>46</v>
      </c>
      <c r="B75" s="29" t="s">
        <v>176</v>
      </c>
      <c r="C75" s="29" t="s">
        <v>342</v>
      </c>
      <c r="D75" s="25" t="s">
        <v>48</v>
      </c>
      <c r="E75" s="30" t="s">
        <v>343</v>
      </c>
      <c r="F75" s="31" t="s">
        <v>186</v>
      </c>
      <c r="G75" s="32">
        <v>13.923</v>
      </c>
      <c r="H75" s="33">
        <v>0</v>
      </c>
      <c r="I75" s="34">
        <f>ROUND(ROUND(H75,2)*ROUND(G75,3),2)</f>
      </c>
      <c r="J75" s="31" t="s">
        <v>107</v>
      </c>
      <c r="O75">
        <f>(I75*0)/100</f>
      </c>
      <c r="P75" t="s">
        <v>26</v>
      </c>
    </row>
    <row r="76" spans="1:5" ht="12.75">
      <c r="A76" s="35" t="s">
        <v>52</v>
      </c>
      <c r="E76" s="36" t="s">
        <v>344</v>
      </c>
    </row>
    <row r="77" spans="1:5" ht="51">
      <c r="A77" s="37" t="s">
        <v>54</v>
      </c>
      <c r="E77" s="38" t="s">
        <v>345</v>
      </c>
    </row>
    <row r="78" spans="1:5" ht="369.75">
      <c r="A78" t="s">
        <v>56</v>
      </c>
      <c r="E78" s="36" t="s">
        <v>346</v>
      </c>
    </row>
    <row r="79" spans="1:16" ht="12.75">
      <c r="A79" s="25" t="s">
        <v>46</v>
      </c>
      <c r="B79" s="29" t="s">
        <v>264</v>
      </c>
      <c r="C79" s="29" t="s">
        <v>347</v>
      </c>
      <c r="D79" s="25" t="s">
        <v>48</v>
      </c>
      <c r="E79" s="30" t="s">
        <v>348</v>
      </c>
      <c r="F79" s="31" t="s">
        <v>186</v>
      </c>
      <c r="G79" s="32">
        <v>0.581</v>
      </c>
      <c r="H79" s="33">
        <v>0</v>
      </c>
      <c r="I79" s="34">
        <f>ROUND(ROUND(H79,2)*ROUND(G79,3),2)</f>
      </c>
      <c r="J79" s="31" t="s">
        <v>107</v>
      </c>
      <c r="O79">
        <f>(I79*0)/100</f>
      </c>
      <c r="P79" t="s">
        <v>26</v>
      </c>
    </row>
    <row r="80" spans="1:5" ht="12.75">
      <c r="A80" s="35" t="s">
        <v>52</v>
      </c>
      <c r="E80" s="36" t="s">
        <v>349</v>
      </c>
    </row>
    <row r="81" spans="1:5" ht="12.75">
      <c r="A81" s="37" t="s">
        <v>54</v>
      </c>
      <c r="E81" s="38" t="s">
        <v>350</v>
      </c>
    </row>
    <row r="82" spans="1:5" ht="369.75">
      <c r="A82" t="s">
        <v>56</v>
      </c>
      <c r="E82" s="36" t="s">
        <v>346</v>
      </c>
    </row>
    <row r="83" spans="1:16" ht="12.75">
      <c r="A83" s="25" t="s">
        <v>46</v>
      </c>
      <c r="B83" s="29" t="s">
        <v>270</v>
      </c>
      <c r="C83" s="29" t="s">
        <v>351</v>
      </c>
      <c r="D83" s="25" t="s">
        <v>48</v>
      </c>
      <c r="E83" s="30" t="s">
        <v>352</v>
      </c>
      <c r="F83" s="31" t="s">
        <v>353</v>
      </c>
      <c r="G83" s="32">
        <v>0.018</v>
      </c>
      <c r="H83" s="33">
        <v>0</v>
      </c>
      <c r="I83" s="34">
        <f>ROUND(ROUND(H83,2)*ROUND(G83,3),2)</f>
      </c>
      <c r="J83" s="31" t="s">
        <v>107</v>
      </c>
      <c r="O83">
        <f>(I83*0)/100</f>
      </c>
      <c r="P83" t="s">
        <v>26</v>
      </c>
    </row>
    <row r="84" spans="1:5" ht="12.75">
      <c r="A84" s="35" t="s">
        <v>52</v>
      </c>
      <c r="E84" s="36" t="s">
        <v>354</v>
      </c>
    </row>
    <row r="85" spans="1:5" ht="12.75">
      <c r="A85" s="37" t="s">
        <v>54</v>
      </c>
      <c r="E85" s="38" t="s">
        <v>355</v>
      </c>
    </row>
    <row r="86" spans="1:5" ht="178.5">
      <c r="A86" t="s">
        <v>56</v>
      </c>
      <c r="E86" s="36" t="s">
        <v>356</v>
      </c>
    </row>
    <row r="87" spans="1:16" ht="12.75">
      <c r="A87" s="25" t="s">
        <v>46</v>
      </c>
      <c r="B87" s="29" t="s">
        <v>276</v>
      </c>
      <c r="C87" s="29" t="s">
        <v>357</v>
      </c>
      <c r="D87" s="25" t="s">
        <v>48</v>
      </c>
      <c r="E87" s="30" t="s">
        <v>358</v>
      </c>
      <c r="F87" s="31" t="s">
        <v>186</v>
      </c>
      <c r="G87" s="32">
        <v>17.222</v>
      </c>
      <c r="H87" s="33">
        <v>0</v>
      </c>
      <c r="I87" s="34">
        <f>ROUND(ROUND(H87,2)*ROUND(G87,3),2)</f>
      </c>
      <c r="J87" s="31" t="s">
        <v>107</v>
      </c>
      <c r="O87">
        <f>(I87*0)/100</f>
      </c>
      <c r="P87" t="s">
        <v>26</v>
      </c>
    </row>
    <row r="88" spans="1:5" ht="25.5">
      <c r="A88" s="35" t="s">
        <v>52</v>
      </c>
      <c r="E88" s="36" t="s">
        <v>359</v>
      </c>
    </row>
    <row r="89" spans="1:5" ht="51">
      <c r="A89" s="37" t="s">
        <v>54</v>
      </c>
      <c r="E89" s="38" t="s">
        <v>360</v>
      </c>
    </row>
    <row r="90" spans="1:5" ht="38.25">
      <c r="A90" t="s">
        <v>56</v>
      </c>
      <c r="E90" s="36" t="s">
        <v>361</v>
      </c>
    </row>
    <row r="91" spans="1:16" ht="12.75">
      <c r="A91" s="25" t="s">
        <v>46</v>
      </c>
      <c r="B91" s="29" t="s">
        <v>362</v>
      </c>
      <c r="C91" s="29" t="s">
        <v>363</v>
      </c>
      <c r="D91" s="25" t="s">
        <v>48</v>
      </c>
      <c r="E91" s="30" t="s">
        <v>364</v>
      </c>
      <c r="F91" s="31" t="s">
        <v>186</v>
      </c>
      <c r="G91" s="32">
        <v>18.837</v>
      </c>
      <c r="H91" s="33">
        <v>0</v>
      </c>
      <c r="I91" s="34">
        <f>ROUND(ROUND(H91,2)*ROUND(G91,3),2)</f>
      </c>
      <c r="J91" s="31" t="s">
        <v>107</v>
      </c>
      <c r="O91">
        <f>(I91*0)/100</f>
      </c>
      <c r="P91" t="s">
        <v>26</v>
      </c>
    </row>
    <row r="92" spans="1:5" ht="25.5">
      <c r="A92" s="35" t="s">
        <v>52</v>
      </c>
      <c r="E92" s="36" t="s">
        <v>365</v>
      </c>
    </row>
    <row r="93" spans="1:5" ht="89.25">
      <c r="A93" s="37" t="s">
        <v>54</v>
      </c>
      <c r="E93" s="38" t="s">
        <v>366</v>
      </c>
    </row>
    <row r="94" spans="1:5" ht="51">
      <c r="A94" t="s">
        <v>56</v>
      </c>
      <c r="E94" s="36" t="s">
        <v>367</v>
      </c>
    </row>
    <row r="95" spans="1:18" ht="12.75" customHeight="1">
      <c r="A95" s="6" t="s">
        <v>44</v>
      </c>
      <c r="B95" s="6"/>
      <c r="C95" s="41" t="s">
        <v>34</v>
      </c>
      <c r="D95" s="6"/>
      <c r="E95" s="27" t="s">
        <v>368</v>
      </c>
      <c r="F95" s="6"/>
      <c r="G95" s="6"/>
      <c r="H95" s="6"/>
      <c r="I95" s="42">
        <f>0+Q95</f>
      </c>
      <c r="J95" s="6"/>
      <c r="O95">
        <f>0+R95</f>
      </c>
      <c r="Q95">
        <f>0+I96+I100+I104+I108+I112+I116+I120+I124</f>
      </c>
      <c r="R95">
        <f>0+O96+O100+O104+O108+O112+O116+O120+O124</f>
      </c>
    </row>
    <row r="96" spans="1:16" ht="12.75">
      <c r="A96" s="25" t="s">
        <v>46</v>
      </c>
      <c r="B96" s="29" t="s">
        <v>369</v>
      </c>
      <c r="C96" s="29" t="s">
        <v>370</v>
      </c>
      <c r="D96" s="25" t="s">
        <v>48</v>
      </c>
      <c r="E96" s="30" t="s">
        <v>371</v>
      </c>
      <c r="F96" s="31" t="s">
        <v>106</v>
      </c>
      <c r="G96" s="32">
        <v>927.883</v>
      </c>
      <c r="H96" s="33">
        <v>0</v>
      </c>
      <c r="I96" s="34">
        <f>ROUND(ROUND(H96,2)*ROUND(G96,3),2)</f>
      </c>
      <c r="J96" s="31" t="s">
        <v>107</v>
      </c>
      <c r="O96">
        <f>(I96*21)/100</f>
      </c>
      <c r="P96" t="s">
        <v>22</v>
      </c>
    </row>
    <row r="97" spans="1:5" ht="12.75">
      <c r="A97" s="35" t="s">
        <v>52</v>
      </c>
      <c r="E97" s="36" t="s">
        <v>372</v>
      </c>
    </row>
    <row r="98" spans="1:5" ht="25.5">
      <c r="A98" s="37" t="s">
        <v>54</v>
      </c>
      <c r="E98" s="38" t="s">
        <v>373</v>
      </c>
    </row>
    <row r="99" spans="1:5" ht="102">
      <c r="A99" t="s">
        <v>56</v>
      </c>
      <c r="E99" s="36" t="s">
        <v>374</v>
      </c>
    </row>
    <row r="100" spans="1:16" ht="12.75">
      <c r="A100" s="25" t="s">
        <v>46</v>
      </c>
      <c r="B100" s="29" t="s">
        <v>375</v>
      </c>
      <c r="C100" s="29" t="s">
        <v>376</v>
      </c>
      <c r="D100" s="25" t="s">
        <v>48</v>
      </c>
      <c r="E100" s="30" t="s">
        <v>377</v>
      </c>
      <c r="F100" s="31" t="s">
        <v>106</v>
      </c>
      <c r="G100" s="32">
        <v>23904.953</v>
      </c>
      <c r="H100" s="33">
        <v>0</v>
      </c>
      <c r="I100" s="34">
        <f>ROUND(ROUND(H100,2)*ROUND(G100,3),2)</f>
      </c>
      <c r="J100" s="31" t="s">
        <v>107</v>
      </c>
      <c r="O100">
        <f>(I100*21)/100</f>
      </c>
      <c r="P100" t="s">
        <v>22</v>
      </c>
    </row>
    <row r="101" spans="1:5" ht="12.75">
      <c r="A101" s="35" t="s">
        <v>52</v>
      </c>
      <c r="E101" s="36" t="s">
        <v>378</v>
      </c>
    </row>
    <row r="102" spans="1:5" ht="63.75">
      <c r="A102" s="37" t="s">
        <v>54</v>
      </c>
      <c r="E102" s="38" t="s">
        <v>379</v>
      </c>
    </row>
    <row r="103" spans="1:5" ht="51">
      <c r="A103" t="s">
        <v>56</v>
      </c>
      <c r="E103" s="36" t="s">
        <v>380</v>
      </c>
    </row>
    <row r="104" spans="1:16" ht="12.75">
      <c r="A104" s="25" t="s">
        <v>46</v>
      </c>
      <c r="B104" s="29" t="s">
        <v>381</v>
      </c>
      <c r="C104" s="29" t="s">
        <v>382</v>
      </c>
      <c r="D104" s="25" t="s">
        <v>48</v>
      </c>
      <c r="E104" s="30" t="s">
        <v>383</v>
      </c>
      <c r="F104" s="31" t="s">
        <v>106</v>
      </c>
      <c r="G104" s="32">
        <v>979.198</v>
      </c>
      <c r="H104" s="33">
        <v>0</v>
      </c>
      <c r="I104" s="34">
        <f>ROUND(ROUND(H104,2)*ROUND(G104,3),2)</f>
      </c>
      <c r="J104" s="31" t="s">
        <v>107</v>
      </c>
      <c r="O104">
        <f>(I104*21)/100</f>
      </c>
      <c r="P104" t="s">
        <v>22</v>
      </c>
    </row>
    <row r="105" spans="1:5" ht="25.5">
      <c r="A105" s="35" t="s">
        <v>52</v>
      </c>
      <c r="E105" s="36" t="s">
        <v>384</v>
      </c>
    </row>
    <row r="106" spans="1:5" ht="63.75">
      <c r="A106" s="37" t="s">
        <v>54</v>
      </c>
      <c r="E106" s="38" t="s">
        <v>385</v>
      </c>
    </row>
    <row r="107" spans="1:5" ht="51">
      <c r="A107" t="s">
        <v>56</v>
      </c>
      <c r="E107" s="36" t="s">
        <v>386</v>
      </c>
    </row>
    <row r="108" spans="1:16" ht="12.75">
      <c r="A108" s="25" t="s">
        <v>46</v>
      </c>
      <c r="B108" s="29" t="s">
        <v>387</v>
      </c>
      <c r="C108" s="29" t="s">
        <v>388</v>
      </c>
      <c r="D108" s="25" t="s">
        <v>48</v>
      </c>
      <c r="E108" s="30" t="s">
        <v>389</v>
      </c>
      <c r="F108" s="31" t="s">
        <v>106</v>
      </c>
      <c r="G108" s="32">
        <v>10870.93</v>
      </c>
      <c r="H108" s="33">
        <v>0</v>
      </c>
      <c r="I108" s="34">
        <f>ROUND(ROUND(H108,2)*ROUND(G108,3),2)</f>
      </c>
      <c r="J108" s="31" t="s">
        <v>107</v>
      </c>
      <c r="O108">
        <f>(I108*21)/100</f>
      </c>
      <c r="P108" t="s">
        <v>22</v>
      </c>
    </row>
    <row r="109" spans="1:5" ht="12.75">
      <c r="A109" s="35" t="s">
        <v>52</v>
      </c>
      <c r="E109" s="36" t="s">
        <v>390</v>
      </c>
    </row>
    <row r="110" spans="1:5" ht="25.5">
      <c r="A110" s="37" t="s">
        <v>54</v>
      </c>
      <c r="E110" s="38" t="s">
        <v>391</v>
      </c>
    </row>
    <row r="111" spans="1:5" ht="140.25">
      <c r="A111" t="s">
        <v>56</v>
      </c>
      <c r="E111" s="36" t="s">
        <v>392</v>
      </c>
    </row>
    <row r="112" spans="1:16" ht="12.75">
      <c r="A112" s="25" t="s">
        <v>46</v>
      </c>
      <c r="B112" s="29" t="s">
        <v>393</v>
      </c>
      <c r="C112" s="29" t="s">
        <v>394</v>
      </c>
      <c r="D112" s="25" t="s">
        <v>48</v>
      </c>
      <c r="E112" s="30" t="s">
        <v>395</v>
      </c>
      <c r="F112" s="31" t="s">
        <v>106</v>
      </c>
      <c r="G112" s="32">
        <v>11399.023</v>
      </c>
      <c r="H112" s="33">
        <v>0</v>
      </c>
      <c r="I112" s="34">
        <f>ROUND(ROUND(H112,2)*ROUND(G112,3),2)</f>
      </c>
      <c r="J112" s="31" t="s">
        <v>107</v>
      </c>
      <c r="O112">
        <f>(I112*21)/100</f>
      </c>
      <c r="P112" t="s">
        <v>22</v>
      </c>
    </row>
    <row r="113" spans="1:5" ht="12.75">
      <c r="A113" s="35" t="s">
        <v>52</v>
      </c>
      <c r="E113" s="36" t="s">
        <v>396</v>
      </c>
    </row>
    <row r="114" spans="1:5" ht="25.5">
      <c r="A114" s="37" t="s">
        <v>54</v>
      </c>
      <c r="E114" s="38" t="s">
        <v>397</v>
      </c>
    </row>
    <row r="115" spans="1:5" ht="140.25">
      <c r="A115" t="s">
        <v>56</v>
      </c>
      <c r="E115" s="36" t="s">
        <v>392</v>
      </c>
    </row>
    <row r="116" spans="1:16" ht="12.75">
      <c r="A116" s="25" t="s">
        <v>46</v>
      </c>
      <c r="B116" s="29" t="s">
        <v>398</v>
      </c>
      <c r="C116" s="29" t="s">
        <v>399</v>
      </c>
      <c r="D116" s="25" t="s">
        <v>48</v>
      </c>
      <c r="E116" s="30" t="s">
        <v>400</v>
      </c>
      <c r="F116" s="31" t="s">
        <v>186</v>
      </c>
      <c r="G116" s="32">
        <v>98.1</v>
      </c>
      <c r="H116" s="33">
        <v>0</v>
      </c>
      <c r="I116" s="34">
        <f>ROUND(ROUND(H116,2)*ROUND(G116,3),2)</f>
      </c>
      <c r="J116" s="31" t="s">
        <v>107</v>
      </c>
      <c r="O116">
        <f>(I116*21)/100</f>
      </c>
      <c r="P116" t="s">
        <v>22</v>
      </c>
    </row>
    <row r="117" spans="1:5" ht="12.75">
      <c r="A117" s="35" t="s">
        <v>52</v>
      </c>
      <c r="E117" s="36" t="s">
        <v>48</v>
      </c>
    </row>
    <row r="118" spans="1:5" ht="76.5">
      <c r="A118" s="37" t="s">
        <v>54</v>
      </c>
      <c r="E118" s="38" t="s">
        <v>401</v>
      </c>
    </row>
    <row r="119" spans="1:5" ht="140.25">
      <c r="A119" t="s">
        <v>56</v>
      </c>
      <c r="E119" s="36" t="s">
        <v>402</v>
      </c>
    </row>
    <row r="120" spans="1:16" ht="12.75">
      <c r="A120" s="25" t="s">
        <v>46</v>
      </c>
      <c r="B120" s="29" t="s">
        <v>403</v>
      </c>
      <c r="C120" s="29" t="s">
        <v>404</v>
      </c>
      <c r="D120" s="25" t="s">
        <v>48</v>
      </c>
      <c r="E120" s="30" t="s">
        <v>405</v>
      </c>
      <c r="F120" s="31" t="s">
        <v>106</v>
      </c>
      <c r="G120" s="32">
        <v>190.546</v>
      </c>
      <c r="H120" s="33">
        <v>0</v>
      </c>
      <c r="I120" s="34">
        <f>ROUND(ROUND(H120,2)*ROUND(G120,3),2)</f>
      </c>
      <c r="J120" s="31" t="s">
        <v>107</v>
      </c>
      <c r="O120">
        <f>(I120*21)/100</f>
      </c>
      <c r="P120" t="s">
        <v>22</v>
      </c>
    </row>
    <row r="121" spans="1:5" ht="12.75">
      <c r="A121" s="35" t="s">
        <v>52</v>
      </c>
      <c r="E121" s="36" t="s">
        <v>406</v>
      </c>
    </row>
    <row r="122" spans="1:5" ht="25.5">
      <c r="A122" s="37" t="s">
        <v>54</v>
      </c>
      <c r="E122" s="38" t="s">
        <v>407</v>
      </c>
    </row>
    <row r="123" spans="1:5" ht="153">
      <c r="A123" t="s">
        <v>56</v>
      </c>
      <c r="E123" s="36" t="s">
        <v>408</v>
      </c>
    </row>
    <row r="124" spans="1:16" ht="12.75">
      <c r="A124" s="25" t="s">
        <v>46</v>
      </c>
      <c r="B124" s="29" t="s">
        <v>409</v>
      </c>
      <c r="C124" s="29" t="s">
        <v>410</v>
      </c>
      <c r="D124" s="25" t="s">
        <v>48</v>
      </c>
      <c r="E124" s="30" t="s">
        <v>411</v>
      </c>
      <c r="F124" s="31" t="s">
        <v>158</v>
      </c>
      <c r="G124" s="32">
        <v>505.884</v>
      </c>
      <c r="H124" s="33">
        <v>0</v>
      </c>
      <c r="I124" s="34">
        <f>ROUND(ROUND(H124,2)*ROUND(G124,3),2)</f>
      </c>
      <c r="J124" s="31" t="s">
        <v>107</v>
      </c>
      <c r="O124">
        <f>(I124*21)/100</f>
      </c>
      <c r="P124" t="s">
        <v>22</v>
      </c>
    </row>
    <row r="125" spans="1:5" ht="38.25">
      <c r="A125" s="35" t="s">
        <v>52</v>
      </c>
      <c r="E125" s="36" t="s">
        <v>412</v>
      </c>
    </row>
    <row r="126" spans="1:5" ht="127.5">
      <c r="A126" s="37" t="s">
        <v>54</v>
      </c>
      <c r="E126" s="38" t="s">
        <v>413</v>
      </c>
    </row>
    <row r="127" spans="1:5" ht="38.25">
      <c r="A127" t="s">
        <v>56</v>
      </c>
      <c r="E127" s="36" t="s">
        <v>414</v>
      </c>
    </row>
    <row r="128" spans="1:18" ht="12.75" customHeight="1">
      <c r="A128" s="6" t="s">
        <v>44</v>
      </c>
      <c r="B128" s="6"/>
      <c r="C128" s="41" t="s">
        <v>80</v>
      </c>
      <c r="D128" s="6"/>
      <c r="E128" s="27" t="s">
        <v>415</v>
      </c>
      <c r="F128" s="6"/>
      <c r="G128" s="6"/>
      <c r="H128" s="6"/>
      <c r="I128" s="42">
        <f>0+Q128</f>
      </c>
      <c r="J128" s="6"/>
      <c r="O128">
        <f>0+R128</f>
      </c>
      <c r="Q128">
        <f>0+I129+I133+I137+I141+I145+I149+I153+I157+I161+I165+I169</f>
      </c>
      <c r="R128">
        <f>0+O129+O133+O137+O141+O145+O149+O153+O157+O161+O165+O169</f>
      </c>
    </row>
    <row r="129" spans="1:16" ht="12.75">
      <c r="A129" s="25" t="s">
        <v>46</v>
      </c>
      <c r="B129" s="29" t="s">
        <v>416</v>
      </c>
      <c r="C129" s="29" t="s">
        <v>417</v>
      </c>
      <c r="D129" s="25" t="s">
        <v>48</v>
      </c>
      <c r="E129" s="30" t="s">
        <v>418</v>
      </c>
      <c r="F129" s="31" t="s">
        <v>158</v>
      </c>
      <c r="G129" s="32">
        <v>143.48</v>
      </c>
      <c r="H129" s="33">
        <v>0</v>
      </c>
      <c r="I129" s="34">
        <f>ROUND(ROUND(H129,2)*ROUND(G129,3),2)</f>
      </c>
      <c r="J129" s="31"/>
      <c r="O129">
        <f>(I129*0)/100</f>
      </c>
      <c r="P129" t="s">
        <v>26</v>
      </c>
    </row>
    <row r="130" spans="1:5" ht="12.75">
      <c r="A130" s="35" t="s">
        <v>52</v>
      </c>
      <c r="E130" s="36" t="s">
        <v>419</v>
      </c>
    </row>
    <row r="131" spans="1:5" ht="25.5">
      <c r="A131" s="37" t="s">
        <v>54</v>
      </c>
      <c r="E131" s="38" t="s">
        <v>420</v>
      </c>
    </row>
    <row r="132" spans="1:5" ht="255">
      <c r="A132" t="s">
        <v>56</v>
      </c>
      <c r="E132" s="36" t="s">
        <v>421</v>
      </c>
    </row>
    <row r="133" spans="1:16" ht="12.75">
      <c r="A133" s="25" t="s">
        <v>46</v>
      </c>
      <c r="B133" s="29" t="s">
        <v>422</v>
      </c>
      <c r="C133" s="29" t="s">
        <v>423</v>
      </c>
      <c r="D133" s="25" t="s">
        <v>48</v>
      </c>
      <c r="E133" s="30" t="s">
        <v>424</v>
      </c>
      <c r="F133" s="31" t="s">
        <v>158</v>
      </c>
      <c r="G133" s="32">
        <v>3.13</v>
      </c>
      <c r="H133" s="33">
        <v>0</v>
      </c>
      <c r="I133" s="34">
        <f>ROUND(ROUND(H133,2)*ROUND(G133,3),2)</f>
      </c>
      <c r="J133" s="31"/>
      <c r="O133">
        <f>(I133*0)/100</f>
      </c>
      <c r="P133" t="s">
        <v>26</v>
      </c>
    </row>
    <row r="134" spans="1:5" ht="12.75">
      <c r="A134" s="35" t="s">
        <v>52</v>
      </c>
      <c r="E134" s="36" t="s">
        <v>425</v>
      </c>
    </row>
    <row r="135" spans="1:5" ht="25.5">
      <c r="A135" s="37" t="s">
        <v>54</v>
      </c>
      <c r="E135" s="38" t="s">
        <v>426</v>
      </c>
    </row>
    <row r="136" spans="1:5" ht="255">
      <c r="A136" t="s">
        <v>56</v>
      </c>
      <c r="E136" s="36" t="s">
        <v>421</v>
      </c>
    </row>
    <row r="137" spans="1:16" ht="12.75">
      <c r="A137" s="25" t="s">
        <v>46</v>
      </c>
      <c r="B137" s="29" t="s">
        <v>427</v>
      </c>
      <c r="C137" s="29" t="s">
        <v>428</v>
      </c>
      <c r="D137" s="25" t="s">
        <v>48</v>
      </c>
      <c r="E137" s="30" t="s">
        <v>429</v>
      </c>
      <c r="F137" s="31" t="s">
        <v>98</v>
      </c>
      <c r="G137" s="32">
        <v>42</v>
      </c>
      <c r="H137" s="33">
        <v>0</v>
      </c>
      <c r="I137" s="34">
        <f>ROUND(ROUND(H137,2)*ROUND(G137,3),2)</f>
      </c>
      <c r="J137" s="31" t="s">
        <v>107</v>
      </c>
      <c r="O137">
        <f>(I137*0)/100</f>
      </c>
      <c r="P137" t="s">
        <v>26</v>
      </c>
    </row>
    <row r="138" spans="1:5" ht="12.75">
      <c r="A138" s="35" t="s">
        <v>52</v>
      </c>
      <c r="E138" s="36" t="s">
        <v>48</v>
      </c>
    </row>
    <row r="139" spans="1:5" ht="25.5">
      <c r="A139" s="37" t="s">
        <v>54</v>
      </c>
      <c r="E139" s="38" t="s">
        <v>430</v>
      </c>
    </row>
    <row r="140" spans="1:5" ht="76.5">
      <c r="A140" t="s">
        <v>56</v>
      </c>
      <c r="E140" s="36" t="s">
        <v>431</v>
      </c>
    </row>
    <row r="141" spans="1:16" ht="12.75">
      <c r="A141" s="25" t="s">
        <v>46</v>
      </c>
      <c r="B141" s="29" t="s">
        <v>432</v>
      </c>
      <c r="C141" s="29" t="s">
        <v>433</v>
      </c>
      <c r="D141" s="25" t="s">
        <v>48</v>
      </c>
      <c r="E141" s="30" t="s">
        <v>434</v>
      </c>
      <c r="F141" s="31" t="s">
        <v>98</v>
      </c>
      <c r="G141" s="32">
        <v>1</v>
      </c>
      <c r="H141" s="33">
        <v>0</v>
      </c>
      <c r="I141" s="34">
        <f>ROUND(ROUND(H141,2)*ROUND(G141,3),2)</f>
      </c>
      <c r="J141" s="31" t="s">
        <v>107</v>
      </c>
      <c r="O141">
        <f>(I141*0)/100</f>
      </c>
      <c r="P141" t="s">
        <v>26</v>
      </c>
    </row>
    <row r="142" spans="1:5" ht="12.75">
      <c r="A142" s="35" t="s">
        <v>52</v>
      </c>
      <c r="E142" s="36" t="s">
        <v>48</v>
      </c>
    </row>
    <row r="143" spans="1:5" ht="25.5">
      <c r="A143" s="37" t="s">
        <v>54</v>
      </c>
      <c r="E143" s="38" t="s">
        <v>435</v>
      </c>
    </row>
    <row r="144" spans="1:5" ht="242.25">
      <c r="A144" t="s">
        <v>56</v>
      </c>
      <c r="E144" s="36" t="s">
        <v>436</v>
      </c>
    </row>
    <row r="145" spans="1:16" ht="12.75">
      <c r="A145" s="25" t="s">
        <v>46</v>
      </c>
      <c r="B145" s="29" t="s">
        <v>437</v>
      </c>
      <c r="C145" s="29" t="s">
        <v>438</v>
      </c>
      <c r="D145" s="25" t="s">
        <v>48</v>
      </c>
      <c r="E145" s="30" t="s">
        <v>439</v>
      </c>
      <c r="F145" s="31" t="s">
        <v>98</v>
      </c>
      <c r="G145" s="32">
        <v>7</v>
      </c>
      <c r="H145" s="33">
        <v>0</v>
      </c>
      <c r="I145" s="34">
        <f>ROUND(ROUND(H145,2)*ROUND(G145,3),2)</f>
      </c>
      <c r="J145" s="31" t="s">
        <v>107</v>
      </c>
      <c r="O145">
        <f>(I145*0)/100</f>
      </c>
      <c r="P145" t="s">
        <v>26</v>
      </c>
    </row>
    <row r="146" spans="1:5" ht="12.75">
      <c r="A146" s="35" t="s">
        <v>52</v>
      </c>
      <c r="E146" s="36" t="s">
        <v>48</v>
      </c>
    </row>
    <row r="147" spans="1:5" ht="25.5">
      <c r="A147" s="37" t="s">
        <v>54</v>
      </c>
      <c r="E147" s="38" t="s">
        <v>440</v>
      </c>
    </row>
    <row r="148" spans="1:5" ht="51">
      <c r="A148" t="s">
        <v>56</v>
      </c>
      <c r="E148" s="36" t="s">
        <v>441</v>
      </c>
    </row>
    <row r="149" spans="1:16" ht="12.75">
      <c r="A149" s="25" t="s">
        <v>46</v>
      </c>
      <c r="B149" s="29" t="s">
        <v>442</v>
      </c>
      <c r="C149" s="29" t="s">
        <v>443</v>
      </c>
      <c r="D149" s="25" t="s">
        <v>48</v>
      </c>
      <c r="E149" s="30" t="s">
        <v>444</v>
      </c>
      <c r="F149" s="31" t="s">
        <v>186</v>
      </c>
      <c r="G149" s="32">
        <v>1.874</v>
      </c>
      <c r="H149" s="33">
        <v>0</v>
      </c>
      <c r="I149" s="34">
        <f>ROUND(ROUND(H149,2)*ROUND(G149,3),2)</f>
      </c>
      <c r="J149" s="31" t="s">
        <v>107</v>
      </c>
      <c r="O149">
        <f>(I149*0)/100</f>
      </c>
      <c r="P149" t="s">
        <v>26</v>
      </c>
    </row>
    <row r="150" spans="1:5" ht="12.75">
      <c r="A150" s="35" t="s">
        <v>52</v>
      </c>
      <c r="E150" s="36" t="s">
        <v>445</v>
      </c>
    </row>
    <row r="151" spans="1:5" ht="63.75">
      <c r="A151" s="37" t="s">
        <v>54</v>
      </c>
      <c r="E151" s="38" t="s">
        <v>446</v>
      </c>
    </row>
    <row r="152" spans="1:5" ht="369.75">
      <c r="A152" t="s">
        <v>56</v>
      </c>
      <c r="E152" s="36" t="s">
        <v>346</v>
      </c>
    </row>
    <row r="153" spans="1:16" ht="12.75">
      <c r="A153" s="25" t="s">
        <v>46</v>
      </c>
      <c r="B153" s="29" t="s">
        <v>447</v>
      </c>
      <c r="C153" s="29" t="s">
        <v>448</v>
      </c>
      <c r="D153" s="25" t="s">
        <v>48</v>
      </c>
      <c r="E153" s="30" t="s">
        <v>449</v>
      </c>
      <c r="F153" s="31" t="s">
        <v>186</v>
      </c>
      <c r="G153" s="32">
        <v>1.5</v>
      </c>
      <c r="H153" s="33">
        <v>0</v>
      </c>
      <c r="I153" s="34">
        <f>ROUND(ROUND(H153,2)*ROUND(G153,3),2)</f>
      </c>
      <c r="J153" s="31" t="s">
        <v>107</v>
      </c>
      <c r="O153">
        <f>(I153*0)/100</f>
      </c>
      <c r="P153" t="s">
        <v>26</v>
      </c>
    </row>
    <row r="154" spans="1:5" ht="12.75">
      <c r="A154" s="35" t="s">
        <v>52</v>
      </c>
      <c r="E154" s="36" t="s">
        <v>450</v>
      </c>
    </row>
    <row r="155" spans="1:5" ht="25.5">
      <c r="A155" s="37" t="s">
        <v>54</v>
      </c>
      <c r="E155" s="38" t="s">
        <v>451</v>
      </c>
    </row>
    <row r="156" spans="1:5" ht="369.75">
      <c r="A156" t="s">
        <v>56</v>
      </c>
      <c r="E156" s="36" t="s">
        <v>346</v>
      </c>
    </row>
    <row r="157" spans="1:16" ht="12.75">
      <c r="A157" s="25" t="s">
        <v>46</v>
      </c>
      <c r="B157" s="29" t="s">
        <v>452</v>
      </c>
      <c r="C157" s="29" t="s">
        <v>453</v>
      </c>
      <c r="D157" s="25" t="s">
        <v>48</v>
      </c>
      <c r="E157" s="30" t="s">
        <v>454</v>
      </c>
      <c r="F157" s="31" t="s">
        <v>158</v>
      </c>
      <c r="G157" s="32">
        <v>143.48</v>
      </c>
      <c r="H157" s="33">
        <v>0</v>
      </c>
      <c r="I157" s="34">
        <f>ROUND(ROUND(H157,2)*ROUND(G157,3),2)</f>
      </c>
      <c r="J157" s="31" t="s">
        <v>107</v>
      </c>
      <c r="O157">
        <f>(I157*0)/100</f>
      </c>
      <c r="P157" t="s">
        <v>26</v>
      </c>
    </row>
    <row r="158" spans="1:5" ht="12.75">
      <c r="A158" s="35" t="s">
        <v>52</v>
      </c>
      <c r="E158" s="36" t="s">
        <v>48</v>
      </c>
    </row>
    <row r="159" spans="1:5" ht="25.5">
      <c r="A159" s="37" t="s">
        <v>54</v>
      </c>
      <c r="E159" s="38" t="s">
        <v>455</v>
      </c>
    </row>
    <row r="160" spans="1:5" ht="51">
      <c r="A160" t="s">
        <v>56</v>
      </c>
      <c r="E160" s="36" t="s">
        <v>456</v>
      </c>
    </row>
    <row r="161" spans="1:16" ht="12.75">
      <c r="A161" s="25" t="s">
        <v>46</v>
      </c>
      <c r="B161" s="29" t="s">
        <v>457</v>
      </c>
      <c r="C161" s="29" t="s">
        <v>458</v>
      </c>
      <c r="D161" s="25" t="s">
        <v>48</v>
      </c>
      <c r="E161" s="30" t="s">
        <v>459</v>
      </c>
      <c r="F161" s="31" t="s">
        <v>158</v>
      </c>
      <c r="G161" s="32">
        <v>3.13</v>
      </c>
      <c r="H161" s="33">
        <v>0</v>
      </c>
      <c r="I161" s="34">
        <f>ROUND(ROUND(H161,2)*ROUND(G161,3),2)</f>
      </c>
      <c r="J161" s="31" t="s">
        <v>107</v>
      </c>
      <c r="O161">
        <f>(I161*0)/100</f>
      </c>
      <c r="P161" t="s">
        <v>26</v>
      </c>
    </row>
    <row r="162" spans="1:5" ht="12.75">
      <c r="A162" s="35" t="s">
        <v>52</v>
      </c>
      <c r="E162" s="36" t="s">
        <v>48</v>
      </c>
    </row>
    <row r="163" spans="1:5" ht="25.5">
      <c r="A163" s="37" t="s">
        <v>54</v>
      </c>
      <c r="E163" s="38" t="s">
        <v>460</v>
      </c>
    </row>
    <row r="164" spans="1:5" ht="51">
      <c r="A164" t="s">
        <v>56</v>
      </c>
      <c r="E164" s="36" t="s">
        <v>456</v>
      </c>
    </row>
    <row r="165" spans="1:16" ht="12.75">
      <c r="A165" s="25" t="s">
        <v>46</v>
      </c>
      <c r="B165" s="29" t="s">
        <v>461</v>
      </c>
      <c r="C165" s="29" t="s">
        <v>462</v>
      </c>
      <c r="D165" s="25" t="s">
        <v>48</v>
      </c>
      <c r="E165" s="30" t="s">
        <v>463</v>
      </c>
      <c r="F165" s="31" t="s">
        <v>158</v>
      </c>
      <c r="G165" s="32">
        <v>293.22</v>
      </c>
      <c r="H165" s="33">
        <v>0</v>
      </c>
      <c r="I165" s="34">
        <f>ROUND(ROUND(H165,2)*ROUND(G165,3),2)</f>
      </c>
      <c r="J165" s="31" t="s">
        <v>107</v>
      </c>
      <c r="O165">
        <f>(I165*0)/100</f>
      </c>
      <c r="P165" t="s">
        <v>26</v>
      </c>
    </row>
    <row r="166" spans="1:5" ht="12.75">
      <c r="A166" s="35" t="s">
        <v>52</v>
      </c>
      <c r="E166" s="36" t="s">
        <v>48</v>
      </c>
    </row>
    <row r="167" spans="1:5" ht="12.75">
      <c r="A167" s="37" t="s">
        <v>54</v>
      </c>
      <c r="E167" s="38" t="s">
        <v>464</v>
      </c>
    </row>
    <row r="168" spans="1:5" ht="25.5">
      <c r="A168" t="s">
        <v>56</v>
      </c>
      <c r="E168" s="36" t="s">
        <v>465</v>
      </c>
    </row>
    <row r="169" spans="1:16" ht="12.75">
      <c r="A169" s="25" t="s">
        <v>46</v>
      </c>
      <c r="B169" s="29" t="s">
        <v>466</v>
      </c>
      <c r="C169" s="29" t="s">
        <v>467</v>
      </c>
      <c r="D169" s="25" t="s">
        <v>48</v>
      </c>
      <c r="E169" s="30" t="s">
        <v>468</v>
      </c>
      <c r="F169" s="31" t="s">
        <v>98</v>
      </c>
      <c r="G169" s="32">
        <v>10</v>
      </c>
      <c r="H169" s="33">
        <v>0</v>
      </c>
      <c r="I169" s="34">
        <f>ROUND(ROUND(H169,2)*ROUND(G169,3),2)</f>
      </c>
      <c r="J169" s="31" t="s">
        <v>107</v>
      </c>
      <c r="O169">
        <f>(I169*0)/100</f>
      </c>
      <c r="P169" t="s">
        <v>26</v>
      </c>
    </row>
    <row r="170" spans="1:5" ht="25.5">
      <c r="A170" s="35" t="s">
        <v>52</v>
      </c>
      <c r="E170" s="36" t="s">
        <v>469</v>
      </c>
    </row>
    <row r="171" spans="1:5" ht="25.5">
      <c r="A171" s="37" t="s">
        <v>54</v>
      </c>
      <c r="E171" s="38" t="s">
        <v>470</v>
      </c>
    </row>
    <row r="172" spans="1:5" ht="12.75">
      <c r="A172" t="s">
        <v>56</v>
      </c>
      <c r="E172" s="36" t="s">
        <v>471</v>
      </c>
    </row>
    <row r="173" spans="1:18" ht="12.75" customHeight="1">
      <c r="A173" s="6" t="s">
        <v>44</v>
      </c>
      <c r="B173" s="6"/>
      <c r="C173" s="41" t="s">
        <v>39</v>
      </c>
      <c r="D173" s="6"/>
      <c r="E173" s="27" t="s">
        <v>154</v>
      </c>
      <c r="F173" s="6"/>
      <c r="G173" s="6"/>
      <c r="H173" s="6"/>
      <c r="I173" s="42">
        <f>0+Q173</f>
      </c>
      <c r="J173" s="6"/>
      <c r="O173">
        <f>0+R173</f>
      </c>
      <c r="Q173">
        <f>0+I174+I178+I182+I186+I190+I194+I198+I202+I206+I210+I214+I218+I222</f>
      </c>
      <c r="R173">
        <f>0+O174+O178+O182+O186+O190+O194+O198+O202+O206+O210+O214+O218+O222</f>
      </c>
    </row>
    <row r="174" spans="1:16" ht="12.75">
      <c r="A174" s="25" t="s">
        <v>46</v>
      </c>
      <c r="B174" s="29" t="s">
        <v>472</v>
      </c>
      <c r="C174" s="29" t="s">
        <v>473</v>
      </c>
      <c r="D174" s="25" t="s">
        <v>48</v>
      </c>
      <c r="E174" s="30" t="s">
        <v>474</v>
      </c>
      <c r="F174" s="31" t="s">
        <v>158</v>
      </c>
      <c r="G174" s="32">
        <v>12</v>
      </c>
      <c r="H174" s="33">
        <v>0</v>
      </c>
      <c r="I174" s="34">
        <f>ROUND(ROUND(H174,2)*ROUND(G174,3),2)</f>
      </c>
      <c r="J174" s="31" t="s">
        <v>107</v>
      </c>
      <c r="O174">
        <f>(I174*21)/100</f>
      </c>
      <c r="P174" t="s">
        <v>22</v>
      </c>
    </row>
    <row r="175" spans="1:5" ht="12.75">
      <c r="A175" s="35" t="s">
        <v>52</v>
      </c>
      <c r="E175" s="36" t="s">
        <v>475</v>
      </c>
    </row>
    <row r="176" spans="1:5" ht="25.5">
      <c r="A176" s="37" t="s">
        <v>54</v>
      </c>
      <c r="E176" s="38" t="s">
        <v>476</v>
      </c>
    </row>
    <row r="177" spans="1:5" ht="76.5">
      <c r="A177" t="s">
        <v>56</v>
      </c>
      <c r="E177" s="36" t="s">
        <v>477</v>
      </c>
    </row>
    <row r="178" spans="1:16" ht="25.5">
      <c r="A178" s="25" t="s">
        <v>46</v>
      </c>
      <c r="B178" s="29" t="s">
        <v>478</v>
      </c>
      <c r="C178" s="29" t="s">
        <v>479</v>
      </c>
      <c r="D178" s="25" t="s">
        <v>48</v>
      </c>
      <c r="E178" s="30" t="s">
        <v>480</v>
      </c>
      <c r="F178" s="31" t="s">
        <v>106</v>
      </c>
      <c r="G178" s="32">
        <v>100.421</v>
      </c>
      <c r="H178" s="33">
        <v>0</v>
      </c>
      <c r="I178" s="34">
        <f>ROUND(ROUND(H178,2)*ROUND(G178,3),2)</f>
      </c>
      <c r="J178" s="31" t="s">
        <v>107</v>
      </c>
      <c r="O178">
        <f>(I178*21)/100</f>
      </c>
      <c r="P178" t="s">
        <v>22</v>
      </c>
    </row>
    <row r="179" spans="1:5" ht="12.75">
      <c r="A179" s="35" t="s">
        <v>52</v>
      </c>
      <c r="E179" s="36" t="s">
        <v>481</v>
      </c>
    </row>
    <row r="180" spans="1:5" ht="51">
      <c r="A180" s="37" t="s">
        <v>54</v>
      </c>
      <c r="E180" s="38" t="s">
        <v>482</v>
      </c>
    </row>
    <row r="181" spans="1:5" ht="12.75">
      <c r="A181" t="s">
        <v>56</v>
      </c>
      <c r="E181" s="36" t="s">
        <v>483</v>
      </c>
    </row>
    <row r="182" spans="1:16" ht="12.75">
      <c r="A182" s="25" t="s">
        <v>46</v>
      </c>
      <c r="B182" s="29" t="s">
        <v>484</v>
      </c>
      <c r="C182" s="29" t="s">
        <v>485</v>
      </c>
      <c r="D182" s="25" t="s">
        <v>67</v>
      </c>
      <c r="E182" s="30" t="s">
        <v>486</v>
      </c>
      <c r="F182" s="31" t="s">
        <v>158</v>
      </c>
      <c r="G182" s="32">
        <v>2019.37</v>
      </c>
      <c r="H182" s="33">
        <v>0</v>
      </c>
      <c r="I182" s="34">
        <f>ROUND(ROUND(H182,2)*ROUND(G182,3),2)</f>
      </c>
      <c r="J182" s="31" t="s">
        <v>107</v>
      </c>
      <c r="O182">
        <f>(I182*21)/100</f>
      </c>
      <c r="P182" t="s">
        <v>22</v>
      </c>
    </row>
    <row r="183" spans="1:5" ht="12.75">
      <c r="A183" s="35" t="s">
        <v>52</v>
      </c>
      <c r="E183" s="36" t="s">
        <v>487</v>
      </c>
    </row>
    <row r="184" spans="1:5" ht="51">
      <c r="A184" s="37" t="s">
        <v>54</v>
      </c>
      <c r="E184" s="38" t="s">
        <v>488</v>
      </c>
    </row>
    <row r="185" spans="1:5" ht="51">
      <c r="A185" t="s">
        <v>56</v>
      </c>
      <c r="E185" s="36" t="s">
        <v>489</v>
      </c>
    </row>
    <row r="186" spans="1:16" ht="12.75">
      <c r="A186" s="25" t="s">
        <v>46</v>
      </c>
      <c r="B186" s="29" t="s">
        <v>490</v>
      </c>
      <c r="C186" s="29" t="s">
        <v>485</v>
      </c>
      <c r="D186" s="25" t="s">
        <v>70</v>
      </c>
      <c r="E186" s="30" t="s">
        <v>486</v>
      </c>
      <c r="F186" s="31" t="s">
        <v>158</v>
      </c>
      <c r="G186" s="32">
        <v>37.6</v>
      </c>
      <c r="H186" s="33">
        <v>0</v>
      </c>
      <c r="I186" s="34">
        <f>ROUND(ROUND(H186,2)*ROUND(G186,3),2)</f>
      </c>
      <c r="J186" s="31" t="s">
        <v>107</v>
      </c>
      <c r="O186">
        <f>(I186*21)/100</f>
      </c>
      <c r="P186" t="s">
        <v>22</v>
      </c>
    </row>
    <row r="187" spans="1:5" ht="12.75">
      <c r="A187" s="35" t="s">
        <v>52</v>
      </c>
      <c r="E187" s="36" t="s">
        <v>491</v>
      </c>
    </row>
    <row r="188" spans="1:5" ht="51">
      <c r="A188" s="37" t="s">
        <v>54</v>
      </c>
      <c r="E188" s="38" t="s">
        <v>492</v>
      </c>
    </row>
    <row r="189" spans="1:5" ht="51">
      <c r="A189" t="s">
        <v>56</v>
      </c>
      <c r="E189" s="36" t="s">
        <v>489</v>
      </c>
    </row>
    <row r="190" spans="1:16" ht="12.75">
      <c r="A190" s="25" t="s">
        <v>46</v>
      </c>
      <c r="B190" s="29" t="s">
        <v>493</v>
      </c>
      <c r="C190" s="29" t="s">
        <v>494</v>
      </c>
      <c r="D190" s="25" t="s">
        <v>48</v>
      </c>
      <c r="E190" s="30" t="s">
        <v>495</v>
      </c>
      <c r="F190" s="31" t="s">
        <v>158</v>
      </c>
      <c r="G190" s="32">
        <v>32</v>
      </c>
      <c r="H190" s="33">
        <v>0</v>
      </c>
      <c r="I190" s="34">
        <f>ROUND(ROUND(H190,2)*ROUND(G190,3),2)</f>
      </c>
      <c r="J190" s="31" t="s">
        <v>107</v>
      </c>
      <c r="O190">
        <f>(I190*21)/100</f>
      </c>
      <c r="P190" t="s">
        <v>22</v>
      </c>
    </row>
    <row r="191" spans="1:5" ht="12.75">
      <c r="A191" s="35" t="s">
        <v>52</v>
      </c>
      <c r="E191" s="36" t="s">
        <v>496</v>
      </c>
    </row>
    <row r="192" spans="1:5" ht="63.75">
      <c r="A192" s="37" t="s">
        <v>54</v>
      </c>
      <c r="E192" s="38" t="s">
        <v>497</v>
      </c>
    </row>
    <row r="193" spans="1:5" ht="51">
      <c r="A193" t="s">
        <v>56</v>
      </c>
      <c r="E193" s="36" t="s">
        <v>498</v>
      </c>
    </row>
    <row r="194" spans="1:16" ht="12.75">
      <c r="A194" s="25" t="s">
        <v>46</v>
      </c>
      <c r="B194" s="29" t="s">
        <v>499</v>
      </c>
      <c r="C194" s="29" t="s">
        <v>500</v>
      </c>
      <c r="D194" s="25" t="s">
        <v>48</v>
      </c>
      <c r="E194" s="30" t="s">
        <v>501</v>
      </c>
      <c r="F194" s="31" t="s">
        <v>158</v>
      </c>
      <c r="G194" s="32">
        <v>82</v>
      </c>
      <c r="H194" s="33">
        <v>0</v>
      </c>
      <c r="I194" s="34">
        <f>ROUND(ROUND(H194,2)*ROUND(G194,3),2)</f>
      </c>
      <c r="J194" s="31" t="s">
        <v>107</v>
      </c>
      <c r="O194">
        <f>(I194*21)/100</f>
      </c>
      <c r="P194" t="s">
        <v>22</v>
      </c>
    </row>
    <row r="195" spans="1:5" ht="12.75">
      <c r="A195" s="35" t="s">
        <v>52</v>
      </c>
      <c r="E195" s="36" t="s">
        <v>502</v>
      </c>
    </row>
    <row r="196" spans="1:5" ht="25.5">
      <c r="A196" s="37" t="s">
        <v>54</v>
      </c>
      <c r="E196" s="38" t="s">
        <v>503</v>
      </c>
    </row>
    <row r="197" spans="1:5" ht="51">
      <c r="A197" t="s">
        <v>56</v>
      </c>
      <c r="E197" s="36" t="s">
        <v>504</v>
      </c>
    </row>
    <row r="198" spans="1:16" ht="12.75">
      <c r="A198" s="25" t="s">
        <v>46</v>
      </c>
      <c r="B198" s="29" t="s">
        <v>505</v>
      </c>
      <c r="C198" s="29" t="s">
        <v>506</v>
      </c>
      <c r="D198" s="25" t="s">
        <v>48</v>
      </c>
      <c r="E198" s="30" t="s">
        <v>507</v>
      </c>
      <c r="F198" s="31" t="s">
        <v>158</v>
      </c>
      <c r="G198" s="32">
        <v>505.884</v>
      </c>
      <c r="H198" s="33">
        <v>0</v>
      </c>
      <c r="I198" s="34">
        <f>ROUND(ROUND(H198,2)*ROUND(G198,3),2)</f>
      </c>
      <c r="J198" s="31" t="s">
        <v>107</v>
      </c>
      <c r="O198">
        <f>(I198*21)/100</f>
      </c>
      <c r="P198" t="s">
        <v>22</v>
      </c>
    </row>
    <row r="199" spans="1:5" ht="12.75">
      <c r="A199" s="35" t="s">
        <v>52</v>
      </c>
      <c r="E199" s="36" t="s">
        <v>508</v>
      </c>
    </row>
    <row r="200" spans="1:5" ht="127.5">
      <c r="A200" s="37" t="s">
        <v>54</v>
      </c>
      <c r="E200" s="38" t="s">
        <v>413</v>
      </c>
    </row>
    <row r="201" spans="1:5" ht="25.5">
      <c r="A201" t="s">
        <v>56</v>
      </c>
      <c r="E201" s="36" t="s">
        <v>509</v>
      </c>
    </row>
    <row r="202" spans="1:16" ht="12.75">
      <c r="A202" s="25" t="s">
        <v>46</v>
      </c>
      <c r="B202" s="29" t="s">
        <v>510</v>
      </c>
      <c r="C202" s="29" t="s">
        <v>511</v>
      </c>
      <c r="D202" s="25" t="s">
        <v>48</v>
      </c>
      <c r="E202" s="30" t="s">
        <v>512</v>
      </c>
      <c r="F202" s="31" t="s">
        <v>158</v>
      </c>
      <c r="G202" s="32">
        <v>12</v>
      </c>
      <c r="H202" s="33">
        <v>0</v>
      </c>
      <c r="I202" s="34">
        <f>ROUND(ROUND(H202,2)*ROUND(G202,3),2)</f>
      </c>
      <c r="J202" s="31" t="s">
        <v>107</v>
      </c>
      <c r="O202">
        <f>(I202*21)/100</f>
      </c>
      <c r="P202" t="s">
        <v>22</v>
      </c>
    </row>
    <row r="203" spans="1:5" ht="12.75">
      <c r="A203" s="35" t="s">
        <v>52</v>
      </c>
      <c r="E203" s="36" t="s">
        <v>513</v>
      </c>
    </row>
    <row r="204" spans="1:5" ht="38.25">
      <c r="A204" s="37" t="s">
        <v>54</v>
      </c>
      <c r="E204" s="38" t="s">
        <v>514</v>
      </c>
    </row>
    <row r="205" spans="1:5" ht="25.5">
      <c r="A205" t="s">
        <v>56</v>
      </c>
      <c r="E205" s="36" t="s">
        <v>509</v>
      </c>
    </row>
    <row r="206" spans="1:16" ht="12.75">
      <c r="A206" s="25" t="s">
        <v>46</v>
      </c>
      <c r="B206" s="29" t="s">
        <v>515</v>
      </c>
      <c r="C206" s="29" t="s">
        <v>516</v>
      </c>
      <c r="D206" s="25" t="s">
        <v>48</v>
      </c>
      <c r="E206" s="30" t="s">
        <v>517</v>
      </c>
      <c r="F206" s="31" t="s">
        <v>186</v>
      </c>
      <c r="G206" s="32">
        <v>0.653</v>
      </c>
      <c r="H206" s="33">
        <v>0</v>
      </c>
      <c r="I206" s="34">
        <f>ROUND(ROUND(H206,2)*ROUND(G206,3),2)</f>
      </c>
      <c r="J206" s="31" t="s">
        <v>107</v>
      </c>
      <c r="O206">
        <f>(I206*21)/100</f>
      </c>
      <c r="P206" t="s">
        <v>22</v>
      </c>
    </row>
    <row r="207" spans="1:5" ht="12.75">
      <c r="A207" s="35" t="s">
        <v>52</v>
      </c>
      <c r="E207" s="36" t="s">
        <v>518</v>
      </c>
    </row>
    <row r="208" spans="1:5" ht="63.75">
      <c r="A208" s="37" t="s">
        <v>54</v>
      </c>
      <c r="E208" s="38" t="s">
        <v>519</v>
      </c>
    </row>
    <row r="209" spans="1:5" ht="38.25">
      <c r="A209" t="s">
        <v>56</v>
      </c>
      <c r="E209" s="36" t="s">
        <v>520</v>
      </c>
    </row>
    <row r="210" spans="1:16" ht="12.75">
      <c r="A210" s="25" t="s">
        <v>46</v>
      </c>
      <c r="B210" s="29" t="s">
        <v>521</v>
      </c>
      <c r="C210" s="29" t="s">
        <v>522</v>
      </c>
      <c r="D210" s="25" t="s">
        <v>48</v>
      </c>
      <c r="E210" s="30" t="s">
        <v>523</v>
      </c>
      <c r="F210" s="31" t="s">
        <v>106</v>
      </c>
      <c r="G210" s="32">
        <v>6.66</v>
      </c>
      <c r="H210" s="33">
        <v>0</v>
      </c>
      <c r="I210" s="34">
        <f>ROUND(ROUND(H210,2)*ROUND(G210,3),2)</f>
      </c>
      <c r="J210" s="31" t="s">
        <v>107</v>
      </c>
      <c r="O210">
        <f>(I210*21)/100</f>
      </c>
      <c r="P210" t="s">
        <v>22</v>
      </c>
    </row>
    <row r="211" spans="1:5" ht="12.75">
      <c r="A211" s="35" t="s">
        <v>52</v>
      </c>
      <c r="E211" s="36" t="s">
        <v>524</v>
      </c>
    </row>
    <row r="212" spans="1:5" ht="25.5">
      <c r="A212" s="37" t="s">
        <v>54</v>
      </c>
      <c r="E212" s="38" t="s">
        <v>525</v>
      </c>
    </row>
    <row r="213" spans="1:5" ht="89.25">
      <c r="A213" t="s">
        <v>56</v>
      </c>
      <c r="E213" s="36" t="s">
        <v>526</v>
      </c>
    </row>
    <row r="214" spans="1:16" ht="12.75">
      <c r="A214" s="25" t="s">
        <v>46</v>
      </c>
      <c r="B214" s="29" t="s">
        <v>527</v>
      </c>
      <c r="C214" s="29" t="s">
        <v>265</v>
      </c>
      <c r="D214" s="25" t="s">
        <v>48</v>
      </c>
      <c r="E214" s="30" t="s">
        <v>266</v>
      </c>
      <c r="F214" s="31" t="s">
        <v>186</v>
      </c>
      <c r="G214" s="32">
        <v>7</v>
      </c>
      <c r="H214" s="33">
        <v>0</v>
      </c>
      <c r="I214" s="34">
        <f>ROUND(ROUND(H214,2)*ROUND(G214,3),2)</f>
      </c>
      <c r="J214" s="31" t="s">
        <v>107</v>
      </c>
      <c r="O214">
        <f>(I214*0)/100</f>
      </c>
      <c r="P214" t="s">
        <v>26</v>
      </c>
    </row>
    <row r="215" spans="1:5" ht="12.75">
      <c r="A215" s="35" t="s">
        <v>52</v>
      </c>
      <c r="E215" s="36" t="s">
        <v>48</v>
      </c>
    </row>
    <row r="216" spans="1:5" ht="51">
      <c r="A216" s="37" t="s">
        <v>54</v>
      </c>
      <c r="E216" s="38" t="s">
        <v>528</v>
      </c>
    </row>
    <row r="217" spans="1:5" ht="102">
      <c r="A217" t="s">
        <v>56</v>
      </c>
      <c r="E217" s="36" t="s">
        <v>529</v>
      </c>
    </row>
    <row r="218" spans="1:16" ht="12.75">
      <c r="A218" s="25" t="s">
        <v>46</v>
      </c>
      <c r="B218" s="29" t="s">
        <v>530</v>
      </c>
      <c r="C218" s="29" t="s">
        <v>531</v>
      </c>
      <c r="D218" s="25" t="s">
        <v>48</v>
      </c>
      <c r="E218" s="30" t="s">
        <v>532</v>
      </c>
      <c r="F218" s="31" t="s">
        <v>186</v>
      </c>
      <c r="G218" s="32">
        <v>1.5</v>
      </c>
      <c r="H218" s="33">
        <v>0</v>
      </c>
      <c r="I218" s="34">
        <f>ROUND(ROUND(H218,2)*ROUND(G218,3),2)</f>
      </c>
      <c r="J218" s="31" t="s">
        <v>107</v>
      </c>
      <c r="O218">
        <f>(I218*0)/100</f>
      </c>
      <c r="P218" t="s">
        <v>26</v>
      </c>
    </row>
    <row r="219" spans="1:5" ht="12.75">
      <c r="A219" s="35" t="s">
        <v>52</v>
      </c>
      <c r="E219" s="36" t="s">
        <v>533</v>
      </c>
    </row>
    <row r="220" spans="1:5" ht="25.5">
      <c r="A220" s="37" t="s">
        <v>54</v>
      </c>
      <c r="E220" s="38" t="s">
        <v>534</v>
      </c>
    </row>
    <row r="221" spans="1:5" ht="76.5">
      <c r="A221" t="s">
        <v>56</v>
      </c>
      <c r="E221" s="36" t="s">
        <v>535</v>
      </c>
    </row>
    <row r="222" spans="1:16" ht="12.75">
      <c r="A222" s="25" t="s">
        <v>46</v>
      </c>
      <c r="B222" s="29" t="s">
        <v>536</v>
      </c>
      <c r="C222" s="29" t="s">
        <v>537</v>
      </c>
      <c r="D222" s="25" t="s">
        <v>48</v>
      </c>
      <c r="E222" s="30" t="s">
        <v>538</v>
      </c>
      <c r="F222" s="31" t="s">
        <v>158</v>
      </c>
      <c r="G222" s="32">
        <v>71.5</v>
      </c>
      <c r="H222" s="33">
        <v>0</v>
      </c>
      <c r="I222" s="34">
        <f>ROUND(ROUND(H222,2)*ROUND(G222,3),2)</f>
      </c>
      <c r="J222" s="31" t="s">
        <v>107</v>
      </c>
      <c r="O222">
        <f>(I222*0)/100</f>
      </c>
      <c r="P222" t="s">
        <v>26</v>
      </c>
    </row>
    <row r="223" spans="1:5" ht="12.75">
      <c r="A223" s="35" t="s">
        <v>52</v>
      </c>
      <c r="E223" s="36" t="s">
        <v>539</v>
      </c>
    </row>
    <row r="224" spans="1:5" ht="38.25">
      <c r="A224" s="37" t="s">
        <v>54</v>
      </c>
      <c r="E224" s="38" t="s">
        <v>540</v>
      </c>
    </row>
    <row r="225" spans="1:5" ht="76.5">
      <c r="A225" t="s">
        <v>56</v>
      </c>
      <c r="E225" s="36" t="s">
        <v>535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0+O8+O21+O30+O39+O44+O57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541</v>
      </c>
      <c r="I3" s="39">
        <f>0+I8+I21+I30+I39+I44+I57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541</v>
      </c>
      <c r="D4" s="6"/>
      <c r="E4" s="18" t="s">
        <v>542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0+I9+I13+I17</f>
      </c>
      <c r="R8">
        <f>0+O9+O13+O17</f>
      </c>
    </row>
    <row r="9" spans="1:16" ht="12.75">
      <c r="A9" s="25" t="s">
        <v>46</v>
      </c>
      <c r="B9" s="29" t="s">
        <v>28</v>
      </c>
      <c r="C9" s="29" t="s">
        <v>184</v>
      </c>
      <c r="D9" s="25" t="s">
        <v>48</v>
      </c>
      <c r="E9" s="30" t="s">
        <v>185</v>
      </c>
      <c r="F9" s="31" t="s">
        <v>186</v>
      </c>
      <c r="G9" s="32">
        <v>20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25.5">
      <c r="A10" s="35" t="s">
        <v>52</v>
      </c>
      <c r="E10" s="36" t="s">
        <v>543</v>
      </c>
    </row>
    <row r="11" spans="1:5" ht="12.75">
      <c r="A11" s="37" t="s">
        <v>54</v>
      </c>
      <c r="E11" s="38" t="s">
        <v>544</v>
      </c>
    </row>
    <row r="12" spans="1:5" ht="25.5">
      <c r="A12" t="s">
        <v>56</v>
      </c>
      <c r="E12" s="36" t="s">
        <v>189</v>
      </c>
    </row>
    <row r="13" spans="1:16" ht="12.75">
      <c r="A13" s="25" t="s">
        <v>46</v>
      </c>
      <c r="B13" s="29" t="s">
        <v>22</v>
      </c>
      <c r="C13" s="29" t="s">
        <v>288</v>
      </c>
      <c r="D13" s="25" t="s">
        <v>48</v>
      </c>
      <c r="E13" s="30" t="s">
        <v>195</v>
      </c>
      <c r="F13" s="31" t="s">
        <v>186</v>
      </c>
      <c r="G13" s="32">
        <v>4.2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545</v>
      </c>
    </row>
    <row r="15" spans="1:5" ht="12.75">
      <c r="A15" s="37" t="s">
        <v>54</v>
      </c>
      <c r="E15" s="38" t="s">
        <v>546</v>
      </c>
    </row>
    <row r="16" spans="1:5" ht="25.5">
      <c r="A16" t="s">
        <v>56</v>
      </c>
      <c r="E16" s="36" t="s">
        <v>189</v>
      </c>
    </row>
    <row r="17" spans="1:16" ht="12.75">
      <c r="A17" s="25" t="s">
        <v>46</v>
      </c>
      <c r="B17" s="29" t="s">
        <v>21</v>
      </c>
      <c r="C17" s="29" t="s">
        <v>62</v>
      </c>
      <c r="D17" s="25" t="s">
        <v>48</v>
      </c>
      <c r="E17" s="30" t="s">
        <v>63</v>
      </c>
      <c r="F17" s="31" t="s">
        <v>50</v>
      </c>
      <c r="G17" s="32">
        <v>1</v>
      </c>
      <c r="H17" s="33">
        <v>0</v>
      </c>
      <c r="I17" s="34">
        <f>ROUND(ROUND(H17,2)*ROUND(G17,3),2)</f>
      </c>
      <c r="J17" s="31" t="s">
        <v>107</v>
      </c>
      <c r="O17">
        <f>(I17*21)/100</f>
      </c>
      <c r="P17" t="s">
        <v>22</v>
      </c>
    </row>
    <row r="18" spans="1:5" ht="25.5">
      <c r="A18" s="35" t="s">
        <v>52</v>
      </c>
      <c r="E18" s="36" t="s">
        <v>547</v>
      </c>
    </row>
    <row r="19" spans="1:5" ht="12.75">
      <c r="A19" s="37" t="s">
        <v>54</v>
      </c>
      <c r="E19" s="38" t="s">
        <v>55</v>
      </c>
    </row>
    <row r="20" spans="1:5" ht="38.25">
      <c r="A20" t="s">
        <v>56</v>
      </c>
      <c r="E20" s="36" t="s">
        <v>65</v>
      </c>
    </row>
    <row r="21" spans="1:18" ht="12.75" customHeight="1">
      <c r="A21" s="6" t="s">
        <v>44</v>
      </c>
      <c r="B21" s="6"/>
      <c r="C21" s="41" t="s">
        <v>32</v>
      </c>
      <c r="D21" s="6"/>
      <c r="E21" s="27" t="s">
        <v>341</v>
      </c>
      <c r="F21" s="6"/>
      <c r="G21" s="6"/>
      <c r="H21" s="6"/>
      <c r="I21" s="42">
        <f>0+Q21</f>
      </c>
      <c r="J21" s="6"/>
      <c r="O21">
        <f>0+R21</f>
      </c>
      <c r="Q21">
        <f>0+I22+I26</f>
      </c>
      <c r="R21">
        <f>0+O22+O26</f>
      </c>
    </row>
    <row r="22" spans="1:16" ht="12.75">
      <c r="A22" s="25" t="s">
        <v>46</v>
      </c>
      <c r="B22" s="29" t="s">
        <v>32</v>
      </c>
      <c r="C22" s="29" t="s">
        <v>548</v>
      </c>
      <c r="D22" s="25" t="s">
        <v>67</v>
      </c>
      <c r="E22" s="30" t="s">
        <v>549</v>
      </c>
      <c r="F22" s="31" t="s">
        <v>186</v>
      </c>
      <c r="G22" s="32">
        <v>4.965</v>
      </c>
      <c r="H22" s="33">
        <v>0</v>
      </c>
      <c r="I22" s="34">
        <f>ROUND(ROUND(H22,2)*ROUND(G22,3),2)</f>
      </c>
      <c r="J22" s="31" t="s">
        <v>107</v>
      </c>
      <c r="O22">
        <f>(I22*21)/100</f>
      </c>
      <c r="P22" t="s">
        <v>22</v>
      </c>
    </row>
    <row r="23" spans="1:5" ht="25.5">
      <c r="A23" s="35" t="s">
        <v>52</v>
      </c>
      <c r="E23" s="36" t="s">
        <v>550</v>
      </c>
    </row>
    <row r="24" spans="1:5" ht="25.5">
      <c r="A24" s="37" t="s">
        <v>54</v>
      </c>
      <c r="E24" s="38" t="s">
        <v>551</v>
      </c>
    </row>
    <row r="25" spans="1:5" ht="38.25">
      <c r="A25" t="s">
        <v>56</v>
      </c>
      <c r="E25" s="36" t="s">
        <v>552</v>
      </c>
    </row>
    <row r="26" spans="1:16" ht="12.75">
      <c r="A26" s="25" t="s">
        <v>46</v>
      </c>
      <c r="B26" s="29" t="s">
        <v>34</v>
      </c>
      <c r="C26" s="29" t="s">
        <v>548</v>
      </c>
      <c r="D26" s="25" t="s">
        <v>70</v>
      </c>
      <c r="E26" s="30" t="s">
        <v>549</v>
      </c>
      <c r="F26" s="31" t="s">
        <v>186</v>
      </c>
      <c r="G26" s="32">
        <v>16.867</v>
      </c>
      <c r="H26" s="33">
        <v>0</v>
      </c>
      <c r="I26" s="34">
        <f>ROUND(ROUND(H26,2)*ROUND(G26,3),2)</f>
      </c>
      <c r="J26" s="31" t="s">
        <v>107</v>
      </c>
      <c r="O26">
        <f>(I26*21)/100</f>
      </c>
      <c r="P26" t="s">
        <v>22</v>
      </c>
    </row>
    <row r="27" spans="1:5" ht="12.75">
      <c r="A27" s="35" t="s">
        <v>52</v>
      </c>
      <c r="E27" s="36" t="s">
        <v>553</v>
      </c>
    </row>
    <row r="28" spans="1:5" ht="25.5">
      <c r="A28" s="37" t="s">
        <v>54</v>
      </c>
      <c r="E28" s="38" t="s">
        <v>554</v>
      </c>
    </row>
    <row r="29" spans="1:5" ht="38.25">
      <c r="A29" t="s">
        <v>56</v>
      </c>
      <c r="E29" s="36" t="s">
        <v>552</v>
      </c>
    </row>
    <row r="30" spans="1:18" ht="12.75" customHeight="1">
      <c r="A30" s="6" t="s">
        <v>44</v>
      </c>
      <c r="B30" s="6"/>
      <c r="C30" s="41" t="s">
        <v>34</v>
      </c>
      <c r="D30" s="6"/>
      <c r="E30" s="27" t="s">
        <v>368</v>
      </c>
      <c r="F30" s="6"/>
      <c r="G30" s="6"/>
      <c r="H30" s="6"/>
      <c r="I30" s="42">
        <f>0+Q30</f>
      </c>
      <c r="J30" s="6"/>
      <c r="O30">
        <f>0+R30</f>
      </c>
      <c r="Q30">
        <f>0+I31+I35</f>
      </c>
      <c r="R30">
        <f>0+O31+O35</f>
      </c>
    </row>
    <row r="31" spans="1:16" ht="12.75">
      <c r="A31" s="25" t="s">
        <v>46</v>
      </c>
      <c r="B31" s="29" t="s">
        <v>36</v>
      </c>
      <c r="C31" s="29" t="s">
        <v>555</v>
      </c>
      <c r="D31" s="25" t="s">
        <v>48</v>
      </c>
      <c r="E31" s="30" t="s">
        <v>556</v>
      </c>
      <c r="F31" s="31" t="s">
        <v>106</v>
      </c>
      <c r="G31" s="32">
        <v>927.675</v>
      </c>
      <c r="H31" s="33">
        <v>0</v>
      </c>
      <c r="I31" s="34">
        <f>ROUND(ROUND(H31,2)*ROUND(G31,3),2)</f>
      </c>
      <c r="J31" s="31" t="s">
        <v>107</v>
      </c>
      <c r="O31">
        <f>(I31*21)/100</f>
      </c>
      <c r="P31" t="s">
        <v>22</v>
      </c>
    </row>
    <row r="32" spans="1:5" ht="12.75">
      <c r="A32" s="35" t="s">
        <v>52</v>
      </c>
      <c r="E32" s="36" t="s">
        <v>48</v>
      </c>
    </row>
    <row r="33" spans="1:5" ht="38.25">
      <c r="A33" s="37" t="s">
        <v>54</v>
      </c>
      <c r="E33" s="38" t="s">
        <v>557</v>
      </c>
    </row>
    <row r="34" spans="1:5" ht="140.25">
      <c r="A34" t="s">
        <v>56</v>
      </c>
      <c r="E34" s="36" t="s">
        <v>392</v>
      </c>
    </row>
    <row r="35" spans="1:16" ht="12.75">
      <c r="A35" s="25" t="s">
        <v>46</v>
      </c>
      <c r="B35" s="29" t="s">
        <v>75</v>
      </c>
      <c r="C35" s="29" t="s">
        <v>404</v>
      </c>
      <c r="D35" s="25" t="s">
        <v>48</v>
      </c>
      <c r="E35" s="30" t="s">
        <v>405</v>
      </c>
      <c r="F35" s="31" t="s">
        <v>106</v>
      </c>
      <c r="G35" s="32">
        <v>843.341</v>
      </c>
      <c r="H35" s="33">
        <v>0</v>
      </c>
      <c r="I35" s="34">
        <f>ROUND(ROUND(H35,2)*ROUND(G35,3),2)</f>
      </c>
      <c r="J35" s="31" t="s">
        <v>107</v>
      </c>
      <c r="O35">
        <f>(I35*21)/100</f>
      </c>
      <c r="P35" t="s">
        <v>22</v>
      </c>
    </row>
    <row r="36" spans="1:5" ht="25.5">
      <c r="A36" s="35" t="s">
        <v>52</v>
      </c>
      <c r="E36" s="36" t="s">
        <v>558</v>
      </c>
    </row>
    <row r="37" spans="1:5" ht="25.5">
      <c r="A37" s="37" t="s">
        <v>54</v>
      </c>
      <c r="E37" s="38" t="s">
        <v>559</v>
      </c>
    </row>
    <row r="38" spans="1:5" ht="153">
      <c r="A38" t="s">
        <v>56</v>
      </c>
      <c r="E38" s="36" t="s">
        <v>408</v>
      </c>
    </row>
    <row r="39" spans="1:18" ht="12.75" customHeight="1">
      <c r="A39" s="6" t="s">
        <v>44</v>
      </c>
      <c r="B39" s="6"/>
      <c r="C39" s="41" t="s">
        <v>75</v>
      </c>
      <c r="D39" s="6"/>
      <c r="E39" s="27" t="s">
        <v>143</v>
      </c>
      <c r="F39" s="6"/>
      <c r="G39" s="6"/>
      <c r="H39" s="6"/>
      <c r="I39" s="42">
        <f>0+Q39</f>
      </c>
      <c r="J39" s="6"/>
      <c r="O39">
        <f>0+R39</f>
      </c>
      <c r="Q39">
        <f>0+I40</f>
      </c>
      <c r="R39">
        <f>0+O40</f>
      </c>
    </row>
    <row r="40" spans="1:16" ht="25.5">
      <c r="A40" s="25" t="s">
        <v>46</v>
      </c>
      <c r="B40" s="29" t="s">
        <v>80</v>
      </c>
      <c r="C40" s="29" t="s">
        <v>560</v>
      </c>
      <c r="D40" s="25" t="s">
        <v>48</v>
      </c>
      <c r="E40" s="30" t="s">
        <v>561</v>
      </c>
      <c r="F40" s="31" t="s">
        <v>106</v>
      </c>
      <c r="G40" s="32">
        <v>927.674</v>
      </c>
      <c r="H40" s="33">
        <v>0</v>
      </c>
      <c r="I40" s="34">
        <f>ROUND(ROUND(H40,2)*ROUND(G40,3),2)</f>
      </c>
      <c r="J40" s="31" t="s">
        <v>107</v>
      </c>
      <c r="O40">
        <f>(I40*21)/100</f>
      </c>
      <c r="P40" t="s">
        <v>22</v>
      </c>
    </row>
    <row r="41" spans="1:5" ht="12.75">
      <c r="A41" s="35" t="s">
        <v>52</v>
      </c>
      <c r="E41" s="36" t="s">
        <v>562</v>
      </c>
    </row>
    <row r="42" spans="1:5" ht="25.5">
      <c r="A42" s="37" t="s">
        <v>54</v>
      </c>
      <c r="E42" s="38" t="s">
        <v>563</v>
      </c>
    </row>
    <row r="43" spans="1:5" ht="204">
      <c r="A43" t="s">
        <v>56</v>
      </c>
      <c r="E43" s="36" t="s">
        <v>564</v>
      </c>
    </row>
    <row r="44" spans="1:18" ht="12.75" customHeight="1">
      <c r="A44" s="6" t="s">
        <v>44</v>
      </c>
      <c r="B44" s="6"/>
      <c r="C44" s="41" t="s">
        <v>80</v>
      </c>
      <c r="D44" s="6"/>
      <c r="E44" s="27" t="s">
        <v>415</v>
      </c>
      <c r="F44" s="6"/>
      <c r="G44" s="6"/>
      <c r="H44" s="6"/>
      <c r="I44" s="42">
        <f>0+Q44</f>
      </c>
      <c r="J44" s="6"/>
      <c r="O44">
        <f>0+R44</f>
      </c>
      <c r="Q44">
        <f>0+I45+I49+I53</f>
      </c>
      <c r="R44">
        <f>0+O45+O49+O53</f>
      </c>
    </row>
    <row r="45" spans="1:16" ht="12.75">
      <c r="A45" s="25" t="s">
        <v>46</v>
      </c>
      <c r="B45" s="29" t="s">
        <v>39</v>
      </c>
      <c r="C45" s="29" t="s">
        <v>565</v>
      </c>
      <c r="D45" s="25" t="s">
        <v>48</v>
      </c>
      <c r="E45" s="30" t="s">
        <v>566</v>
      </c>
      <c r="F45" s="31" t="s">
        <v>158</v>
      </c>
      <c r="G45" s="32">
        <v>10</v>
      </c>
      <c r="H45" s="33">
        <v>0</v>
      </c>
      <c r="I45" s="34">
        <f>ROUND(ROUND(H45,2)*ROUND(G45,3),2)</f>
      </c>
      <c r="J45" s="31" t="s">
        <v>107</v>
      </c>
      <c r="O45">
        <f>(I45*21)/100</f>
      </c>
      <c r="P45" t="s">
        <v>22</v>
      </c>
    </row>
    <row r="46" spans="1:5" ht="12.75">
      <c r="A46" s="35" t="s">
        <v>52</v>
      </c>
      <c r="E46" s="36" t="s">
        <v>567</v>
      </c>
    </row>
    <row r="47" spans="1:5" ht="25.5">
      <c r="A47" s="37" t="s">
        <v>54</v>
      </c>
      <c r="E47" s="38" t="s">
        <v>568</v>
      </c>
    </row>
    <row r="48" spans="1:5" ht="267.75">
      <c r="A48" t="s">
        <v>56</v>
      </c>
      <c r="E48" s="36" t="s">
        <v>569</v>
      </c>
    </row>
    <row r="49" spans="1:16" ht="12.75">
      <c r="A49" s="25" t="s">
        <v>46</v>
      </c>
      <c r="B49" s="29" t="s">
        <v>41</v>
      </c>
      <c r="C49" s="29" t="s">
        <v>417</v>
      </c>
      <c r="D49" s="25" t="s">
        <v>48</v>
      </c>
      <c r="E49" s="30" t="s">
        <v>418</v>
      </c>
      <c r="F49" s="31" t="s">
        <v>158</v>
      </c>
      <c r="G49" s="32">
        <v>80</v>
      </c>
      <c r="H49" s="33">
        <v>0</v>
      </c>
      <c r="I49" s="34">
        <f>ROUND(ROUND(H49,2)*ROUND(G49,3),2)</f>
      </c>
      <c r="J49" s="31" t="s">
        <v>51</v>
      </c>
      <c r="O49">
        <f>(I49*21)/100</f>
      </c>
      <c r="P49" t="s">
        <v>22</v>
      </c>
    </row>
    <row r="50" spans="1:5" ht="25.5">
      <c r="A50" s="35" t="s">
        <v>52</v>
      </c>
      <c r="E50" s="36" t="s">
        <v>570</v>
      </c>
    </row>
    <row r="51" spans="1:5" ht="25.5">
      <c r="A51" s="37" t="s">
        <v>54</v>
      </c>
      <c r="E51" s="38" t="s">
        <v>571</v>
      </c>
    </row>
    <row r="52" spans="1:5" ht="255">
      <c r="A52" t="s">
        <v>56</v>
      </c>
      <c r="E52" s="36" t="s">
        <v>421</v>
      </c>
    </row>
    <row r="53" spans="1:16" ht="12.75">
      <c r="A53" s="25" t="s">
        <v>46</v>
      </c>
      <c r="B53" s="29" t="s">
        <v>43</v>
      </c>
      <c r="C53" s="29" t="s">
        <v>443</v>
      </c>
      <c r="D53" s="25" t="s">
        <v>48</v>
      </c>
      <c r="E53" s="30" t="s">
        <v>444</v>
      </c>
      <c r="F53" s="31" t="s">
        <v>186</v>
      </c>
      <c r="G53" s="32">
        <v>18.184</v>
      </c>
      <c r="H53" s="33">
        <v>0</v>
      </c>
      <c r="I53" s="34">
        <f>ROUND(ROUND(H53,2)*ROUND(G53,3),2)</f>
      </c>
      <c r="J53" s="31" t="s">
        <v>107</v>
      </c>
      <c r="O53">
        <f>(I53*21)/100</f>
      </c>
      <c r="P53" t="s">
        <v>22</v>
      </c>
    </row>
    <row r="54" spans="1:5" ht="12.75">
      <c r="A54" s="35" t="s">
        <v>52</v>
      </c>
      <c r="E54" s="36" t="s">
        <v>572</v>
      </c>
    </row>
    <row r="55" spans="1:5" ht="51">
      <c r="A55" s="37" t="s">
        <v>54</v>
      </c>
      <c r="E55" s="38" t="s">
        <v>573</v>
      </c>
    </row>
    <row r="56" spans="1:5" ht="369.75">
      <c r="A56" t="s">
        <v>56</v>
      </c>
      <c r="E56" s="36" t="s">
        <v>574</v>
      </c>
    </row>
    <row r="57" spans="1:18" ht="12.75" customHeight="1">
      <c r="A57" s="6" t="s">
        <v>44</v>
      </c>
      <c r="B57" s="6"/>
      <c r="C57" s="41" t="s">
        <v>39</v>
      </c>
      <c r="D57" s="6"/>
      <c r="E57" s="27" t="s">
        <v>154</v>
      </c>
      <c r="F57" s="6"/>
      <c r="G57" s="6"/>
      <c r="H57" s="6"/>
      <c r="I57" s="42">
        <f>0+Q57</f>
      </c>
      <c r="J57" s="6"/>
      <c r="O57">
        <f>0+R57</f>
      </c>
      <c r="Q57">
        <f>0+I58+I62+I66+I70+I74+I78+I82</f>
      </c>
      <c r="R57">
        <f>0+O58+O62+O66+O70+O74+O78+O82</f>
      </c>
    </row>
    <row r="58" spans="1:16" ht="12.75">
      <c r="A58" s="25" t="s">
        <v>46</v>
      </c>
      <c r="B58" s="29" t="s">
        <v>95</v>
      </c>
      <c r="C58" s="29" t="s">
        <v>500</v>
      </c>
      <c r="D58" s="25" t="s">
        <v>48</v>
      </c>
      <c r="E58" s="30" t="s">
        <v>501</v>
      </c>
      <c r="F58" s="31" t="s">
        <v>158</v>
      </c>
      <c r="G58" s="32">
        <v>662.5</v>
      </c>
      <c r="H58" s="33">
        <v>0</v>
      </c>
      <c r="I58" s="34">
        <f>ROUND(ROUND(H58,2)*ROUND(G58,3),2)</f>
      </c>
      <c r="J58" s="31" t="s">
        <v>107</v>
      </c>
      <c r="O58">
        <f>(I58*21)/100</f>
      </c>
      <c r="P58" t="s">
        <v>22</v>
      </c>
    </row>
    <row r="59" spans="1:5" ht="12.75">
      <c r="A59" s="35" t="s">
        <v>52</v>
      </c>
      <c r="E59" s="36" t="s">
        <v>502</v>
      </c>
    </row>
    <row r="60" spans="1:5" ht="63.75">
      <c r="A60" s="37" t="s">
        <v>54</v>
      </c>
      <c r="E60" s="38" t="s">
        <v>575</v>
      </c>
    </row>
    <row r="61" spans="1:5" ht="51">
      <c r="A61" t="s">
        <v>56</v>
      </c>
      <c r="E61" s="36" t="s">
        <v>504</v>
      </c>
    </row>
    <row r="62" spans="1:16" ht="12.75">
      <c r="A62" s="25" t="s">
        <v>46</v>
      </c>
      <c r="B62" s="29" t="s">
        <v>155</v>
      </c>
      <c r="C62" s="29" t="s">
        <v>576</v>
      </c>
      <c r="D62" s="25" t="s">
        <v>48</v>
      </c>
      <c r="E62" s="30" t="s">
        <v>577</v>
      </c>
      <c r="F62" s="31" t="s">
        <v>158</v>
      </c>
      <c r="G62" s="32">
        <v>331</v>
      </c>
      <c r="H62" s="33">
        <v>0</v>
      </c>
      <c r="I62" s="34">
        <f>ROUND(ROUND(H62,2)*ROUND(G62,3),2)</f>
      </c>
      <c r="J62" s="31" t="s">
        <v>107</v>
      </c>
      <c r="O62">
        <f>(I62*21)/100</f>
      </c>
      <c r="P62" t="s">
        <v>22</v>
      </c>
    </row>
    <row r="63" spans="1:5" ht="12.75">
      <c r="A63" s="35" t="s">
        <v>52</v>
      </c>
      <c r="E63" s="36" t="s">
        <v>578</v>
      </c>
    </row>
    <row r="64" spans="1:5" ht="12.75">
      <c r="A64" s="37" t="s">
        <v>54</v>
      </c>
      <c r="E64" s="38" t="s">
        <v>579</v>
      </c>
    </row>
    <row r="65" spans="1:5" ht="38.25">
      <c r="A65" t="s">
        <v>56</v>
      </c>
      <c r="E65" s="36" t="s">
        <v>520</v>
      </c>
    </row>
    <row r="66" spans="1:16" ht="12.75">
      <c r="A66" s="25" t="s">
        <v>46</v>
      </c>
      <c r="B66" s="29" t="s">
        <v>162</v>
      </c>
      <c r="C66" s="29" t="s">
        <v>580</v>
      </c>
      <c r="D66" s="25" t="s">
        <v>48</v>
      </c>
      <c r="E66" s="30" t="s">
        <v>581</v>
      </c>
      <c r="F66" s="31" t="s">
        <v>98</v>
      </c>
      <c r="G66" s="32">
        <v>20</v>
      </c>
      <c r="H66" s="33">
        <v>0</v>
      </c>
      <c r="I66" s="34">
        <f>ROUND(ROUND(H66,2)*ROUND(G66,3),2)</f>
      </c>
      <c r="J66" s="31" t="s">
        <v>107</v>
      </c>
      <c r="O66">
        <f>(I66*21)/100</f>
      </c>
      <c r="P66" t="s">
        <v>22</v>
      </c>
    </row>
    <row r="67" spans="1:5" ht="12.75">
      <c r="A67" s="35" t="s">
        <v>52</v>
      </c>
      <c r="E67" s="36" t="s">
        <v>582</v>
      </c>
    </row>
    <row r="68" spans="1:5" ht="25.5">
      <c r="A68" s="37" t="s">
        <v>54</v>
      </c>
      <c r="E68" s="38" t="s">
        <v>583</v>
      </c>
    </row>
    <row r="69" spans="1:5" ht="267.75">
      <c r="A69" t="s">
        <v>56</v>
      </c>
      <c r="E69" s="36" t="s">
        <v>584</v>
      </c>
    </row>
    <row r="70" spans="1:16" ht="12.75">
      <c r="A70" s="25" t="s">
        <v>46</v>
      </c>
      <c r="B70" s="29" t="s">
        <v>167</v>
      </c>
      <c r="C70" s="29" t="s">
        <v>585</v>
      </c>
      <c r="D70" s="25" t="s">
        <v>48</v>
      </c>
      <c r="E70" s="30" t="s">
        <v>586</v>
      </c>
      <c r="F70" s="31" t="s">
        <v>106</v>
      </c>
      <c r="G70" s="32">
        <v>927.674</v>
      </c>
      <c r="H70" s="33">
        <v>0</v>
      </c>
      <c r="I70" s="34">
        <f>ROUND(ROUND(H70,2)*ROUND(G70,3),2)</f>
      </c>
      <c r="J70" s="31" t="s">
        <v>107</v>
      </c>
      <c r="O70">
        <f>(I70*21)/100</f>
      </c>
      <c r="P70" t="s">
        <v>22</v>
      </c>
    </row>
    <row r="71" spans="1:5" ht="12.75">
      <c r="A71" s="35" t="s">
        <v>52</v>
      </c>
      <c r="E71" s="36" t="s">
        <v>587</v>
      </c>
    </row>
    <row r="72" spans="1:5" ht="12.75">
      <c r="A72" s="37" t="s">
        <v>54</v>
      </c>
      <c r="E72" s="38" t="s">
        <v>588</v>
      </c>
    </row>
    <row r="73" spans="1:5" ht="25.5">
      <c r="A73" t="s">
        <v>56</v>
      </c>
      <c r="E73" s="36" t="s">
        <v>589</v>
      </c>
    </row>
    <row r="74" spans="1:16" ht="12.75">
      <c r="A74" s="25" t="s">
        <v>46</v>
      </c>
      <c r="B74" s="29" t="s">
        <v>172</v>
      </c>
      <c r="C74" s="29" t="s">
        <v>265</v>
      </c>
      <c r="D74" s="25" t="s">
        <v>48</v>
      </c>
      <c r="E74" s="30" t="s">
        <v>266</v>
      </c>
      <c r="F74" s="31" t="s">
        <v>186</v>
      </c>
      <c r="G74" s="32">
        <v>20</v>
      </c>
      <c r="H74" s="33">
        <v>0</v>
      </c>
      <c r="I74" s="34">
        <f>ROUND(ROUND(H74,2)*ROUND(G74,3),2)</f>
      </c>
      <c r="J74" s="31" t="s">
        <v>107</v>
      </c>
      <c r="O74">
        <f>(I74*21)/100</f>
      </c>
      <c r="P74" t="s">
        <v>22</v>
      </c>
    </row>
    <row r="75" spans="1:5" ht="12.75">
      <c r="A75" s="35" t="s">
        <v>52</v>
      </c>
      <c r="E75" s="36" t="s">
        <v>48</v>
      </c>
    </row>
    <row r="76" spans="1:5" ht="25.5">
      <c r="A76" s="37" t="s">
        <v>54</v>
      </c>
      <c r="E76" s="38" t="s">
        <v>590</v>
      </c>
    </row>
    <row r="77" spans="1:5" ht="102">
      <c r="A77" t="s">
        <v>56</v>
      </c>
      <c r="E77" s="36" t="s">
        <v>269</v>
      </c>
    </row>
    <row r="78" spans="1:16" ht="12.75">
      <c r="A78" s="25" t="s">
        <v>46</v>
      </c>
      <c r="B78" s="29" t="s">
        <v>176</v>
      </c>
      <c r="C78" s="29" t="s">
        <v>591</v>
      </c>
      <c r="D78" s="25" t="s">
        <v>48</v>
      </c>
      <c r="E78" s="30" t="s">
        <v>592</v>
      </c>
      <c r="F78" s="31" t="s">
        <v>98</v>
      </c>
      <c r="G78" s="32">
        <v>20</v>
      </c>
      <c r="H78" s="33">
        <v>0</v>
      </c>
      <c r="I78" s="34">
        <f>ROUND(ROUND(H78,2)*ROUND(G78,3),2)</f>
      </c>
      <c r="J78" s="31" t="s">
        <v>107</v>
      </c>
      <c r="O78">
        <f>(I78*21)/100</f>
      </c>
      <c r="P78" t="s">
        <v>22</v>
      </c>
    </row>
    <row r="79" spans="1:5" ht="12.75">
      <c r="A79" s="35" t="s">
        <v>52</v>
      </c>
      <c r="E79" s="36" t="s">
        <v>48</v>
      </c>
    </row>
    <row r="80" spans="1:5" ht="25.5">
      <c r="A80" s="37" t="s">
        <v>54</v>
      </c>
      <c r="E80" s="38" t="s">
        <v>593</v>
      </c>
    </row>
    <row r="81" spans="1:5" ht="76.5">
      <c r="A81" t="s">
        <v>56</v>
      </c>
      <c r="E81" s="36" t="s">
        <v>281</v>
      </c>
    </row>
    <row r="82" spans="1:16" ht="12.75">
      <c r="A82" s="25" t="s">
        <v>46</v>
      </c>
      <c r="B82" s="29" t="s">
        <v>264</v>
      </c>
      <c r="C82" s="29" t="s">
        <v>594</v>
      </c>
      <c r="D82" s="25" t="s">
        <v>48</v>
      </c>
      <c r="E82" s="30" t="s">
        <v>595</v>
      </c>
      <c r="F82" s="31" t="s">
        <v>106</v>
      </c>
      <c r="G82" s="32">
        <v>840</v>
      </c>
      <c r="H82" s="33">
        <v>0</v>
      </c>
      <c r="I82" s="34">
        <f>ROUND(ROUND(H82,2)*ROUND(G82,3),2)</f>
      </c>
      <c r="J82" s="31" t="s">
        <v>107</v>
      </c>
      <c r="O82">
        <f>(I82*21)/100</f>
      </c>
      <c r="P82" t="s">
        <v>22</v>
      </c>
    </row>
    <row r="83" spans="1:5" ht="12.75">
      <c r="A83" s="35" t="s">
        <v>52</v>
      </c>
      <c r="E83" s="36" t="s">
        <v>596</v>
      </c>
    </row>
    <row r="84" spans="1:5" ht="12.75">
      <c r="A84" s="37" t="s">
        <v>54</v>
      </c>
      <c r="E84" s="38" t="s">
        <v>597</v>
      </c>
    </row>
    <row r="85" spans="1:5" ht="76.5">
      <c r="A85" t="s">
        <v>56</v>
      </c>
      <c r="E85" s="36" t="s">
        <v>281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0+O8+O13+O54+O67+O76+O121+O150+O171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598</v>
      </c>
      <c r="I3" s="39">
        <f>0+I8+I13+I54+I67+I76+I121+I150+I171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598</v>
      </c>
      <c r="D4" s="6"/>
      <c r="E4" s="18" t="s">
        <v>599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46</v>
      </c>
      <c r="B9" s="29" t="s">
        <v>28</v>
      </c>
      <c r="C9" s="29" t="s">
        <v>286</v>
      </c>
      <c r="D9" s="25" t="s">
        <v>48</v>
      </c>
      <c r="E9" s="30" t="s">
        <v>191</v>
      </c>
      <c r="F9" s="31" t="s">
        <v>186</v>
      </c>
      <c r="G9" s="32">
        <v>308.247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192</v>
      </c>
    </row>
    <row r="11" spans="1:5" ht="38.25">
      <c r="A11" s="37" t="s">
        <v>54</v>
      </c>
      <c r="E11" s="38" t="s">
        <v>600</v>
      </c>
    </row>
    <row r="12" spans="1:5" ht="25.5">
      <c r="A12" t="s">
        <v>56</v>
      </c>
      <c r="E12" s="36" t="s">
        <v>189</v>
      </c>
    </row>
    <row r="13" spans="1:18" ht="12.75" customHeight="1">
      <c r="A13" s="6" t="s">
        <v>44</v>
      </c>
      <c r="B13" s="6"/>
      <c r="C13" s="41" t="s">
        <v>28</v>
      </c>
      <c r="D13" s="6"/>
      <c r="E13" s="27" t="s">
        <v>103</v>
      </c>
      <c r="F13" s="6"/>
      <c r="G13" s="6"/>
      <c r="H13" s="6"/>
      <c r="I13" s="42">
        <f>0+Q13</f>
      </c>
      <c r="J13" s="6"/>
      <c r="O13">
        <f>0+R13</f>
      </c>
      <c r="Q13">
        <f>0+I14+I18+I22+I26+I30+I34+I38+I42+I46+I50</f>
      </c>
      <c r="R13">
        <f>0+O14+O18+O22+O26+O30+O34+O38+O42+O46+O50</f>
      </c>
    </row>
    <row r="14" spans="1:16" ht="12.75">
      <c r="A14" s="25" t="s">
        <v>46</v>
      </c>
      <c r="B14" s="29" t="s">
        <v>22</v>
      </c>
      <c r="C14" s="29" t="s">
        <v>104</v>
      </c>
      <c r="D14" s="25" t="s">
        <v>48</v>
      </c>
      <c r="E14" s="30" t="s">
        <v>105</v>
      </c>
      <c r="F14" s="31" t="s">
        <v>106</v>
      </c>
      <c r="G14" s="32">
        <v>40.25</v>
      </c>
      <c r="H14" s="33">
        <v>0</v>
      </c>
      <c r="I14" s="34">
        <f>ROUND(ROUND(H14,2)*ROUND(G14,3),2)</f>
      </c>
      <c r="J14" s="31"/>
      <c r="O14">
        <f>(I14*0)/100</f>
      </c>
      <c r="P14" t="s">
        <v>26</v>
      </c>
    </row>
    <row r="15" spans="1:5" ht="12.75">
      <c r="A15" s="35" t="s">
        <v>52</v>
      </c>
      <c r="E15" s="36" t="s">
        <v>291</v>
      </c>
    </row>
    <row r="16" spans="1:5" ht="25.5">
      <c r="A16" s="37" t="s">
        <v>54</v>
      </c>
      <c r="E16" s="38" t="s">
        <v>601</v>
      </c>
    </row>
    <row r="17" spans="1:5" ht="38.25">
      <c r="A17" t="s">
        <v>56</v>
      </c>
      <c r="E17" s="36" t="s">
        <v>110</v>
      </c>
    </row>
    <row r="18" spans="1:16" ht="12.75">
      <c r="A18" s="25" t="s">
        <v>46</v>
      </c>
      <c r="B18" s="29" t="s">
        <v>21</v>
      </c>
      <c r="C18" s="29" t="s">
        <v>234</v>
      </c>
      <c r="D18" s="25" t="s">
        <v>48</v>
      </c>
      <c r="E18" s="30" t="s">
        <v>235</v>
      </c>
      <c r="F18" s="31" t="s">
        <v>186</v>
      </c>
      <c r="G18" s="32">
        <v>6.038</v>
      </c>
      <c r="H18" s="33">
        <v>0</v>
      </c>
      <c r="I18" s="34">
        <f>ROUND(ROUND(H18,2)*ROUND(G18,3),2)</f>
      </c>
      <c r="J18" s="31" t="s">
        <v>107</v>
      </c>
      <c r="O18">
        <f>(I18*0)/100</f>
      </c>
      <c r="P18" t="s">
        <v>26</v>
      </c>
    </row>
    <row r="19" spans="1:5" ht="12.75">
      <c r="A19" s="35" t="s">
        <v>52</v>
      </c>
      <c r="E19" s="36" t="s">
        <v>602</v>
      </c>
    </row>
    <row r="20" spans="1:5" ht="25.5">
      <c r="A20" s="37" t="s">
        <v>54</v>
      </c>
      <c r="E20" s="38" t="s">
        <v>603</v>
      </c>
    </row>
    <row r="21" spans="1:5" ht="38.25">
      <c r="A21" t="s">
        <v>56</v>
      </c>
      <c r="E21" s="36" t="s">
        <v>300</v>
      </c>
    </row>
    <row r="22" spans="1:16" ht="12.75">
      <c r="A22" s="25" t="s">
        <v>46</v>
      </c>
      <c r="B22" s="29" t="s">
        <v>32</v>
      </c>
      <c r="C22" s="29" t="s">
        <v>604</v>
      </c>
      <c r="D22" s="25" t="s">
        <v>48</v>
      </c>
      <c r="E22" s="30" t="s">
        <v>605</v>
      </c>
      <c r="F22" s="31" t="s">
        <v>186</v>
      </c>
      <c r="G22" s="32">
        <v>19.266</v>
      </c>
      <c r="H22" s="33">
        <v>0</v>
      </c>
      <c r="I22" s="34">
        <f>ROUND(ROUND(H22,2)*ROUND(G22,3),2)</f>
      </c>
      <c r="J22" s="31" t="s">
        <v>107</v>
      </c>
      <c r="O22">
        <f>(I22*0)/100</f>
      </c>
      <c r="P22" t="s">
        <v>26</v>
      </c>
    </row>
    <row r="23" spans="1:5" ht="12.75">
      <c r="A23" s="35" t="s">
        <v>52</v>
      </c>
      <c r="E23" s="36" t="s">
        <v>48</v>
      </c>
    </row>
    <row r="24" spans="1:5" ht="38.25">
      <c r="A24" s="37" t="s">
        <v>54</v>
      </c>
      <c r="E24" s="38" t="s">
        <v>606</v>
      </c>
    </row>
    <row r="25" spans="1:5" ht="369.75">
      <c r="A25" t="s">
        <v>56</v>
      </c>
      <c r="E25" s="36" t="s">
        <v>607</v>
      </c>
    </row>
    <row r="26" spans="1:16" ht="12.75">
      <c r="A26" s="25" t="s">
        <v>46</v>
      </c>
      <c r="B26" s="29" t="s">
        <v>34</v>
      </c>
      <c r="C26" s="29" t="s">
        <v>305</v>
      </c>
      <c r="D26" s="25" t="s">
        <v>48</v>
      </c>
      <c r="E26" s="30" t="s">
        <v>306</v>
      </c>
      <c r="F26" s="31" t="s">
        <v>186</v>
      </c>
      <c r="G26" s="32">
        <v>288.981</v>
      </c>
      <c r="H26" s="33">
        <v>0</v>
      </c>
      <c r="I26" s="34">
        <f>ROUND(ROUND(H26,2)*ROUND(G26,3),2)</f>
      </c>
      <c r="J26" s="31" t="s">
        <v>107</v>
      </c>
      <c r="O26">
        <f>(I26*0)/100</f>
      </c>
      <c r="P26" t="s">
        <v>26</v>
      </c>
    </row>
    <row r="27" spans="1:5" ht="25.5">
      <c r="A27" s="35" t="s">
        <v>52</v>
      </c>
      <c r="E27" s="36" t="s">
        <v>307</v>
      </c>
    </row>
    <row r="28" spans="1:5" ht="89.25">
      <c r="A28" s="37" t="s">
        <v>54</v>
      </c>
      <c r="E28" s="38" t="s">
        <v>608</v>
      </c>
    </row>
    <row r="29" spans="1:5" ht="318.75">
      <c r="A29" t="s">
        <v>56</v>
      </c>
      <c r="E29" s="36" t="s">
        <v>309</v>
      </c>
    </row>
    <row r="30" spans="1:16" ht="12.75">
      <c r="A30" s="25" t="s">
        <v>46</v>
      </c>
      <c r="B30" s="29" t="s">
        <v>36</v>
      </c>
      <c r="C30" s="29" t="s">
        <v>254</v>
      </c>
      <c r="D30" s="25" t="s">
        <v>48</v>
      </c>
      <c r="E30" s="30" t="s">
        <v>255</v>
      </c>
      <c r="F30" s="31" t="s">
        <v>186</v>
      </c>
      <c r="G30" s="32">
        <v>6</v>
      </c>
      <c r="H30" s="33">
        <v>0</v>
      </c>
      <c r="I30" s="34">
        <f>ROUND(ROUND(H30,2)*ROUND(G30,3),2)</f>
      </c>
      <c r="J30" s="31" t="s">
        <v>107</v>
      </c>
      <c r="O30">
        <f>(I30*0)/100</f>
      </c>
      <c r="P30" t="s">
        <v>26</v>
      </c>
    </row>
    <row r="31" spans="1:5" ht="12.75">
      <c r="A31" s="35" t="s">
        <v>52</v>
      </c>
      <c r="E31" s="36" t="s">
        <v>48</v>
      </c>
    </row>
    <row r="32" spans="1:5" ht="12.75">
      <c r="A32" s="37" t="s">
        <v>54</v>
      </c>
      <c r="E32" s="38" t="s">
        <v>609</v>
      </c>
    </row>
    <row r="33" spans="1:5" ht="191.25">
      <c r="A33" t="s">
        <v>56</v>
      </c>
      <c r="E33" s="36" t="s">
        <v>315</v>
      </c>
    </row>
    <row r="34" spans="1:16" ht="12.75">
      <c r="A34" s="25" t="s">
        <v>46</v>
      </c>
      <c r="B34" s="29" t="s">
        <v>75</v>
      </c>
      <c r="C34" s="29" t="s">
        <v>610</v>
      </c>
      <c r="D34" s="25" t="s">
        <v>48</v>
      </c>
      <c r="E34" s="30" t="s">
        <v>611</v>
      </c>
      <c r="F34" s="31" t="s">
        <v>186</v>
      </c>
      <c r="G34" s="32">
        <v>221.725</v>
      </c>
      <c r="H34" s="33">
        <v>0</v>
      </c>
      <c r="I34" s="34">
        <f>ROUND(ROUND(H34,2)*ROUND(G34,3),2)</f>
      </c>
      <c r="J34" s="31" t="s">
        <v>107</v>
      </c>
      <c r="O34">
        <f>(I34*21)/100</f>
      </c>
      <c r="P34" t="s">
        <v>22</v>
      </c>
    </row>
    <row r="35" spans="1:5" ht="12.75">
      <c r="A35" s="35" t="s">
        <v>52</v>
      </c>
      <c r="E35" s="36" t="s">
        <v>612</v>
      </c>
    </row>
    <row r="36" spans="1:5" ht="63.75">
      <c r="A36" s="37" t="s">
        <v>54</v>
      </c>
      <c r="E36" s="38" t="s">
        <v>613</v>
      </c>
    </row>
    <row r="37" spans="1:5" ht="242.25">
      <c r="A37" t="s">
        <v>56</v>
      </c>
      <c r="E37" s="36" t="s">
        <v>614</v>
      </c>
    </row>
    <row r="38" spans="1:16" ht="12.75">
      <c r="A38" s="25" t="s">
        <v>46</v>
      </c>
      <c r="B38" s="29" t="s">
        <v>80</v>
      </c>
      <c r="C38" s="29" t="s">
        <v>316</v>
      </c>
      <c r="D38" s="25" t="s">
        <v>48</v>
      </c>
      <c r="E38" s="30" t="s">
        <v>317</v>
      </c>
      <c r="F38" s="31" t="s">
        <v>186</v>
      </c>
      <c r="G38" s="32">
        <v>115.678</v>
      </c>
      <c r="H38" s="33">
        <v>0</v>
      </c>
      <c r="I38" s="34">
        <f>ROUND(ROUND(H38,2)*ROUND(G38,3),2)</f>
      </c>
      <c r="J38" s="31" t="s">
        <v>107</v>
      </c>
      <c r="O38">
        <f>(I38*0)/100</f>
      </c>
      <c r="P38" t="s">
        <v>26</v>
      </c>
    </row>
    <row r="39" spans="1:5" ht="25.5">
      <c r="A39" s="35" t="s">
        <v>52</v>
      </c>
      <c r="E39" s="36" t="s">
        <v>318</v>
      </c>
    </row>
    <row r="40" spans="1:5" ht="114.75">
      <c r="A40" s="37" t="s">
        <v>54</v>
      </c>
      <c r="E40" s="38" t="s">
        <v>615</v>
      </c>
    </row>
    <row r="41" spans="1:5" ht="229.5">
      <c r="A41" t="s">
        <v>56</v>
      </c>
      <c r="E41" s="36" t="s">
        <v>320</v>
      </c>
    </row>
    <row r="42" spans="1:16" ht="12.75">
      <c r="A42" s="25" t="s">
        <v>46</v>
      </c>
      <c r="B42" s="29" t="s">
        <v>39</v>
      </c>
      <c r="C42" s="29" t="s">
        <v>326</v>
      </c>
      <c r="D42" s="25" t="s">
        <v>67</v>
      </c>
      <c r="E42" s="30" t="s">
        <v>327</v>
      </c>
      <c r="F42" s="31" t="s">
        <v>106</v>
      </c>
      <c r="G42" s="32">
        <v>4605.25</v>
      </c>
      <c r="H42" s="33">
        <v>0</v>
      </c>
      <c r="I42" s="34">
        <f>ROUND(ROUND(H42,2)*ROUND(G42,3),2)</f>
      </c>
      <c r="J42" s="31" t="s">
        <v>107</v>
      </c>
      <c r="O42">
        <f>(I42*21)/100</f>
      </c>
      <c r="P42" t="s">
        <v>22</v>
      </c>
    </row>
    <row r="43" spans="1:5" ht="12.75">
      <c r="A43" s="35" t="s">
        <v>52</v>
      </c>
      <c r="E43" s="36" t="s">
        <v>616</v>
      </c>
    </row>
    <row r="44" spans="1:5" ht="127.5">
      <c r="A44" s="37" t="s">
        <v>54</v>
      </c>
      <c r="E44" s="38" t="s">
        <v>617</v>
      </c>
    </row>
    <row r="45" spans="1:5" ht="25.5">
      <c r="A45" t="s">
        <v>56</v>
      </c>
      <c r="E45" s="36" t="s">
        <v>330</v>
      </c>
    </row>
    <row r="46" spans="1:16" ht="12.75">
      <c r="A46" s="25" t="s">
        <v>46</v>
      </c>
      <c r="B46" s="29" t="s">
        <v>41</v>
      </c>
      <c r="C46" s="29" t="s">
        <v>326</v>
      </c>
      <c r="D46" s="25" t="s">
        <v>70</v>
      </c>
      <c r="E46" s="30" t="s">
        <v>327</v>
      </c>
      <c r="F46" s="31" t="s">
        <v>106</v>
      </c>
      <c r="G46" s="32">
        <v>56.095</v>
      </c>
      <c r="H46" s="33">
        <v>0</v>
      </c>
      <c r="I46" s="34">
        <f>ROUND(ROUND(H46,2)*ROUND(G46,3),2)</f>
      </c>
      <c r="J46" s="31" t="s">
        <v>107</v>
      </c>
      <c r="O46">
        <f>(I46*0)/100</f>
      </c>
      <c r="P46" t="s">
        <v>26</v>
      </c>
    </row>
    <row r="47" spans="1:5" ht="12.75">
      <c r="A47" s="35" t="s">
        <v>52</v>
      </c>
      <c r="E47" s="36" t="s">
        <v>328</v>
      </c>
    </row>
    <row r="48" spans="1:5" ht="76.5">
      <c r="A48" s="37" t="s">
        <v>54</v>
      </c>
      <c r="E48" s="38" t="s">
        <v>618</v>
      </c>
    </row>
    <row r="49" spans="1:5" ht="25.5">
      <c r="A49" t="s">
        <v>56</v>
      </c>
      <c r="E49" s="36" t="s">
        <v>330</v>
      </c>
    </row>
    <row r="50" spans="1:16" ht="12.75">
      <c r="A50" s="25" t="s">
        <v>46</v>
      </c>
      <c r="B50" s="29" t="s">
        <v>43</v>
      </c>
      <c r="C50" s="29" t="s">
        <v>331</v>
      </c>
      <c r="D50" s="25" t="s">
        <v>48</v>
      </c>
      <c r="E50" s="30" t="s">
        <v>332</v>
      </c>
      <c r="F50" s="31" t="s">
        <v>186</v>
      </c>
      <c r="G50" s="32">
        <v>6.038</v>
      </c>
      <c r="H50" s="33">
        <v>0</v>
      </c>
      <c r="I50" s="34">
        <f>ROUND(ROUND(H50,2)*ROUND(G50,3),2)</f>
      </c>
      <c r="J50" s="31" t="s">
        <v>107</v>
      </c>
      <c r="O50">
        <f>(I50*0)/100</f>
      </c>
      <c r="P50" t="s">
        <v>26</v>
      </c>
    </row>
    <row r="51" spans="1:5" ht="12.75">
      <c r="A51" s="35" t="s">
        <v>52</v>
      </c>
      <c r="E51" s="36" t="s">
        <v>602</v>
      </c>
    </row>
    <row r="52" spans="1:5" ht="25.5">
      <c r="A52" s="37" t="s">
        <v>54</v>
      </c>
      <c r="E52" s="38" t="s">
        <v>603</v>
      </c>
    </row>
    <row r="53" spans="1:5" ht="38.25">
      <c r="A53" t="s">
        <v>56</v>
      </c>
      <c r="E53" s="36" t="s">
        <v>333</v>
      </c>
    </row>
    <row r="54" spans="1:18" ht="12.75" customHeight="1">
      <c r="A54" s="6" t="s">
        <v>44</v>
      </c>
      <c r="B54" s="6"/>
      <c r="C54" s="41" t="s">
        <v>22</v>
      </c>
      <c r="D54" s="6"/>
      <c r="E54" s="27" t="s">
        <v>619</v>
      </c>
      <c r="F54" s="6"/>
      <c r="G54" s="6"/>
      <c r="H54" s="6"/>
      <c r="I54" s="42">
        <f>0+Q54</f>
      </c>
      <c r="J54" s="6"/>
      <c r="O54">
        <f>0+R54</f>
      </c>
      <c r="Q54">
        <f>0+I55+I59+I63</f>
      </c>
      <c r="R54">
        <f>0+O55+O59+O63</f>
      </c>
    </row>
    <row r="55" spans="1:16" ht="12.75">
      <c r="A55" s="25" t="s">
        <v>46</v>
      </c>
      <c r="B55" s="29" t="s">
        <v>95</v>
      </c>
      <c r="C55" s="29" t="s">
        <v>620</v>
      </c>
      <c r="D55" s="25" t="s">
        <v>48</v>
      </c>
      <c r="E55" s="30" t="s">
        <v>621</v>
      </c>
      <c r="F55" s="31" t="s">
        <v>106</v>
      </c>
      <c r="G55" s="32">
        <v>5821.5</v>
      </c>
      <c r="H55" s="33">
        <v>0</v>
      </c>
      <c r="I55" s="34">
        <f>ROUND(ROUND(H55,2)*ROUND(G55,3),2)</f>
      </c>
      <c r="J55" s="31" t="s">
        <v>107</v>
      </c>
      <c r="O55">
        <f>(I55*21)/100</f>
      </c>
      <c r="P55" t="s">
        <v>22</v>
      </c>
    </row>
    <row r="56" spans="1:5" ht="12.75">
      <c r="A56" s="35" t="s">
        <v>52</v>
      </c>
      <c r="E56" s="36" t="s">
        <v>622</v>
      </c>
    </row>
    <row r="57" spans="1:5" ht="127.5">
      <c r="A57" s="37" t="s">
        <v>54</v>
      </c>
      <c r="E57" s="38" t="s">
        <v>623</v>
      </c>
    </row>
    <row r="58" spans="1:5" ht="51">
      <c r="A58" t="s">
        <v>56</v>
      </c>
      <c r="E58" s="36" t="s">
        <v>624</v>
      </c>
    </row>
    <row r="59" spans="1:16" ht="12.75">
      <c r="A59" s="25" t="s">
        <v>46</v>
      </c>
      <c r="B59" s="29" t="s">
        <v>155</v>
      </c>
      <c r="C59" s="29" t="s">
        <v>625</v>
      </c>
      <c r="D59" s="25" t="s">
        <v>48</v>
      </c>
      <c r="E59" s="30" t="s">
        <v>626</v>
      </c>
      <c r="F59" s="31" t="s">
        <v>186</v>
      </c>
      <c r="G59" s="32">
        <v>843.705</v>
      </c>
      <c r="H59" s="33">
        <v>0</v>
      </c>
      <c r="I59" s="34">
        <f>ROUND(ROUND(H59,2)*ROUND(G59,3),2)</f>
      </c>
      <c r="J59" s="31" t="s">
        <v>107</v>
      </c>
      <c r="O59">
        <f>(I59*21)/100</f>
      </c>
      <c r="P59" t="s">
        <v>22</v>
      </c>
    </row>
    <row r="60" spans="1:5" ht="12.75">
      <c r="A60" s="35" t="s">
        <v>52</v>
      </c>
      <c r="E60" s="36" t="s">
        <v>627</v>
      </c>
    </row>
    <row r="61" spans="1:5" ht="127.5">
      <c r="A61" s="37" t="s">
        <v>54</v>
      </c>
      <c r="E61" s="38" t="s">
        <v>628</v>
      </c>
    </row>
    <row r="62" spans="1:5" ht="38.25">
      <c r="A62" t="s">
        <v>56</v>
      </c>
      <c r="E62" s="36" t="s">
        <v>629</v>
      </c>
    </row>
    <row r="63" spans="1:16" ht="12.75">
      <c r="A63" s="25" t="s">
        <v>46</v>
      </c>
      <c r="B63" s="29" t="s">
        <v>162</v>
      </c>
      <c r="C63" s="29" t="s">
        <v>630</v>
      </c>
      <c r="D63" s="25" t="s">
        <v>48</v>
      </c>
      <c r="E63" s="30" t="s">
        <v>631</v>
      </c>
      <c r="F63" s="31" t="s">
        <v>106</v>
      </c>
      <c r="G63" s="32">
        <v>2170</v>
      </c>
      <c r="H63" s="33">
        <v>0</v>
      </c>
      <c r="I63" s="34">
        <f>ROUND(ROUND(H63,2)*ROUND(G63,3),2)</f>
      </c>
      <c r="J63" s="31" t="s">
        <v>107</v>
      </c>
      <c r="O63">
        <f>(I63*21)/100</f>
      </c>
      <c r="P63" t="s">
        <v>22</v>
      </c>
    </row>
    <row r="64" spans="1:5" ht="12.75">
      <c r="A64" s="35" t="s">
        <v>52</v>
      </c>
      <c r="E64" s="36" t="s">
        <v>632</v>
      </c>
    </row>
    <row r="65" spans="1:5" ht="38.25">
      <c r="A65" s="37" t="s">
        <v>54</v>
      </c>
      <c r="E65" s="38" t="s">
        <v>633</v>
      </c>
    </row>
    <row r="66" spans="1:5" ht="114.75">
      <c r="A66" t="s">
        <v>56</v>
      </c>
      <c r="E66" s="36" t="s">
        <v>634</v>
      </c>
    </row>
    <row r="67" spans="1:18" ht="12.75" customHeight="1">
      <c r="A67" s="6" t="s">
        <v>44</v>
      </c>
      <c r="B67" s="6"/>
      <c r="C67" s="41" t="s">
        <v>21</v>
      </c>
      <c r="D67" s="6"/>
      <c r="E67" s="27" t="s">
        <v>635</v>
      </c>
      <c r="F67" s="6"/>
      <c r="G67" s="6"/>
      <c r="H67" s="6"/>
      <c r="I67" s="42">
        <f>0+Q67</f>
      </c>
      <c r="J67" s="6"/>
      <c r="O67">
        <f>0+R67</f>
      </c>
      <c r="Q67">
        <f>0+I68+I72</f>
      </c>
      <c r="R67">
        <f>0+O68+O72</f>
      </c>
    </row>
    <row r="68" spans="1:16" ht="12.75">
      <c r="A68" s="25" t="s">
        <v>46</v>
      </c>
      <c r="B68" s="29" t="s">
        <v>167</v>
      </c>
      <c r="C68" s="29" t="s">
        <v>636</v>
      </c>
      <c r="D68" s="25" t="s">
        <v>46</v>
      </c>
      <c r="E68" s="30" t="s">
        <v>637</v>
      </c>
      <c r="F68" s="31" t="s">
        <v>186</v>
      </c>
      <c r="G68" s="32">
        <v>1.87</v>
      </c>
      <c r="H68" s="33">
        <v>0</v>
      </c>
      <c r="I68" s="34">
        <f>ROUND(ROUND(H68,2)*ROUND(G68,3),2)</f>
      </c>
      <c r="J68" s="31" t="s">
        <v>107</v>
      </c>
      <c r="O68">
        <f>(I68*0)/100</f>
      </c>
      <c r="P68" t="s">
        <v>26</v>
      </c>
    </row>
    <row r="69" spans="1:5" ht="12.75">
      <c r="A69" s="35" t="s">
        <v>52</v>
      </c>
      <c r="E69" s="36" t="s">
        <v>638</v>
      </c>
    </row>
    <row r="70" spans="1:5" ht="25.5">
      <c r="A70" s="37" t="s">
        <v>54</v>
      </c>
      <c r="E70" s="38" t="s">
        <v>639</v>
      </c>
    </row>
    <row r="71" spans="1:5" ht="369.75">
      <c r="A71" t="s">
        <v>56</v>
      </c>
      <c r="E71" s="36" t="s">
        <v>640</v>
      </c>
    </row>
    <row r="72" spans="1:16" ht="25.5">
      <c r="A72" s="25" t="s">
        <v>46</v>
      </c>
      <c r="B72" s="29" t="s">
        <v>172</v>
      </c>
      <c r="C72" s="29" t="s">
        <v>641</v>
      </c>
      <c r="D72" s="25" t="s">
        <v>48</v>
      </c>
      <c r="E72" s="30" t="s">
        <v>642</v>
      </c>
      <c r="F72" s="31" t="s">
        <v>186</v>
      </c>
      <c r="G72" s="32">
        <v>1400</v>
      </c>
      <c r="H72" s="33">
        <v>0</v>
      </c>
      <c r="I72" s="34">
        <f>ROUND(ROUND(H72,2)*ROUND(G72,3),2)</f>
      </c>
      <c r="J72" s="31" t="s">
        <v>107</v>
      </c>
      <c r="O72">
        <f>(I72*21)/100</f>
      </c>
      <c r="P72" t="s">
        <v>22</v>
      </c>
    </row>
    <row r="73" spans="1:5" ht="12.75">
      <c r="A73" s="35" t="s">
        <v>52</v>
      </c>
      <c r="E73" s="36" t="s">
        <v>643</v>
      </c>
    </row>
    <row r="74" spans="1:5" ht="51">
      <c r="A74" s="37" t="s">
        <v>54</v>
      </c>
      <c r="E74" s="38" t="s">
        <v>644</v>
      </c>
    </row>
    <row r="75" spans="1:5" ht="25.5">
      <c r="A75" t="s">
        <v>56</v>
      </c>
      <c r="E75" s="36" t="s">
        <v>645</v>
      </c>
    </row>
    <row r="76" spans="1:18" ht="12.75" customHeight="1">
      <c r="A76" s="6" t="s">
        <v>44</v>
      </c>
      <c r="B76" s="6"/>
      <c r="C76" s="41" t="s">
        <v>32</v>
      </c>
      <c r="D76" s="6"/>
      <c r="E76" s="27" t="s">
        <v>341</v>
      </c>
      <c r="F76" s="6"/>
      <c r="G76" s="6"/>
      <c r="H76" s="6"/>
      <c r="I76" s="42">
        <f>0+Q76</f>
      </c>
      <c r="J76" s="6"/>
      <c r="O76">
        <f>0+R76</f>
      </c>
      <c r="Q76">
        <f>0+I77+I81+I85+I89+I93+I97+I101+I105+I109+I113+I117</f>
      </c>
      <c r="R76">
        <f>0+O77+O81+O85+O89+O93+O97+O101+O105+O109+O113+O117</f>
      </c>
    </row>
    <row r="77" spans="1:16" ht="12.75">
      <c r="A77" s="25" t="s">
        <v>46</v>
      </c>
      <c r="B77" s="29" t="s">
        <v>176</v>
      </c>
      <c r="C77" s="29" t="s">
        <v>342</v>
      </c>
      <c r="D77" s="25" t="s">
        <v>48</v>
      </c>
      <c r="E77" s="30" t="s">
        <v>343</v>
      </c>
      <c r="F77" s="31" t="s">
        <v>186</v>
      </c>
      <c r="G77" s="32">
        <v>10.368</v>
      </c>
      <c r="H77" s="33">
        <v>0</v>
      </c>
      <c r="I77" s="34">
        <f>ROUND(ROUND(H77,2)*ROUND(G77,3),2)</f>
      </c>
      <c r="J77" s="31" t="s">
        <v>107</v>
      </c>
      <c r="O77">
        <f>(I77*0)/100</f>
      </c>
      <c r="P77" t="s">
        <v>26</v>
      </c>
    </row>
    <row r="78" spans="1:5" ht="12.75">
      <c r="A78" s="35" t="s">
        <v>52</v>
      </c>
      <c r="E78" s="36" t="s">
        <v>646</v>
      </c>
    </row>
    <row r="79" spans="1:5" ht="25.5">
      <c r="A79" s="37" t="s">
        <v>54</v>
      </c>
      <c r="E79" s="38" t="s">
        <v>647</v>
      </c>
    </row>
    <row r="80" spans="1:5" ht="369.75">
      <c r="A80" t="s">
        <v>56</v>
      </c>
      <c r="E80" s="36" t="s">
        <v>346</v>
      </c>
    </row>
    <row r="81" spans="1:16" ht="12.75">
      <c r="A81" s="25" t="s">
        <v>46</v>
      </c>
      <c r="B81" s="29" t="s">
        <v>264</v>
      </c>
      <c r="C81" s="29" t="s">
        <v>648</v>
      </c>
      <c r="D81" s="25" t="s">
        <v>48</v>
      </c>
      <c r="E81" s="30" t="s">
        <v>649</v>
      </c>
      <c r="F81" s="31" t="s">
        <v>186</v>
      </c>
      <c r="G81" s="32">
        <v>420</v>
      </c>
      <c r="H81" s="33">
        <v>0</v>
      </c>
      <c r="I81" s="34">
        <f>ROUND(ROUND(H81,2)*ROUND(G81,3),2)</f>
      </c>
      <c r="J81" s="31" t="s">
        <v>107</v>
      </c>
      <c r="O81">
        <f>(I81*21)/100</f>
      </c>
      <c r="P81" t="s">
        <v>22</v>
      </c>
    </row>
    <row r="82" spans="1:5" ht="12.75">
      <c r="A82" s="35" t="s">
        <v>52</v>
      </c>
      <c r="E82" s="36" t="s">
        <v>650</v>
      </c>
    </row>
    <row r="83" spans="1:5" ht="51">
      <c r="A83" s="37" t="s">
        <v>54</v>
      </c>
      <c r="E83" s="38" t="s">
        <v>651</v>
      </c>
    </row>
    <row r="84" spans="1:5" ht="369.75">
      <c r="A84" t="s">
        <v>56</v>
      </c>
      <c r="E84" s="36" t="s">
        <v>574</v>
      </c>
    </row>
    <row r="85" spans="1:16" ht="12.75">
      <c r="A85" s="25" t="s">
        <v>46</v>
      </c>
      <c r="B85" s="29" t="s">
        <v>270</v>
      </c>
      <c r="C85" s="29" t="s">
        <v>652</v>
      </c>
      <c r="D85" s="25" t="s">
        <v>46</v>
      </c>
      <c r="E85" s="30" t="s">
        <v>653</v>
      </c>
      <c r="F85" s="31" t="s">
        <v>186</v>
      </c>
      <c r="G85" s="32">
        <v>0.707</v>
      </c>
      <c r="H85" s="33">
        <v>0</v>
      </c>
      <c r="I85" s="34">
        <f>ROUND(ROUND(H85,2)*ROUND(G85,3),2)</f>
      </c>
      <c r="J85" s="31" t="s">
        <v>107</v>
      </c>
      <c r="O85">
        <f>(I85*0)/100</f>
      </c>
      <c r="P85" t="s">
        <v>26</v>
      </c>
    </row>
    <row r="86" spans="1:5" ht="12.75">
      <c r="A86" s="35" t="s">
        <v>52</v>
      </c>
      <c r="E86" s="36" t="s">
        <v>654</v>
      </c>
    </row>
    <row r="87" spans="1:5" ht="25.5">
      <c r="A87" s="37" t="s">
        <v>54</v>
      </c>
      <c r="E87" s="38" t="s">
        <v>655</v>
      </c>
    </row>
    <row r="88" spans="1:5" ht="369.75">
      <c r="A88" t="s">
        <v>56</v>
      </c>
      <c r="E88" s="36" t="s">
        <v>346</v>
      </c>
    </row>
    <row r="89" spans="1:16" ht="12.75">
      <c r="A89" s="25" t="s">
        <v>46</v>
      </c>
      <c r="B89" s="29" t="s">
        <v>276</v>
      </c>
      <c r="C89" s="29" t="s">
        <v>347</v>
      </c>
      <c r="D89" s="25" t="s">
        <v>48</v>
      </c>
      <c r="E89" s="30" t="s">
        <v>348</v>
      </c>
      <c r="F89" s="31" t="s">
        <v>186</v>
      </c>
      <c r="G89" s="32">
        <v>29.236</v>
      </c>
      <c r="H89" s="33">
        <v>0</v>
      </c>
      <c r="I89" s="34">
        <f>ROUND(ROUND(H89,2)*ROUND(G89,3),2)</f>
      </c>
      <c r="J89" s="31" t="s">
        <v>107</v>
      </c>
      <c r="O89">
        <f>(I89*0)/100</f>
      </c>
      <c r="P89" t="s">
        <v>26</v>
      </c>
    </row>
    <row r="90" spans="1:5" ht="12.75">
      <c r="A90" s="35" t="s">
        <v>52</v>
      </c>
      <c r="E90" s="36" t="s">
        <v>349</v>
      </c>
    </row>
    <row r="91" spans="1:5" ht="12.75">
      <c r="A91" s="37" t="s">
        <v>54</v>
      </c>
      <c r="E91" s="38" t="s">
        <v>656</v>
      </c>
    </row>
    <row r="92" spans="1:5" ht="369.75">
      <c r="A92" t="s">
        <v>56</v>
      </c>
      <c r="E92" s="36" t="s">
        <v>346</v>
      </c>
    </row>
    <row r="93" spans="1:16" ht="12.75">
      <c r="A93" s="25" t="s">
        <v>46</v>
      </c>
      <c r="B93" s="29" t="s">
        <v>362</v>
      </c>
      <c r="C93" s="29" t="s">
        <v>351</v>
      </c>
      <c r="D93" s="25" t="s">
        <v>48</v>
      </c>
      <c r="E93" s="30" t="s">
        <v>352</v>
      </c>
      <c r="F93" s="31" t="s">
        <v>353</v>
      </c>
      <c r="G93" s="32">
        <v>0.881</v>
      </c>
      <c r="H93" s="33">
        <v>0</v>
      </c>
      <c r="I93" s="34">
        <f>ROUND(ROUND(H93,2)*ROUND(G93,3),2)</f>
      </c>
      <c r="J93" s="31" t="s">
        <v>107</v>
      </c>
      <c r="O93">
        <f>(I93*0)/100</f>
      </c>
      <c r="P93" t="s">
        <v>26</v>
      </c>
    </row>
    <row r="94" spans="1:5" ht="12.75">
      <c r="A94" s="35" t="s">
        <v>52</v>
      </c>
      <c r="E94" s="36" t="s">
        <v>354</v>
      </c>
    </row>
    <row r="95" spans="1:5" ht="12.75">
      <c r="A95" s="37" t="s">
        <v>54</v>
      </c>
      <c r="E95" s="38" t="s">
        <v>657</v>
      </c>
    </row>
    <row r="96" spans="1:5" ht="178.5">
      <c r="A96" t="s">
        <v>56</v>
      </c>
      <c r="E96" s="36" t="s">
        <v>356</v>
      </c>
    </row>
    <row r="97" spans="1:16" ht="12.75">
      <c r="A97" s="25" t="s">
        <v>46</v>
      </c>
      <c r="B97" s="29" t="s">
        <v>369</v>
      </c>
      <c r="C97" s="29" t="s">
        <v>357</v>
      </c>
      <c r="D97" s="25" t="s">
        <v>48</v>
      </c>
      <c r="E97" s="30" t="s">
        <v>358</v>
      </c>
      <c r="F97" s="31" t="s">
        <v>186</v>
      </c>
      <c r="G97" s="32">
        <v>29.236</v>
      </c>
      <c r="H97" s="33">
        <v>0</v>
      </c>
      <c r="I97" s="34">
        <f>ROUND(ROUND(H97,2)*ROUND(G97,3),2)</f>
      </c>
      <c r="J97" s="31" t="s">
        <v>107</v>
      </c>
      <c r="O97">
        <f>(I97*0)/100</f>
      </c>
      <c r="P97" t="s">
        <v>26</v>
      </c>
    </row>
    <row r="98" spans="1:5" ht="12.75">
      <c r="A98" s="35" t="s">
        <v>52</v>
      </c>
      <c r="E98" s="36" t="s">
        <v>658</v>
      </c>
    </row>
    <row r="99" spans="1:5" ht="12.75">
      <c r="A99" s="37" t="s">
        <v>54</v>
      </c>
      <c r="E99" s="38" t="s">
        <v>656</v>
      </c>
    </row>
    <row r="100" spans="1:5" ht="38.25">
      <c r="A100" t="s">
        <v>56</v>
      </c>
      <c r="E100" s="36" t="s">
        <v>361</v>
      </c>
    </row>
    <row r="101" spans="1:16" ht="25.5">
      <c r="A101" s="25" t="s">
        <v>46</v>
      </c>
      <c r="B101" s="29" t="s">
        <v>375</v>
      </c>
      <c r="C101" s="29" t="s">
        <v>659</v>
      </c>
      <c r="D101" s="25" t="s">
        <v>48</v>
      </c>
      <c r="E101" s="30" t="s">
        <v>660</v>
      </c>
      <c r="F101" s="31" t="s">
        <v>186</v>
      </c>
      <c r="G101" s="32">
        <v>560</v>
      </c>
      <c r="H101" s="33">
        <v>0</v>
      </c>
      <c r="I101" s="34">
        <f>ROUND(ROUND(H101,2)*ROUND(G101,3),2)</f>
      </c>
      <c r="J101" s="31" t="s">
        <v>107</v>
      </c>
      <c r="O101">
        <f>(I101*21)/100</f>
      </c>
      <c r="P101" t="s">
        <v>22</v>
      </c>
    </row>
    <row r="102" spans="1:5" ht="12.75">
      <c r="A102" s="35" t="s">
        <v>52</v>
      </c>
      <c r="E102" s="36" t="s">
        <v>661</v>
      </c>
    </row>
    <row r="103" spans="1:5" ht="38.25">
      <c r="A103" s="37" t="s">
        <v>54</v>
      </c>
      <c r="E103" s="38" t="s">
        <v>662</v>
      </c>
    </row>
    <row r="104" spans="1:5" ht="38.25">
      <c r="A104" t="s">
        <v>56</v>
      </c>
      <c r="E104" s="36" t="s">
        <v>629</v>
      </c>
    </row>
    <row r="105" spans="1:16" ht="12.75">
      <c r="A105" s="25" t="s">
        <v>46</v>
      </c>
      <c r="B105" s="29" t="s">
        <v>381</v>
      </c>
      <c r="C105" s="29" t="s">
        <v>363</v>
      </c>
      <c r="D105" s="25" t="s">
        <v>48</v>
      </c>
      <c r="E105" s="30" t="s">
        <v>364</v>
      </c>
      <c r="F105" s="31" t="s">
        <v>186</v>
      </c>
      <c r="G105" s="32">
        <v>280</v>
      </c>
      <c r="H105" s="33">
        <v>0</v>
      </c>
      <c r="I105" s="34">
        <f>ROUND(ROUND(H105,2)*ROUND(G105,3),2)</f>
      </c>
      <c r="J105" s="31" t="s">
        <v>107</v>
      </c>
      <c r="O105">
        <f>(I105*21)/100</f>
      </c>
      <c r="P105" t="s">
        <v>22</v>
      </c>
    </row>
    <row r="106" spans="1:5" ht="12.75">
      <c r="A106" s="35" t="s">
        <v>52</v>
      </c>
      <c r="E106" s="36" t="s">
        <v>663</v>
      </c>
    </row>
    <row r="107" spans="1:5" ht="38.25">
      <c r="A107" s="37" t="s">
        <v>54</v>
      </c>
      <c r="E107" s="38" t="s">
        <v>664</v>
      </c>
    </row>
    <row r="108" spans="1:5" ht="51">
      <c r="A108" t="s">
        <v>56</v>
      </c>
      <c r="E108" s="36" t="s">
        <v>665</v>
      </c>
    </row>
    <row r="109" spans="1:16" ht="12.75">
      <c r="A109" s="25" t="s">
        <v>46</v>
      </c>
      <c r="B109" s="29" t="s">
        <v>387</v>
      </c>
      <c r="C109" s="29" t="s">
        <v>363</v>
      </c>
      <c r="D109" s="25" t="s">
        <v>666</v>
      </c>
      <c r="E109" s="30" t="s">
        <v>364</v>
      </c>
      <c r="F109" s="31" t="s">
        <v>186</v>
      </c>
      <c r="G109" s="32">
        <v>32.007</v>
      </c>
      <c r="H109" s="33">
        <v>0</v>
      </c>
      <c r="I109" s="34">
        <f>ROUND(ROUND(H109,2)*ROUND(G109,3),2)</f>
      </c>
      <c r="J109" s="31" t="s">
        <v>107</v>
      </c>
      <c r="O109">
        <f>(I109*0)/100</f>
      </c>
      <c r="P109" t="s">
        <v>26</v>
      </c>
    </row>
    <row r="110" spans="1:5" ht="25.5">
      <c r="A110" s="35" t="s">
        <v>52</v>
      </c>
      <c r="E110" s="36" t="s">
        <v>365</v>
      </c>
    </row>
    <row r="111" spans="1:5" ht="191.25">
      <c r="A111" s="37" t="s">
        <v>54</v>
      </c>
      <c r="E111" s="38" t="s">
        <v>667</v>
      </c>
    </row>
    <row r="112" spans="1:5" ht="51">
      <c r="A112" t="s">
        <v>56</v>
      </c>
      <c r="E112" s="36" t="s">
        <v>367</v>
      </c>
    </row>
    <row r="113" spans="1:16" ht="12.75">
      <c r="A113" s="25" t="s">
        <v>46</v>
      </c>
      <c r="B113" s="29" t="s">
        <v>393</v>
      </c>
      <c r="C113" s="29" t="s">
        <v>668</v>
      </c>
      <c r="D113" s="25" t="s">
        <v>46</v>
      </c>
      <c r="E113" s="30" t="s">
        <v>669</v>
      </c>
      <c r="F113" s="31" t="s">
        <v>186</v>
      </c>
      <c r="G113" s="32">
        <v>2.415</v>
      </c>
      <c r="H113" s="33">
        <v>0</v>
      </c>
      <c r="I113" s="34">
        <f>ROUND(ROUND(H113,2)*ROUND(G113,3),2)</f>
      </c>
      <c r="J113" s="31" t="s">
        <v>107</v>
      </c>
      <c r="O113">
        <f>(I113*0)/100</f>
      </c>
      <c r="P113" t="s">
        <v>26</v>
      </c>
    </row>
    <row r="114" spans="1:5" ht="12.75">
      <c r="A114" s="35" t="s">
        <v>52</v>
      </c>
      <c r="E114" s="36" t="s">
        <v>48</v>
      </c>
    </row>
    <row r="115" spans="1:5" ht="38.25">
      <c r="A115" s="37" t="s">
        <v>54</v>
      </c>
      <c r="E115" s="38" t="s">
        <v>670</v>
      </c>
    </row>
    <row r="116" spans="1:5" ht="102">
      <c r="A116" t="s">
        <v>56</v>
      </c>
      <c r="E116" s="36" t="s">
        <v>671</v>
      </c>
    </row>
    <row r="117" spans="1:16" ht="12.75">
      <c r="A117" s="25" t="s">
        <v>46</v>
      </c>
      <c r="B117" s="29" t="s">
        <v>398</v>
      </c>
      <c r="C117" s="29" t="s">
        <v>672</v>
      </c>
      <c r="D117" s="25" t="s">
        <v>46</v>
      </c>
      <c r="E117" s="30" t="s">
        <v>673</v>
      </c>
      <c r="F117" s="31" t="s">
        <v>186</v>
      </c>
      <c r="G117" s="32">
        <v>3.36</v>
      </c>
      <c r="H117" s="33">
        <v>0</v>
      </c>
      <c r="I117" s="34">
        <f>ROUND(ROUND(H117,2)*ROUND(G117,3),2)</f>
      </c>
      <c r="J117" s="31" t="s">
        <v>107</v>
      </c>
      <c r="O117">
        <f>(I117*0)/100</f>
      </c>
      <c r="P117" t="s">
        <v>26</v>
      </c>
    </row>
    <row r="118" spans="1:5" ht="12.75">
      <c r="A118" s="35" t="s">
        <v>52</v>
      </c>
      <c r="E118" s="36" t="s">
        <v>48</v>
      </c>
    </row>
    <row r="119" spans="1:5" ht="25.5">
      <c r="A119" s="37" t="s">
        <v>54</v>
      </c>
      <c r="E119" s="38" t="s">
        <v>674</v>
      </c>
    </row>
    <row r="120" spans="1:5" ht="357">
      <c r="A120" t="s">
        <v>56</v>
      </c>
      <c r="E120" s="36" t="s">
        <v>675</v>
      </c>
    </row>
    <row r="121" spans="1:18" ht="12.75" customHeight="1">
      <c r="A121" s="6" t="s">
        <v>44</v>
      </c>
      <c r="B121" s="6"/>
      <c r="C121" s="41" t="s">
        <v>34</v>
      </c>
      <c r="D121" s="6"/>
      <c r="E121" s="27" t="s">
        <v>368</v>
      </c>
      <c r="F121" s="6"/>
      <c r="G121" s="6"/>
      <c r="H121" s="6"/>
      <c r="I121" s="42">
        <f>0+Q121</f>
      </c>
      <c r="J121" s="6"/>
      <c r="O121">
        <f>0+R121</f>
      </c>
      <c r="Q121">
        <f>0+I122+I126+I130+I134+I138+I142+I146</f>
      </c>
      <c r="R121">
        <f>0+O122+O126+O130+O134+O138+O142+O146</f>
      </c>
    </row>
    <row r="122" spans="1:16" ht="12.75">
      <c r="A122" s="25" t="s">
        <v>46</v>
      </c>
      <c r="B122" s="29" t="s">
        <v>403</v>
      </c>
      <c r="C122" s="29" t="s">
        <v>676</v>
      </c>
      <c r="D122" s="25" t="s">
        <v>48</v>
      </c>
      <c r="E122" s="30" t="s">
        <v>677</v>
      </c>
      <c r="F122" s="31" t="s">
        <v>106</v>
      </c>
      <c r="G122" s="32">
        <v>3125.25</v>
      </c>
      <c r="H122" s="33">
        <v>0</v>
      </c>
      <c r="I122" s="34">
        <f>ROUND(ROUND(H122,2)*ROUND(G122,3),2)</f>
      </c>
      <c r="J122" s="31" t="s">
        <v>107</v>
      </c>
      <c r="O122">
        <f>(I122*21)/100</f>
      </c>
      <c r="P122" t="s">
        <v>22</v>
      </c>
    </row>
    <row r="123" spans="1:5" ht="12.75">
      <c r="A123" s="35" t="s">
        <v>52</v>
      </c>
      <c r="E123" s="36" t="s">
        <v>678</v>
      </c>
    </row>
    <row r="124" spans="1:5" ht="127.5">
      <c r="A124" s="37" t="s">
        <v>54</v>
      </c>
      <c r="E124" s="38" t="s">
        <v>679</v>
      </c>
    </row>
    <row r="125" spans="1:5" ht="51">
      <c r="A125" t="s">
        <v>56</v>
      </c>
      <c r="E125" s="36" t="s">
        <v>680</v>
      </c>
    </row>
    <row r="126" spans="1:16" ht="12.75">
      <c r="A126" s="25" t="s">
        <v>46</v>
      </c>
      <c r="B126" s="29" t="s">
        <v>409</v>
      </c>
      <c r="C126" s="29" t="s">
        <v>681</v>
      </c>
      <c r="D126" s="25" t="s">
        <v>48</v>
      </c>
      <c r="E126" s="30" t="s">
        <v>682</v>
      </c>
      <c r="F126" s="31" t="s">
        <v>186</v>
      </c>
      <c r="G126" s="32">
        <v>1840.423</v>
      </c>
      <c r="H126" s="33">
        <v>0</v>
      </c>
      <c r="I126" s="34">
        <f>ROUND(ROUND(H126,2)*ROUND(G126,3),2)</f>
      </c>
      <c r="J126" s="31" t="s">
        <v>107</v>
      </c>
      <c r="O126">
        <f>(I126*21)/100</f>
      </c>
      <c r="P126" t="s">
        <v>22</v>
      </c>
    </row>
    <row r="127" spans="1:5" ht="89.25">
      <c r="A127" s="35" t="s">
        <v>52</v>
      </c>
      <c r="E127" s="36" t="s">
        <v>683</v>
      </c>
    </row>
    <row r="128" spans="1:5" ht="63.75">
      <c r="A128" s="37" t="s">
        <v>54</v>
      </c>
      <c r="E128" s="38" t="s">
        <v>684</v>
      </c>
    </row>
    <row r="129" spans="1:5" ht="76.5">
      <c r="A129" t="s">
        <v>56</v>
      </c>
      <c r="E129" s="36" t="s">
        <v>685</v>
      </c>
    </row>
    <row r="130" spans="1:16" ht="12.75">
      <c r="A130" s="25" t="s">
        <v>46</v>
      </c>
      <c r="B130" s="29" t="s">
        <v>416</v>
      </c>
      <c r="C130" s="29" t="s">
        <v>370</v>
      </c>
      <c r="D130" s="25" t="s">
        <v>48</v>
      </c>
      <c r="E130" s="30" t="s">
        <v>371</v>
      </c>
      <c r="F130" s="31" t="s">
        <v>106</v>
      </c>
      <c r="G130" s="32">
        <v>1489.819</v>
      </c>
      <c r="H130" s="33">
        <v>0</v>
      </c>
      <c r="I130" s="34">
        <f>ROUND(ROUND(H130,2)*ROUND(G130,3),2)</f>
      </c>
      <c r="J130" s="31" t="s">
        <v>107</v>
      </c>
      <c r="O130">
        <f>(I130*21)/100</f>
      </c>
      <c r="P130" t="s">
        <v>22</v>
      </c>
    </row>
    <row r="131" spans="1:5" ht="12.75">
      <c r="A131" s="35" t="s">
        <v>52</v>
      </c>
      <c r="E131" s="36" t="s">
        <v>372</v>
      </c>
    </row>
    <row r="132" spans="1:5" ht="63.75">
      <c r="A132" s="37" t="s">
        <v>54</v>
      </c>
      <c r="E132" s="38" t="s">
        <v>686</v>
      </c>
    </row>
    <row r="133" spans="1:5" ht="102">
      <c r="A133" t="s">
        <v>56</v>
      </c>
      <c r="E133" s="36" t="s">
        <v>374</v>
      </c>
    </row>
    <row r="134" spans="1:16" ht="12.75">
      <c r="A134" s="25" t="s">
        <v>46</v>
      </c>
      <c r="B134" s="29" t="s">
        <v>422</v>
      </c>
      <c r="C134" s="29" t="s">
        <v>376</v>
      </c>
      <c r="D134" s="25" t="s">
        <v>48</v>
      </c>
      <c r="E134" s="30" t="s">
        <v>377</v>
      </c>
      <c r="F134" s="31" t="s">
        <v>106</v>
      </c>
      <c r="G134" s="32">
        <v>18640.712</v>
      </c>
      <c r="H134" s="33">
        <v>0</v>
      </c>
      <c r="I134" s="34">
        <f>ROUND(ROUND(H134,2)*ROUND(G134,3),2)</f>
      </c>
      <c r="J134" s="31" t="s">
        <v>107</v>
      </c>
      <c r="O134">
        <f>(I134*21)/100</f>
      </c>
      <c r="P134" t="s">
        <v>22</v>
      </c>
    </row>
    <row r="135" spans="1:5" ht="12.75">
      <c r="A135" s="35" t="s">
        <v>52</v>
      </c>
      <c r="E135" s="36" t="s">
        <v>378</v>
      </c>
    </row>
    <row r="136" spans="1:5" ht="51">
      <c r="A136" s="37" t="s">
        <v>54</v>
      </c>
      <c r="E136" s="38" t="s">
        <v>687</v>
      </c>
    </row>
    <row r="137" spans="1:5" ht="51">
      <c r="A137" t="s">
        <v>56</v>
      </c>
      <c r="E137" s="36" t="s">
        <v>380</v>
      </c>
    </row>
    <row r="138" spans="1:16" ht="12.75">
      <c r="A138" s="25" t="s">
        <v>46</v>
      </c>
      <c r="B138" s="29" t="s">
        <v>427</v>
      </c>
      <c r="C138" s="29" t="s">
        <v>388</v>
      </c>
      <c r="D138" s="25" t="s">
        <v>48</v>
      </c>
      <c r="E138" s="30" t="s">
        <v>389</v>
      </c>
      <c r="F138" s="31" t="s">
        <v>106</v>
      </c>
      <c r="G138" s="32">
        <v>9092.712</v>
      </c>
      <c r="H138" s="33">
        <v>0</v>
      </c>
      <c r="I138" s="34">
        <f>ROUND(ROUND(H138,2)*ROUND(G138,3),2)</f>
      </c>
      <c r="J138" s="31" t="s">
        <v>107</v>
      </c>
      <c r="O138">
        <f>(I138*21)/100</f>
      </c>
      <c r="P138" t="s">
        <v>22</v>
      </c>
    </row>
    <row r="139" spans="1:5" ht="12.75">
      <c r="A139" s="35" t="s">
        <v>52</v>
      </c>
      <c r="E139" s="36" t="s">
        <v>390</v>
      </c>
    </row>
    <row r="140" spans="1:5" ht="25.5">
      <c r="A140" s="37" t="s">
        <v>54</v>
      </c>
      <c r="E140" s="38" t="s">
        <v>688</v>
      </c>
    </row>
    <row r="141" spans="1:5" ht="140.25">
      <c r="A141" t="s">
        <v>56</v>
      </c>
      <c r="E141" s="36" t="s">
        <v>392</v>
      </c>
    </row>
    <row r="142" spans="1:16" ht="12.75">
      <c r="A142" s="25" t="s">
        <v>46</v>
      </c>
      <c r="B142" s="29" t="s">
        <v>432</v>
      </c>
      <c r="C142" s="29" t="s">
        <v>394</v>
      </c>
      <c r="D142" s="25" t="s">
        <v>48</v>
      </c>
      <c r="E142" s="30" t="s">
        <v>395</v>
      </c>
      <c r="F142" s="31" t="s">
        <v>106</v>
      </c>
      <c r="G142" s="32">
        <v>9547.65</v>
      </c>
      <c r="H142" s="33">
        <v>0</v>
      </c>
      <c r="I142" s="34">
        <f>ROUND(ROUND(H142,2)*ROUND(G142,3),2)</f>
      </c>
      <c r="J142" s="31" t="s">
        <v>107</v>
      </c>
      <c r="O142">
        <f>(I142*21)/100</f>
      </c>
      <c r="P142" t="s">
        <v>22</v>
      </c>
    </row>
    <row r="143" spans="1:5" ht="12.75">
      <c r="A143" s="35" t="s">
        <v>52</v>
      </c>
      <c r="E143" s="36" t="s">
        <v>396</v>
      </c>
    </row>
    <row r="144" spans="1:5" ht="25.5">
      <c r="A144" s="37" t="s">
        <v>54</v>
      </c>
      <c r="E144" s="38" t="s">
        <v>689</v>
      </c>
    </row>
    <row r="145" spans="1:5" ht="140.25">
      <c r="A145" t="s">
        <v>56</v>
      </c>
      <c r="E145" s="36" t="s">
        <v>392</v>
      </c>
    </row>
    <row r="146" spans="1:16" ht="12.75">
      <c r="A146" s="25" t="s">
        <v>46</v>
      </c>
      <c r="B146" s="29" t="s">
        <v>437</v>
      </c>
      <c r="C146" s="29" t="s">
        <v>410</v>
      </c>
      <c r="D146" s="25" t="s">
        <v>48</v>
      </c>
      <c r="E146" s="30" t="s">
        <v>411</v>
      </c>
      <c r="F146" s="31" t="s">
        <v>158</v>
      </c>
      <c r="G146" s="32">
        <v>26</v>
      </c>
      <c r="H146" s="33">
        <v>0</v>
      </c>
      <c r="I146" s="34">
        <f>ROUND(ROUND(H146,2)*ROUND(G146,3),2)</f>
      </c>
      <c r="J146" s="31" t="s">
        <v>107</v>
      </c>
      <c r="O146">
        <f>(I146*21)/100</f>
      </c>
      <c r="P146" t="s">
        <v>22</v>
      </c>
    </row>
    <row r="147" spans="1:5" ht="38.25">
      <c r="A147" s="35" t="s">
        <v>52</v>
      </c>
      <c r="E147" s="36" t="s">
        <v>412</v>
      </c>
    </row>
    <row r="148" spans="1:5" ht="76.5">
      <c r="A148" s="37" t="s">
        <v>54</v>
      </c>
      <c r="E148" s="38" t="s">
        <v>690</v>
      </c>
    </row>
    <row r="149" spans="1:5" ht="38.25">
      <c r="A149" t="s">
        <v>56</v>
      </c>
      <c r="E149" s="36" t="s">
        <v>414</v>
      </c>
    </row>
    <row r="150" spans="1:18" ht="12.75" customHeight="1">
      <c r="A150" s="6" t="s">
        <v>44</v>
      </c>
      <c r="B150" s="6"/>
      <c r="C150" s="41" t="s">
        <v>80</v>
      </c>
      <c r="D150" s="6"/>
      <c r="E150" s="27" t="s">
        <v>415</v>
      </c>
      <c r="F150" s="6"/>
      <c r="G150" s="6"/>
      <c r="H150" s="6"/>
      <c r="I150" s="42">
        <f>0+Q150</f>
      </c>
      <c r="J150" s="6"/>
      <c r="O150">
        <f>0+R150</f>
      </c>
      <c r="Q150">
        <f>0+I151+I155+I159+I163+I167</f>
      </c>
      <c r="R150">
        <f>0+O151+O155+O159+O163+O167</f>
      </c>
    </row>
    <row r="151" spans="1:16" ht="12.75">
      <c r="A151" s="25" t="s">
        <v>46</v>
      </c>
      <c r="B151" s="29" t="s">
        <v>442</v>
      </c>
      <c r="C151" s="29" t="s">
        <v>417</v>
      </c>
      <c r="D151" s="25" t="s">
        <v>48</v>
      </c>
      <c r="E151" s="30" t="s">
        <v>418</v>
      </c>
      <c r="F151" s="31" t="s">
        <v>158</v>
      </c>
      <c r="G151" s="32">
        <v>254.23</v>
      </c>
      <c r="H151" s="33">
        <v>0</v>
      </c>
      <c r="I151" s="34">
        <f>ROUND(ROUND(H151,2)*ROUND(G151,3),2)</f>
      </c>
      <c r="J151" s="31"/>
      <c r="O151">
        <f>(I151*0)/100</f>
      </c>
      <c r="P151" t="s">
        <v>26</v>
      </c>
    </row>
    <row r="152" spans="1:5" ht="12.75">
      <c r="A152" s="35" t="s">
        <v>52</v>
      </c>
      <c r="E152" s="36" t="s">
        <v>691</v>
      </c>
    </row>
    <row r="153" spans="1:5" ht="25.5">
      <c r="A153" s="37" t="s">
        <v>54</v>
      </c>
      <c r="E153" s="38" t="s">
        <v>692</v>
      </c>
    </row>
    <row r="154" spans="1:5" ht="255">
      <c r="A154" t="s">
        <v>56</v>
      </c>
      <c r="E154" s="36" t="s">
        <v>421</v>
      </c>
    </row>
    <row r="155" spans="1:16" ht="12.75">
      <c r="A155" s="25" t="s">
        <v>46</v>
      </c>
      <c r="B155" s="29" t="s">
        <v>447</v>
      </c>
      <c r="C155" s="29" t="s">
        <v>428</v>
      </c>
      <c r="D155" s="25" t="s">
        <v>48</v>
      </c>
      <c r="E155" s="30" t="s">
        <v>429</v>
      </c>
      <c r="F155" s="31" t="s">
        <v>98</v>
      </c>
      <c r="G155" s="32">
        <v>32</v>
      </c>
      <c r="H155" s="33">
        <v>0</v>
      </c>
      <c r="I155" s="34">
        <f>ROUND(ROUND(H155,2)*ROUND(G155,3),2)</f>
      </c>
      <c r="J155" s="31" t="s">
        <v>107</v>
      </c>
      <c r="O155">
        <f>(I155*0)/100</f>
      </c>
      <c r="P155" t="s">
        <v>26</v>
      </c>
    </row>
    <row r="156" spans="1:5" ht="12.75">
      <c r="A156" s="35" t="s">
        <v>52</v>
      </c>
      <c r="E156" s="36" t="s">
        <v>48</v>
      </c>
    </row>
    <row r="157" spans="1:5" ht="25.5">
      <c r="A157" s="37" t="s">
        <v>54</v>
      </c>
      <c r="E157" s="38" t="s">
        <v>693</v>
      </c>
    </row>
    <row r="158" spans="1:5" ht="76.5">
      <c r="A158" t="s">
        <v>56</v>
      </c>
      <c r="E158" s="36" t="s">
        <v>431</v>
      </c>
    </row>
    <row r="159" spans="1:16" ht="12.75">
      <c r="A159" s="25" t="s">
        <v>46</v>
      </c>
      <c r="B159" s="29" t="s">
        <v>452</v>
      </c>
      <c r="C159" s="29" t="s">
        <v>443</v>
      </c>
      <c r="D159" s="25" t="s">
        <v>48</v>
      </c>
      <c r="E159" s="30" t="s">
        <v>444</v>
      </c>
      <c r="F159" s="31" t="s">
        <v>186</v>
      </c>
      <c r="G159" s="32">
        <v>94.341</v>
      </c>
      <c r="H159" s="33">
        <v>0</v>
      </c>
      <c r="I159" s="34">
        <f>ROUND(ROUND(H159,2)*ROUND(G159,3),2)</f>
      </c>
      <c r="J159" s="31" t="s">
        <v>107</v>
      </c>
      <c r="O159">
        <f>(I159*0)/100</f>
      </c>
      <c r="P159" t="s">
        <v>26</v>
      </c>
    </row>
    <row r="160" spans="1:5" ht="12.75">
      <c r="A160" s="35" t="s">
        <v>52</v>
      </c>
      <c r="E160" s="36" t="s">
        <v>48</v>
      </c>
    </row>
    <row r="161" spans="1:5" ht="63.75">
      <c r="A161" s="37" t="s">
        <v>54</v>
      </c>
      <c r="E161" s="38" t="s">
        <v>694</v>
      </c>
    </row>
    <row r="162" spans="1:5" ht="369.75">
      <c r="A162" t="s">
        <v>56</v>
      </c>
      <c r="E162" s="36" t="s">
        <v>346</v>
      </c>
    </row>
    <row r="163" spans="1:16" ht="12.75">
      <c r="A163" s="25" t="s">
        <v>46</v>
      </c>
      <c r="B163" s="29" t="s">
        <v>457</v>
      </c>
      <c r="C163" s="29" t="s">
        <v>453</v>
      </c>
      <c r="D163" s="25" t="s">
        <v>48</v>
      </c>
      <c r="E163" s="30" t="s">
        <v>454</v>
      </c>
      <c r="F163" s="31" t="s">
        <v>158</v>
      </c>
      <c r="G163" s="32">
        <v>254.23</v>
      </c>
      <c r="H163" s="33">
        <v>0</v>
      </c>
      <c r="I163" s="34">
        <f>ROUND(ROUND(H163,2)*ROUND(G163,3),2)</f>
      </c>
      <c r="J163" s="31" t="s">
        <v>107</v>
      </c>
      <c r="O163">
        <f>(I163*0)/100</f>
      </c>
      <c r="P163" t="s">
        <v>26</v>
      </c>
    </row>
    <row r="164" spans="1:5" ht="12.75">
      <c r="A164" s="35" t="s">
        <v>52</v>
      </c>
      <c r="E164" s="36" t="s">
        <v>48</v>
      </c>
    </row>
    <row r="165" spans="1:5" ht="25.5">
      <c r="A165" s="37" t="s">
        <v>54</v>
      </c>
      <c r="E165" s="38" t="s">
        <v>695</v>
      </c>
    </row>
    <row r="166" spans="1:5" ht="51">
      <c r="A166" t="s">
        <v>56</v>
      </c>
      <c r="E166" s="36" t="s">
        <v>456</v>
      </c>
    </row>
    <row r="167" spans="1:16" ht="12.75">
      <c r="A167" s="25" t="s">
        <v>46</v>
      </c>
      <c r="B167" s="29" t="s">
        <v>461</v>
      </c>
      <c r="C167" s="29" t="s">
        <v>462</v>
      </c>
      <c r="D167" s="25" t="s">
        <v>48</v>
      </c>
      <c r="E167" s="30" t="s">
        <v>463</v>
      </c>
      <c r="F167" s="31" t="s">
        <v>158</v>
      </c>
      <c r="G167" s="32">
        <v>508.46</v>
      </c>
      <c r="H167" s="33">
        <v>0</v>
      </c>
      <c r="I167" s="34">
        <f>ROUND(ROUND(H167,2)*ROUND(G167,3),2)</f>
      </c>
      <c r="J167" s="31" t="s">
        <v>107</v>
      </c>
      <c r="O167">
        <f>(I167*0)/100</f>
      </c>
      <c r="P167" t="s">
        <v>26</v>
      </c>
    </row>
    <row r="168" spans="1:5" ht="12.75">
      <c r="A168" s="35" t="s">
        <v>52</v>
      </c>
      <c r="E168" s="36" t="s">
        <v>48</v>
      </c>
    </row>
    <row r="169" spans="1:5" ht="12.75">
      <c r="A169" s="37" t="s">
        <v>54</v>
      </c>
      <c r="E169" s="38" t="s">
        <v>696</v>
      </c>
    </row>
    <row r="170" spans="1:5" ht="25.5">
      <c r="A170" t="s">
        <v>56</v>
      </c>
      <c r="E170" s="36" t="s">
        <v>465</v>
      </c>
    </row>
    <row r="171" spans="1:18" ht="12.75" customHeight="1">
      <c r="A171" s="6" t="s">
        <v>44</v>
      </c>
      <c r="B171" s="6"/>
      <c r="C171" s="41" t="s">
        <v>39</v>
      </c>
      <c r="D171" s="6"/>
      <c r="E171" s="27" t="s">
        <v>154</v>
      </c>
      <c r="F171" s="6"/>
      <c r="G171" s="6"/>
      <c r="H171" s="6"/>
      <c r="I171" s="42">
        <f>0+Q171</f>
      </c>
      <c r="J171" s="6"/>
      <c r="O171">
        <f>0+R171</f>
      </c>
      <c r="Q171">
        <f>0+I172+I176+I180+I184+I188+I192+I196</f>
      </c>
      <c r="R171">
        <f>0+O172+O176+O180+O184+O188+O192+O196</f>
      </c>
    </row>
    <row r="172" spans="1:16" ht="25.5">
      <c r="A172" s="25" t="s">
        <v>46</v>
      </c>
      <c r="B172" s="29" t="s">
        <v>466</v>
      </c>
      <c r="C172" s="29" t="s">
        <v>697</v>
      </c>
      <c r="D172" s="25" t="s">
        <v>67</v>
      </c>
      <c r="E172" s="30" t="s">
        <v>698</v>
      </c>
      <c r="F172" s="31" t="s">
        <v>158</v>
      </c>
      <c r="G172" s="32">
        <v>690.938</v>
      </c>
      <c r="H172" s="33">
        <v>0</v>
      </c>
      <c r="I172" s="34">
        <f>ROUND(ROUND(H172,2)*ROUND(G172,3),2)</f>
      </c>
      <c r="J172" s="31" t="s">
        <v>107</v>
      </c>
      <c r="O172">
        <f>(I172*21)/100</f>
      </c>
      <c r="P172" t="s">
        <v>22</v>
      </c>
    </row>
    <row r="173" spans="1:5" ht="25.5">
      <c r="A173" s="35" t="s">
        <v>52</v>
      </c>
      <c r="E173" s="36" t="s">
        <v>699</v>
      </c>
    </row>
    <row r="174" spans="1:5" ht="25.5">
      <c r="A174" s="37" t="s">
        <v>54</v>
      </c>
      <c r="E174" s="38" t="s">
        <v>700</v>
      </c>
    </row>
    <row r="175" spans="1:5" ht="127.5">
      <c r="A175" t="s">
        <v>56</v>
      </c>
      <c r="E175" s="36" t="s">
        <v>701</v>
      </c>
    </row>
    <row r="176" spans="1:16" ht="12.75">
      <c r="A176" s="25" t="s">
        <v>46</v>
      </c>
      <c r="B176" s="29" t="s">
        <v>472</v>
      </c>
      <c r="C176" s="29" t="s">
        <v>485</v>
      </c>
      <c r="D176" s="25" t="s">
        <v>67</v>
      </c>
      <c r="E176" s="30" t="s">
        <v>486</v>
      </c>
      <c r="F176" s="31" t="s">
        <v>158</v>
      </c>
      <c r="G176" s="32">
        <v>1388.349</v>
      </c>
      <c r="H176" s="33">
        <v>0</v>
      </c>
      <c r="I176" s="34">
        <f>ROUND(ROUND(H176,2)*ROUND(G176,3),2)</f>
      </c>
      <c r="J176" s="31" t="s">
        <v>107</v>
      </c>
      <c r="O176">
        <f>(I176*21)/100</f>
      </c>
      <c r="P176" t="s">
        <v>22</v>
      </c>
    </row>
    <row r="177" spans="1:5" ht="12.75">
      <c r="A177" s="35" t="s">
        <v>52</v>
      </c>
      <c r="E177" s="36" t="s">
        <v>487</v>
      </c>
    </row>
    <row r="178" spans="1:5" ht="38.25">
      <c r="A178" s="37" t="s">
        <v>54</v>
      </c>
      <c r="E178" s="38" t="s">
        <v>702</v>
      </c>
    </row>
    <row r="179" spans="1:5" ht="51">
      <c r="A179" t="s">
        <v>56</v>
      </c>
      <c r="E179" s="36" t="s">
        <v>489</v>
      </c>
    </row>
    <row r="180" spans="1:16" ht="12.75">
      <c r="A180" s="25" t="s">
        <v>46</v>
      </c>
      <c r="B180" s="29" t="s">
        <v>478</v>
      </c>
      <c r="C180" s="29" t="s">
        <v>485</v>
      </c>
      <c r="D180" s="25" t="s">
        <v>70</v>
      </c>
      <c r="E180" s="30" t="s">
        <v>486</v>
      </c>
      <c r="F180" s="31" t="s">
        <v>158</v>
      </c>
      <c r="G180" s="32">
        <v>18</v>
      </c>
      <c r="H180" s="33">
        <v>0</v>
      </c>
      <c r="I180" s="34">
        <f>ROUND(ROUND(H180,2)*ROUND(G180,3),2)</f>
      </c>
      <c r="J180" s="31" t="s">
        <v>107</v>
      </c>
      <c r="O180">
        <f>(I180*21)/100</f>
      </c>
      <c r="P180" t="s">
        <v>22</v>
      </c>
    </row>
    <row r="181" spans="1:5" ht="12.75">
      <c r="A181" s="35" t="s">
        <v>52</v>
      </c>
      <c r="E181" s="36" t="s">
        <v>491</v>
      </c>
    </row>
    <row r="182" spans="1:5" ht="51">
      <c r="A182" s="37" t="s">
        <v>54</v>
      </c>
      <c r="E182" s="38" t="s">
        <v>703</v>
      </c>
    </row>
    <row r="183" spans="1:5" ht="51">
      <c r="A183" t="s">
        <v>56</v>
      </c>
      <c r="E183" s="36" t="s">
        <v>489</v>
      </c>
    </row>
    <row r="184" spans="1:16" ht="12.75">
      <c r="A184" s="25" t="s">
        <v>46</v>
      </c>
      <c r="B184" s="29" t="s">
        <v>484</v>
      </c>
      <c r="C184" s="29" t="s">
        <v>494</v>
      </c>
      <c r="D184" s="25" t="s">
        <v>48</v>
      </c>
      <c r="E184" s="30" t="s">
        <v>495</v>
      </c>
      <c r="F184" s="31" t="s">
        <v>158</v>
      </c>
      <c r="G184" s="32">
        <v>32</v>
      </c>
      <c r="H184" s="33">
        <v>0</v>
      </c>
      <c r="I184" s="34">
        <f>ROUND(ROUND(H184,2)*ROUND(G184,3),2)</f>
      </c>
      <c r="J184" s="31" t="s">
        <v>107</v>
      </c>
      <c r="O184">
        <f>(I184*21)/100</f>
      </c>
      <c r="P184" t="s">
        <v>22</v>
      </c>
    </row>
    <row r="185" spans="1:5" ht="12.75">
      <c r="A185" s="35" t="s">
        <v>52</v>
      </c>
      <c r="E185" s="36" t="s">
        <v>496</v>
      </c>
    </row>
    <row r="186" spans="1:5" ht="63.75">
      <c r="A186" s="37" t="s">
        <v>54</v>
      </c>
      <c r="E186" s="38" t="s">
        <v>497</v>
      </c>
    </row>
    <row r="187" spans="1:5" ht="51">
      <c r="A187" t="s">
        <v>56</v>
      </c>
      <c r="E187" s="36" t="s">
        <v>498</v>
      </c>
    </row>
    <row r="188" spans="1:16" ht="12.75">
      <c r="A188" s="25" t="s">
        <v>46</v>
      </c>
      <c r="B188" s="29" t="s">
        <v>490</v>
      </c>
      <c r="C188" s="29" t="s">
        <v>506</v>
      </c>
      <c r="D188" s="25" t="s">
        <v>48</v>
      </c>
      <c r="E188" s="30" t="s">
        <v>507</v>
      </c>
      <c r="F188" s="31" t="s">
        <v>158</v>
      </c>
      <c r="G188" s="32">
        <v>26</v>
      </c>
      <c r="H188" s="33">
        <v>0</v>
      </c>
      <c r="I188" s="34">
        <f>ROUND(ROUND(H188,2)*ROUND(G188,3),2)</f>
      </c>
      <c r="J188" s="31" t="s">
        <v>107</v>
      </c>
      <c r="O188">
        <f>(I188*21)/100</f>
      </c>
      <c r="P188" t="s">
        <v>22</v>
      </c>
    </row>
    <row r="189" spans="1:5" ht="12.75">
      <c r="A189" s="35" t="s">
        <v>52</v>
      </c>
      <c r="E189" s="36" t="s">
        <v>508</v>
      </c>
    </row>
    <row r="190" spans="1:5" ht="76.5">
      <c r="A190" s="37" t="s">
        <v>54</v>
      </c>
      <c r="E190" s="38" t="s">
        <v>690</v>
      </c>
    </row>
    <row r="191" spans="1:5" ht="25.5">
      <c r="A191" t="s">
        <v>56</v>
      </c>
      <c r="E191" s="36" t="s">
        <v>509</v>
      </c>
    </row>
    <row r="192" spans="1:16" ht="12.75">
      <c r="A192" s="25" t="s">
        <v>46</v>
      </c>
      <c r="B192" s="29" t="s">
        <v>493</v>
      </c>
      <c r="C192" s="29" t="s">
        <v>511</v>
      </c>
      <c r="D192" s="25" t="s">
        <v>48</v>
      </c>
      <c r="E192" s="30" t="s">
        <v>512</v>
      </c>
      <c r="F192" s="31" t="s">
        <v>158</v>
      </c>
      <c r="G192" s="32">
        <v>12</v>
      </c>
      <c r="H192" s="33">
        <v>0</v>
      </c>
      <c r="I192" s="34">
        <f>ROUND(ROUND(H192,2)*ROUND(G192,3),2)</f>
      </c>
      <c r="J192" s="31" t="s">
        <v>107</v>
      </c>
      <c r="O192">
        <f>(I192*21)/100</f>
      </c>
      <c r="P192" t="s">
        <v>22</v>
      </c>
    </row>
    <row r="193" spans="1:5" ht="12.75">
      <c r="A193" s="35" t="s">
        <v>52</v>
      </c>
      <c r="E193" s="36" t="s">
        <v>513</v>
      </c>
    </row>
    <row r="194" spans="1:5" ht="38.25">
      <c r="A194" s="37" t="s">
        <v>54</v>
      </c>
      <c r="E194" s="38" t="s">
        <v>514</v>
      </c>
    </row>
    <row r="195" spans="1:5" ht="25.5">
      <c r="A195" t="s">
        <v>56</v>
      </c>
      <c r="E195" s="36" t="s">
        <v>509</v>
      </c>
    </row>
    <row r="196" spans="1:16" ht="12.75">
      <c r="A196" s="25" t="s">
        <v>46</v>
      </c>
      <c r="B196" s="29" t="s">
        <v>499</v>
      </c>
      <c r="C196" s="29" t="s">
        <v>522</v>
      </c>
      <c r="D196" s="25" t="s">
        <v>48</v>
      </c>
      <c r="E196" s="30" t="s">
        <v>523</v>
      </c>
      <c r="F196" s="31" t="s">
        <v>106</v>
      </c>
      <c r="G196" s="32">
        <v>4.2</v>
      </c>
      <c r="H196" s="33">
        <v>0</v>
      </c>
      <c r="I196" s="34">
        <f>ROUND(ROUND(H196,2)*ROUND(G196,3),2)</f>
      </c>
      <c r="J196" s="31" t="s">
        <v>107</v>
      </c>
      <c r="O196">
        <f>(I196*21)/100</f>
      </c>
      <c r="P196" t="s">
        <v>22</v>
      </c>
    </row>
    <row r="197" spans="1:5" ht="12.75">
      <c r="A197" s="35" t="s">
        <v>52</v>
      </c>
      <c r="E197" s="36" t="s">
        <v>524</v>
      </c>
    </row>
    <row r="198" spans="1:5" ht="25.5">
      <c r="A198" s="37" t="s">
        <v>54</v>
      </c>
      <c r="E198" s="38" t="s">
        <v>704</v>
      </c>
    </row>
    <row r="199" spans="1:5" ht="89.25">
      <c r="A199" t="s">
        <v>56</v>
      </c>
      <c r="E199" s="36" t="s">
        <v>526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0+O8+O17+O26+O55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705</v>
      </c>
      <c r="I3" s="39">
        <f>0+I8+I17+I26+I55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705</v>
      </c>
      <c r="D4" s="6"/>
      <c r="E4" s="18" t="s">
        <v>706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103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28</v>
      </c>
      <c r="C9" s="29" t="s">
        <v>610</v>
      </c>
      <c r="D9" s="25" t="s">
        <v>48</v>
      </c>
      <c r="E9" s="30" t="s">
        <v>611</v>
      </c>
      <c r="F9" s="31" t="s">
        <v>186</v>
      </c>
      <c r="G9" s="32">
        <v>150.238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612</v>
      </c>
    </row>
    <row r="11" spans="1:5" ht="63.75">
      <c r="A11" s="37" t="s">
        <v>54</v>
      </c>
      <c r="E11" s="38" t="s">
        <v>707</v>
      </c>
    </row>
    <row r="12" spans="1:5" ht="242.25">
      <c r="A12" t="s">
        <v>56</v>
      </c>
      <c r="E12" s="36" t="s">
        <v>614</v>
      </c>
    </row>
    <row r="13" spans="1:16" ht="12.75">
      <c r="A13" s="25" t="s">
        <v>46</v>
      </c>
      <c r="B13" s="29" t="s">
        <v>22</v>
      </c>
      <c r="C13" s="29" t="s">
        <v>326</v>
      </c>
      <c r="D13" s="25" t="s">
        <v>48</v>
      </c>
      <c r="E13" s="30" t="s">
        <v>327</v>
      </c>
      <c r="F13" s="31" t="s">
        <v>106</v>
      </c>
      <c r="G13" s="32">
        <v>2011.625</v>
      </c>
      <c r="H13" s="33">
        <v>0</v>
      </c>
      <c r="I13" s="34">
        <f>ROUND(ROUND(H13,2)*ROUND(G13,3),2)</f>
      </c>
      <c r="J13" s="31" t="s">
        <v>107</v>
      </c>
      <c r="O13">
        <f>(I13*21)/100</f>
      </c>
      <c r="P13" t="s">
        <v>22</v>
      </c>
    </row>
    <row r="14" spans="1:5" ht="12.75">
      <c r="A14" s="35" t="s">
        <v>52</v>
      </c>
      <c r="E14" s="36" t="s">
        <v>708</v>
      </c>
    </row>
    <row r="15" spans="1:5" ht="127.5">
      <c r="A15" s="37" t="s">
        <v>54</v>
      </c>
      <c r="E15" s="38" t="s">
        <v>709</v>
      </c>
    </row>
    <row r="16" spans="1:5" ht="25.5">
      <c r="A16" t="s">
        <v>56</v>
      </c>
      <c r="E16" s="36" t="s">
        <v>330</v>
      </c>
    </row>
    <row r="17" spans="1:18" ht="12.75" customHeight="1">
      <c r="A17" s="6" t="s">
        <v>44</v>
      </c>
      <c r="B17" s="6"/>
      <c r="C17" s="41" t="s">
        <v>22</v>
      </c>
      <c r="D17" s="6"/>
      <c r="E17" s="27" t="s">
        <v>619</v>
      </c>
      <c r="F17" s="6"/>
      <c r="G17" s="6"/>
      <c r="H17" s="6"/>
      <c r="I17" s="42">
        <f>0+Q17</f>
      </c>
      <c r="J17" s="6"/>
      <c r="O17">
        <f>0+R17</f>
      </c>
      <c r="Q17">
        <f>0+I18+I22</f>
      </c>
      <c r="R17">
        <f>0+O18+O22</f>
      </c>
    </row>
    <row r="18" spans="1:16" ht="12.75">
      <c r="A18" s="25" t="s">
        <v>46</v>
      </c>
      <c r="B18" s="29" t="s">
        <v>21</v>
      </c>
      <c r="C18" s="29" t="s">
        <v>620</v>
      </c>
      <c r="D18" s="25" t="s">
        <v>48</v>
      </c>
      <c r="E18" s="30" t="s">
        <v>621</v>
      </c>
      <c r="F18" s="31" t="s">
        <v>106</v>
      </c>
      <c r="G18" s="32">
        <v>3264.75</v>
      </c>
      <c r="H18" s="33">
        <v>0</v>
      </c>
      <c r="I18" s="34">
        <f>ROUND(ROUND(H18,2)*ROUND(G18,3),2)</f>
      </c>
      <c r="J18" s="31" t="s">
        <v>107</v>
      </c>
      <c r="O18">
        <f>(I18*21)/100</f>
      </c>
      <c r="P18" t="s">
        <v>22</v>
      </c>
    </row>
    <row r="19" spans="1:5" ht="12.75">
      <c r="A19" s="35" t="s">
        <v>52</v>
      </c>
      <c r="E19" s="36" t="s">
        <v>622</v>
      </c>
    </row>
    <row r="20" spans="1:5" ht="127.5">
      <c r="A20" s="37" t="s">
        <v>54</v>
      </c>
      <c r="E20" s="38" t="s">
        <v>710</v>
      </c>
    </row>
    <row r="21" spans="1:5" ht="51">
      <c r="A21" t="s">
        <v>56</v>
      </c>
      <c r="E21" s="36" t="s">
        <v>624</v>
      </c>
    </row>
    <row r="22" spans="1:16" ht="12.75">
      <c r="A22" s="25" t="s">
        <v>46</v>
      </c>
      <c r="B22" s="29" t="s">
        <v>32</v>
      </c>
      <c r="C22" s="29" t="s">
        <v>625</v>
      </c>
      <c r="D22" s="25" t="s">
        <v>48</v>
      </c>
      <c r="E22" s="30" t="s">
        <v>626</v>
      </c>
      <c r="F22" s="31" t="s">
        <v>186</v>
      </c>
      <c r="G22" s="32">
        <v>615.533</v>
      </c>
      <c r="H22" s="33">
        <v>0</v>
      </c>
      <c r="I22" s="34">
        <f>ROUND(ROUND(H22,2)*ROUND(G22,3),2)</f>
      </c>
      <c r="J22" s="31" t="s">
        <v>107</v>
      </c>
      <c r="O22">
        <f>(I22*21)/100</f>
      </c>
      <c r="P22" t="s">
        <v>22</v>
      </c>
    </row>
    <row r="23" spans="1:5" ht="12.75">
      <c r="A23" s="35" t="s">
        <v>52</v>
      </c>
      <c r="E23" s="36" t="s">
        <v>627</v>
      </c>
    </row>
    <row r="24" spans="1:5" ht="127.5">
      <c r="A24" s="37" t="s">
        <v>54</v>
      </c>
      <c r="E24" s="38" t="s">
        <v>711</v>
      </c>
    </row>
    <row r="25" spans="1:5" ht="38.25">
      <c r="A25" t="s">
        <v>56</v>
      </c>
      <c r="E25" s="36" t="s">
        <v>629</v>
      </c>
    </row>
    <row r="26" spans="1:18" ht="12.75" customHeight="1">
      <c r="A26" s="6" t="s">
        <v>44</v>
      </c>
      <c r="B26" s="6"/>
      <c r="C26" s="41" t="s">
        <v>34</v>
      </c>
      <c r="D26" s="6"/>
      <c r="E26" s="27" t="s">
        <v>368</v>
      </c>
      <c r="F26" s="6"/>
      <c r="G26" s="6"/>
      <c r="H26" s="6"/>
      <c r="I26" s="42">
        <f>0+Q26</f>
      </c>
      <c r="J26" s="6"/>
      <c r="O26">
        <f>0+R26</f>
      </c>
      <c r="Q26">
        <f>0+I27+I31+I35+I39+I43+I47+I51</f>
      </c>
      <c r="R26">
        <f>0+O27+O31+O35+O39+O43+O47+O51</f>
      </c>
    </row>
    <row r="27" spans="1:16" ht="12.75">
      <c r="A27" s="25" t="s">
        <v>46</v>
      </c>
      <c r="B27" s="29" t="s">
        <v>34</v>
      </c>
      <c r="C27" s="29" t="s">
        <v>676</v>
      </c>
      <c r="D27" s="25" t="s">
        <v>48</v>
      </c>
      <c r="E27" s="30" t="s">
        <v>677</v>
      </c>
      <c r="F27" s="31" t="s">
        <v>106</v>
      </c>
      <c r="G27" s="32">
        <v>2041.625</v>
      </c>
      <c r="H27" s="33">
        <v>0</v>
      </c>
      <c r="I27" s="34">
        <f>ROUND(ROUND(H27,2)*ROUND(G27,3),2)</f>
      </c>
      <c r="J27" s="31" t="s">
        <v>107</v>
      </c>
      <c r="O27">
        <f>(I27*21)/100</f>
      </c>
      <c r="P27" t="s">
        <v>22</v>
      </c>
    </row>
    <row r="28" spans="1:5" ht="12.75">
      <c r="A28" s="35" t="s">
        <v>52</v>
      </c>
      <c r="E28" s="36" t="s">
        <v>678</v>
      </c>
    </row>
    <row r="29" spans="1:5" ht="127.5">
      <c r="A29" s="37" t="s">
        <v>54</v>
      </c>
      <c r="E29" s="38" t="s">
        <v>712</v>
      </c>
    </row>
    <row r="30" spans="1:5" ht="51">
      <c r="A30" t="s">
        <v>56</v>
      </c>
      <c r="E30" s="36" t="s">
        <v>680</v>
      </c>
    </row>
    <row r="31" spans="1:16" ht="12.75">
      <c r="A31" s="25" t="s">
        <v>46</v>
      </c>
      <c r="B31" s="29" t="s">
        <v>36</v>
      </c>
      <c r="C31" s="29" t="s">
        <v>681</v>
      </c>
      <c r="D31" s="25" t="s">
        <v>48</v>
      </c>
      <c r="E31" s="30" t="s">
        <v>682</v>
      </c>
      <c r="F31" s="31" t="s">
        <v>186</v>
      </c>
      <c r="G31" s="32">
        <v>1006.94</v>
      </c>
      <c r="H31" s="33">
        <v>0</v>
      </c>
      <c r="I31" s="34">
        <f>ROUND(ROUND(H31,2)*ROUND(G31,3),2)</f>
      </c>
      <c r="J31" s="31" t="s">
        <v>107</v>
      </c>
      <c r="O31">
        <f>(I31*21)/100</f>
      </c>
      <c r="P31" t="s">
        <v>22</v>
      </c>
    </row>
    <row r="32" spans="1:5" ht="89.25">
      <c r="A32" s="35" t="s">
        <v>52</v>
      </c>
      <c r="E32" s="36" t="s">
        <v>683</v>
      </c>
    </row>
    <row r="33" spans="1:5" ht="76.5">
      <c r="A33" s="37" t="s">
        <v>54</v>
      </c>
      <c r="E33" s="38" t="s">
        <v>713</v>
      </c>
    </row>
    <row r="34" spans="1:5" ht="76.5">
      <c r="A34" t="s">
        <v>56</v>
      </c>
      <c r="E34" s="36" t="s">
        <v>685</v>
      </c>
    </row>
    <row r="35" spans="1:16" ht="12.75">
      <c r="A35" s="25" t="s">
        <v>46</v>
      </c>
      <c r="B35" s="29" t="s">
        <v>75</v>
      </c>
      <c r="C35" s="29" t="s">
        <v>370</v>
      </c>
      <c r="D35" s="25" t="s">
        <v>48</v>
      </c>
      <c r="E35" s="30" t="s">
        <v>371</v>
      </c>
      <c r="F35" s="31" t="s">
        <v>106</v>
      </c>
      <c r="G35" s="32">
        <v>1159.647</v>
      </c>
      <c r="H35" s="33">
        <v>0</v>
      </c>
      <c r="I35" s="34">
        <f>ROUND(ROUND(H35,2)*ROUND(G35,3),2)</f>
      </c>
      <c r="J35" s="31" t="s">
        <v>107</v>
      </c>
      <c r="O35">
        <f>(I35*21)/100</f>
      </c>
      <c r="P35" t="s">
        <v>22</v>
      </c>
    </row>
    <row r="36" spans="1:5" ht="12.75">
      <c r="A36" s="35" t="s">
        <v>52</v>
      </c>
      <c r="E36" s="36" t="s">
        <v>372</v>
      </c>
    </row>
    <row r="37" spans="1:5" ht="51">
      <c r="A37" s="37" t="s">
        <v>54</v>
      </c>
      <c r="E37" s="38" t="s">
        <v>714</v>
      </c>
    </row>
    <row r="38" spans="1:5" ht="102">
      <c r="A38" t="s">
        <v>56</v>
      </c>
      <c r="E38" s="36" t="s">
        <v>374</v>
      </c>
    </row>
    <row r="39" spans="1:16" ht="12.75">
      <c r="A39" s="25" t="s">
        <v>46</v>
      </c>
      <c r="B39" s="29" t="s">
        <v>80</v>
      </c>
      <c r="C39" s="29" t="s">
        <v>376</v>
      </c>
      <c r="D39" s="25" t="s">
        <v>48</v>
      </c>
      <c r="E39" s="30" t="s">
        <v>377</v>
      </c>
      <c r="F39" s="31" t="s">
        <v>106</v>
      </c>
      <c r="G39" s="32">
        <v>10198.022</v>
      </c>
      <c r="H39" s="33">
        <v>0</v>
      </c>
      <c r="I39" s="34">
        <f>ROUND(ROUND(H39,2)*ROUND(G39,3),2)</f>
      </c>
      <c r="J39" s="31" t="s">
        <v>107</v>
      </c>
      <c r="O39">
        <f>(I39*21)/100</f>
      </c>
      <c r="P39" t="s">
        <v>22</v>
      </c>
    </row>
    <row r="40" spans="1:5" ht="12.75">
      <c r="A40" s="35" t="s">
        <v>52</v>
      </c>
      <c r="E40" s="36" t="s">
        <v>378</v>
      </c>
    </row>
    <row r="41" spans="1:5" ht="51">
      <c r="A41" s="37" t="s">
        <v>54</v>
      </c>
      <c r="E41" s="38" t="s">
        <v>715</v>
      </c>
    </row>
    <row r="42" spans="1:5" ht="51">
      <c r="A42" t="s">
        <v>56</v>
      </c>
      <c r="E42" s="36" t="s">
        <v>380</v>
      </c>
    </row>
    <row r="43" spans="1:16" ht="12.75">
      <c r="A43" s="25" t="s">
        <v>46</v>
      </c>
      <c r="B43" s="29" t="s">
        <v>39</v>
      </c>
      <c r="C43" s="29" t="s">
        <v>388</v>
      </c>
      <c r="D43" s="25" t="s">
        <v>48</v>
      </c>
      <c r="E43" s="30" t="s">
        <v>389</v>
      </c>
      <c r="F43" s="31" t="s">
        <v>106</v>
      </c>
      <c r="G43" s="32">
        <v>4975.022</v>
      </c>
      <c r="H43" s="33">
        <v>0</v>
      </c>
      <c r="I43" s="34">
        <f>ROUND(ROUND(H43,2)*ROUND(G43,3),2)</f>
      </c>
      <c r="J43" s="31" t="s">
        <v>107</v>
      </c>
      <c r="O43">
        <f>(I43*21)/100</f>
      </c>
      <c r="P43" t="s">
        <v>22</v>
      </c>
    </row>
    <row r="44" spans="1:5" ht="12.75">
      <c r="A44" s="35" t="s">
        <v>52</v>
      </c>
      <c r="E44" s="36" t="s">
        <v>390</v>
      </c>
    </row>
    <row r="45" spans="1:5" ht="25.5">
      <c r="A45" s="37" t="s">
        <v>54</v>
      </c>
      <c r="E45" s="38" t="s">
        <v>716</v>
      </c>
    </row>
    <row r="46" spans="1:5" ht="140.25">
      <c r="A46" t="s">
        <v>56</v>
      </c>
      <c r="E46" s="36" t="s">
        <v>392</v>
      </c>
    </row>
    <row r="47" spans="1:16" ht="12.75">
      <c r="A47" s="25" t="s">
        <v>46</v>
      </c>
      <c r="B47" s="29" t="s">
        <v>41</v>
      </c>
      <c r="C47" s="29" t="s">
        <v>394</v>
      </c>
      <c r="D47" s="25" t="s">
        <v>48</v>
      </c>
      <c r="E47" s="30" t="s">
        <v>395</v>
      </c>
      <c r="F47" s="31" t="s">
        <v>106</v>
      </c>
      <c r="G47" s="32">
        <v>5223.75</v>
      </c>
      <c r="H47" s="33">
        <v>0</v>
      </c>
      <c r="I47" s="34">
        <f>ROUND(ROUND(H47,2)*ROUND(G47,3),2)</f>
      </c>
      <c r="J47" s="31" t="s">
        <v>107</v>
      </c>
      <c r="O47">
        <f>(I47*21)/100</f>
      </c>
      <c r="P47" t="s">
        <v>22</v>
      </c>
    </row>
    <row r="48" spans="1:5" ht="12.75">
      <c r="A48" s="35" t="s">
        <v>52</v>
      </c>
      <c r="E48" s="36" t="s">
        <v>396</v>
      </c>
    </row>
    <row r="49" spans="1:5" ht="25.5">
      <c r="A49" s="37" t="s">
        <v>54</v>
      </c>
      <c r="E49" s="38" t="s">
        <v>717</v>
      </c>
    </row>
    <row r="50" spans="1:5" ht="140.25">
      <c r="A50" t="s">
        <v>56</v>
      </c>
      <c r="E50" s="36" t="s">
        <v>392</v>
      </c>
    </row>
    <row r="51" spans="1:16" ht="12.75">
      <c r="A51" s="25" t="s">
        <v>46</v>
      </c>
      <c r="B51" s="29" t="s">
        <v>43</v>
      </c>
      <c r="C51" s="29" t="s">
        <v>410</v>
      </c>
      <c r="D51" s="25" t="s">
        <v>48</v>
      </c>
      <c r="E51" s="30" t="s">
        <v>411</v>
      </c>
      <c r="F51" s="31" t="s">
        <v>158</v>
      </c>
      <c r="G51" s="32">
        <v>48.2</v>
      </c>
      <c r="H51" s="33">
        <v>0</v>
      </c>
      <c r="I51" s="34">
        <f>ROUND(ROUND(H51,2)*ROUND(G51,3),2)</f>
      </c>
      <c r="J51" s="31" t="s">
        <v>107</v>
      </c>
      <c r="O51">
        <f>(I51*21)/100</f>
      </c>
      <c r="P51" t="s">
        <v>22</v>
      </c>
    </row>
    <row r="52" spans="1:5" ht="38.25">
      <c r="A52" s="35" t="s">
        <v>52</v>
      </c>
      <c r="E52" s="36" t="s">
        <v>412</v>
      </c>
    </row>
    <row r="53" spans="1:5" ht="76.5">
      <c r="A53" s="37" t="s">
        <v>54</v>
      </c>
      <c r="E53" s="38" t="s">
        <v>718</v>
      </c>
    </row>
    <row r="54" spans="1:5" ht="38.25">
      <c r="A54" t="s">
        <v>56</v>
      </c>
      <c r="E54" s="36" t="s">
        <v>414</v>
      </c>
    </row>
    <row r="55" spans="1:18" ht="12.75" customHeight="1">
      <c r="A55" s="6" t="s">
        <v>44</v>
      </c>
      <c r="B55" s="6"/>
      <c r="C55" s="41" t="s">
        <v>39</v>
      </c>
      <c r="D55" s="6"/>
      <c r="E55" s="27" t="s">
        <v>154</v>
      </c>
      <c r="F55" s="6"/>
      <c r="G55" s="6"/>
      <c r="H55" s="6"/>
      <c r="I55" s="42">
        <f>0+Q55</f>
      </c>
      <c r="J55" s="6"/>
      <c r="O55">
        <f>0+R55</f>
      </c>
      <c r="Q55">
        <f>0+I56+I60+I64</f>
      </c>
      <c r="R55">
        <f>0+O56+O60+O64</f>
      </c>
    </row>
    <row r="56" spans="1:16" ht="12.75">
      <c r="A56" s="25" t="s">
        <v>46</v>
      </c>
      <c r="B56" s="29" t="s">
        <v>95</v>
      </c>
      <c r="C56" s="29" t="s">
        <v>506</v>
      </c>
      <c r="D56" s="25" t="s">
        <v>48</v>
      </c>
      <c r="E56" s="30" t="s">
        <v>507</v>
      </c>
      <c r="F56" s="31" t="s">
        <v>158</v>
      </c>
      <c r="G56" s="32">
        <v>48.2</v>
      </c>
      <c r="H56" s="33">
        <v>0</v>
      </c>
      <c r="I56" s="34">
        <f>ROUND(ROUND(H56,2)*ROUND(G56,3),2)</f>
      </c>
      <c r="J56" s="31" t="s">
        <v>107</v>
      </c>
      <c r="O56">
        <f>(I56*21)/100</f>
      </c>
      <c r="P56" t="s">
        <v>22</v>
      </c>
    </row>
    <row r="57" spans="1:5" ht="12.75">
      <c r="A57" s="35" t="s">
        <v>52</v>
      </c>
      <c r="E57" s="36" t="s">
        <v>508</v>
      </c>
    </row>
    <row r="58" spans="1:5" ht="76.5">
      <c r="A58" s="37" t="s">
        <v>54</v>
      </c>
      <c r="E58" s="38" t="s">
        <v>719</v>
      </c>
    </row>
    <row r="59" spans="1:5" ht="25.5">
      <c r="A59" t="s">
        <v>56</v>
      </c>
      <c r="E59" s="36" t="s">
        <v>509</v>
      </c>
    </row>
    <row r="60" spans="1:16" ht="12.75">
      <c r="A60" s="25" t="s">
        <v>46</v>
      </c>
      <c r="B60" s="29" t="s">
        <v>155</v>
      </c>
      <c r="C60" s="29" t="s">
        <v>511</v>
      </c>
      <c r="D60" s="25" t="s">
        <v>48</v>
      </c>
      <c r="E60" s="30" t="s">
        <v>512</v>
      </c>
      <c r="F60" s="31" t="s">
        <v>158</v>
      </c>
      <c r="G60" s="32">
        <v>11</v>
      </c>
      <c r="H60" s="33">
        <v>0</v>
      </c>
      <c r="I60" s="34">
        <f>ROUND(ROUND(H60,2)*ROUND(G60,3),2)</f>
      </c>
      <c r="J60" s="31" t="s">
        <v>107</v>
      </c>
      <c r="O60">
        <f>(I60*21)/100</f>
      </c>
      <c r="P60" t="s">
        <v>22</v>
      </c>
    </row>
    <row r="61" spans="1:5" ht="12.75">
      <c r="A61" s="35" t="s">
        <v>52</v>
      </c>
      <c r="E61" s="36" t="s">
        <v>513</v>
      </c>
    </row>
    <row r="62" spans="1:5" ht="38.25">
      <c r="A62" s="37" t="s">
        <v>54</v>
      </c>
      <c r="E62" s="38" t="s">
        <v>720</v>
      </c>
    </row>
    <row r="63" spans="1:5" ht="25.5">
      <c r="A63" t="s">
        <v>56</v>
      </c>
      <c r="E63" s="36" t="s">
        <v>509</v>
      </c>
    </row>
    <row r="64" spans="1:16" ht="12.75">
      <c r="A64" s="25" t="s">
        <v>46</v>
      </c>
      <c r="B64" s="29" t="s">
        <v>162</v>
      </c>
      <c r="C64" s="29" t="s">
        <v>522</v>
      </c>
      <c r="D64" s="25" t="s">
        <v>48</v>
      </c>
      <c r="E64" s="30" t="s">
        <v>523</v>
      </c>
      <c r="F64" s="31" t="s">
        <v>106</v>
      </c>
      <c r="G64" s="32">
        <v>11.16</v>
      </c>
      <c r="H64" s="33">
        <v>0</v>
      </c>
      <c r="I64" s="34">
        <f>ROUND(ROUND(H64,2)*ROUND(G64,3),2)</f>
      </c>
      <c r="J64" s="31" t="s">
        <v>107</v>
      </c>
      <c r="O64">
        <f>(I64*21)/100</f>
      </c>
      <c r="P64" t="s">
        <v>22</v>
      </c>
    </row>
    <row r="65" spans="1:5" ht="12.75">
      <c r="A65" s="35" t="s">
        <v>52</v>
      </c>
      <c r="E65" s="36" t="s">
        <v>524</v>
      </c>
    </row>
    <row r="66" spans="1:5" ht="25.5">
      <c r="A66" s="37" t="s">
        <v>54</v>
      </c>
      <c r="E66" s="38" t="s">
        <v>721</v>
      </c>
    </row>
    <row r="67" spans="1:5" ht="89.25">
      <c r="A67" t="s">
        <v>56</v>
      </c>
      <c r="E67" s="36" t="s">
        <v>526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0+O8+O13+O34+O43+O80+O109+O130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722</v>
      </c>
      <c r="I3" s="39">
        <f>0+I8+I13+I34+I43+I80+I109+I130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722</v>
      </c>
      <c r="D4" s="6"/>
      <c r="E4" s="18" t="s">
        <v>723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46</v>
      </c>
      <c r="B9" s="29" t="s">
        <v>28</v>
      </c>
      <c r="C9" s="29" t="s">
        <v>286</v>
      </c>
      <c r="D9" s="25" t="s">
        <v>48</v>
      </c>
      <c r="E9" s="30" t="s">
        <v>191</v>
      </c>
      <c r="F9" s="31" t="s">
        <v>186</v>
      </c>
      <c r="G9" s="32">
        <v>22.064</v>
      </c>
      <c r="H9" s="33">
        <v>0</v>
      </c>
      <c r="I9" s="34">
        <f>ROUND(ROUND(H9,2)*ROUND(G9,3),2)</f>
      </c>
      <c r="J9" s="31" t="s">
        <v>107</v>
      </c>
      <c r="O9">
        <f>(I9*21)/100</f>
      </c>
      <c r="P9" t="s">
        <v>22</v>
      </c>
    </row>
    <row r="10" spans="1:5" ht="12.75">
      <c r="A10" s="35" t="s">
        <v>52</v>
      </c>
      <c r="E10" s="36" t="s">
        <v>192</v>
      </c>
    </row>
    <row r="11" spans="1:5" ht="38.25">
      <c r="A11" s="37" t="s">
        <v>54</v>
      </c>
      <c r="E11" s="38" t="s">
        <v>724</v>
      </c>
    </row>
    <row r="12" spans="1:5" ht="25.5">
      <c r="A12" t="s">
        <v>56</v>
      </c>
      <c r="E12" s="36" t="s">
        <v>189</v>
      </c>
    </row>
    <row r="13" spans="1:18" ht="12.75" customHeight="1">
      <c r="A13" s="6" t="s">
        <v>44</v>
      </c>
      <c r="B13" s="6"/>
      <c r="C13" s="41" t="s">
        <v>28</v>
      </c>
      <c r="D13" s="6"/>
      <c r="E13" s="27" t="s">
        <v>103</v>
      </c>
      <c r="F13" s="6"/>
      <c r="G13" s="6"/>
      <c r="H13" s="6"/>
      <c r="I13" s="42">
        <f>0+Q13</f>
      </c>
      <c r="J13" s="6"/>
      <c r="O13">
        <f>0+R13</f>
      </c>
      <c r="Q13">
        <f>0+I14+I18+I22+I26+I30</f>
      </c>
      <c r="R13">
        <f>0+O14+O18+O22+O26+O30</f>
      </c>
    </row>
    <row r="14" spans="1:16" ht="12.75">
      <c r="A14" s="25" t="s">
        <v>46</v>
      </c>
      <c r="B14" s="29" t="s">
        <v>22</v>
      </c>
      <c r="C14" s="29" t="s">
        <v>725</v>
      </c>
      <c r="D14" s="25" t="s">
        <v>48</v>
      </c>
      <c r="E14" s="30" t="s">
        <v>726</v>
      </c>
      <c r="F14" s="31" t="s">
        <v>186</v>
      </c>
      <c r="G14" s="32">
        <v>5.865</v>
      </c>
      <c r="H14" s="33">
        <v>0</v>
      </c>
      <c r="I14" s="34">
        <f>ROUND(ROUND(H14,2)*ROUND(G14,3),2)</f>
      </c>
      <c r="J14" s="31" t="s">
        <v>107</v>
      </c>
      <c r="O14">
        <f>(I14*21)/100</f>
      </c>
      <c r="P14" t="s">
        <v>22</v>
      </c>
    </row>
    <row r="15" spans="1:5" ht="12.75">
      <c r="A15" s="35" t="s">
        <v>52</v>
      </c>
      <c r="E15" s="36" t="s">
        <v>727</v>
      </c>
    </row>
    <row r="16" spans="1:5" ht="51">
      <c r="A16" s="37" t="s">
        <v>54</v>
      </c>
      <c r="E16" s="38" t="s">
        <v>728</v>
      </c>
    </row>
    <row r="17" spans="1:5" ht="318.75">
      <c r="A17" t="s">
        <v>56</v>
      </c>
      <c r="E17" s="36" t="s">
        <v>729</v>
      </c>
    </row>
    <row r="18" spans="1:16" ht="12.75">
      <c r="A18" s="25" t="s">
        <v>46</v>
      </c>
      <c r="B18" s="29" t="s">
        <v>21</v>
      </c>
      <c r="C18" s="29" t="s">
        <v>305</v>
      </c>
      <c r="D18" s="25" t="s">
        <v>48</v>
      </c>
      <c r="E18" s="30" t="s">
        <v>306</v>
      </c>
      <c r="F18" s="31" t="s">
        <v>186</v>
      </c>
      <c r="G18" s="32">
        <v>16.164</v>
      </c>
      <c r="H18" s="33">
        <v>0</v>
      </c>
      <c r="I18" s="34">
        <f>ROUND(ROUND(H18,2)*ROUND(G18,3),2)</f>
      </c>
      <c r="J18" s="31" t="s">
        <v>107</v>
      </c>
      <c r="O18">
        <f>(I18*0)/100</f>
      </c>
      <c r="P18" t="s">
        <v>26</v>
      </c>
    </row>
    <row r="19" spans="1:5" ht="25.5">
      <c r="A19" s="35" t="s">
        <v>52</v>
      </c>
      <c r="E19" s="36" t="s">
        <v>730</v>
      </c>
    </row>
    <row r="20" spans="1:5" ht="89.25">
      <c r="A20" s="37" t="s">
        <v>54</v>
      </c>
      <c r="E20" s="38" t="s">
        <v>731</v>
      </c>
    </row>
    <row r="21" spans="1:5" ht="318.75">
      <c r="A21" t="s">
        <v>56</v>
      </c>
      <c r="E21" s="36" t="s">
        <v>309</v>
      </c>
    </row>
    <row r="22" spans="1:16" ht="12.75">
      <c r="A22" s="25" t="s">
        <v>46</v>
      </c>
      <c r="B22" s="29" t="s">
        <v>32</v>
      </c>
      <c r="C22" s="29" t="s">
        <v>610</v>
      </c>
      <c r="D22" s="25" t="s">
        <v>48</v>
      </c>
      <c r="E22" s="30" t="s">
        <v>611</v>
      </c>
      <c r="F22" s="31" t="s">
        <v>186</v>
      </c>
      <c r="G22" s="32">
        <v>187.25</v>
      </c>
      <c r="H22" s="33">
        <v>0</v>
      </c>
      <c r="I22" s="34">
        <f>ROUND(ROUND(H22,2)*ROUND(G22,3),2)</f>
      </c>
      <c r="J22" s="31" t="s">
        <v>107</v>
      </c>
      <c r="O22">
        <f>(I22*21)/100</f>
      </c>
      <c r="P22" t="s">
        <v>22</v>
      </c>
    </row>
    <row r="23" spans="1:5" ht="12.75">
      <c r="A23" s="35" t="s">
        <v>52</v>
      </c>
      <c r="E23" s="36" t="s">
        <v>612</v>
      </c>
    </row>
    <row r="24" spans="1:5" ht="89.25">
      <c r="A24" s="37" t="s">
        <v>54</v>
      </c>
      <c r="E24" s="38" t="s">
        <v>732</v>
      </c>
    </row>
    <row r="25" spans="1:5" ht="242.25">
      <c r="A25" t="s">
        <v>56</v>
      </c>
      <c r="E25" s="36" t="s">
        <v>614</v>
      </c>
    </row>
    <row r="26" spans="1:16" ht="12.75">
      <c r="A26" s="25" t="s">
        <v>46</v>
      </c>
      <c r="B26" s="29" t="s">
        <v>34</v>
      </c>
      <c r="C26" s="29" t="s">
        <v>316</v>
      </c>
      <c r="D26" s="25" t="s">
        <v>48</v>
      </c>
      <c r="E26" s="30" t="s">
        <v>317</v>
      </c>
      <c r="F26" s="31" t="s">
        <v>186</v>
      </c>
      <c r="G26" s="32">
        <v>9.244</v>
      </c>
      <c r="H26" s="33">
        <v>0</v>
      </c>
      <c r="I26" s="34">
        <f>ROUND(ROUND(H26,2)*ROUND(G26,3),2)</f>
      </c>
      <c r="J26" s="31" t="s">
        <v>107</v>
      </c>
      <c r="O26">
        <f>(I26*0)/100</f>
      </c>
      <c r="P26" t="s">
        <v>26</v>
      </c>
    </row>
    <row r="27" spans="1:5" ht="25.5">
      <c r="A27" s="35" t="s">
        <v>52</v>
      </c>
      <c r="E27" s="36" t="s">
        <v>318</v>
      </c>
    </row>
    <row r="28" spans="1:5" ht="102">
      <c r="A28" s="37" t="s">
        <v>54</v>
      </c>
      <c r="E28" s="38" t="s">
        <v>733</v>
      </c>
    </row>
    <row r="29" spans="1:5" ht="229.5">
      <c r="A29" t="s">
        <v>56</v>
      </c>
      <c r="E29" s="36" t="s">
        <v>320</v>
      </c>
    </row>
    <row r="30" spans="1:16" ht="12.75">
      <c r="A30" s="25" t="s">
        <v>46</v>
      </c>
      <c r="B30" s="29" t="s">
        <v>36</v>
      </c>
      <c r="C30" s="29" t="s">
        <v>326</v>
      </c>
      <c r="D30" s="25" t="s">
        <v>48</v>
      </c>
      <c r="E30" s="30" t="s">
        <v>327</v>
      </c>
      <c r="F30" s="31" t="s">
        <v>106</v>
      </c>
      <c r="G30" s="32">
        <v>1144.5</v>
      </c>
      <c r="H30" s="33">
        <v>0</v>
      </c>
      <c r="I30" s="34">
        <f>ROUND(ROUND(H30,2)*ROUND(G30,3),2)</f>
      </c>
      <c r="J30" s="31" t="s">
        <v>107</v>
      </c>
      <c r="O30">
        <f>(I30*21)/100</f>
      </c>
      <c r="P30" t="s">
        <v>22</v>
      </c>
    </row>
    <row r="31" spans="1:5" ht="12.75">
      <c r="A31" s="35" t="s">
        <v>52</v>
      </c>
      <c r="E31" s="36" t="s">
        <v>708</v>
      </c>
    </row>
    <row r="32" spans="1:5" ht="127.5">
      <c r="A32" s="37" t="s">
        <v>54</v>
      </c>
      <c r="E32" s="38" t="s">
        <v>734</v>
      </c>
    </row>
    <row r="33" spans="1:5" ht="25.5">
      <c r="A33" t="s">
        <v>56</v>
      </c>
      <c r="E33" s="36" t="s">
        <v>330</v>
      </c>
    </row>
    <row r="34" spans="1:18" ht="12.75" customHeight="1">
      <c r="A34" s="6" t="s">
        <v>44</v>
      </c>
      <c r="B34" s="6"/>
      <c r="C34" s="41" t="s">
        <v>22</v>
      </c>
      <c r="D34" s="6"/>
      <c r="E34" s="27" t="s">
        <v>619</v>
      </c>
      <c r="F34" s="6"/>
      <c r="G34" s="6"/>
      <c r="H34" s="6"/>
      <c r="I34" s="42">
        <f>0+Q34</f>
      </c>
      <c r="J34" s="6"/>
      <c r="O34">
        <f>0+R34</f>
      </c>
      <c r="Q34">
        <f>0+I35+I39</f>
      </c>
      <c r="R34">
        <f>0+O35+O39</f>
      </c>
    </row>
    <row r="35" spans="1:16" ht="12.75">
      <c r="A35" s="25" t="s">
        <v>46</v>
      </c>
      <c r="B35" s="29" t="s">
        <v>75</v>
      </c>
      <c r="C35" s="29" t="s">
        <v>620</v>
      </c>
      <c r="D35" s="25" t="s">
        <v>48</v>
      </c>
      <c r="E35" s="30" t="s">
        <v>621</v>
      </c>
      <c r="F35" s="31" t="s">
        <v>106</v>
      </c>
      <c r="G35" s="32">
        <v>1757</v>
      </c>
      <c r="H35" s="33">
        <v>0</v>
      </c>
      <c r="I35" s="34">
        <f>ROUND(ROUND(H35,2)*ROUND(G35,3),2)</f>
      </c>
      <c r="J35" s="31" t="s">
        <v>107</v>
      </c>
      <c r="O35">
        <f>(I35*21)/100</f>
      </c>
      <c r="P35" t="s">
        <v>22</v>
      </c>
    </row>
    <row r="36" spans="1:5" ht="12.75">
      <c r="A36" s="35" t="s">
        <v>52</v>
      </c>
      <c r="E36" s="36" t="s">
        <v>622</v>
      </c>
    </row>
    <row r="37" spans="1:5" ht="127.5">
      <c r="A37" s="37" t="s">
        <v>54</v>
      </c>
      <c r="E37" s="38" t="s">
        <v>735</v>
      </c>
    </row>
    <row r="38" spans="1:5" ht="51">
      <c r="A38" t="s">
        <v>56</v>
      </c>
      <c r="E38" s="36" t="s">
        <v>624</v>
      </c>
    </row>
    <row r="39" spans="1:16" ht="12.75">
      <c r="A39" s="25" t="s">
        <v>46</v>
      </c>
      <c r="B39" s="29" t="s">
        <v>80</v>
      </c>
      <c r="C39" s="29" t="s">
        <v>625</v>
      </c>
      <c r="D39" s="25" t="s">
        <v>48</v>
      </c>
      <c r="E39" s="30" t="s">
        <v>626</v>
      </c>
      <c r="F39" s="31" t="s">
        <v>186</v>
      </c>
      <c r="G39" s="32">
        <v>325.89</v>
      </c>
      <c r="H39" s="33">
        <v>0</v>
      </c>
      <c r="I39" s="34">
        <f>ROUND(ROUND(H39,2)*ROUND(G39,3),2)</f>
      </c>
      <c r="J39" s="31" t="s">
        <v>107</v>
      </c>
      <c r="O39">
        <f>(I39*21)/100</f>
      </c>
      <c r="P39" t="s">
        <v>22</v>
      </c>
    </row>
    <row r="40" spans="1:5" ht="12.75">
      <c r="A40" s="35" t="s">
        <v>52</v>
      </c>
      <c r="E40" s="36" t="s">
        <v>627</v>
      </c>
    </row>
    <row r="41" spans="1:5" ht="140.25">
      <c r="A41" s="37" t="s">
        <v>54</v>
      </c>
      <c r="E41" s="38" t="s">
        <v>736</v>
      </c>
    </row>
    <row r="42" spans="1:5" ht="38.25">
      <c r="A42" t="s">
        <v>56</v>
      </c>
      <c r="E42" s="36" t="s">
        <v>629</v>
      </c>
    </row>
    <row r="43" spans="1:18" ht="12.75" customHeight="1">
      <c r="A43" s="6" t="s">
        <v>44</v>
      </c>
      <c r="B43" s="6"/>
      <c r="C43" s="41" t="s">
        <v>32</v>
      </c>
      <c r="D43" s="6"/>
      <c r="E43" s="27" t="s">
        <v>341</v>
      </c>
      <c r="F43" s="6"/>
      <c r="G43" s="6"/>
      <c r="H43" s="6"/>
      <c r="I43" s="42">
        <f>0+Q43</f>
      </c>
      <c r="J43" s="6"/>
      <c r="O43">
        <f>0+R43</f>
      </c>
      <c r="Q43">
        <f>0+I44+I48+I52+I56+I60+I64+I68+I72+I76</f>
      </c>
      <c r="R43">
        <f>0+O44+O48+O52+O56+O60+O64+O68+O72+O76</f>
      </c>
    </row>
    <row r="44" spans="1:16" ht="12.75">
      <c r="A44" s="25" t="s">
        <v>46</v>
      </c>
      <c r="B44" s="29" t="s">
        <v>39</v>
      </c>
      <c r="C44" s="29" t="s">
        <v>342</v>
      </c>
      <c r="D44" s="25" t="s">
        <v>48</v>
      </c>
      <c r="E44" s="30" t="s">
        <v>343</v>
      </c>
      <c r="F44" s="31" t="s">
        <v>186</v>
      </c>
      <c r="G44" s="32">
        <v>0.972</v>
      </c>
      <c r="H44" s="33">
        <v>0</v>
      </c>
      <c r="I44" s="34">
        <f>ROUND(ROUND(H44,2)*ROUND(G44,3),2)</f>
      </c>
      <c r="J44" s="31" t="s">
        <v>107</v>
      </c>
      <c r="O44">
        <f>(I44*0)/100</f>
      </c>
      <c r="P44" t="s">
        <v>26</v>
      </c>
    </row>
    <row r="45" spans="1:5" ht="12.75">
      <c r="A45" s="35" t="s">
        <v>52</v>
      </c>
      <c r="E45" s="36" t="s">
        <v>646</v>
      </c>
    </row>
    <row r="46" spans="1:5" ht="25.5">
      <c r="A46" s="37" t="s">
        <v>54</v>
      </c>
      <c r="E46" s="38" t="s">
        <v>737</v>
      </c>
    </row>
    <row r="47" spans="1:5" ht="369.75">
      <c r="A47" t="s">
        <v>56</v>
      </c>
      <c r="E47" s="36" t="s">
        <v>346</v>
      </c>
    </row>
    <row r="48" spans="1:16" ht="12.75">
      <c r="A48" s="25" t="s">
        <v>46</v>
      </c>
      <c r="B48" s="29" t="s">
        <v>41</v>
      </c>
      <c r="C48" s="29" t="s">
        <v>652</v>
      </c>
      <c r="D48" s="25" t="s">
        <v>48</v>
      </c>
      <c r="E48" s="30" t="s">
        <v>653</v>
      </c>
      <c r="F48" s="31" t="s">
        <v>186</v>
      </c>
      <c r="G48" s="32">
        <v>1.311</v>
      </c>
      <c r="H48" s="33">
        <v>0</v>
      </c>
      <c r="I48" s="34">
        <f>ROUND(ROUND(H48,2)*ROUND(G48,3),2)</f>
      </c>
      <c r="J48" s="31" t="s">
        <v>107</v>
      </c>
      <c r="O48">
        <f>(I48*21)/100</f>
      </c>
      <c r="P48" t="s">
        <v>22</v>
      </c>
    </row>
    <row r="49" spans="1:5" ht="12.75">
      <c r="A49" s="35" t="s">
        <v>52</v>
      </c>
      <c r="E49" s="36" t="s">
        <v>738</v>
      </c>
    </row>
    <row r="50" spans="1:5" ht="63.75">
      <c r="A50" s="37" t="s">
        <v>54</v>
      </c>
      <c r="E50" s="38" t="s">
        <v>739</v>
      </c>
    </row>
    <row r="51" spans="1:5" ht="369.75">
      <c r="A51" t="s">
        <v>56</v>
      </c>
      <c r="E51" s="36" t="s">
        <v>346</v>
      </c>
    </row>
    <row r="52" spans="1:16" ht="12.75">
      <c r="A52" s="25" t="s">
        <v>46</v>
      </c>
      <c r="B52" s="29" t="s">
        <v>43</v>
      </c>
      <c r="C52" s="29" t="s">
        <v>347</v>
      </c>
      <c r="D52" s="25" t="s">
        <v>48</v>
      </c>
      <c r="E52" s="30" t="s">
        <v>348</v>
      </c>
      <c r="F52" s="31" t="s">
        <v>186</v>
      </c>
      <c r="G52" s="32">
        <v>0.918</v>
      </c>
      <c r="H52" s="33">
        <v>0</v>
      </c>
      <c r="I52" s="34">
        <f>ROUND(ROUND(H52,2)*ROUND(G52,3),2)</f>
      </c>
      <c r="J52" s="31" t="s">
        <v>107</v>
      </c>
      <c r="O52">
        <f>(I52*0)/100</f>
      </c>
      <c r="P52" t="s">
        <v>26</v>
      </c>
    </row>
    <row r="53" spans="1:5" ht="12.75">
      <c r="A53" s="35" t="s">
        <v>52</v>
      </c>
      <c r="E53" s="36" t="s">
        <v>349</v>
      </c>
    </row>
    <row r="54" spans="1:5" ht="12.75">
      <c r="A54" s="37" t="s">
        <v>54</v>
      </c>
      <c r="E54" s="38" t="s">
        <v>740</v>
      </c>
    </row>
    <row r="55" spans="1:5" ht="369.75">
      <c r="A55" t="s">
        <v>56</v>
      </c>
      <c r="E55" s="36" t="s">
        <v>346</v>
      </c>
    </row>
    <row r="56" spans="1:16" ht="12.75">
      <c r="A56" s="25" t="s">
        <v>46</v>
      </c>
      <c r="B56" s="29" t="s">
        <v>95</v>
      </c>
      <c r="C56" s="29" t="s">
        <v>351</v>
      </c>
      <c r="D56" s="25" t="s">
        <v>48</v>
      </c>
      <c r="E56" s="30" t="s">
        <v>352</v>
      </c>
      <c r="F56" s="31" t="s">
        <v>353</v>
      </c>
      <c r="G56" s="32">
        <v>0.028</v>
      </c>
      <c r="H56" s="33">
        <v>0</v>
      </c>
      <c r="I56" s="34">
        <f>ROUND(ROUND(H56,2)*ROUND(G56,3),2)</f>
      </c>
      <c r="J56" s="31" t="s">
        <v>107</v>
      </c>
      <c r="O56">
        <f>(I56*0)/100</f>
      </c>
      <c r="P56" t="s">
        <v>26</v>
      </c>
    </row>
    <row r="57" spans="1:5" ht="12.75">
      <c r="A57" s="35" t="s">
        <v>52</v>
      </c>
      <c r="E57" s="36" t="s">
        <v>354</v>
      </c>
    </row>
    <row r="58" spans="1:5" ht="12.75">
      <c r="A58" s="37" t="s">
        <v>54</v>
      </c>
      <c r="E58" s="38" t="s">
        <v>741</v>
      </c>
    </row>
    <row r="59" spans="1:5" ht="178.5">
      <c r="A59" t="s">
        <v>56</v>
      </c>
      <c r="E59" s="36" t="s">
        <v>356</v>
      </c>
    </row>
    <row r="60" spans="1:16" ht="12.75">
      <c r="A60" s="25" t="s">
        <v>46</v>
      </c>
      <c r="B60" s="29" t="s">
        <v>155</v>
      </c>
      <c r="C60" s="29" t="s">
        <v>357</v>
      </c>
      <c r="D60" s="25" t="s">
        <v>48</v>
      </c>
      <c r="E60" s="30" t="s">
        <v>358</v>
      </c>
      <c r="F60" s="31" t="s">
        <v>186</v>
      </c>
      <c r="G60" s="32">
        <v>0.918</v>
      </c>
      <c r="H60" s="33">
        <v>0</v>
      </c>
      <c r="I60" s="34">
        <f>ROUND(ROUND(H60,2)*ROUND(G60,3),2)</f>
      </c>
      <c r="J60" s="31" t="s">
        <v>107</v>
      </c>
      <c r="O60">
        <f>(I60*0)/100</f>
      </c>
      <c r="P60" t="s">
        <v>26</v>
      </c>
    </row>
    <row r="61" spans="1:5" ht="12.75">
      <c r="A61" s="35" t="s">
        <v>52</v>
      </c>
      <c r="E61" s="36" t="s">
        <v>658</v>
      </c>
    </row>
    <row r="62" spans="1:5" ht="12.75">
      <c r="A62" s="37" t="s">
        <v>54</v>
      </c>
      <c r="E62" s="38" t="s">
        <v>740</v>
      </c>
    </row>
    <row r="63" spans="1:5" ht="38.25">
      <c r="A63" t="s">
        <v>56</v>
      </c>
      <c r="E63" s="36" t="s">
        <v>361</v>
      </c>
    </row>
    <row r="64" spans="1:16" ht="12.75">
      <c r="A64" s="25" t="s">
        <v>46</v>
      </c>
      <c r="B64" s="29" t="s">
        <v>162</v>
      </c>
      <c r="C64" s="29" t="s">
        <v>742</v>
      </c>
      <c r="D64" s="25" t="s">
        <v>48</v>
      </c>
      <c r="E64" s="30" t="s">
        <v>743</v>
      </c>
      <c r="F64" s="31" t="s">
        <v>186</v>
      </c>
      <c r="G64" s="32">
        <v>3.45</v>
      </c>
      <c r="H64" s="33">
        <v>0</v>
      </c>
      <c r="I64" s="34">
        <f>ROUND(ROUND(H64,2)*ROUND(G64,3),2)</f>
      </c>
      <c r="J64" s="31" t="s">
        <v>107</v>
      </c>
      <c r="O64">
        <f>(I64*21)/100</f>
      </c>
      <c r="P64" t="s">
        <v>22</v>
      </c>
    </row>
    <row r="65" spans="1:5" ht="12.75">
      <c r="A65" s="35" t="s">
        <v>52</v>
      </c>
      <c r="E65" s="36" t="s">
        <v>744</v>
      </c>
    </row>
    <row r="66" spans="1:5" ht="51">
      <c r="A66" s="37" t="s">
        <v>54</v>
      </c>
      <c r="E66" s="38" t="s">
        <v>745</v>
      </c>
    </row>
    <row r="67" spans="1:5" ht="38.25">
      <c r="A67" t="s">
        <v>56</v>
      </c>
      <c r="E67" s="36" t="s">
        <v>629</v>
      </c>
    </row>
    <row r="68" spans="1:16" ht="25.5">
      <c r="A68" s="25" t="s">
        <v>46</v>
      </c>
      <c r="B68" s="29" t="s">
        <v>167</v>
      </c>
      <c r="C68" s="29" t="s">
        <v>659</v>
      </c>
      <c r="D68" s="25" t="s">
        <v>48</v>
      </c>
      <c r="E68" s="30" t="s">
        <v>660</v>
      </c>
      <c r="F68" s="31" t="s">
        <v>186</v>
      </c>
      <c r="G68" s="32">
        <v>11.857</v>
      </c>
      <c r="H68" s="33">
        <v>0</v>
      </c>
      <c r="I68" s="34">
        <f>ROUND(ROUND(H68,2)*ROUND(G68,3),2)</f>
      </c>
      <c r="J68" s="31" t="s">
        <v>107</v>
      </c>
      <c r="O68">
        <f>(I68*21)/100</f>
      </c>
      <c r="P68" t="s">
        <v>22</v>
      </c>
    </row>
    <row r="69" spans="1:5" ht="12.75">
      <c r="A69" s="35" t="s">
        <v>52</v>
      </c>
      <c r="E69" s="36" t="s">
        <v>746</v>
      </c>
    </row>
    <row r="70" spans="1:5" ht="51">
      <c r="A70" s="37" t="s">
        <v>54</v>
      </c>
      <c r="E70" s="38" t="s">
        <v>747</v>
      </c>
    </row>
    <row r="71" spans="1:5" ht="38.25">
      <c r="A71" t="s">
        <v>56</v>
      </c>
      <c r="E71" s="36" t="s">
        <v>629</v>
      </c>
    </row>
    <row r="72" spans="1:16" ht="12.75">
      <c r="A72" s="25" t="s">
        <v>46</v>
      </c>
      <c r="B72" s="29" t="s">
        <v>172</v>
      </c>
      <c r="C72" s="29" t="s">
        <v>668</v>
      </c>
      <c r="D72" s="25" t="s">
        <v>48</v>
      </c>
      <c r="E72" s="30" t="s">
        <v>669</v>
      </c>
      <c r="F72" s="31" t="s">
        <v>186</v>
      </c>
      <c r="G72" s="32">
        <v>2.622</v>
      </c>
      <c r="H72" s="33">
        <v>0</v>
      </c>
      <c r="I72" s="34">
        <f>ROUND(ROUND(H72,2)*ROUND(G72,3),2)</f>
      </c>
      <c r="J72" s="31" t="s">
        <v>107</v>
      </c>
      <c r="O72">
        <f>(I72*21)/100</f>
      </c>
      <c r="P72" t="s">
        <v>22</v>
      </c>
    </row>
    <row r="73" spans="1:5" ht="12.75">
      <c r="A73" s="35" t="s">
        <v>52</v>
      </c>
      <c r="E73" s="36" t="s">
        <v>748</v>
      </c>
    </row>
    <row r="74" spans="1:5" ht="76.5">
      <c r="A74" s="37" t="s">
        <v>54</v>
      </c>
      <c r="E74" s="38" t="s">
        <v>749</v>
      </c>
    </row>
    <row r="75" spans="1:5" ht="102">
      <c r="A75" t="s">
        <v>56</v>
      </c>
      <c r="E75" s="36" t="s">
        <v>750</v>
      </c>
    </row>
    <row r="76" spans="1:16" ht="12.75">
      <c r="A76" s="25" t="s">
        <v>46</v>
      </c>
      <c r="B76" s="29" t="s">
        <v>176</v>
      </c>
      <c r="C76" s="29" t="s">
        <v>751</v>
      </c>
      <c r="D76" s="25" t="s">
        <v>48</v>
      </c>
      <c r="E76" s="30" t="s">
        <v>752</v>
      </c>
      <c r="F76" s="31" t="s">
        <v>186</v>
      </c>
      <c r="G76" s="32">
        <v>2.28</v>
      </c>
      <c r="H76" s="33">
        <v>0</v>
      </c>
      <c r="I76" s="34">
        <f>ROUND(ROUND(H76,2)*ROUND(G76,3),2)</f>
      </c>
      <c r="J76" s="31" t="s">
        <v>107</v>
      </c>
      <c r="O76">
        <f>(I76*21)/100</f>
      </c>
      <c r="P76" t="s">
        <v>22</v>
      </c>
    </row>
    <row r="77" spans="1:5" ht="12.75">
      <c r="A77" s="35" t="s">
        <v>52</v>
      </c>
      <c r="E77" s="36" t="s">
        <v>753</v>
      </c>
    </row>
    <row r="78" spans="1:5" ht="51">
      <c r="A78" s="37" t="s">
        <v>54</v>
      </c>
      <c r="E78" s="38" t="s">
        <v>754</v>
      </c>
    </row>
    <row r="79" spans="1:5" ht="357">
      <c r="A79" t="s">
        <v>56</v>
      </c>
      <c r="E79" s="36" t="s">
        <v>755</v>
      </c>
    </row>
    <row r="80" spans="1:18" ht="12.75" customHeight="1">
      <c r="A80" s="6" t="s">
        <v>44</v>
      </c>
      <c r="B80" s="6"/>
      <c r="C80" s="41" t="s">
        <v>34</v>
      </c>
      <c r="D80" s="6"/>
      <c r="E80" s="27" t="s">
        <v>368</v>
      </c>
      <c r="F80" s="6"/>
      <c r="G80" s="6"/>
      <c r="H80" s="6"/>
      <c r="I80" s="42">
        <f>0+Q80</f>
      </c>
      <c r="J80" s="6"/>
      <c r="O80">
        <f>0+R80</f>
      </c>
      <c r="Q80">
        <f>0+I81+I85+I89+I93+I97+I101+I105</f>
      </c>
      <c r="R80">
        <f>0+O81+O85+O89+O93+O97+O101+O105</f>
      </c>
    </row>
    <row r="81" spans="1:16" ht="12.75">
      <c r="A81" s="25" t="s">
        <v>46</v>
      </c>
      <c r="B81" s="29" t="s">
        <v>264</v>
      </c>
      <c r="C81" s="29" t="s">
        <v>676</v>
      </c>
      <c r="D81" s="25" t="s">
        <v>48</v>
      </c>
      <c r="E81" s="30" t="s">
        <v>677</v>
      </c>
      <c r="F81" s="31" t="s">
        <v>106</v>
      </c>
      <c r="G81" s="32">
        <v>1139.5</v>
      </c>
      <c r="H81" s="33">
        <v>0</v>
      </c>
      <c r="I81" s="34">
        <f>ROUND(ROUND(H81,2)*ROUND(G81,3),2)</f>
      </c>
      <c r="J81" s="31" t="s">
        <v>107</v>
      </c>
      <c r="O81">
        <f>(I81*21)/100</f>
      </c>
      <c r="P81" t="s">
        <v>22</v>
      </c>
    </row>
    <row r="82" spans="1:5" ht="12.75">
      <c r="A82" s="35" t="s">
        <v>52</v>
      </c>
      <c r="E82" s="36" t="s">
        <v>678</v>
      </c>
    </row>
    <row r="83" spans="1:5" ht="127.5">
      <c r="A83" s="37" t="s">
        <v>54</v>
      </c>
      <c r="E83" s="38" t="s">
        <v>756</v>
      </c>
    </row>
    <row r="84" spans="1:5" ht="51">
      <c r="A84" t="s">
        <v>56</v>
      </c>
      <c r="E84" s="36" t="s">
        <v>680</v>
      </c>
    </row>
    <row r="85" spans="1:16" ht="12.75">
      <c r="A85" s="25" t="s">
        <v>46</v>
      </c>
      <c r="B85" s="29" t="s">
        <v>270</v>
      </c>
      <c r="C85" s="29" t="s">
        <v>681</v>
      </c>
      <c r="D85" s="25" t="s">
        <v>48</v>
      </c>
      <c r="E85" s="30" t="s">
        <v>682</v>
      </c>
      <c r="F85" s="31" t="s">
        <v>186</v>
      </c>
      <c r="G85" s="32">
        <v>435.16</v>
      </c>
      <c r="H85" s="33">
        <v>0</v>
      </c>
      <c r="I85" s="34">
        <f>ROUND(ROUND(H85,2)*ROUND(G85,3),2)</f>
      </c>
      <c r="J85" s="31" t="s">
        <v>107</v>
      </c>
      <c r="O85">
        <f>(I85*21)/100</f>
      </c>
      <c r="P85" t="s">
        <v>22</v>
      </c>
    </row>
    <row r="86" spans="1:5" ht="89.25">
      <c r="A86" s="35" t="s">
        <v>52</v>
      </c>
      <c r="E86" s="36" t="s">
        <v>683</v>
      </c>
    </row>
    <row r="87" spans="1:5" ht="63.75">
      <c r="A87" s="37" t="s">
        <v>54</v>
      </c>
      <c r="E87" s="38" t="s">
        <v>757</v>
      </c>
    </row>
    <row r="88" spans="1:5" ht="76.5">
      <c r="A88" t="s">
        <v>56</v>
      </c>
      <c r="E88" s="36" t="s">
        <v>685</v>
      </c>
    </row>
    <row r="89" spans="1:16" ht="12.75">
      <c r="A89" s="25" t="s">
        <v>46</v>
      </c>
      <c r="B89" s="29" t="s">
        <v>276</v>
      </c>
      <c r="C89" s="29" t="s">
        <v>370</v>
      </c>
      <c r="D89" s="25" t="s">
        <v>48</v>
      </c>
      <c r="E89" s="30" t="s">
        <v>371</v>
      </c>
      <c r="F89" s="31" t="s">
        <v>106</v>
      </c>
      <c r="G89" s="32">
        <v>254.137</v>
      </c>
      <c r="H89" s="33">
        <v>0</v>
      </c>
      <c r="I89" s="34">
        <f>ROUND(ROUND(H89,2)*ROUND(G89,3),2)</f>
      </c>
      <c r="J89" s="31" t="s">
        <v>107</v>
      </c>
      <c r="O89">
        <f>(I89*21)/100</f>
      </c>
      <c r="P89" t="s">
        <v>22</v>
      </c>
    </row>
    <row r="90" spans="1:5" ht="12.75">
      <c r="A90" s="35" t="s">
        <v>52</v>
      </c>
      <c r="E90" s="36" t="s">
        <v>372</v>
      </c>
    </row>
    <row r="91" spans="1:5" ht="51">
      <c r="A91" s="37" t="s">
        <v>54</v>
      </c>
      <c r="E91" s="38" t="s">
        <v>758</v>
      </c>
    </row>
    <row r="92" spans="1:5" ht="102">
      <c r="A92" t="s">
        <v>56</v>
      </c>
      <c r="E92" s="36" t="s">
        <v>374</v>
      </c>
    </row>
    <row r="93" spans="1:16" ht="12.75">
      <c r="A93" s="25" t="s">
        <v>46</v>
      </c>
      <c r="B93" s="29" t="s">
        <v>362</v>
      </c>
      <c r="C93" s="29" t="s">
        <v>376</v>
      </c>
      <c r="D93" s="25" t="s">
        <v>48</v>
      </c>
      <c r="E93" s="30" t="s">
        <v>377</v>
      </c>
      <c r="F93" s="31" t="s">
        <v>106</v>
      </c>
      <c r="G93" s="32">
        <v>4408</v>
      </c>
      <c r="H93" s="33">
        <v>0</v>
      </c>
      <c r="I93" s="34">
        <f>ROUND(ROUND(H93,2)*ROUND(G93,3),2)</f>
      </c>
      <c r="J93" s="31" t="s">
        <v>107</v>
      </c>
      <c r="O93">
        <f>(I93*21)/100</f>
      </c>
      <c r="P93" t="s">
        <v>22</v>
      </c>
    </row>
    <row r="94" spans="1:5" ht="12.75">
      <c r="A94" s="35" t="s">
        <v>52</v>
      </c>
      <c r="E94" s="36" t="s">
        <v>378</v>
      </c>
    </row>
    <row r="95" spans="1:5" ht="51">
      <c r="A95" s="37" t="s">
        <v>54</v>
      </c>
      <c r="E95" s="38" t="s">
        <v>759</v>
      </c>
    </row>
    <row r="96" spans="1:5" ht="51">
      <c r="A96" t="s">
        <v>56</v>
      </c>
      <c r="E96" s="36" t="s">
        <v>380</v>
      </c>
    </row>
    <row r="97" spans="1:16" ht="12.75">
      <c r="A97" s="25" t="s">
        <v>46</v>
      </c>
      <c r="B97" s="29" t="s">
        <v>369</v>
      </c>
      <c r="C97" s="29" t="s">
        <v>388</v>
      </c>
      <c r="D97" s="25" t="s">
        <v>48</v>
      </c>
      <c r="E97" s="30" t="s">
        <v>389</v>
      </c>
      <c r="F97" s="31" t="s">
        <v>106</v>
      </c>
      <c r="G97" s="32">
        <v>2150</v>
      </c>
      <c r="H97" s="33">
        <v>0</v>
      </c>
      <c r="I97" s="34">
        <f>ROUND(ROUND(H97,2)*ROUND(G97,3),2)</f>
      </c>
      <c r="J97" s="31" t="s">
        <v>107</v>
      </c>
      <c r="O97">
        <f>(I97*21)/100</f>
      </c>
      <c r="P97" t="s">
        <v>22</v>
      </c>
    </row>
    <row r="98" spans="1:5" ht="12.75">
      <c r="A98" s="35" t="s">
        <v>52</v>
      </c>
      <c r="E98" s="36" t="s">
        <v>390</v>
      </c>
    </row>
    <row r="99" spans="1:5" ht="25.5">
      <c r="A99" s="37" t="s">
        <v>54</v>
      </c>
      <c r="E99" s="38" t="s">
        <v>760</v>
      </c>
    </row>
    <row r="100" spans="1:5" ht="140.25">
      <c r="A100" t="s">
        <v>56</v>
      </c>
      <c r="E100" s="36" t="s">
        <v>392</v>
      </c>
    </row>
    <row r="101" spans="1:16" ht="12.75">
      <c r="A101" s="25" t="s">
        <v>46</v>
      </c>
      <c r="B101" s="29" t="s">
        <v>375</v>
      </c>
      <c r="C101" s="29" t="s">
        <v>394</v>
      </c>
      <c r="D101" s="25" t="s">
        <v>48</v>
      </c>
      <c r="E101" s="30" t="s">
        <v>395</v>
      </c>
      <c r="F101" s="31" t="s">
        <v>106</v>
      </c>
      <c r="G101" s="32">
        <v>2257.5</v>
      </c>
      <c r="H101" s="33">
        <v>0</v>
      </c>
      <c r="I101" s="34">
        <f>ROUND(ROUND(H101,2)*ROUND(G101,3),2)</f>
      </c>
      <c r="J101" s="31" t="s">
        <v>107</v>
      </c>
      <c r="O101">
        <f>(I101*21)/100</f>
      </c>
      <c r="P101" t="s">
        <v>22</v>
      </c>
    </row>
    <row r="102" spans="1:5" ht="12.75">
      <c r="A102" s="35" t="s">
        <v>52</v>
      </c>
      <c r="E102" s="36" t="s">
        <v>396</v>
      </c>
    </row>
    <row r="103" spans="1:5" ht="25.5">
      <c r="A103" s="37" t="s">
        <v>54</v>
      </c>
      <c r="E103" s="38" t="s">
        <v>761</v>
      </c>
    </row>
    <row r="104" spans="1:5" ht="140.25">
      <c r="A104" t="s">
        <v>56</v>
      </c>
      <c r="E104" s="36" t="s">
        <v>392</v>
      </c>
    </row>
    <row r="105" spans="1:16" ht="12.75">
      <c r="A105" s="25" t="s">
        <v>46</v>
      </c>
      <c r="B105" s="29" t="s">
        <v>381</v>
      </c>
      <c r="C105" s="29" t="s">
        <v>410</v>
      </c>
      <c r="D105" s="25" t="s">
        <v>48</v>
      </c>
      <c r="E105" s="30" t="s">
        <v>411</v>
      </c>
      <c r="F105" s="31" t="s">
        <v>158</v>
      </c>
      <c r="G105" s="32">
        <v>41.2</v>
      </c>
      <c r="H105" s="33">
        <v>0</v>
      </c>
      <c r="I105" s="34">
        <f>ROUND(ROUND(H105,2)*ROUND(G105,3),2)</f>
      </c>
      <c r="J105" s="31" t="s">
        <v>107</v>
      </c>
      <c r="O105">
        <f>(I105*21)/100</f>
      </c>
      <c r="P105" t="s">
        <v>22</v>
      </c>
    </row>
    <row r="106" spans="1:5" ht="38.25">
      <c r="A106" s="35" t="s">
        <v>52</v>
      </c>
      <c r="E106" s="36" t="s">
        <v>412</v>
      </c>
    </row>
    <row r="107" spans="1:5" ht="76.5">
      <c r="A107" s="37" t="s">
        <v>54</v>
      </c>
      <c r="E107" s="38" t="s">
        <v>762</v>
      </c>
    </row>
    <row r="108" spans="1:5" ht="38.25">
      <c r="A108" t="s">
        <v>56</v>
      </c>
      <c r="E108" s="36" t="s">
        <v>414</v>
      </c>
    </row>
    <row r="109" spans="1:18" ht="12.75" customHeight="1">
      <c r="A109" s="6" t="s">
        <v>44</v>
      </c>
      <c r="B109" s="6"/>
      <c r="C109" s="41" t="s">
        <v>80</v>
      </c>
      <c r="D109" s="6"/>
      <c r="E109" s="27" t="s">
        <v>415</v>
      </c>
      <c r="F109" s="6"/>
      <c r="G109" s="6"/>
      <c r="H109" s="6"/>
      <c r="I109" s="42">
        <f>0+Q109</f>
      </c>
      <c r="J109" s="6"/>
      <c r="O109">
        <f>0+R109</f>
      </c>
      <c r="Q109">
        <f>0+I110+I114+I118+I122+I126</f>
      </c>
      <c r="R109">
        <f>0+O110+O114+O118+O122+O126</f>
      </c>
    </row>
    <row r="110" spans="1:16" ht="12.75">
      <c r="A110" s="25" t="s">
        <v>46</v>
      </c>
      <c r="B110" s="29" t="s">
        <v>387</v>
      </c>
      <c r="C110" s="29" t="s">
        <v>417</v>
      </c>
      <c r="D110" s="25" t="s">
        <v>48</v>
      </c>
      <c r="E110" s="30" t="s">
        <v>418</v>
      </c>
      <c r="F110" s="31" t="s">
        <v>158</v>
      </c>
      <c r="G110" s="32">
        <v>7.98</v>
      </c>
      <c r="H110" s="33">
        <v>0</v>
      </c>
      <c r="I110" s="34">
        <f>ROUND(ROUND(H110,2)*ROUND(G110,3),2)</f>
      </c>
      <c r="J110" s="31"/>
      <c r="O110">
        <f>(I110*0)/100</f>
      </c>
      <c r="P110" t="s">
        <v>26</v>
      </c>
    </row>
    <row r="111" spans="1:5" ht="12.75">
      <c r="A111" s="35" t="s">
        <v>52</v>
      </c>
      <c r="E111" s="36" t="s">
        <v>763</v>
      </c>
    </row>
    <row r="112" spans="1:5" ht="25.5">
      <c r="A112" s="37" t="s">
        <v>54</v>
      </c>
      <c r="E112" s="38" t="s">
        <v>764</v>
      </c>
    </row>
    <row r="113" spans="1:5" ht="255">
      <c r="A113" t="s">
        <v>56</v>
      </c>
      <c r="E113" s="36" t="s">
        <v>421</v>
      </c>
    </row>
    <row r="114" spans="1:16" ht="12.75">
      <c r="A114" s="25" t="s">
        <v>46</v>
      </c>
      <c r="B114" s="29" t="s">
        <v>393</v>
      </c>
      <c r="C114" s="29" t="s">
        <v>428</v>
      </c>
      <c r="D114" s="25" t="s">
        <v>48</v>
      </c>
      <c r="E114" s="30" t="s">
        <v>429</v>
      </c>
      <c r="F114" s="31" t="s">
        <v>98</v>
      </c>
      <c r="G114" s="32">
        <v>3</v>
      </c>
      <c r="H114" s="33">
        <v>0</v>
      </c>
      <c r="I114" s="34">
        <f>ROUND(ROUND(H114,2)*ROUND(G114,3),2)</f>
      </c>
      <c r="J114" s="31" t="s">
        <v>107</v>
      </c>
      <c r="O114">
        <f>(I114*0)/100</f>
      </c>
      <c r="P114" t="s">
        <v>26</v>
      </c>
    </row>
    <row r="115" spans="1:5" ht="12.75">
      <c r="A115" s="35" t="s">
        <v>52</v>
      </c>
      <c r="E115" s="36" t="s">
        <v>765</v>
      </c>
    </row>
    <row r="116" spans="1:5" ht="25.5">
      <c r="A116" s="37" t="s">
        <v>54</v>
      </c>
      <c r="E116" s="38" t="s">
        <v>766</v>
      </c>
    </row>
    <row r="117" spans="1:5" ht="76.5">
      <c r="A117" t="s">
        <v>56</v>
      </c>
      <c r="E117" s="36" t="s">
        <v>431</v>
      </c>
    </row>
    <row r="118" spans="1:16" ht="12.75">
      <c r="A118" s="25" t="s">
        <v>46</v>
      </c>
      <c r="B118" s="29" t="s">
        <v>398</v>
      </c>
      <c r="C118" s="29" t="s">
        <v>443</v>
      </c>
      <c r="D118" s="25" t="s">
        <v>48</v>
      </c>
      <c r="E118" s="30" t="s">
        <v>444</v>
      </c>
      <c r="F118" s="31" t="s">
        <v>186</v>
      </c>
      <c r="G118" s="32">
        <v>2.961</v>
      </c>
      <c r="H118" s="33">
        <v>0</v>
      </c>
      <c r="I118" s="34">
        <f>ROUND(ROUND(H118,2)*ROUND(G118,3),2)</f>
      </c>
      <c r="J118" s="31" t="s">
        <v>107</v>
      </c>
      <c r="O118">
        <f>(I118*0)/100</f>
      </c>
      <c r="P118" t="s">
        <v>26</v>
      </c>
    </row>
    <row r="119" spans="1:5" ht="12.75">
      <c r="A119" s="35" t="s">
        <v>52</v>
      </c>
      <c r="E119" s="36" t="s">
        <v>48</v>
      </c>
    </row>
    <row r="120" spans="1:5" ht="63.75">
      <c r="A120" s="37" t="s">
        <v>54</v>
      </c>
      <c r="E120" s="38" t="s">
        <v>767</v>
      </c>
    </row>
    <row r="121" spans="1:5" ht="369.75">
      <c r="A121" t="s">
        <v>56</v>
      </c>
      <c r="E121" s="36" t="s">
        <v>346</v>
      </c>
    </row>
    <row r="122" spans="1:16" ht="12.75">
      <c r="A122" s="25" t="s">
        <v>46</v>
      </c>
      <c r="B122" s="29" t="s">
        <v>403</v>
      </c>
      <c r="C122" s="29" t="s">
        <v>453</v>
      </c>
      <c r="D122" s="25" t="s">
        <v>48</v>
      </c>
      <c r="E122" s="30" t="s">
        <v>454</v>
      </c>
      <c r="F122" s="31" t="s">
        <v>158</v>
      </c>
      <c r="G122" s="32">
        <v>7.98</v>
      </c>
      <c r="H122" s="33">
        <v>0</v>
      </c>
      <c r="I122" s="34">
        <f>ROUND(ROUND(H122,2)*ROUND(G122,3),2)</f>
      </c>
      <c r="J122" s="31" t="s">
        <v>107</v>
      </c>
      <c r="O122">
        <f>(I122*0)/100</f>
      </c>
      <c r="P122" t="s">
        <v>26</v>
      </c>
    </row>
    <row r="123" spans="1:5" ht="12.75">
      <c r="A123" s="35" t="s">
        <v>52</v>
      </c>
      <c r="E123" s="36" t="s">
        <v>48</v>
      </c>
    </row>
    <row r="124" spans="1:5" ht="25.5">
      <c r="A124" s="37" t="s">
        <v>54</v>
      </c>
      <c r="E124" s="38" t="s">
        <v>768</v>
      </c>
    </row>
    <row r="125" spans="1:5" ht="51">
      <c r="A125" t="s">
        <v>56</v>
      </c>
      <c r="E125" s="36" t="s">
        <v>456</v>
      </c>
    </row>
    <row r="126" spans="1:16" ht="12.75">
      <c r="A126" s="25" t="s">
        <v>46</v>
      </c>
      <c r="B126" s="29" t="s">
        <v>409</v>
      </c>
      <c r="C126" s="29" t="s">
        <v>462</v>
      </c>
      <c r="D126" s="25" t="s">
        <v>48</v>
      </c>
      <c r="E126" s="30" t="s">
        <v>463</v>
      </c>
      <c r="F126" s="31" t="s">
        <v>158</v>
      </c>
      <c r="G126" s="32">
        <v>15.96</v>
      </c>
      <c r="H126" s="33">
        <v>0</v>
      </c>
      <c r="I126" s="34">
        <f>ROUND(ROUND(H126,2)*ROUND(G126,3),2)</f>
      </c>
      <c r="J126" s="31" t="s">
        <v>107</v>
      </c>
      <c r="O126">
        <f>(I126*0)/100</f>
      </c>
      <c r="P126" t="s">
        <v>26</v>
      </c>
    </row>
    <row r="127" spans="1:5" ht="12.75">
      <c r="A127" s="35" t="s">
        <v>52</v>
      </c>
      <c r="E127" s="36" t="s">
        <v>48</v>
      </c>
    </row>
    <row r="128" spans="1:5" ht="12.75">
      <c r="A128" s="37" t="s">
        <v>54</v>
      </c>
      <c r="E128" s="38" t="s">
        <v>769</v>
      </c>
    </row>
    <row r="129" spans="1:5" ht="25.5">
      <c r="A129" t="s">
        <v>56</v>
      </c>
      <c r="E129" s="36" t="s">
        <v>465</v>
      </c>
    </row>
    <row r="130" spans="1:18" ht="12.75" customHeight="1">
      <c r="A130" s="6" t="s">
        <v>44</v>
      </c>
      <c r="B130" s="6"/>
      <c r="C130" s="41" t="s">
        <v>39</v>
      </c>
      <c r="D130" s="6"/>
      <c r="E130" s="27" t="s">
        <v>154</v>
      </c>
      <c r="F130" s="6"/>
      <c r="G130" s="6"/>
      <c r="H130" s="6"/>
      <c r="I130" s="42">
        <f>0+Q130</f>
      </c>
      <c r="J130" s="6"/>
      <c r="O130">
        <f>0+R130</f>
      </c>
      <c r="Q130">
        <f>0+I131+I135+I139+I143+I147+I151</f>
      </c>
      <c r="R130">
        <f>0+O131+O135+O139+O143+O147+O151</f>
      </c>
    </row>
    <row r="131" spans="1:16" ht="12.75">
      <c r="A131" s="25" t="s">
        <v>46</v>
      </c>
      <c r="B131" s="29" t="s">
        <v>416</v>
      </c>
      <c r="C131" s="29" t="s">
        <v>485</v>
      </c>
      <c r="D131" s="25" t="s">
        <v>67</v>
      </c>
      <c r="E131" s="30" t="s">
        <v>486</v>
      </c>
      <c r="F131" s="31" t="s">
        <v>158</v>
      </c>
      <c r="G131" s="32">
        <v>243.294</v>
      </c>
      <c r="H131" s="33">
        <v>0</v>
      </c>
      <c r="I131" s="34">
        <f>ROUND(ROUND(H131,2)*ROUND(G131,3),2)</f>
      </c>
      <c r="J131" s="31" t="s">
        <v>107</v>
      </c>
      <c r="O131">
        <f>(I131*21)/100</f>
      </c>
      <c r="P131" t="s">
        <v>22</v>
      </c>
    </row>
    <row r="132" spans="1:5" ht="12.75">
      <c r="A132" s="35" t="s">
        <v>52</v>
      </c>
      <c r="E132" s="36" t="s">
        <v>487</v>
      </c>
    </row>
    <row r="133" spans="1:5" ht="25.5">
      <c r="A133" s="37" t="s">
        <v>54</v>
      </c>
      <c r="E133" s="38" t="s">
        <v>770</v>
      </c>
    </row>
    <row r="134" spans="1:5" ht="51">
      <c r="A134" t="s">
        <v>56</v>
      </c>
      <c r="E134" s="36" t="s">
        <v>489</v>
      </c>
    </row>
    <row r="135" spans="1:16" ht="12.75">
      <c r="A135" s="25" t="s">
        <v>46</v>
      </c>
      <c r="B135" s="29" t="s">
        <v>422</v>
      </c>
      <c r="C135" s="29" t="s">
        <v>485</v>
      </c>
      <c r="D135" s="25" t="s">
        <v>70</v>
      </c>
      <c r="E135" s="30" t="s">
        <v>486</v>
      </c>
      <c r="F135" s="31" t="s">
        <v>158</v>
      </c>
      <c r="G135" s="32">
        <v>51.019</v>
      </c>
      <c r="H135" s="33">
        <v>0</v>
      </c>
      <c r="I135" s="34">
        <f>ROUND(ROUND(H135,2)*ROUND(G135,3),2)</f>
      </c>
      <c r="J135" s="31" t="s">
        <v>107</v>
      </c>
      <c r="O135">
        <f>(I135*21)/100</f>
      </c>
      <c r="P135" t="s">
        <v>22</v>
      </c>
    </row>
    <row r="136" spans="1:5" ht="12.75">
      <c r="A136" s="35" t="s">
        <v>52</v>
      </c>
      <c r="E136" s="36" t="s">
        <v>491</v>
      </c>
    </row>
    <row r="137" spans="1:5" ht="51">
      <c r="A137" s="37" t="s">
        <v>54</v>
      </c>
      <c r="E137" s="38" t="s">
        <v>771</v>
      </c>
    </row>
    <row r="138" spans="1:5" ht="51">
      <c r="A138" t="s">
        <v>56</v>
      </c>
      <c r="E138" s="36" t="s">
        <v>489</v>
      </c>
    </row>
    <row r="139" spans="1:16" ht="12.75">
      <c r="A139" s="25" t="s">
        <v>46</v>
      </c>
      <c r="B139" s="29" t="s">
        <v>427</v>
      </c>
      <c r="C139" s="29" t="s">
        <v>772</v>
      </c>
      <c r="D139" s="25" t="s">
        <v>48</v>
      </c>
      <c r="E139" s="30" t="s">
        <v>773</v>
      </c>
      <c r="F139" s="31" t="s">
        <v>158</v>
      </c>
      <c r="G139" s="32">
        <v>11.5</v>
      </c>
      <c r="H139" s="33">
        <v>0</v>
      </c>
      <c r="I139" s="34">
        <f>ROUND(ROUND(H139,2)*ROUND(G139,3),2)</f>
      </c>
      <c r="J139" s="31" t="s">
        <v>107</v>
      </c>
      <c r="O139">
        <f>(I139*21)/100</f>
      </c>
      <c r="P139" t="s">
        <v>22</v>
      </c>
    </row>
    <row r="140" spans="1:5" ht="12.75">
      <c r="A140" s="35" t="s">
        <v>52</v>
      </c>
      <c r="E140" s="36" t="s">
        <v>774</v>
      </c>
    </row>
    <row r="141" spans="1:5" ht="25.5">
      <c r="A141" s="37" t="s">
        <v>54</v>
      </c>
      <c r="E141" s="38" t="s">
        <v>775</v>
      </c>
    </row>
    <row r="142" spans="1:5" ht="63.75">
      <c r="A142" t="s">
        <v>56</v>
      </c>
      <c r="E142" s="36" t="s">
        <v>776</v>
      </c>
    </row>
    <row r="143" spans="1:16" ht="12.75">
      <c r="A143" s="25" t="s">
        <v>46</v>
      </c>
      <c r="B143" s="29" t="s">
        <v>432</v>
      </c>
      <c r="C143" s="29" t="s">
        <v>506</v>
      </c>
      <c r="D143" s="25" t="s">
        <v>48</v>
      </c>
      <c r="E143" s="30" t="s">
        <v>507</v>
      </c>
      <c r="F143" s="31" t="s">
        <v>158</v>
      </c>
      <c r="G143" s="32">
        <v>41.2</v>
      </c>
      <c r="H143" s="33">
        <v>0</v>
      </c>
      <c r="I143" s="34">
        <f>ROUND(ROUND(H143,2)*ROUND(G143,3),2)</f>
      </c>
      <c r="J143" s="31" t="s">
        <v>107</v>
      </c>
      <c r="O143">
        <f>(I143*21)/100</f>
      </c>
      <c r="P143" t="s">
        <v>22</v>
      </c>
    </row>
    <row r="144" spans="1:5" ht="12.75">
      <c r="A144" s="35" t="s">
        <v>52</v>
      </c>
      <c r="E144" s="36" t="s">
        <v>508</v>
      </c>
    </row>
    <row r="145" spans="1:5" ht="76.5">
      <c r="A145" s="37" t="s">
        <v>54</v>
      </c>
      <c r="E145" s="38" t="s">
        <v>777</v>
      </c>
    </row>
    <row r="146" spans="1:5" ht="25.5">
      <c r="A146" t="s">
        <v>56</v>
      </c>
      <c r="E146" s="36" t="s">
        <v>509</v>
      </c>
    </row>
    <row r="147" spans="1:16" ht="12.75">
      <c r="A147" s="25" t="s">
        <v>46</v>
      </c>
      <c r="B147" s="29" t="s">
        <v>437</v>
      </c>
      <c r="C147" s="29" t="s">
        <v>511</v>
      </c>
      <c r="D147" s="25" t="s">
        <v>48</v>
      </c>
      <c r="E147" s="30" t="s">
        <v>512</v>
      </c>
      <c r="F147" s="31" t="s">
        <v>158</v>
      </c>
      <c r="G147" s="32">
        <v>16</v>
      </c>
      <c r="H147" s="33">
        <v>0</v>
      </c>
      <c r="I147" s="34">
        <f>ROUND(ROUND(H147,2)*ROUND(G147,3),2)</f>
      </c>
      <c r="J147" s="31" t="s">
        <v>107</v>
      </c>
      <c r="O147">
        <f>(I147*21)/100</f>
      </c>
      <c r="P147" t="s">
        <v>22</v>
      </c>
    </row>
    <row r="148" spans="1:5" ht="12.75">
      <c r="A148" s="35" t="s">
        <v>52</v>
      </c>
      <c r="E148" s="36" t="s">
        <v>513</v>
      </c>
    </row>
    <row r="149" spans="1:5" ht="38.25">
      <c r="A149" s="37" t="s">
        <v>54</v>
      </c>
      <c r="E149" s="38" t="s">
        <v>778</v>
      </c>
    </row>
    <row r="150" spans="1:5" ht="25.5">
      <c r="A150" t="s">
        <v>56</v>
      </c>
      <c r="E150" s="36" t="s">
        <v>509</v>
      </c>
    </row>
    <row r="151" spans="1:16" ht="12.75">
      <c r="A151" s="25" t="s">
        <v>46</v>
      </c>
      <c r="B151" s="29" t="s">
        <v>442</v>
      </c>
      <c r="C151" s="29" t="s">
        <v>522</v>
      </c>
      <c r="D151" s="25" t="s">
        <v>48</v>
      </c>
      <c r="E151" s="30" t="s">
        <v>523</v>
      </c>
      <c r="F151" s="31" t="s">
        <v>106</v>
      </c>
      <c r="G151" s="32">
        <v>7.56</v>
      </c>
      <c r="H151" s="33">
        <v>0</v>
      </c>
      <c r="I151" s="34">
        <f>ROUND(ROUND(H151,2)*ROUND(G151,3),2)</f>
      </c>
      <c r="J151" s="31" t="s">
        <v>107</v>
      </c>
      <c r="O151">
        <f>(I151*21)/100</f>
      </c>
      <c r="P151" t="s">
        <v>22</v>
      </c>
    </row>
    <row r="152" spans="1:5" ht="12.75">
      <c r="A152" s="35" t="s">
        <v>52</v>
      </c>
      <c r="E152" s="36" t="s">
        <v>524</v>
      </c>
    </row>
    <row r="153" spans="1:5" ht="25.5">
      <c r="A153" s="37" t="s">
        <v>54</v>
      </c>
      <c r="E153" s="38" t="s">
        <v>779</v>
      </c>
    </row>
    <row r="154" spans="1:5" ht="89.25">
      <c r="A154" t="s">
        <v>56</v>
      </c>
      <c r="E154" s="36" t="s">
        <v>526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