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O 000_000" sheetId="1" r:id="rId1"/>
    <sheet name="SO 001_001" sheetId="2" r:id="rId2"/>
    <sheet name="SO 151_151" sheetId="3" r:id="rId3"/>
    <sheet name="SO 201_201" sheetId="4" r:id="rId4"/>
    <sheet name="SO 401_SO 401.1" sheetId="5" r:id="rId5"/>
    <sheet name="SO 401_SO 401.2" sheetId="6" r:id="rId6"/>
    <sheet name="SO 401_SO 401.3" sheetId="7" r:id="rId7"/>
    <sheet name="SO 431_SO 431.1" sheetId="8" r:id="rId8"/>
    <sheet name="SO 431_SO 431.2" sheetId="9" r:id="rId9"/>
    <sheet name="SO 431_SO 431.3" sheetId="10" r:id="rId10"/>
    <sheet name="SO 471_SO 471.1" sheetId="11" r:id="rId11"/>
    <sheet name="SO 471_SO 471.2" sheetId="12" r:id="rId12"/>
    <sheet name="SO 701_701" sheetId="13" r:id="rId13"/>
    <sheet name="SO 751_751" sheetId="14" r:id="rId14"/>
  </sheets>
  <definedNames/>
  <calcPr fullCalcOnLoad="1"/>
</workbook>
</file>

<file path=xl/sharedStrings.xml><?xml version="1.0" encoding="utf-8"?>
<sst xmlns="http://schemas.openxmlformats.org/spreadsheetml/2006/main" count="6345" uniqueCount="1298">
  <si>
    <t>ASPE10</t>
  </si>
  <si>
    <t>S</t>
  </si>
  <si>
    <t>Firma: Firma</t>
  </si>
  <si>
    <t>Příloha k formuláři pro ocenění nabídky</t>
  </si>
  <si>
    <t xml:space="preserve">Stavba: </t>
  </si>
  <si>
    <t>2076</t>
  </si>
  <si>
    <t>Modernizace mostu ev.č. 333-003 Přelouč 2020_12_01-aktualizace_2020</t>
  </si>
  <si>
    <t>O</t>
  </si>
  <si>
    <t>Objekt:</t>
  </si>
  <si>
    <t>SO 000</t>
  </si>
  <si>
    <t>Vedlejší a ostatní náklady</t>
  </si>
  <si>
    <t>O1</t>
  </si>
  <si>
    <t>Rozpočet:</t>
  </si>
  <si>
    <t>0,00</t>
  </si>
  <si>
    <t>15,00</t>
  </si>
  <si>
    <t>21,00</t>
  </si>
  <si>
    <t>3</t>
  </si>
  <si>
    <t>2</t>
  </si>
  <si>
    <t>000</t>
  </si>
  <si>
    <t>Typ</t>
  </si>
  <si>
    <t>0</t>
  </si>
  <si>
    <t>Poř. číslo</t>
  </si>
  <si>
    <t>1</t>
  </si>
  <si>
    <t>Kód položky</t>
  </si>
  <si>
    <t>Varianta</t>
  </si>
  <si>
    <t>Název položky</t>
  </si>
  <si>
    <t>4</t>
  </si>
  <si>
    <t>MJ</t>
  </si>
  <si>
    <t>5</t>
  </si>
  <si>
    <t>Množství</t>
  </si>
  <si>
    <t>6</t>
  </si>
  <si>
    <t>Cena</t>
  </si>
  <si>
    <t>Jednotková</t>
  </si>
  <si>
    <t>9</t>
  </si>
  <si>
    <t>Celkem</t>
  </si>
  <si>
    <t>10</t>
  </si>
  <si>
    <t>SD</t>
  </si>
  <si>
    <t>Všeobecné konstrukce a práce</t>
  </si>
  <si>
    <t>P</t>
  </si>
  <si>
    <t>02710</t>
  </si>
  <si>
    <t/>
  </si>
  <si>
    <t>POMOC PRÁCE ZŘÍZ NEBO ZAJIŠŤ OBJÍŽĎKY A PŘÍSTUP CESTY</t>
  </si>
  <si>
    <t>KPL</t>
  </si>
  <si>
    <t>PP</t>
  </si>
  <si>
    <t>zajištění přístupu k nemovitostem v prostoru stavby během její realizace včetně následného odstranění</t>
  </si>
  <si>
    <t>VV</t>
  </si>
  <si>
    <t>TS</t>
  </si>
  <si>
    <t>zahrnuje veškeré náklady spojené s objednatelem požadovanými zařízeními</t>
  </si>
  <si>
    <t>02720</t>
  </si>
  <si>
    <t>POMOC PRÁCE ZŘÍZ NEBO ZAJIŠŤ REGULACI A OCHRANU DOPRAVY</t>
  </si>
  <si>
    <t>projednání DIO</t>
  </si>
  <si>
    <t>02730</t>
  </si>
  <si>
    <t>POMOC PRÁCE ZŘÍZ NEBO ZAJIŠŤ OCHRANU INŽENÝRSKÝCH SÍTÍ</t>
  </si>
  <si>
    <t>Zajištění inženýrských sítí během realizace stavby dle požadavků správců. Přesnou polohu podzemních vedení ověřit ručně kopanými sondami. Podzemní plynovod, sdělovací kabely, elektrické vedení včetně vrchního vedení, vodovod, v trase příčné přechody. Přechody nutno ochránit. Zajištění stavby proti škodám na okolních pozemcích a objektech.</t>
  </si>
  <si>
    <t>pro objekty SO 001, SO 151, SO 201, SO 401, SO 431, SO 451, SO 471, SO 701 a SO 751</t>
  </si>
  <si>
    <t>02910</t>
  </si>
  <si>
    <t>OSTATNÍ POŽADAVKY - ZEMĚMĚŘIČSKÁ MĚŘENÍ</t>
  </si>
  <si>
    <t>geodetické zaměření skutečného provedení stavby</t>
  </si>
  <si>
    <t>zahrnuje veškeré náklady spojené s objednatelem požadovanými pracemi</t>
  </si>
  <si>
    <t>02943</t>
  </si>
  <si>
    <t>OSTATNÍ POŽADAVKY - VYPRACOVÁNÍ RDS</t>
  </si>
  <si>
    <t>včetně zaměření všech prvků zábradlí</t>
  </si>
  <si>
    <t>RDS dokumentace SO 001 
RDS dokumentace SO 151 
RDS dokumentace SO 201 
RDS dokumentace SO 401 
RDS dokumentace SO 431 
RDS dokumentace SO 471 
RDS dokumentace SO 701 
RDS dokumentace SO 751</t>
  </si>
  <si>
    <t>02944</t>
  </si>
  <si>
    <t>OSTAT POŽADAVKY - DOKUMENTACE SKUTEČ PROVEDENÍ V DIGIT FORMĚ</t>
  </si>
  <si>
    <t>6x tisk + CD</t>
  </si>
  <si>
    <t>DSPS dokumentace SO 151 
DSPS dokumentace SO 201 
DSPS dokumentace SO 401 
DSPS dokumentace SO 431 
DSPS dokumentace SO 471 
DSPS dokumentace SO 701 
DSPS dokumentace SO 751</t>
  </si>
  <si>
    <t>7</t>
  </si>
  <si>
    <t>02945</t>
  </si>
  <si>
    <t>OSTAT POŽADAVKY - GEOMETRICKÝ PLÁN</t>
  </si>
  <si>
    <t>10 vyhotovení potvrzených příslušným katastrálním úřadem</t>
  </si>
  <si>
    <t>položka zahrnuje:  
- přípravu podkladů, podání žádosti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</si>
  <si>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8</t>
  </si>
  <si>
    <t>02946</t>
  </si>
  <si>
    <t>OSTAT POŽADAVKY - FOTODOKUMENTACE</t>
  </si>
  <si>
    <t>s popisem o průběhu stavby v tištěné podobě + CD ve dvou vyhotoveních</t>
  </si>
  <si>
    <t>položka zahrnuje:  
- fotodokumentaci zadavatelem požadovaného děje a konstrukcí v požadovaných časových intervalech  
- zadavatelem specifikované výstupy (fotografie v papírovém a digitálním formátu) v požadovaném počtu</t>
  </si>
  <si>
    <t>02947</t>
  </si>
  <si>
    <t>PASPORTIZACE STAVU PŘILEHLÝCH NEMOVITOSTÍ</t>
  </si>
  <si>
    <t>SOUB</t>
  </si>
  <si>
    <t>před stavbou, po stavbě, vyhodnocení ve dvou vyhotoveních + CD</t>
  </si>
  <si>
    <t>02948</t>
  </si>
  <si>
    <t>PASPORTIZACE STAVU OBJÍZDNÝCH TRAS</t>
  </si>
  <si>
    <t>11</t>
  </si>
  <si>
    <t>02990</t>
  </si>
  <si>
    <t>OSTATNÍ POŽADAVKY - INFORMAČNÍ TABULE</t>
  </si>
  <si>
    <t>Pamětní deska dle podmínek IROP osazená na stavbě po dobu udržitelnosti 5let</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</si>
  <si>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</si>
  <si>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12</t>
  </si>
  <si>
    <t>02991</t>
  </si>
  <si>
    <t>KUS</t>
  </si>
  <si>
    <t>Informační tabule o stavbě dle podmínek IROP</t>
  </si>
  <si>
    <t>13</t>
  </si>
  <si>
    <t>a</t>
  </si>
  <si>
    <t>demontáž, oprava a zpětné osazení tabulkem s informacemi o výstavbě a rekonstrukci mostu vpravo na prvním sloupku zábradlí 
uvažovány 2 tabulky</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</si>
  <si>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</si>
  <si>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14</t>
  </si>
  <si>
    <t>03100</t>
  </si>
  <si>
    <t>ZAŘÍZENÍ STAVENIŠTĚ - ZŘÍZENÍ, PROVOZ, DEMONTÁŽ</t>
  </si>
  <si>
    <t>zahrnuje objednatelem povolené náklady na pořízení (event. pronájem), provozování, udržování a likvidaci zhotovitelova zařízení</t>
  </si>
  <si>
    <t>SO 001</t>
  </si>
  <si>
    <t>DIO</t>
  </si>
  <si>
    <t>001</t>
  </si>
  <si>
    <t>027121</t>
  </si>
  <si>
    <t>PROVIZORNÍ PŘÍSTUPOVÉ CESTY - ZŘÍZENÍ</t>
  </si>
  <si>
    <t>M2</t>
  </si>
  <si>
    <t>silniční panely 300/100/15, štěrkodrť tl. 200mm, geotextilie</t>
  </si>
  <si>
    <t>provizorní komunikace - přístup na polní cestu ke Slavíkovým ostrovům: 95,0m2=95,000 [A]</t>
  </si>
  <si>
    <t>027123</t>
  </si>
  <si>
    <t>PROVIZORNÍ PŘÍSTUPOVÉ CESTY - ZRUŠENÍ</t>
  </si>
  <si>
    <t>dle pol.č.027121: 95,0m2=95,000 [A]</t>
  </si>
  <si>
    <t>Zemní práce</t>
  </si>
  <si>
    <t>12110</t>
  </si>
  <si>
    <t>SEJMUTÍ ORNICE NEBO LESNÍ PŮDY</t>
  </si>
  <si>
    <t>M3</t>
  </si>
  <si>
    <t>pro provizorní komunikaci: 105,0m2*0,20=21,000 [A]</t>
  </si>
  <si>
    <t>položka zahrnuje sejmutí ornice bez ohledu na tloušťku vrstvy a její vodorovnou dopravu  
nezahrnuje uložení na trvalou skládku</t>
  </si>
  <si>
    <t>18233</t>
  </si>
  <si>
    <t>ROZPROSTŘENÍ ORNICE V ROVINĚ V TL DO 0,20M</t>
  </si>
  <si>
    <t>rozprostření ornice po demontáži provizorní komunikace: 
z pol.č.12110: 105,0m2=105,000 [A]</t>
  </si>
  <si>
    <t>položka zahrnuje:  
nutné přemístění ornice z dočasných skládek vzdálených do 50m  
rozprostření ornice v předepsané tloušťce v rovině a ve svahu do 1:5</t>
  </si>
  <si>
    <t>18241</t>
  </si>
  <si>
    <t>ZALOŽENÍ TRÁVNÍKU RUČNÍM VÝSEVEM</t>
  </si>
  <si>
    <t>dle pol.č.18233: 105,0m2=105,000 [A]</t>
  </si>
  <si>
    <t>Zahrnuje dodání předepsané travní směsi, její výsev na ornici, zalévání, první pokosení, to vše bez ohledu na sklon terénu</t>
  </si>
  <si>
    <t>18247</t>
  </si>
  <si>
    <t>OŠETŘOVÁNÍ TRÁVNÍKU</t>
  </si>
  <si>
    <t>dle pol.č.18241: 105,0m2é=105,000 [A]</t>
  </si>
  <si>
    <t>Zahrnuje pokosení se shrabáním, naložení shrabků na dopravní prostředek, s odvozem a se složením, to vše bez ohledu na sklon terénu  
zahrnuje nutné zalití a hnojení</t>
  </si>
  <si>
    <t>Komunikace</t>
  </si>
  <si>
    <t>577212</t>
  </si>
  <si>
    <t>VRSTVY PRO OBNOVU, OPRAVY - SPOJ POSTŘIK DO 0,5KG/M2</t>
  </si>
  <si>
    <t>Položka určená pro výspravu objízdných tras a místních komunikací, po kterých bude vedena objízdná trasa. Práce budou provedeny v rozsahu na základě pasportu objízdných tras a místních komunikací a dle dohody s investorem stavby a vlastníkem komunikací. Nepředpokládají se opravy rozsáhlých úseků objízdných tras, ale pouze lokálních poruch komunikace. U místních komunikací se předpokládají i úpravy celých úseků.   
Čerpání položky bude dle skutečného množství provedených prací na základě zápisu ve stavebním deníku a schválení TDI.</t>
  </si>
  <si>
    <t>Celkem oprava objízdných tras (předpoklad 2 nástřiky 0,40kg/m2: 2*1,50*750,00=2 250,000 [A] 
Celkem oprava místních komunikací (předpoklad 2 nástřiky 0,40kg/m2): 2*7,50*175,00=2 625,000 [B] 
Celkem: A+B=4 875,000 [C]</t>
  </si>
  <si>
    <t>- dodání všech předepsaných materiálů pro postřiky v předepsaném množství  
- provedení dle předepsaného technologického předpisu  
- zřízení vrstvy bez rozlišení šířky, pokládání vrstvy po etapách  
- úpravu napojení, ukončení  
položka je určena pro obnovu živičného krytu drobných oprav a plošných rozpadů (vztahuje se na plochu jednotlivě do 800m2). Není určena pro souvislou obnovu živičného krytu (ta se vykáže položkami 572***) a pro výspravu výtluků (ta je zahrnuta v položkách 5779**).</t>
  </si>
  <si>
    <t>5774BG</t>
  </si>
  <si>
    <t>VRSTVY PRO OBNOVU A OPRAVY Z ASF BETONU ACO 16S, 16+ MODIFIK</t>
  </si>
  <si>
    <t>Celkem oprava objízdných tras (předpoklad lokální výsprava asfaltem tl. 50mm): 0,05*1,50*750,00=56,250 [A] 
Celkem oprava místních komunikací (předpoklad oprava celých úseků komunikací asfaltem tl. 50mm): 0,05*7,50*175,00=65,625 [B] 
Celkem: A+B=121,875 [C]</t>
  </si>
  <si>
    <t>5774CF</t>
  </si>
  <si>
    <t>VRSTVY PRO OBNOVU A OPRAVY Z ASF BETONU ACL 16</t>
  </si>
  <si>
    <t>Ostatní konstrukce a práce</t>
  </si>
  <si>
    <t>914122</t>
  </si>
  <si>
    <t>DOPRAVNÍ ZNAČKY ZÁKLADNÍ VELIKOSTI OCELOVÉ FÓLIE TŘ 1 - MONTÁŽ S PŘEMÍSTĚNÍM</t>
  </si>
  <si>
    <t>pro provizorní převedení pěších: 
2x IS11b, 2x E12, 2x C14a, 2x C14b: 8ks=8,000 [A]</t>
  </si>
  <si>
    <t>položka zahrnuje:  
- dopravu demontované značky z dočasné skládky  
- osazení a montáž značky na místě určeném projektem  
- nutnou opravu poškozených částí  
nezahrnuje dodávku značky</t>
  </si>
  <si>
    <t>914123</t>
  </si>
  <si>
    <t>DOPRAVNÍ ZNAČKY ZÁKLADNÍ VELIKOSTI OCELOVÉ FÓLIE TŘ 1 - DEMONTÁŽ</t>
  </si>
  <si>
    <t>dle pol.č.914122: 8ks=8,000 [A]</t>
  </si>
  <si>
    <t>Položka zahrnuje odstranění, demontáž a odklizení materiálu s odvozem na předepsané místo</t>
  </si>
  <si>
    <t>914129</t>
  </si>
  <si>
    <t>DOPRAV ZNAČKY ZÁKLAD VEL OCEL FÓLIE TŘ 1 - NÁJEMNÉ</t>
  </si>
  <si>
    <t>KSDEN</t>
  </si>
  <si>
    <t>z pol.č.914122: 8ks*180dní=1 440,000 [A]</t>
  </si>
  <si>
    <t>položka zahrnuje sazbu za pronájem dopravních značek a zařízení, počet jednotek je určen jako součin počtu značek a počtu dní použití</t>
  </si>
  <si>
    <t>914132</t>
  </si>
  <si>
    <t>DOPRAVNÍ ZNAČKY ZÁKLADNÍ VELIKOSTI OCELOVÉ FÓLIE TŘ 2 - MONTÁŽ S PŘEMÍSTĚNÍM</t>
  </si>
  <si>
    <t>IS 11b: 
detail 1: 6ks=6,000 [A] 
detail 2: 15ks=15,000 [B] 
detail 3: 16ks=16,000 [C] 
detail 4: 7ks=7,000 [D] 
detail 5: 4ks=4,000 [E] 
detail 6: 10ks=10,000 [F] 
detail 7: 5ks=5,000 [G] 
detail 8: 4ks=4,000 [H] 
detail 9: 8ks=8,000 [I] 
detail 10: 5ks=5,000 [J] 
značky B8: 2ks=2,000 [K] 
ostatní DZ v detailu 1: 20ks=20,000 [L] 
Celkem: A+B+C+D+E+F+G+H+I+J+K+L=102,000 [M]</t>
  </si>
  <si>
    <t>914133</t>
  </si>
  <si>
    <t>DOPRAVNÍ ZNAČKY ZÁKLADNÍ VELIKOSTI OCELOVÉ FÓLIE TŘ 2 - DEMONTÁŽ</t>
  </si>
  <si>
    <t>dle pol.č.914132: 102ks=102,000 [A]</t>
  </si>
  <si>
    <t>15</t>
  </si>
  <si>
    <t>914139</t>
  </si>
  <si>
    <t>DOPRAV ZNAČKY ZÁKLAD VEL OCEL FÓLIE TŘ 2 - NÁJEMNÉ</t>
  </si>
  <si>
    <t>6 měsíců z pol.č.914132: 102ks*180dní=18 360,000 [A]</t>
  </si>
  <si>
    <t>16</t>
  </si>
  <si>
    <t>914322</t>
  </si>
  <si>
    <t>DOPRAV ZNAČKY ZMENŠ VEL OCEL FÓLIE TŘ 1 - MONTÁŽ S PŘESUNEM</t>
  </si>
  <si>
    <t>pro provizorní převedení pěších: 
16x IS 11c: 16ks=16,000 [A]</t>
  </si>
  <si>
    <t>17</t>
  </si>
  <si>
    <t>914323</t>
  </si>
  <si>
    <t>DOPRAV ZNAČKY ZMENŠ VEL OCEL FÓLIE TŘ 1 - DEMONTÁŽ</t>
  </si>
  <si>
    <t>dle pol.č.914322. 16ks=16,000 [A]</t>
  </si>
  <si>
    <t>18</t>
  </si>
  <si>
    <t>914329</t>
  </si>
  <si>
    <t>DOPRAV ZNAČKY ZMENŠ VEL OCEL FÓLIE TŘ 1 - NÁJEMNÉ</t>
  </si>
  <si>
    <t>z pol.č.914322: 16ks*180dní=2 880,000 [A]</t>
  </si>
  <si>
    <t>19</t>
  </si>
  <si>
    <t>914432</t>
  </si>
  <si>
    <t>DOPRAVNÍ ZNAČKY 100X150CM OCELOVÉ FÓLIE TŘ 2 - MONTÁŽ S PŘEMÍSTĚNÍM</t>
  </si>
  <si>
    <t>IS 11a: 
detail 1: 5ks=5,000 [A] 
detail 2: 4ks=4,000 [B] 
detail 3: 2ks=2,000 [C] 
detail 4: 4ks=4,000 [D] 
detail 5: 2ks=2,000 [E] 
detail 6: 2ks=2,000 [F] 
detail 9: 2ks=2,000 [G] 
detail 10: 1ks=1,000 [H] 
Celkem: A+B+C+D+E+F+G+H=22,000 [I]</t>
  </si>
  <si>
    <t>20</t>
  </si>
  <si>
    <t>914433</t>
  </si>
  <si>
    <t>DOPRAVNÍ ZNAČKY 100X150CM OCELOVÉ FÓLIE TŘ 2 - DEMONTÁŽ</t>
  </si>
  <si>
    <t>dle pol.č.914432: 22ks=22,000 [A]</t>
  </si>
  <si>
    <t>21</t>
  </si>
  <si>
    <t>914439</t>
  </si>
  <si>
    <t>DOPRAV ZNAČKY 100X150CM OCEL FÓLIE TŘ 2 - NÁJEMNÉ</t>
  </si>
  <si>
    <t>6 měsíců z pol.č.914432: 22ks*180dní=3 960,000 [A]</t>
  </si>
  <si>
    <t>22</t>
  </si>
  <si>
    <t>914922</t>
  </si>
  <si>
    <t>SLOUPKY A STOJKY DZ Z OCEL TRUBEK DO PATKY MONTÁŽ S PŘESUNEM</t>
  </si>
  <si>
    <t>včetně patky</t>
  </si>
  <si>
    <t>detail 1:18 ks=18,000 [A] 
detail 2: 19ks=19,000 [B] 
detail 3: 18ks=18,000 [C] 
detail 4: 10ks=10,000 [D] 
detail 5: 6ks=6,000 [E] 
detail 6: 12ks=12,000 [F] 
detail 7: 5ks=5,000 [G] 
detail 8: 4ks=4,000 [H] 
detail 9: 10ks=10,000 [I] 
detail 10: 6ks=6,000 [J] 
pro značky B8: 2ks=2,000 [K] 
pro provizorní převedení pěších: 24ks=24,000 [L] 
Celkem: A+B+C+D+E+F+G+H+I+J+K+L=134,000 [M]</t>
  </si>
  <si>
    <t>položka zahrnuje:  
- dopravu demontovaného zařízení z dočasné skládky  
- osazení a montáž zařízení na místě určeném projektem  
- nutnou opravu poškozených částí  
nezahrnuje dodávku sloupku, stojky a upevňovacího zařízení</t>
  </si>
  <si>
    <t>23</t>
  </si>
  <si>
    <t>914923</t>
  </si>
  <si>
    <t>SLOUPKY A STOJKY DZ Z OCEL TRUBEK DO PATKY DEMONTÁŽ</t>
  </si>
  <si>
    <t>dle pol.č.914922: 134ks=134,000 [A]</t>
  </si>
  <si>
    <t>24</t>
  </si>
  <si>
    <t>914929</t>
  </si>
  <si>
    <t>SLOUPKY A STOJKY DZ Z OCEL TRUBEK DO PATKY NÁJEMNÉ</t>
  </si>
  <si>
    <t>6 měsíců z pol.č.914922: 134ks*180dní=24 120,000 [A]</t>
  </si>
  <si>
    <t>položka zahrnuje sazbu za pronájem dopravních značek a zařízení. Počet měrných jednotek se určí jako součin počtu sloupků a počtu dní použití</t>
  </si>
  <si>
    <t>25</t>
  </si>
  <si>
    <t>916122</t>
  </si>
  <si>
    <t>DOPRAV SVĚTLO VÝSTRAŽ SOUPRAVA 3KS - MONTÁŽ S PŘESUNEM</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</si>
  <si>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</si>
  <si>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26</t>
  </si>
  <si>
    <t>916123</t>
  </si>
  <si>
    <t>DOPRAV SVĚTLO VÝSTRAŽ SOUPRAVA 3KS - DEMONTÁŽ</t>
  </si>
  <si>
    <t>Položka zahrnuje odstranění, demontáž a odklizení zařízení s odvozem na předepsané místo</t>
  </si>
  <si>
    <t>27</t>
  </si>
  <si>
    <t>916129</t>
  </si>
  <si>
    <t>DOPRAV SVĚTLO VÝSTRAŽ SOUPRAVA 3KS - NÁJEMNÉ</t>
  </si>
  <si>
    <t>6 měsíců z pol.č.916122: 2ks*180dní=360,000 [A]</t>
  </si>
  <si>
    <t>položka zahrnuje sazbu za pronájem zařízení. Počet měrných jednotek se určí jako součin počtu zařízení a počtu dní použití.</t>
  </si>
  <si>
    <t>28</t>
  </si>
  <si>
    <t>916322</t>
  </si>
  <si>
    <t>DOPRAVNÍ ZÁBRANY Z2 S FÓLIÍ TŘ 2 - MONTÁŽ S PŘESUNEM</t>
  </si>
  <si>
    <t>položka zahrnuje:  
- přemístění zařízení z dočasné skládky a jeho osazení a montáž na místě určeném projektem  
- údržbu po celou dobu trvání funkce, náhradu zničených nebo ztracených kusů, nutnou opravu poškozených částí</t>
  </si>
  <si>
    <t>29</t>
  </si>
  <si>
    <t>916323</t>
  </si>
  <si>
    <t>DOPRAVNÍ ZÁBRANY Z2 S FÓLIÍ TŘ 2 - DEMONTÁŽ</t>
  </si>
  <si>
    <t>30</t>
  </si>
  <si>
    <t>916329</t>
  </si>
  <si>
    <t>DOPRAVNÍ ZÁBRANY Z2 S FÓLIÍ TŘ 2 - NÁJEMNÉ</t>
  </si>
  <si>
    <t>6 měsíců z pol.č.916322: 2ks*180dní=360,000 [A]</t>
  </si>
  <si>
    <t>31</t>
  </si>
  <si>
    <t>916812</t>
  </si>
  <si>
    <t>ODDĚL OPLOCENÍ S PODSTAVCI DRÁTĚNNÉ - MONTÁŽ S PŘESUNEM</t>
  </si>
  <si>
    <t>M</t>
  </si>
  <si>
    <t>podél panelové plochy, výška 1,3m</t>
  </si>
  <si>
    <t>32</t>
  </si>
  <si>
    <t>916813</t>
  </si>
  <si>
    <t>ODDĚL OPLOCENÍ S PODSTAVCI DRÁTĚNNÉ - DEMONTÁŽ</t>
  </si>
  <si>
    <t>dle pol.č.916812: 60m=60,000 [A]</t>
  </si>
  <si>
    <t>33</t>
  </si>
  <si>
    <t>916819</t>
  </si>
  <si>
    <t>ODDĚL OPLOCENÍ S PODSTAVCI DRÁTĚNNÉ - NÁJEMNÉ</t>
  </si>
  <si>
    <t>MDEN</t>
  </si>
  <si>
    <t>z pol.č.916812: 60m*180dní=10 800,000 [A]</t>
  </si>
  <si>
    <t>položka zahrnuje sazbu za pronájem zařízení. Počet měrných jednotek se určí jako součin délky zařízení a počtu dní použití.</t>
  </si>
  <si>
    <t>SO 151</t>
  </si>
  <si>
    <t>Obnova chodníků na předmostí</t>
  </si>
  <si>
    <t>151</t>
  </si>
  <si>
    <t>014101</t>
  </si>
  <si>
    <t>POPLATKY ZA SKLÁDKU</t>
  </si>
  <si>
    <t>kamenivo</t>
  </si>
  <si>
    <t>dle pol.č.11332: 9,702m3=9,702 [A]</t>
  </si>
  <si>
    <t>zahrnuje veškeré poplatky provozovateli skládky související s uložením odpadu na skládce.</t>
  </si>
  <si>
    <t>014122</t>
  </si>
  <si>
    <t>POPLATKY ZA SKLÁDKU TYP S-OO (OSTATNÍ ODPAD)</t>
  </si>
  <si>
    <t>T</t>
  </si>
  <si>
    <t>suť s asfaltovým pojivem</t>
  </si>
  <si>
    <t>z pol.č.11313: 3,234m3*2,6t/m3=8,408 [A]</t>
  </si>
  <si>
    <t>11313</t>
  </si>
  <si>
    <t>ODSTRANĚNÍ KRYTU ZPEVNĚNÝCH PLOCH S ASFALTOVÝM POJIVEM</t>
  </si>
  <si>
    <t>pro chodníky z pol.č.574A01: 55,633m2=55,633 [A] 
pro varovný pás z pol.č.58261B: 4,1m2=4,100 [B] 
pro napojení směr Břehy: (1,75+1,55)*1,50=4,950 [C] 
Celkem: A+B+C=64,683 [D] 
kubatura: D*0,05=3,234 [E]</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</si>
  <si>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</si>
  <si>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11332</t>
  </si>
  <si>
    <t>ODSTRANĚNÍ PODKLADŮ ZPEVNĚNÝCH PLOCH Z KAMENIVA NESTMELENÉHO</t>
  </si>
  <si>
    <t>z pol.č.11313: 64,683m2*0,15=9,702 [A]</t>
  </si>
  <si>
    <t>203,0m2*0,15=30,450 [A]</t>
  </si>
  <si>
    <t>12573</t>
  </si>
  <si>
    <t>VYKOPÁVKY ZE ZEMNÍKŮ A SKLÁDEK TŘ. I</t>
  </si>
  <si>
    <t>ornice včetně případného nákupu (pokud bude ornice z položky č.12110 nepoužitelná)</t>
  </si>
  <si>
    <t>z pol.č.18222 a č.18232: (100,68m2+102,4m2)*0,15=30,462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</si>
  <si>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  
- poplatek za materiál ze zemníku (zemina, ornice)</t>
  </si>
  <si>
    <t>17120</t>
  </si>
  <si>
    <t>ULOŽENÍ SYPANINY DO NÁSYPŮ A NA SKLÁDKY BEZ ZHUTNĚNÍ</t>
  </si>
  <si>
    <t>ornice dle pol.č.12110: 30,45m3=30,450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</si>
  <si>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</si>
  <si>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</si>
  <si>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</si>
  <si>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z pol.č.56330: 8,105m2=8,105 [A] 
z pol.č.574A01: 55,633m2=55,633 [B] 
Celkem: A+B=63,738 [C]</t>
  </si>
  <si>
    <t>položka zahrnuje úpravu pláně včetně vyrovnání výškových rozdílů. Míru zhutnění určuje projekt.</t>
  </si>
  <si>
    <t>18222</t>
  </si>
  <si>
    <t>ROZPROSTŘENÍ ORNICE VE SVAHU V TL DO 0,15M</t>
  </si>
  <si>
    <t>ze situace: 83,9m2*1,2(koeficient na svah 1:1,5)=100,680 [A]</t>
  </si>
  <si>
    <t>položka zahrnuje:  
nutné přemístění ornice z dočasných skládek vzdálených do 50m  
rozprostření ornice v předepsané tloušťce ve svahu přes 1:5</t>
  </si>
  <si>
    <t>18232</t>
  </si>
  <si>
    <t>ROZPROSTŘENÍ ORNICE V ROVINĚ V TL DO 0,15M</t>
  </si>
  <si>
    <t>ze situace: 102,4m2=102,400 [A]</t>
  </si>
  <si>
    <t>dle pol.č.18222 a č.18232: 100,68m2+102,4m2=203,080 [A]</t>
  </si>
  <si>
    <t>dle pol.č.18241: 203,08m2=203,080 [A]</t>
  </si>
  <si>
    <t>561101</t>
  </si>
  <si>
    <t>PODKLADNÍ BETON TŘ. I</t>
  </si>
  <si>
    <t>z pol.č.582321: 2,805m2*0,06=0,168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</si>
  <si>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</si>
  <si>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56330</t>
  </si>
  <si>
    <t>VOZOVKOVÉ VRSTVY ZE ŠTĚRKODRTI</t>
  </si>
  <si>
    <t>dle pol.č.582321: 2,805m2=2,805 [A] 
dle pol.č.58261B: 4,1m2=4,100 [B] 
dle pol.č.58271: 1,2m2=1,200 [C] 
pod dlažby mezisoučet: 8,105m2 
podél nového oplocení vlevo od brány: 8,815*0,50=4,408 [D] 
Celkem: A+B+C+D=12,513 [E] 
kubatura: E*0,15=1,877 [F]</t>
  </si>
  <si>
    <t>- dodání kameniva předepsané kvality a zrnitosti  
- rozprostření a zhutnění vrstvy v předepsané tloušťce  
- zřízení vrstvy bez rozlišení šířky, pokládání vrstvy po etapách  
- nezahrnuje postřiky, nátěry</t>
  </si>
  <si>
    <t>56350</t>
  </si>
  <si>
    <t>VOZOVKOVÉ VRSTVY Z MECH ZPEV ZEMINY</t>
  </si>
  <si>
    <t>z pol.č.574A01: 55,633m2*0,15=8,345 [A]</t>
  </si>
  <si>
    <t>56360</t>
  </si>
  <si>
    <t>VOZOVKOVÉ VRSTVY Z RECYKLOVANÉHO MATERIÁLU</t>
  </si>
  <si>
    <t>z pol.č.574A01: 55,633m2*0,06=3,338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</si>
  <si>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</si>
  <si>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572213</t>
  </si>
  <si>
    <t>SPOJOVACÍ POSTŘIK Z EMULZE DO 0,5KG/M2</t>
  </si>
  <si>
    <t>z pol.č.574A01: 55,633m2=55,633 [A]</t>
  </si>
  <si>
    <t>- dodání všech předepsaných materiálů pro postřiky v předepsaném množství  
- provedení dle předepsaného technologického předpisu  
- zřízení vrstvy bez rozlišení šířky, pokládání vrstvy po etapách  
- úpravu napojení, ukončení</t>
  </si>
  <si>
    <t>574A01</t>
  </si>
  <si>
    <t>ASFALTOVÝ BETON PRO OBRUSNÉ VRSTVY ACO 8</t>
  </si>
  <si>
    <t>chodník vlevo: 20,50*0,90=18,450 [A] 
chodník vpravo: 28,50*1,15=32,775 [B] 
podél nového oplocení vlevo od brány: 8,815*0,50=4,408 [C] 
Celkem: A+B+C=55,633 [D] 
kubatura: D*0,04=2,225 [E]</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</si>
  <si>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</si>
  <si>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582321</t>
  </si>
  <si>
    <t>DLÁŽDĚNÉ KRYTY Z MOZAIK KOSTEK JEDNOBAREVNÝCH DO LOŽE Z MC</t>
  </si>
  <si>
    <t>rampové napojení na obec Břehy: (1,55+1,75)*0,85=2,805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</si>
  <si>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</si>
  <si>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58261B</t>
  </si>
  <si>
    <t>KRYTY Z BETON DLAŽDIC SE ZÁMKEM BAREV RELIÉF TL 80MM DO LOŽE Z KAM</t>
  </si>
  <si>
    <t>varovný pás: 10,25*0,40=4,100 [A]</t>
  </si>
  <si>
    <t>58271</t>
  </si>
  <si>
    <t>DLÁŽDĚNÉ KRYTY Z DESEK Z INŽENÝRSKÉHO KAMENE DO LOŽE Z KAMENIVA</t>
  </si>
  <si>
    <t>varovný pás z inženýrského kamene směr Břehy: (1,40+1,60)*0,40=1,200 [A]</t>
  </si>
  <si>
    <t>9111A1</t>
  </si>
  <si>
    <t>ZÁBRADLÍ SILNIČNÍ S VODOR MADLY - DODÁVKA A MONTÁŽ</t>
  </si>
  <si>
    <t>položka zahrnuje:  
- dodání zábradlí včetně předepsané povrchové úpravy  
- osazení sloupků zaberaněním nebo osazením do betonových bloků (včetně betonových bloků a nutných zemních prací)</t>
  </si>
  <si>
    <t>9111A3</t>
  </si>
  <si>
    <t>ZÁBRADLÍ SILNIČNÍ S VODOR MADLY - DEMONTÁŽ S PŘESUNEM</t>
  </si>
  <si>
    <t>včetně odstranění patek, odvozu na skládku a skládkovného</t>
  </si>
  <si>
    <t>dle pol.č.9111A1: 36,0m=36,000 [A]</t>
  </si>
  <si>
    <t>položka zahrnuje:  
- demontáž a odstranění zařízení  
- jeho odvoz na předepsané místo</t>
  </si>
  <si>
    <t>917223</t>
  </si>
  <si>
    <t>SILNIČNÍ A CHODNÍKOVÉ OBRUBY Z BETONOVÝCH OBRUBNÍKŮ ŠÍŘ 100MM</t>
  </si>
  <si>
    <t>pravá strana: 28,5m=28,500 [A]</t>
  </si>
  <si>
    <t>Položka zahrnuje:  
dodání a pokládku betonových obrubníků o rozměrech předepsaných zadávací dokumentací  
betonové lože i boční betonovou opěrku.</t>
  </si>
  <si>
    <t>917224</t>
  </si>
  <si>
    <t>SILNIČNÍ A CHODNÍKOVÉ OBRUBY Z BETONOVÝCH OBRUBNÍKŮ ŠÍŘ 150MM</t>
  </si>
  <si>
    <t>levá strana: 20,5m=20,500 [A] 
pravá strana: 28,5m=28,500 [B] 
směr Břehy: 1,5+1,4+1,5+1,6=6,000 [C] 
Celkem: A+B+C=55,000 [D]</t>
  </si>
  <si>
    <t>917426</t>
  </si>
  <si>
    <t>CHODNÍKOVÉ OBRUBY Z KAMENNÝCH OBRUBNÍKŮ ŠÍŘ 250MM</t>
  </si>
  <si>
    <t>směr Břehy: 1,4+1,6=3,000 [A]</t>
  </si>
  <si>
    <t>Položka zahrnuje:  
dodání a pokládku kamenných obrubníků o rozměrech předepsaných zadávací dokumentací  
betonové lože i boční betonovou opěrku.</t>
  </si>
  <si>
    <t>919111</t>
  </si>
  <si>
    <t>ŘEZÁNÍ ASFALTOVÉHO KRYTU VOZOVEK TL DO 50MM</t>
  </si>
  <si>
    <t>podél betonové podezdívky oplocení: 8,815+22,235=31,050 [A] 
podél pásu šíř. 0,5m vlevo od brány: 8,815m=8,815 [B] 
podél nové reliéfní dlažby: 10,25m=10,250 [C] 
na začátku a konci nových chodníků: (1,15+0,90)*2=4,100 [D] 
Celkem: A+B+C+D=54,215 [E]</t>
  </si>
  <si>
    <t>položka zahrnuje řezání vozovkové vrstvy v předepsané tloušťce, včetně spotřeby vody</t>
  </si>
  <si>
    <t>931325</t>
  </si>
  <si>
    <t>TĚSNĚNÍ DILATAČ SPAR ASF ZÁLIVKOU MODIFIK PRŮŘ DO 600MM2</t>
  </si>
  <si>
    <t>dle pol.č.919111: 54,215m=54,215 [A]</t>
  </si>
  <si>
    <t>položka zahrnuje dodávku a osazení předepsaného materiálu, očištění ploch spáry před úpravou, očištění okolí spáry po úpravě  
nezahrnuje těsnící profil</t>
  </si>
  <si>
    <t>SO 201</t>
  </si>
  <si>
    <t>Most ev.č. 333-003</t>
  </si>
  <si>
    <t>201</t>
  </si>
  <si>
    <t>zemina, kamenivo</t>
  </si>
  <si>
    <t>dle pol.č.17120: 235,8m3=235,800 [A] 
dle pol.č.11332: 121,95m3=121,950 [B] 
Celkem: A+B=357,750 [C]</t>
  </si>
  <si>
    <t>014102</t>
  </si>
  <si>
    <t>suť</t>
  </si>
  <si>
    <t>z pol.č.96713: 41,34m3*2,5t/m3=103,350 [A] 
z pol.č.96715: 40,32m3*2,5t/m3=100,800 [B] 
z pol.č.96616: 193,79m3*2,6t/m3=503,854 [C] 
z pol.č.96815: 31.81m3*2,6t/m3=82,706 [E] 
Celkem: A+B+C+E=790,710 [F]</t>
  </si>
  <si>
    <t>z pol.č.11313: 7,126m3*2,6t/m3=18,528 [A]</t>
  </si>
  <si>
    <t>014132</t>
  </si>
  <si>
    <t>POPLATKY ZA SKLÁDKU TYP S-NO (NEBEZPEČNÝ ODPAD)</t>
  </si>
  <si>
    <t>položka zahrnuje poplatek za skládku nebezpečného odpadu, tzn. frézovaného materiálu 
v případě, že dle zkoušky stanovení obsahu PAU v asfaltové směsi bude zjištěno, že frézovaný materiál je možné použít jako recyklovaný materiál, bude odvezen na skládku SÚS k dalšímu využití 
v tomto případě bude položka odečtena ze soupisu prací jako méněpráce</t>
  </si>
  <si>
    <t>z pol.č.11372: 142.327m3*2,6t/m3=370,050 [A]</t>
  </si>
  <si>
    <t>027421</t>
  </si>
  <si>
    <t>PROVIZORNÍ LÁVKY - MONTÁŽ</t>
  </si>
  <si>
    <t>kabelová lávka: 0,75*126,00=94,500 [A]</t>
  </si>
  <si>
    <t>027422</t>
  </si>
  <si>
    <t>PROVIZORNÍ LÁVKY - NÁJEMNÉ</t>
  </si>
  <si>
    <t>MĚS</t>
  </si>
  <si>
    <t>kabelová lávka: 6měsíců=6,000 [A]</t>
  </si>
  <si>
    <t>027423</t>
  </si>
  <si>
    <t>PROVIZORNÍ LÁVKY - DEMONTÁŽ</t>
  </si>
  <si>
    <t>dle pol.č.027421: 94,5m2=94,500 [A]</t>
  </si>
  <si>
    <t>02919</t>
  </si>
  <si>
    <t>GEODETICKÉ SLEDOVÁNÍ</t>
  </si>
  <si>
    <t>geodetické sledování konstrukce dle čl. 4.3 TZ</t>
  </si>
  <si>
    <t>029412</t>
  </si>
  <si>
    <t>OSTATNÍ POŽADAVKY - VYPRACOVÁNÍ MOSTNÍHO LISTU</t>
  </si>
  <si>
    <t>02950</t>
  </si>
  <si>
    <t>OSTATNÍ POŽADAVKY - POSUDKY, KONTROLY, REVIZNÍ ZPRÁVY</t>
  </si>
  <si>
    <t>položka zahrnuje zkoušku stanovení obsahu PAU v asfaltové směsi, která bude provedena před stavbou a podle jejího výsledku bude rozhodnuto o nakládání s frézovaným materiálem (předpokládá se jeho odvezení na skládku jako nebezpečný odpad, alt. v případě použitelnosti frézovaného materiálu bude odvezen na skládku SÚS pro další využití)</t>
  </si>
  <si>
    <t>02953</t>
  </si>
  <si>
    <t>OSTATNÍ POŽADAVKY - HLAVNÍ MOSTNÍ PROHLÍDKA</t>
  </si>
  <si>
    <t>položka zahrnuje :  
- úkony dle ČSN 73 6221  
- provedení hlavní mostní prohlídky oprávněnou fyzickou nebo právnickou osobou  
- vyhotovení záznamu (protokolu), který jednoznačně definuje stav mostu</t>
  </si>
  <si>
    <t>chodníky: 
vlevo: 0,75*125,00*0,03=2,813 [A] 
vpravo: 1,15*125,00*0,03=4,313 [B] 
Celkem: A+B=7,126 [C]</t>
  </si>
  <si>
    <t>předpolí: (117m2+154m2)*0,45=121,950 [A]</t>
  </si>
  <si>
    <t>11372</t>
  </si>
  <si>
    <t>FRÉZOVÁNÍ ZPEVNĚNÝCH PLOCH ASFALTOVÝCH</t>
  </si>
  <si>
    <t>s odvozem na skládku nebezpečného odpadu, alt na skládku SÚS pro další využití dle výsledku stanovení zkoušky obsahu PAU v asfaltové směsi (viz pol.č. 02950)</t>
  </si>
  <si>
    <t>na mostě: 5,20*120,30*0,08=50,045 [A] 
předpolí: (117m2+154m2)*0,20=54,200 [B] 
obnova: (81m2+265,2m2)*0,11=38,082 [C] 
Celkem: A+B+C=142,327 [D]</t>
  </si>
  <si>
    <t>113765</t>
  </si>
  <si>
    <t>FRÉZOVÁNÍ DRÁŽKY PRŮŘEZU DO 600MM2 V ASFALTOVÉ VOZOVCE</t>
  </si>
  <si>
    <t>podél kamenných obrubníků dle pol.č.91782: 255,5m=255,500 [A]</t>
  </si>
  <si>
    <t>Položka zahrnuje veškerou manipulaci s vybouranou sutí a s vybouranými hmotami vč. uložení na skládku.</t>
  </si>
  <si>
    <t>113766</t>
  </si>
  <si>
    <t>FRÉZOVÁNÍ DRÁŽKY PRŮŘEZU DO 800MM2 V ASFALTOVÉ VOZOVCE</t>
  </si>
  <si>
    <t>8,4+2*5,2+7,8=26,600 [A]</t>
  </si>
  <si>
    <t>plochy vlevo za mostem: 
ve svahu: 25,0m2*0,20=5,000 [A] 
v rovině: 124,5m2*0,20=24,900 [B] 
Celkem: A+B=29,900 [C]</t>
  </si>
  <si>
    <t>13173</t>
  </si>
  <si>
    <t>HLOUBENÍ JAM ZAPAŽ I NEPAŽ TŘ. I</t>
  </si>
  <si>
    <t>OP1: 13,5m2*14,0=189,000 [A] 
OP6: 3,9m2*12,0=46,800 [B] 
Celkem: A+B=235,800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</si>
  <si>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</si>
  <si>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dle pol.č.13173: 235,8m3=235,800 [A]</t>
  </si>
  <si>
    <t>předpolí: (117m2+154m2)*1,15(koeficient rozšíření)=311,650 [A]</t>
  </si>
  <si>
    <t>18223</t>
  </si>
  <si>
    <t>ROZPROSTŘENÍ ORNICE VE SVAHU V TL DO 0,20M</t>
  </si>
  <si>
    <t>zpětné rozprostření z pol.č.12110: 25,0m2=25,000 [A]</t>
  </si>
  <si>
    <t>zpětné rozprostření z pol.č.12110: 124,5m2=124,500 [A]</t>
  </si>
  <si>
    <t>dle pol.č.18233 a č.18233: 25,0m2+124,5m2=149,500 [A]</t>
  </si>
  <si>
    <t>dle pol.č.18241: 149,5m2=149,500 [A]</t>
  </si>
  <si>
    <t>Základy</t>
  </si>
  <si>
    <t>21331</t>
  </si>
  <si>
    <t>DRENÁŽNÍ VRSTVY Z BETONU MEZEROVITÉHO (DRENÁŽNÍHO)</t>
  </si>
  <si>
    <t>obetonování drenáží z pol.č.87533: (0,40*0,40-0,08*0,08*3,1416)*35,50=4,966 [A]</t>
  </si>
  <si>
    <t>Položka zahrnuje:  
- dodávku předepsaného materiálu pro drenážní vrstvu, včetně mimostaveništní a vnitrostaveništní dopravy  
- provedení drenážní vrstvy předepsaných rozměrů a předepsaného tvaru</t>
  </si>
  <si>
    <t>21341</t>
  </si>
  <si>
    <t>DRENÁŽNÍ VRSTVY Z PLASTBETONU (PLASTMALTY)</t>
  </si>
  <si>
    <t>odvodňovací proužek: 2*0,15*0,035*120,30=1,263 [A] 
příčná žebra: 11*0.15*0.035*5.50=0,318 [B] 
lože pro kamenné obrubníky: 2*121.50*0.15*0.05=1,823 [C] 
Celkem: A+B+C=3,404 [D]</t>
  </si>
  <si>
    <t>261513</t>
  </si>
  <si>
    <t>VRTY PRO KOTVENÍ A INJEKTÁŽ TŘ V NA POVRCHU D DO 25MM</t>
  </si>
  <si>
    <t>Položka bude čerpána po souhlasu objednatele. Injektáž bude provedena buď z cementových pojiv, nebo z chemických pojiv dle TeP dodavatele s odsouhlasením objednatelem, TDI a AD. 
boky hlavních nosníků - (19.25+26.45+24.40+23.70+20.50+3.50)*((2.56+1.33)/2)/0.50/0.50*0.15=137,473 [A] 
kamenné ložiskové bloky - 6*6*4*0.15=21,600 [B] 
Celkem: A+B=159,073 [C]</t>
  </si>
  <si>
    <t>položka zahrnuje: 
přemístění, montáž a demontáž vrtných souprav 
svislou dopravu zeminy z vrtu 
vodorovnou dopravu zeminy bez uložení na skládku 
případně nutné pažení dočasné (včetně odpažení) i trvalé</t>
  </si>
  <si>
    <t>26154</t>
  </si>
  <si>
    <t>VRTY PRO KOTVENÍ, INJEKTÁŽ A MIKROPILOTY NA POVRCHU TŘ. V D DO 200MM</t>
  </si>
  <si>
    <t>pro průchod drenáže křídly a zdmi: 2*2,0m=4,000 [A] 
vrty pro mostní odvodňovače - 48*0.25=12,000 [B] 
Celkem: A+B=16,000 [C]</t>
  </si>
  <si>
    <t>položka zahrnuje:  
přemístění, montáž a demontáž vrtných souprav  
svislou dopravu zeminy z vrtu  
vodorovnou dopravu zeminy bez uložení na skládku  
případně nutné pažení dočasné (včetně odpažení) i trvalé</t>
  </si>
  <si>
    <t>281661</t>
  </si>
  <si>
    <t>INJEKTOVÁNÍ NÍZKOTLAKÉ Z CHEMICKÝCH POJIV NA POVRCHU</t>
  </si>
  <si>
    <t>Položka bude čerpána po souhlasu objednatele. Injektáž bude provedena buď z cementových pojiv, nebo z chemických pojiv dle TeP dodavatele s odsouhlasením objednatelem, TDI a AD. 
boky hlavních nosníků - (19.25+26.45+24.40+23.70+20.50+3.50)*((2.56+1.33)/2)*0,005=1,146 [A]</t>
  </si>
  <si>
    <t>Položka injektážních prací obsahuje kompletní práce, mimo zřízení vrtů (vykazují se položkami 261, 262), které jsou nutné pro předepsanou funkci injektáže (statickou, těsnící a pod.).Položka obsahuje vodní tlakové zkoušky před a po injektáži.  
Položka zahrnuje veškerý materiál, výrobky a polotovary, včetně mimostaveništní a vnitrostaveništní dopravy (rovněž přesuny), včetně naložení a složení, případně s uložením.</t>
  </si>
  <si>
    <t>285392</t>
  </si>
  <si>
    <t>DODATEČNÉ KOTVENÍ VLEPENÍM BETONÁŘSKÉ VÝZTUŽE D DO 16MM DO VRTŮ</t>
  </si>
  <si>
    <t>D 12mm a D16mm</t>
  </si>
  <si>
    <t>kotvy v polích v rastru 300/300mm: 
pole 1: (19,25-2,00)/0,30*7,25/0,30=1390ks 
pole 2: (25,25-6,00)/0,30*7,25/0,30=1551ks 
pole 3: (24,40-2,00)/0,30*7,25/0,30=1804ks 
pole 4: (23,70-6,00)/0,30*7,25/0,30=1426ks 
pole 5: (20,50-2,00)/0,30*7,25/0,30=1490ks 
koncové pole: (3,50-2,00)/0,30*7,25/0,30=121ks 
oprava podhledu nosníků - (19.25+26.45+24.40+23.70+20.50+3.50)/0.3*2*6*0.75=3534ks 
kotvení kamenných obrubníků - 2*121.50/0.25=972ks 
Celkem: 1390+1551+1804+1426+1490+121+3534+972=12 288,000 [A]</t>
  </si>
  <si>
    <t>Položka zahrnuje:  
dodání výztuže předepsaného profilu a předepsané délky (do 600mm)  
provedení vrtu předepsaného profilu a předepsané délky (do 300mm)  
vsunutí výztuže do vyvrtaného profilu a její zalepení předepsaným pojivem  
případně nutné lešení</t>
  </si>
  <si>
    <t>285393</t>
  </si>
  <si>
    <t>DODATEČNÉ KOTVENÍ VLEPENÍM BETONÁŘSKÉ VÝZTUŽE D DO 20MM DO VRTŮ</t>
  </si>
  <si>
    <t>kotvy úložných prahů: 
OP1 (4 řady po 30cm): 4*8,0/0,3=107ks 
OP6 (2 řady po 30cm): 2*8,0/0,3=53ks 
koncové pole (1 řada po 30cm): 1*8,0/0,3=27ks 
kotvy úložných prahů celkem: 187ks=187,000 [A] 
kotvy nad podporami a vnitřními klouby: 
OP1 (4 řady po 30cm): 4*7,25/0,3=97ks 
P2: (2x 4 řady po 30cm): 2*4*7,25/0,30=193ks 
vnitřní klouby pole 2 (2 klouby 2x 4 řady po 30cm): 2*2*4*7,25/0,30=387ks 
P3: (2x 4 řady po 30cm): 2*4*7,25/0,30=193ks 
P4: (2x 4 řady po 30cm): 2*4*7,25/0,30=193ks 
vnitřní klouby pole 4 (2 klouby 2x 4 řady po 30cm): 2*2*4*7,25/0,30=387ks 
P5: (2x 4 řady po 30cm): 2*4*7,25/0,30=193ks 
P6: (2x 4 řady po 30cm): 2*4*7,25/0,30=193ks 
koncový pilíř (4 řady po 30cm): 4*7,25/0,30=97ks 
kotvy nad podporami a vnitřními klouby celkem: 1933ks=1 933,000 [B] 
kotvy říms: 
levá římsa (2 řady po 30cm): 2*120,30/0,30=802ks 
pravá římsa (2 řady po 30cm): 2*120,30/0,30=802ks 
kotvy říms celkem: 1604ks=1 604,000 [C] 
Celkem: A+B+C=3 724,000 [D]</t>
  </si>
  <si>
    <t>28997</t>
  </si>
  <si>
    <t>OPLÁŠTĚNÍ (ZPEVNĚNÍ) Z GEOTEXTILIE A GEOMŘÍŽOVIN</t>
  </si>
  <si>
    <t>ochrana těsnící fólie: 
OP1: 2,50*14,50*2vrstvy=72,500 [A] 
OP6: 2,60*21,00*2vrstvy=109,200 [B] 
Celkem: A+B=181,700 [C]</t>
  </si>
  <si>
    <t>Položka zahrnuje:  
- dodávku předepsané geotextilie nebo geomřížoviny  
- úpravu, očištění a ochranu podkladu  
- přichycení k podkladu, případně zatížení  
- úpravy spojů a zajištění okrajů  
- úpravy pro odvodnění  
- nutné přesahy  
- mimostaveništní a vnitrostaveništní dopravu</t>
  </si>
  <si>
    <t>28999</t>
  </si>
  <si>
    <t>OPLÁŠTĚNÍ (ZPEVNĚNÍ) Z FÓLIE</t>
  </si>
  <si>
    <t>těsnící fólie za opěrami: 
OP1: 2,90*14,50=42,050 [A] 
OP6: 3,00*21,00=63,000 [B] 
Celkem: A+B=105,050 [C]</t>
  </si>
  <si>
    <t>Položka zahrnuje:  
- dodávku předepsané fólie  
- úpravu, očištění a ochranu podkladu  
- přichycení k podkladu, případně zatížení  
- úpravy spojů a zajištění okrajů  
- úpravy pro odvodnění  
- nutné přesahy  
- mimostaveništní a vnitrostaveništní dopravu</t>
  </si>
  <si>
    <t>Svislé konstrukce</t>
  </si>
  <si>
    <t>34</t>
  </si>
  <si>
    <t>317325</t>
  </si>
  <si>
    <t>ŘÍMSY ZE ŽELEZOBETONU DO C30/37 (B37)</t>
  </si>
  <si>
    <t>0,20m2*120,30*2=48,120 [A]</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</si>
  <si>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</si>
  <si>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35</t>
  </si>
  <si>
    <t>317365</t>
  </si>
  <si>
    <t>VÝZTUŽ ŘÍMS Z OCELI 10505, B500B</t>
  </si>
  <si>
    <t>z pol.č.317325: 48,12m3*0,18t/m3=8,662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</si>
  <si>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</si>
  <si>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36</t>
  </si>
  <si>
    <t>333325</t>
  </si>
  <si>
    <t>MOSTNÍ OPĚRY A KŘÍDLA ZE ŽELEZOVÉHO BETONU DO C30/37 (B37)</t>
  </si>
  <si>
    <t>závěrná zídka OP1: 2,18m2*6,90=15,042 [A] 
závěrná zídka OP6: 0,6m2*7,50=4,500 [B] 
závěrná zídka OP6 krátké pole: 0,6m2*7,50=4,500 [C] 
křídla OP6: 7,15m2*0,80*2=11,440 [D] 
Celkem: A+B+C+D=35,482 [E]</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</si>
  <si>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</si>
  <si>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37</t>
  </si>
  <si>
    <t>333365</t>
  </si>
  <si>
    <t>VÝZTUŽ MOSTNÍCH OPĚR A KŘÍDEL Z OCELI 10505, B500B</t>
  </si>
  <si>
    <t>z pol.č.333325: 35,482m3*0,16t/m3=5,677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</si>
  <si>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</si>
  <si>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38</t>
  </si>
  <si>
    <t>348127</t>
  </si>
  <si>
    <t>ZÁBRADLÍ ZE ŽELEZOBET DÍLCŮ C50/60</t>
  </si>
  <si>
    <t>včetně VTD dokumentace, kotvení, spojů, detailů, montáže, apod…</t>
  </si>
  <si>
    <t>madlo zábradlí: 0,04m2*(117,0+109,0)=9,040 [A]</t>
  </si>
  <si>
    <t>39</t>
  </si>
  <si>
    <t>348171A</t>
  </si>
  <si>
    <t>ZÁBRADLÍ Z DÍLCŮ LITINOVÝCH - DEMONTÁŽ A ZPĚTNÁ MONTÁŽ</t>
  </si>
  <si>
    <t>KG</t>
  </si>
  <si>
    <t>60ks+64ks=124,000 [A] 
odečte se předpokládaný počet zničených dílů dle pol.č.348171B: -24ks=-24,000 [B] 
Celkem: A+B=100,000 [C]</t>
  </si>
  <si>
    <t>- dílenská dokumentace, včetně technologického předpisu spojování, 
- dodání  materiálu  v požadované kvalitě a výroba konstrukce (včetně  pomůcek,  přípravků a prostředků pro výrobu) bez ohledu na náročnost a její hmotnost,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montáž konstrukce na staveništi, včetně montážních prostředků a pomůcek a zednických výpomocí,                               
- výplň, těsnění a tmelení spar a spojů, 
- všechny druhy ocelového kotvení, 
- dílenskou přejímku a montážní prohlídku, včetně požadovaných dokladů, 
- zřízení kotevních otvorů nebo jam, nejsou-li částí jiné konstrukce, 
- osazení kotvení nebo přímo částí konstrukce do podpůrné konstrukce nebo do zeminy, 
- výplň kotevních otvorů  (příp.  podlití  patních  desek) maltou,  betonem  nebo  jinou speciální hmotou, vyplnění jam zeminou, 
- veškeré druhy protikorozní ochrany a nátěry konstrukcí, 
- zvláštní spojovací prostředky, rozebíratelnost konstrukce, 
- ochranná opatření před účinky bludných proudů 
- ochranu před přepětím.</t>
  </si>
  <si>
    <t>40</t>
  </si>
  <si>
    <t>348171B</t>
  </si>
  <si>
    <t>ZÁBRADLÍ Z DÍLCŮ LITINOVÝCH - DODÁVKA A MONTÁŽ</t>
  </si>
  <si>
    <t>dodávka a montáž repliky původního zábradlí pro případ zničení  
včetně PKO</t>
  </si>
  <si>
    <t>předpoklad: 
cca 20% dílů z pol.č.348171A: 124ks*0,2=24,8ks</t>
  </si>
  <si>
    <t>41</t>
  </si>
  <si>
    <t>348325</t>
  </si>
  <si>
    <t>ZÁBRADLÍ A ZÁBRADELNÍ ZÍDKY ZE ŽELEZOBETONU C30/37</t>
  </si>
  <si>
    <t>sloupky: 0,93*0,16*0,30*90ks+0,93*0,16*0,40*40ks+0,93*0,50*0,50*4ks=7,328 [A] 
výplň: 0,63*0,075*(117,0+109,0-90*0,3-40*0,4-4*0,5)=8,552 [B] 
Celkem: A+B=15,880 [C]</t>
  </si>
  <si>
    <t>42</t>
  </si>
  <si>
    <t>348365</t>
  </si>
  <si>
    <t>VÝZTUŽ ZÁBRADLÍ A ZÁBRADELNÍCH ZÍDEK Z OCELI 10505, B500B</t>
  </si>
  <si>
    <t>z pol.č.348325: 15,88m3*0,16t/m3=2,541 [A]</t>
  </si>
  <si>
    <t>Vodorovné konstrukce</t>
  </si>
  <si>
    <t>43</t>
  </si>
  <si>
    <t>422325</t>
  </si>
  <si>
    <t>MOSTNÍ NOSNÉ TRÁMOVÉ KONSTRUKCE ZE ŽELEZOBETONU C30/37</t>
  </si>
  <si>
    <t>dobetonování obouraného podhledu hlavních podélných nosníků 
uvažováno 75% podhledu nosných trámů šířky do hloubky 150mm 
obourání celkem - 0.75*0.40*0.15*6*(19.25+26.45+24.40+23.70+20.50+3.50)=31,806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</si>
  <si>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</si>
  <si>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44</t>
  </si>
  <si>
    <t>422365</t>
  </si>
  <si>
    <t>VÝZTUŽ MOSTNÍ TRÁMOVÉ KONSTRUKCE Z OCELI 10505, B500B</t>
  </si>
  <si>
    <t>dobetonování obouraného podhledu hlavních podélných nosníků 
uvažováno 200kg/m3 
obourání celkem - 31.806*0.2=6,361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</si>
  <si>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</si>
  <si>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45</t>
  </si>
  <si>
    <t>425123</t>
  </si>
  <si>
    <t>SYNCHR ZVED MOST POLE ŠÍŘ DO 10M HMOT DO 400T NA VÝŠ DO 1,5M</t>
  </si>
  <si>
    <t>Položka zvedání a posun mostních polí zahrnuje zvednutí nosné konstrukce synchronizovaným postupem a takovým počtem zvedacích mechanizmů, aby nedošlo k poškození zvedané konstrukce. Následně pak její spuštění obdobným způsobem. Položka dále zahrnuje montáž, údržbu a demontáž pomocných konstrukcí, např. podpěrnou skruž a její základové prvky, zvedací mechanizmy zajišťující synchronizaci, nutné podložky pro opakování pracovních fází zvedání a pod.</t>
  </si>
  <si>
    <t>46</t>
  </si>
  <si>
    <t>428401</t>
  </si>
  <si>
    <t>MOSTNÍ LOŽISKA - OČIŠTĚNÍ</t>
  </si>
  <si>
    <t>očištění, PKO (bez demontáže)</t>
  </si>
  <si>
    <t>ložiska kromě vložených polí: 36ks=36,000 [A]</t>
  </si>
  <si>
    <t>- výrobní dokumentaci, jde-li o ložisko individuálně vyráběné  
- dodání kompletních ložisek požadované kvality  
- přípravu, očištění a úpravy úložných ploch  
- osazení ložisek podle předepsaného technologického předpisu bez ohledu na způsob uložení a kotvení  
- uložení do malty jakéhokoliv druhu včetně dodávky této malty  
- uložení na plastické vložky nebo maltu včetně dodávky této vložky nebo malty  
- uložení na vrstvu plastbetonové malty nebo podobné vrstvy jako ochranu proti průchodu bludných proudů  
- vyplnění kotevních otvorů  
- lešení a podpěrné konstrukce  
- tmelení, těsnění a výplně spar  
- nastavení ložisek a odborná prohlídka  
- dočasné zpevnění nebo naopak dočasné uvolnění ložisek  
- opatření ložisek znakem výrobce a typovým číslem  
- úpravy, očištění a ošetření okolí ložisek  
- přiměřeným způsobem je nutné zahrnout ustanovení pro TMCH 94 pro kovové konstrukce.</t>
  </si>
  <si>
    <t>47</t>
  </si>
  <si>
    <t>428402</t>
  </si>
  <si>
    <t>MOSTNÍ LOŽISKA - REPASE</t>
  </si>
  <si>
    <t>demontáž, repase, doplnění, opracování, očištění, PKO, osazení, uložení, montáž a ošetření stavebním tukem</t>
  </si>
  <si>
    <t>u vložených polí: 24ks=24,000 [A]</t>
  </si>
  <si>
    <t>48</t>
  </si>
  <si>
    <t>451312</t>
  </si>
  <si>
    <t>PODKLADNÍ A VÝPLŇOVÉ VRSTVY Z PROSTÉHO BETONU C12/15</t>
  </si>
  <si>
    <t>pod nová křídla OP6: 3,20*0,15*1,20*2=1,152 [A] 
pod drenáž OP1: 1,15m2*14,50=16,675 [B] 
pod drenáž OP6: 1,2m2*21,0=25,200 [C] 
pod dlažbu chodníků vlevo: (0,14m2-2*0,07*0,07*3,1416)*120,30=13,138 [D] 
pod dlažbu chodníků vpravo: (0,23m2-5*0,055*0,055*3,1416)*120,30=21,953 [E] 
Celkem: A+B+C+D+E=78,118 [F]</t>
  </si>
  <si>
    <t>49</t>
  </si>
  <si>
    <t>45157</t>
  </si>
  <si>
    <t>PODKLADNÍ A VÝPLŇOVÉ VRSTVY Z KAMENIVA TĚŽENÉHO</t>
  </si>
  <si>
    <t>pod těsnící fólii: 
OP1: 2,50*14,50*0,15=5,438 [A] 
OP6: 2,60*21,00*0,15=8,190 [B] 
Celkem: A+B=13,628 [C]</t>
  </si>
  <si>
    <t>položka zahrnuje dodávku předepsaného kameniva, mimostaveništní a vnitrostaveništní dopravu a jeho uložení  
není-li v zadávací dokumentaci uvedeno jinak, jedná se o nakupovaný materiál</t>
  </si>
  <si>
    <t>50</t>
  </si>
  <si>
    <t>457325</t>
  </si>
  <si>
    <t>VYROVNÁVACÍ A SPÁDOVÝ ŽELEZOBETON C30/37</t>
  </si>
  <si>
    <t>0,68m2*120,30=81,804 [A]</t>
  </si>
  <si>
    <t>51</t>
  </si>
  <si>
    <t>45734</t>
  </si>
  <si>
    <t>VYROVNÁVACÍ A SPÁD BETON ZVLÁŠTNÍ (PLASTBETON)</t>
  </si>
  <si>
    <t>celkem úžlabí nadbetonávky - 2*0.75*0.05*120.30=9,023 [A]</t>
  </si>
  <si>
    <t>položka zahrnuje: 
- dodání zvláštního betonu (plastbetonu) předepsané kvality a jeho rozprostření v předepsané tloušťce a v předepsaném tvaru</t>
  </si>
  <si>
    <t>52</t>
  </si>
  <si>
    <t>457365</t>
  </si>
  <si>
    <t>VÝZTUŽ VYROV A SPÁD BETONU Z OCELI 10505, B500B</t>
  </si>
  <si>
    <t>z pol.č.457325: 81,804m3*0,16t/m3=13,089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</si>
  <si>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povrchovou antikorozní úpravu výztuže,  
- separaci výztuže</t>
  </si>
  <si>
    <t>53</t>
  </si>
  <si>
    <t>457366</t>
  </si>
  <si>
    <t>VÝZTUŽ VYROVNÁVACÍHO A SPÁDOVÉHO BETONU Z KARI SÍTÍ</t>
  </si>
  <si>
    <t>6,50*120,30*1,10(přesahy)*7,9kg/m/1000=6,795 [A]</t>
  </si>
  <si>
    <t>54</t>
  </si>
  <si>
    <t>45852</t>
  </si>
  <si>
    <t>VÝPLŇ ZA OPĚRAMI A ZDMI Z KAMENIVA DRCENÉHO</t>
  </si>
  <si>
    <t>štěrkodrť 0/32</t>
  </si>
  <si>
    <t>přechodová oblast: 
OP1: 13,7m2*7,50=102,750 [A] 
OP6: 2,4m2*6,80=16,320 [B] 
Celkem: A+B=119,070 [C]</t>
  </si>
  <si>
    <t>55</t>
  </si>
  <si>
    <t>56310</t>
  </si>
  <si>
    <t>VOZOVKOVÉ VRSTVY Z MECHANICKY ZPEVNĚNÉHO KAMENIVA</t>
  </si>
  <si>
    <t>předpolí: (117m2+154m2)*0,20*1,05(koeficient rozšíření)=56,910 [A]</t>
  </si>
  <si>
    <t>56</t>
  </si>
  <si>
    <t>předpolí: (117m2+154m2)*0,25*1,10(koeficient rozšíření)=74,525 [A]</t>
  </si>
  <si>
    <t>57</t>
  </si>
  <si>
    <t>56963</t>
  </si>
  <si>
    <t>ZPEVNĚNÍ KRAJNIC Z RECYKLOVANÉHO MATERIÁLU TL DO 150MM</t>
  </si>
  <si>
    <t>sjezd vlevo za mostem 82.0m2=82,000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</si>
  <si>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</si>
  <si>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58</t>
  </si>
  <si>
    <t>572121</t>
  </si>
  <si>
    <t>INFILTRAČNÍ POSTŘIK ASFALTOVÝ DO 1,0KG/M2</t>
  </si>
  <si>
    <t>na MZK: 
předpolí: (117m2+154m2)*1,05(koeficient rozšíření)=284,550 [A]</t>
  </si>
  <si>
    <t>59</t>
  </si>
  <si>
    <t>na mostě: 5,20*120,30*2vrstvy=1 251,120 [A] 
předpolí: (117m2+154m2)*2vrstvy=542,000 [B] 
obnova: (81m2+265,2m2)*2vrstvy=692,400 [C] 
Celkem: A+B+C=2 485,520 [D]</t>
  </si>
  <si>
    <t>60</t>
  </si>
  <si>
    <t>574C06</t>
  </si>
  <si>
    <t>ASFALTOVÝ BETON PRO LOŽNÍ VRSTVY ACL 16+, 16S</t>
  </si>
  <si>
    <t>na mostě: 5,20*120,30*0,05=31,278 [A] 
předpolí: (117m2+154m2)*0,07=18,970 [B] 
obnova: (81m2+265,2m2)*0,07=24,234 [C] 
Celkem: A+B+C=74,482 [D]</t>
  </si>
  <si>
    <t>61</t>
  </si>
  <si>
    <t>574E07</t>
  </si>
  <si>
    <t>ASFALTOVÝ BETON PRO PODKLADNÍ VRSTVY ACP 22+, 22S</t>
  </si>
  <si>
    <t>předpolí: (117m2+154m2)*0,09=24,390 [A]</t>
  </si>
  <si>
    <t>62</t>
  </si>
  <si>
    <t>574I04</t>
  </si>
  <si>
    <t>ASFALTOVÝ KOBEREC MASTIXOVÝ SMA 11+, 11S</t>
  </si>
  <si>
    <t>na mostě: (5,20-2*0,50)*120,30*0,04=20,210 [A] 
předpolí: (117m2+154m2)*0,04=10,840 [B] 
obnova: (81m2+265,2m2)*0,04=13,848 [C] 
Celkem: A+B+C=44,898 [D]</t>
  </si>
  <si>
    <t>63</t>
  </si>
  <si>
    <t>575A03</t>
  </si>
  <si>
    <t>LITÝ ASFALT MA I (SILNICE, DÁLNICE) 11</t>
  </si>
  <si>
    <t>odvodňovací proužek: 2*0,50*120,30*0,03=3,609 [A]</t>
  </si>
  <si>
    <t>64</t>
  </si>
  <si>
    <t>575C03</t>
  </si>
  <si>
    <t>LITÝ ASFALT MA IV (OCHRANA MOSTNÍ IZOLACE) 11</t>
  </si>
  <si>
    <t>na mostě: (5,20-2*0,15)*120,30*0,035=20,631 [A]</t>
  </si>
  <si>
    <t>65</t>
  </si>
  <si>
    <t>levý chodník: 126,00*0,75+3,5m2=98,000 [A] 
pravý chodník: 126,00*1,15=144,900 [B] 
Celkem: A+B=242,900 [C]</t>
  </si>
  <si>
    <t>Úpravy povrchů, podlahy, výplně otvorů</t>
  </si>
  <si>
    <t>66</t>
  </si>
  <si>
    <t>624451</t>
  </si>
  <si>
    <t>ÚPRAVA POVRCHŮ VNĚJŠ KONSTR ZDĚNÝCH OMÍT CEMENT BEZ VLOŽKY</t>
  </si>
  <si>
    <t>oprava povrchu ovládacích věží: 5*4,5m2=22,500 [A]</t>
  </si>
  <si>
    <t>položka zahrnuje:  
dodávku veškerého materiálu potřebného pro předepsanou úpravu v předepsané kvalitě  
nutné vyspravení podkladu, případně zatření spar zdiva  
položení vrstvy v předepsané tloušťce  
potřebná lešení a podpěrné konstrukce</t>
  </si>
  <si>
    <t>67</t>
  </si>
  <si>
    <t>626111</t>
  </si>
  <si>
    <t>REPROFILACE PODHLEDŮ, SVISLÝCH PLOCH SANAČNÍ MALTOU JEDNOVRST TL 10MM</t>
  </si>
  <si>
    <t>sanace čel nosné konstrukce: 
OP1: 7,40*2,30=17,020 [A] 
OP6: 7,40*2,00=14,800 [B] 
koncové pole: 2*7,40*0,70=10,360 [C] 
čela celkem: A+B+C=42,180 [D] 
tloušťka 10mm na 70% plochy: D*0,7=29,526 [E] 
sanace podhledu a boků nosné konstrukce: 
pole 1: 30,0*20,00+6*2*5*1,05*0,90+3*5*2,30*0,90=687,750 [F] 
pole 2: 30,0*26,45+6*2*5*1,05*0,90+2*5*2,30*0,90+2*2*5*1,45*0,90=897,000 [G] 
pole 3: 30,0*24,40+6*2*5*1,05*0,90+2*5*2,30*0,90=809,400 [H] 
pole 4: 30,0*23,70+6*2*5*1,05*0,90+2*5*2,30*0,90+2*2*5*1,45*0,90=814,500 [I] 
pole 5: 30,0*21,25+6*2*5*1,05*0,90+2*5*2,30*0,90=714,900 [J] 
koncové pole: 4,65*7,50=34,875 [K] 
podhled a boky celkem: F+G+H+I+J+K=3 958,425 [L] 
tloušťka 10mm na 70% plochy: L*0,7=2 770,898 [M] 
sanace ovládacích buněk transmisí: 2*(4,0+8,0+1,0+1,0)=28,000 [N] 
tloušťka 10mm na 70% plochy: N*0,7=19,600 [O] 
Celkem: E+M+O=2 820,024 [P]</t>
  </si>
  <si>
    <t>68</t>
  </si>
  <si>
    <t>626112</t>
  </si>
  <si>
    <t>REPROFILACE PODHLEDŮ, SVISLÝCH PLOCH SANAČNÍ MALTOU JEDNOVRST TL 20MM</t>
  </si>
  <si>
    <t>sanace čel nosné konstrukce: 
OP1: 7,40*2,30=17,020 [A] 
OP6: 7,40*2,00=14,800 [B] 
koncové pole: 2*7,40*0,70=10,360 [C] 
čela celkem: A+B+C=42,180 [D] 
tloušťka 20mm na 20% plochy: D*0,2=8,436 [E] 
sanace podhledu a boků nosné konstrukce: 
pole 1: 30,0*20,00+6*2*5*1,05*0,90+3*5*2,30*0,90=687,750 [F] 
pole 2: 30,0*26,45+6*2*5*1,05*0,90+2*5*2,30*0,90+2*2*5*1,45*0,90=897,000 [G] 
pole 3: 30,0*24,40+6*2*5*1,05*0,90+2*5*2,30*0,90=809,400 [H] 
pole 4: 30,0*23,70+6*2*5*1,05*0,90+2*5*2,30*0,90+2*2*5*1,45*0,90=814,500 [I] 
pole 5:30,0*21,25+6*2*5*1,05*0,90+2*5*2,30*0,90=714,900 [J] 
koncové pole: 4,65*7,50=34,875 [K] 
podhled a boky celkem: F+G+H+I+J+K=3 958,425 [L] 
tloušťka 20mm na 20% plochy: L*0,2=791,685 [M] 
sanace ovládacích buněk transmisí: 2*(4,0+8,0+1,0+1,0)=28,000 [N] 
tloušťka 20mm na 20% plochy: N*0,2=5,600 [O] 
Celkem: E+M+O=805,721 [P]</t>
  </si>
  <si>
    <t>69</t>
  </si>
  <si>
    <t>626122</t>
  </si>
  <si>
    <t>REPROFILACE PODHLEDŮ, SVISLÝCH PLOCH SANAČNÍ MALTOU DVOUVRST TL 50MM</t>
  </si>
  <si>
    <t>sanace čel nosné konstrukce: 
OP1: 7,40*2,30=17,020 [A] 
OP6: 7,40*2,00=14,800 [B] 
koncové pole: 2*7,40*0,70=10,360 [C] 
čela celkem: A+B+C=42,180 [D] 
tloušťka 50mm na 10% plochy: D*0,1=4,218 [E] 
sanace podhledu a boků nosné konstrukce: 
pole 1: 30,0*20,00+6*2*5*1,05*0,90+3*5*2,30*0,90=687,750 [F] 
pole 2: 30,0*26,45+6*2*5*1,05*0,90+2*5*2,30*0,90+2*2*5*1,45*0,90=897,000 [G] 
pole 3: 30,0*24,40+6*2*5*1,05*0,90+2*5*2,30*0,90=809,400 [H] 
pole 4: 30,0*23,70+6*2*5*1,05*0,90+2*5*2,30*0,90+2*2*5*1,45*0,90=814,500 [I] 
pole 5:30,0*21,25+6*2*5*1,05*0,90+2*5*2,30*0,90=714,900 [J] 
koncové pole: 4,65*7,50=34,875 [K] 
podhled a boky celkem: F+G+H+I+J+K=3 958,425 [L] 
tloušťka 50mm na 10% plochy: L*0,1=395,843 [M] 
sanace ovládacích buněk transmisí: 2*(4,0+8,0+1,0+1,0)=28,000 [N] 
tloušťka 50mm na 10% plochy: N*0,1=2,800 [O] 
Celkem: E+M+O=402,861 [P]</t>
  </si>
  <si>
    <t>70</t>
  </si>
  <si>
    <t>62631</t>
  </si>
  <si>
    <t>SPOJOVACÍ MŮSTEK MEZI STARÝM A NOVÝM BETONEM</t>
  </si>
  <si>
    <t>sanace čel nosné konstrukce: 
OP1: 7,40*2,30=17,020 [A] 
OP6: 7,40*2,00=14,800 [B] 
koncové pole: 2*7,40*0,70=10,360 [C] 
čela celkem: A+B+C=42,180 [D] 
sanace podhledu a boků nosné konstrukce: 
pole 1: 30,0*20,00+6*2*5*1,05*0,90+3*5*2,30*0,90=687,750 [E] 
pole 2: 30,0*26,45+6*2*5*1,05*0,90+2*5*2,30*0,90+2*2*5*1,45*0,90=897,000 [F] 
pole 3: 30,0*24,40+6*2*5*1,05*0,90+2*5*2,30*0,90=809,400 [G] 
pole 4: 30,0*23,70+6*2*5*1,05*0,90+2*5*2,30*0,90+2*2*5*1,45*0,90=814,500 [H] 
pole 5:30,0*21,25+6*2*5*1,05*0,90+2*5*2,30*0,90=714,900 [I] 
koncové pole: 4,65*7,50=34,875 [J] 
podhled a boky celkem: E+F+G+H+I+J=3 958,425 [K] 
sanace ovládacích buněk transmisí: 2*(4,0+8,0+1,0+1,0)=28,000 [L] 
Celkem: D+K+L=4 028,605 [M]</t>
  </si>
  <si>
    <t>71</t>
  </si>
  <si>
    <t>62641</t>
  </si>
  <si>
    <t>SJEDNOCUJÍCÍ STĚRKA JEMNOU MALTOU TL CCA 2MM</t>
  </si>
  <si>
    <t>72</t>
  </si>
  <si>
    <t>62651</t>
  </si>
  <si>
    <t>OCHRANA VÝZTUŽE PŘI DOSTATEČNÉM KRYTÍ</t>
  </si>
  <si>
    <t>sanace čel nosné konstrukce: 
OP1: 7,40*2,30=17,020 [A] 
OP6: 7,40*2,00=14,800 [B] 
koncové pole: 2*7,40*0,70=10,360 [C] 
čela celkem: A+B+C=42,180 [D] 
ochrana výztuže při dostatečném krytí na 25% plochy: D*0,25=10,545 [E] 
sanace podhledu a boků nosné konstrukce: 
pole 1: 30,0*20,00+6*2*5*1,05*0,90+3*5*2,30*0,90=687,750 [F] 
pole 2: 30,0*26,45+6*2*5*1,05*0,90+2*5*2,30*0,90+2*2*5*1,45*0,90=897,000 [G] 
pole 3: 30,0*24,40+6*2*5*1,05*0,90+2*5*2,30*0,90=809,400 [H] 
pole 4: 30,0*23,70+6*2*5*1,05*0,90+2*5*2,30*0,90+2*2*5*1,45*0,90=814,500 [I] 
pole 5:30,0*21,25+6*2*5*1,05*0,90+2*5*2,30*0,90=714,900 [J] 
koncové pole: 4,65*7,50=34,875 [K] 
podhled a boky celkem: F+G+H+I+J+K=3 958,425 [L] 
ochrana výztuže při dostatečném krytí na 25% plochy: L*0,25=989,606 [M] 
sanace ovládacích buněk transmisí: 2*(4,0+8,0+1,0+1,0)=28,000 [N] 
ochrana výztuže při dostatečném krytí na 25% plochy: N*0,25=7,000 [O] 
Celkem: E+M+O=1 007,151 [P]</t>
  </si>
  <si>
    <t>položka zahrnuje:  
dodávku veškerého materiálu potřebného pro předepsanou úpravu v předepsané kvalitě  
položení vrstvy v předepsané tloušťce  
potřebná lešení a podpěrné konstrukce</t>
  </si>
  <si>
    <t>73</t>
  </si>
  <si>
    <t>62652</t>
  </si>
  <si>
    <t>OCHRANA VÝZTUŽE PŘI NEDOSTATEČNÉM KRYTÍ</t>
  </si>
  <si>
    <t>sanace čel nosné konstrukce: 
OP1: 7,40*2,30=17,020 [A] 
OP6: 7,40*2,00=14,800 [B] 
koncové pole: 2*7,40*0,70=10,360 [C] 
čela celkem: A+B+C=42,180 [D] 
ochrana výztuže při nedostatečném krytí na 10% plochy: D*0,1=4,218 [E] 
sanace podhledu a boků nosné konstrukce: 
pole 1: 30,0*20,00+6*2*5*1,05*0,90+3*5*2,30*0,90=687,750 [F] 
pole 2: 30,0*26,45+6*2*5*1,05*0,90+2*5*2,30*0,90+2*2*5*1,45*0,90=897,000 [G] 
pole 3: 30,0*24,40+6*2*5*1,05*0,90+2*5*2,30*0,90=809,400 [H] 
pole 4: 30,0*23,70+6*2*5*1,05*0,90+2*5*2,30*0,90+2*2*5*1,45*0,90=814,500 [I] 
pole 5:30,0*21,25+6*2*5*1,05*0,90+2*5*2,30*0,90=714,900 [J] 
koncové pole: 4,65*7,50=34,875 [K] 
podhled a boky celkem: F+G+H+I+J+K=3 958,425 [L] 
ochrana výztuže při nedostatečném krytí na 10% plochy: L*0,10=395,843 [M] 
sanace ovládacích buněk transmisí: 2*(4,0+8,0+1,0+1,0)=28,000 [N] 
ochrana výztuže při dostatečném krytí na 10% plochy: N*0,10=2,800 [O] 
Celkem: E+M+O=402,861 [P]</t>
  </si>
  <si>
    <t>74</t>
  </si>
  <si>
    <t>62661</t>
  </si>
  <si>
    <t>INJEKTÁŽ TRHLIN UZAVÍRACÍ</t>
  </si>
  <si>
    <t>injektáž trhlin kamenných ložiskových bloků (10% ložisek): 36*0,80*0,1=2,880 [A]</t>
  </si>
  <si>
    <t>položka zahrnuje:  
dodávku veškerého materiálu potřebného pro předepsanou úpravu v předepsané kvalitě  
vyčištění trhliny  
provedení vlastní injektáže  
potřebná lešení a podpěrné konstrukce</t>
  </si>
  <si>
    <t>75</t>
  </si>
  <si>
    <t>62745</t>
  </si>
  <si>
    <t>SPÁROVÁNÍ STARÉHO ZDIVA CEMENTOVOU MALTOU</t>
  </si>
  <si>
    <t>úložné prahy (uvažováno 50% plochy zdiva): 
OP1: 9,00*3,90+(2,00+9,00+2,00)*1,00=48,100 [A] 
P2: 11,50*2,40+(2,40+11,50+2,40+11,50)*1,00=55,400 [B] 
P3: 8,00*3,90+(2,00+8,00+2,00)*1,00=43,200 [C] 
P4: 8,00*3,90+2*(8,00+1,00)*1,00+3,90*1,00=53,100 [D] 
P5: 8,00*6,00+2*(8,00+1,00)*1,00+6,00*1,00=72,000 [E] 
OP6: (2,00+9,00+2,00)*9,25+(2,00+9,00+2,00)*1,00=133,250 [F] 
Celkem: A+B+C+D+E+F=405,050 [G] 
50% plochy: G*0,5=202,525 [H]</t>
  </si>
  <si>
    <t>položka zahrnuje:  
dodávku veškerého materiálu potřebného pro předepsanou úpravu v předepsané kvalitě  
vyčištění spar (vyškrábání), vypláchnutí spar vodou, očištění povrchu  
spárování  
odklizení suti a přebytečného materiálu  
potřebná lešení</t>
  </si>
  <si>
    <t>Přidružená stavební výroba</t>
  </si>
  <si>
    <t>76</t>
  </si>
  <si>
    <t>711112</t>
  </si>
  <si>
    <t>IZOLACE BĚŽNÝCH KONSTRUKCÍ PROTI ZEMNÍ VLHKOSTI ASFALTOVÝMI PÁSY</t>
  </si>
  <si>
    <t>kompletní práce s dodáním a aplikací asfaltových pásů</t>
  </si>
  <si>
    <t>celkem opěra 1 - (0.50+2.25+1.25+1.00+0.50)*(8.00+2.00+2.00)=66,000 [A] 
celkem opěra za opěrou 6 (7) - (0.50+1.00+0.75+0.50+0.50)*(8.00+2.00+2.00)=39,000 [B] 
Celkem: A+B=105,000 [C]</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</si>
  <si>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</si>
  <si>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77</t>
  </si>
  <si>
    <t>711442</t>
  </si>
  <si>
    <t>IZOLACE MOSTOVEK CELOPLOŠNÁ ASFALTOVÝMI PÁSY S PEČETÍCÍ VRSTVOU</t>
  </si>
  <si>
    <t>Celoplošná izolace nosné kce z AIP modifikovaných včetně pečetící vrstvy</t>
  </si>
  <si>
    <t>celkem nosná konstrukce - (0.50+115.80+1.00+3.50+0.5)*7.60=921,880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</si>
  <si>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</si>
  <si>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78</t>
  </si>
  <si>
    <t>711502</t>
  </si>
  <si>
    <t>OCHRANA IZOLACE NA POVRCHU ASFALTOVÝMI PÁSY</t>
  </si>
  <si>
    <t>celkem ochrana celoplošné izolace na mostovce pod římsami</t>
  </si>
  <si>
    <t>celkem pod kcí říms - (0.50+115.80+1.00+3.50+0.5)*(1.25+1.50)=333,575 [A]</t>
  </si>
  <si>
    <t>položka zahrnuje: 
- dodání  předepsaného ochranného materiálu 
- zřízení ochrany izolace</t>
  </si>
  <si>
    <t>79</t>
  </si>
  <si>
    <t>711509</t>
  </si>
  <si>
    <t>OCHRANA IZOLACE NA POVRCHU TEXTILIÍ</t>
  </si>
  <si>
    <t>Ochrana spodní stavby geotextilií</t>
  </si>
  <si>
    <t>80</t>
  </si>
  <si>
    <t>721174</t>
  </si>
  <si>
    <t>VNITŘNÍ KANALIZACE Z PLAST TRUB DN 200</t>
  </si>
  <si>
    <t>pole 1: 18,2+4*1,6=24,600 [A] 
pole 2: 11,6+11,1+6*1,6=32,300 [B] 
pole 3: 21,9+4*1,6=28,300 [C] 
pole 4: 12,0+8,2+5*1,6=28,200 [D] 
pole 5: 18,2+4*1,6=24,600 [E] 
Celkem: A+B+C+D+E=138,000 [F]</t>
  </si>
  <si>
    <t>- výrobní dokumentaci (včetně technologického předpisu)  
- dodání veškerého instalačního a  pomocného  materiálu  (trouby,  trubky,  armatury,  tvarové  kusy,  spojovací a těsnící materiál a pod.), podpěrných, závěsných, upevňovacích prvků, včetně potřebných úprav  
- zednické výpomoci, jako je vysekávání kapes a rýh, jejich vyplnění a začištění  
- úprava podkladu a osazení podpěr, osazení a očištění podkladu a podpěr  
- zřízení plně funkční instalace, kompletní soustavy, podle příslušného technologického předpisu  
- zřízení instalace i jednotlivých částí po etapách, včetně pracovních spar a spojů  
- úprava a příprava prostupů, okolí podpěr, zaústění a napojení a upevnění odpadních výustek  
- ochrana potrubí nátěrem, včetně úpravy povrchu, případně izolací, nejsou-li tyto práce předmětem jiné položky  
- úprava, očištění a ošetření prostoru kolem instalace  
- provedení požadovaných zkoušek vodotěsnosti</t>
  </si>
  <si>
    <t>81</t>
  </si>
  <si>
    <t>78312</t>
  </si>
  <si>
    <t>PROTIKOROZ OCHRANA OCEL KONSTR NÁTĚREM VÍCEVRST</t>
  </si>
  <si>
    <t>nátěr kovových dveří ovládacích buněk: 2*4,0m2=8,000 [A]</t>
  </si>
  <si>
    <t>- položky nátěrů zahrnují kompletní povlaky (i různobarevné), včetně úpravy podkladu (odmaštění, odrezivění, odstranění starých nátěrů a nečistot) a jeho vyspravení, provedení nátěru předepsaným postupem a splnění všech požadavků daných technologickým předpisem.</t>
  </si>
  <si>
    <t>82</t>
  </si>
  <si>
    <t>78383</t>
  </si>
  <si>
    <t>NÁTĚRY BETON KONSTR TYP S4 (OS-C)</t>
  </si>
  <si>
    <t>nátěr novýcjh říms - 2*121.30*1.50=363,900 [A]</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</si>
  <si>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</si>
  <si>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Potrubí</t>
  </si>
  <si>
    <t>83</t>
  </si>
  <si>
    <t>87533</t>
  </si>
  <si>
    <t>POTRUBÍ DREN Z TRUB PLAST DN DO 150MM</t>
  </si>
  <si>
    <t>OP1: 14,5m=14,500 [A] 
OP6: 21,0m=21,000 [B] 
Celkem: A+B=35,500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</si>
  <si>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</si>
  <si>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84</t>
  </si>
  <si>
    <t>87627</t>
  </si>
  <si>
    <t>CHRÁNIČKY Z TRUB PLASTOVÝCH DN DO 100MM</t>
  </si>
  <si>
    <t>v pravé římse: 5*122,5m=612,500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</si>
  <si>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</si>
  <si>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85</t>
  </si>
  <si>
    <t>87633</t>
  </si>
  <si>
    <t>CHRÁNIČKY Z TRUB PLASTOVÝCH DN DO 150MM</t>
  </si>
  <si>
    <t>v levé římse: 2*125,0m=250,000 [A]</t>
  </si>
  <si>
    <t>86</t>
  </si>
  <si>
    <t>89536</t>
  </si>
  <si>
    <t>DRENÁŽNÍ VÝUSŤ</t>
  </si>
  <si>
    <t>položka zahrnuje:  
- dodání  čerstvého  betonu  (betonové  směsi)  požadované  kvality,  jeho  uložení  do požadovaného tvaru, ošetření a ochranu betonu,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povrchu pro položení požadované izolace, povlaků a nátěrů, případně vyspravení,  
- nátěry zabraňující soudržnost betonu a bednění,  
- opatření  povrchů  betonu  izolací  proti zemní vlhkosti v částech, kde přijdou do styku se zeminou nebo kamenivem</t>
  </si>
  <si>
    <t>87</t>
  </si>
  <si>
    <t>89817</t>
  </si>
  <si>
    <t>REVIZNÍ ŠACHTY CHRÁNIČEK KOVOVÉ</t>
  </si>
  <si>
    <t>včetně speciálního víka z rýhovaného plechu dle požadavku stavebně historického průzkumu</t>
  </si>
  <si>
    <t>88</t>
  </si>
  <si>
    <t>91345</t>
  </si>
  <si>
    <t>NIVELAČNÍ ZNAČKY KOVOVÉ</t>
  </si>
  <si>
    <t>na opěrách a pilířích: 6*2=12,000 [A] 
na římsách: (6+5)*2=22,000 [B] 
Celkem: A+B=34,000 [C]</t>
  </si>
  <si>
    <t>položka zahrnuje:  
- dodání a osazení nivelační značky včetně nutných zemních prací  
- vnitrostaveništní a mimostaveništní dopravu</t>
  </si>
  <si>
    <t>89</t>
  </si>
  <si>
    <t>91355</t>
  </si>
  <si>
    <t>EVIDENČNÍ ČÍSLO MOSTU</t>
  </si>
  <si>
    <t>položka zahrnuje štítek s evidenčním číslem mostu, sloupek dopravní značky včetně osazení a nutných zemních prací a zabetonování</t>
  </si>
  <si>
    <t>90</t>
  </si>
  <si>
    <t>914131</t>
  </si>
  <si>
    <t>DOPRAVNÍ ZNAČKY ZÁKLADNÍ VELIKOSTI OCELOVÉ FÓLIE TŘ 2 - DODÁVKA A MONTÁŽ</t>
  </si>
  <si>
    <t>2x B13, 2x B14, 2x E5 = 6ks</t>
  </si>
  <si>
    <t>položka zahrnuje:  
- dodávku a montáž značek v požadovaném provedení  
- u dočasných (provizorních) značek a zařízení údržbu po celou dobu trvání funkce, náhradu zničených nebo ztracených kusů, nutnou opravu poškozených částí</t>
  </si>
  <si>
    <t>91</t>
  </si>
  <si>
    <t>914911</t>
  </si>
  <si>
    <t>SLOUPKY A STOJKY DOPRAVNÍCH ZNAČEK Z OCEL TRUBEK SE ZABETONOVÁNÍM - DODÁVKA A MO</t>
  </si>
  <si>
    <t>položka zahrnuje:  
- sloupky a upevňovací zařízení včetně jejich osazení (betonová patka, zemní práce)  
- u dočasných sloupků a upevňovacích zařízení údržbu po celou dobu trvání funkce, náhradu zničených nebo ztracených kusů, nutnou opravu poškozených částí</t>
  </si>
  <si>
    <t>92</t>
  </si>
  <si>
    <t>915111</t>
  </si>
  <si>
    <t>VODOROVNÉ DOPRAVNÍ ZNAČENÍ BARVOU HLADKÉ - DODÁVKA A POKLÁDKA</t>
  </si>
  <si>
    <t>180,00*(0,25*2+0,125)=112,500 [A]</t>
  </si>
  <si>
    <t>položka zahrnuje:  
- dodání a pokládku nátěrového materiálu (měří se pouze natíraná plocha)  
- předznačení a reflexní úpravu</t>
  </si>
  <si>
    <t>93</t>
  </si>
  <si>
    <t>915211</t>
  </si>
  <si>
    <t>VODOROVNÉ DOPRAVNÍ ZNAČENÍ PLASTEM HLADKÉ - DODÁVKA A POKLÁDKA</t>
  </si>
  <si>
    <t>dle pol.č.915111: 112,5m2=112,500 [A]</t>
  </si>
  <si>
    <t>94</t>
  </si>
  <si>
    <t>91782</t>
  </si>
  <si>
    <t>VÝŠKOVÁ ÚPRAVA OBRUBNÍKŮ KAMENNÝCH</t>
  </si>
  <si>
    <t>vytrhání, očištění, manipulace, nové betonové lože, osazení</t>
  </si>
  <si>
    <t>vlevo: 128,5m=128,500 [A] 
vpravo: 127,0m=127,000 [B] 
Celkem: A+B=255,500 [C]</t>
  </si>
  <si>
    <t>Položka výšková úprava obrub zahrnuje jejich vytrhání, očištění, manipulaci, nové betonové lože a osazení. Případné nutné doplnění novými obrubami se uvede v položkách 9172 až 9177.</t>
  </si>
  <si>
    <t>95</t>
  </si>
  <si>
    <t>91914</t>
  </si>
  <si>
    <t>ŘEZÁNÍ ŽELEZOBETONOVÝCH KONSTRUKCÍ</t>
  </si>
  <si>
    <t>případně nutné proříznutí pro zvedání mostních polí: 2*2*0,20*8,00=6,400 [A] 
proříznutí betonové konstrukce mostu v místě stávajících ovládacích věží: 5*4,50*0,50=11,250 [B] 
Celkem: A+B=17,650 [C]</t>
  </si>
  <si>
    <t>položka zahrnuje řezání železobetonových konstrukcí bez ohledu na tloušťku, včetně spotřeby vody</t>
  </si>
  <si>
    <t>96</t>
  </si>
  <si>
    <t>TĚSNĚNÍ SPAR ASF ZÁLIVKOU MODIFIK PRŮŘ DO 600MM2</t>
  </si>
  <si>
    <t>dle pol.č.113765: 255,5m=255,500 [A]</t>
  </si>
  <si>
    <t>97</t>
  </si>
  <si>
    <t>931326</t>
  </si>
  <si>
    <t>TĚSNĚNÍ SPAR ASF ZÁLIVKOU MODIFIK PRŮŘ DO 800MM2</t>
  </si>
  <si>
    <t>dle pol.č.113766: 26,6m=26,600 [A]</t>
  </si>
  <si>
    <t>98</t>
  </si>
  <si>
    <t>93133</t>
  </si>
  <si>
    <t>TĚSNĚNÍ DILATAČNÍCH SPAR POLYURETANOVÝM TMELEM</t>
  </si>
  <si>
    <t>proříznutá betonová konstrukce mostu v místě stávajících ovládacích věží: 
z pol.č.91914: 11,25m2*0,01=0,113 [A]</t>
  </si>
  <si>
    <t>99</t>
  </si>
  <si>
    <t>93153</t>
  </si>
  <si>
    <t>MOSTNÍ ZÁVĚRY POVRCHOVÉ POSUN DO 160MM</t>
  </si>
  <si>
    <t>7,8+4*7,6+8,0=46,200 [A]</t>
  </si>
  <si>
    <t>- výrobní dokumentace (vč. technologického předpisu)  
- dodání kompletního dil. zařízení vč. všech přepravních a montážních úprav a zařízení  
- řezání a sváření na staveništi a eventuelní nutnou opravu nátěrů po těchto úkonech  
- bednění a dodatečné zabetonování dilatačního zařízení  
- pro kovové součásti je nutné užít ustanovení pro TMCH.94  
- dodání spojovacího, kotevního a těsnícího materiálu  
- úprava a příprava prostoru, včetně kotevních prvků, jejich ošetření a očištění  
- zřízení kompletního mostního závěru podle příslušného technolog. předpisu, včetně předepsaného nastavení  
- zřízení mostního závěru po etapách, včetně pracovních spar a spojů  
- úprava  most. závěru  ve styku  s ostatními konstrukcemi  a zařízeními (u obrubníků a podél vozovek, na chodnících, na římsách, napojení izolací a pod.)  
- ochrana mostního závěru proti bludným proudům a vývody pro jejich měření  
- ochrana mostního závěru do doby provedení definitivního stavu, veškeré provizorní úpravy a opatření  
- konečné  úpravy most. závěru jako  povrchové  povlaky, zálivky, které  nejsou součástí jiných konstrukcí, vyčištění, osaz. krytek šroubů, tmelení, těsnění, výplň spar a pod.  
- úprava, očištění a ošetření prostoru kolem mostního závěru  
- opatření mostního závěru znakem výrobce a typovým číslem  
- provedení odborné prohlídky, je-li požadována</t>
  </si>
  <si>
    <t>100</t>
  </si>
  <si>
    <t>93490</t>
  </si>
  <si>
    <t>ÚPRAVA OVLÁDÁNÍ JEZOVÝCH POLÍ</t>
  </si>
  <si>
    <t>demontáž ovládání jezových polí (t.zv. transmisí), uložení ve skladu, oprava a údržba, PKO, zpětná montáž  
zajištění stávajících zařízení</t>
  </si>
  <si>
    <t>101</t>
  </si>
  <si>
    <t>93650</t>
  </si>
  <si>
    <t>DROBNÉ DOPLŇK KONSTR KOVOVÉ</t>
  </si>
  <si>
    <t>včetně přikotvení, PKO</t>
  </si>
  <si>
    <t>ocelová brána pod mostem: 
obvodový rám: (3*3,00+2*3,50)*6,908kg/m=110,528 [A] 
brány: 2*(2*1,50+2*2,50)*5,616kg/m=89,856 [B] 
výplň z pletiva: 3,00*3,50*5,0kg/m2=52,500 [C] 
kotvení, spojovací materiál, prořez, svary (odhad): 50kg=50,000 [D] 
ocelová brána celkem: A+B+C+D=302,884 [E] 
ocelová výplň pod mostem: 
obvodový rám: (3*3,00+3*3,50)*6,908kg/m=134,706 [F] 
výplň z pletiva: 3,00*3,50*5,0kg/m2=52,500 [G] 
kotvení, spojovací materiál, prořez, svary (odhad): 40kg=40,000 [H] 
ocelová výplň celkem: F+G+H=227,206 [I] 
Celkem: E+I=530,090 [J]</t>
  </si>
  <si>
    <t>-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t>
  </si>
  <si>
    <t>102</t>
  </si>
  <si>
    <t>936509</t>
  </si>
  <si>
    <t>TABULKA S LETOPOČTEM</t>
  </si>
  <si>
    <t>103</t>
  </si>
  <si>
    <t>936534</t>
  </si>
  <si>
    <t>MOSTNÍ ODVODŇOVACÍ SOUPRAVA OBRUBNÍKOVÁ</t>
  </si>
  <si>
    <t>položka zahrnuje:  
- výrobní dokumentaci (včetně technologického předpisu)  
- dodání kompletní odvodňovací soupravy,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</si>
  <si>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104</t>
  </si>
  <si>
    <t>938543</t>
  </si>
  <si>
    <t>OČIŠTĚNÍ BETON KONSTR OTRYSKÁNÍM TLAK VODOU DO 1000 BARŮ</t>
  </si>
  <si>
    <t>očištění úložných prahů: 
OP1: 9,00*3,90+(2,00+9,00+2,00)*1,00=48,100 [A] 
P2: 11,50*2,40+(2,40+11,50+2,40+11,50)*1,00=55,400 [B] 
P3: 8,00*3,90+(2,00+8,00+2,00)*1,00=43,200 [C] 
P4: 8,00*3,90+2*(8,00+1,00)*1,00+3,90*1,00=53,100 [D] 
P5: 8,00*6,00+2*(8,00+1,00)*1,00+6,00*1,00=72,000 [E] 
OP6: (2,00+9,00+2,00)*9,25+(2,00+9,00+2,00)*1,00=133,250 [F] 
Celkem nosná kce (položka č. 626111) = 2 770,8975m2=2 770,898 [G] 
Celkem: A+B+C+D+E+F+G=3 175,948 [H]</t>
  </si>
  <si>
    <t>položka zahrnuje očištění předepsaným způsobem včetně odklizení vzniklého odpadu</t>
  </si>
  <si>
    <t>105</t>
  </si>
  <si>
    <t>938552</t>
  </si>
  <si>
    <t>OČIŠTĚNÍ BETON KONSTR OTRYSKÁNÍM NA SUCHO KŘEMIČ PÍSKEM</t>
  </si>
  <si>
    <t>očištění úložných prahů: 
OP1: 9,00*3,90+(2,00+9,00+2,00)*1,00=48,100 [A] 
P2: 11,50*2,40+(2,40+11,50+2,40+11,50)*1,00=55,400 [B] 
P3: 8,00*3,90+(2,00+8,00+2,00)*1,00=43,200 [C] 
P4: 8,00*3,90+2*(8,00+1,00)*1,00+3,90*1,00=53,100 [D] 
P5: 8,00*6,00+2*(8,00+1,00)*1,00+6,00*1,00=72,000 [E] 
OP6: (2,00+9,00+2,00)*9,25+(2,00+9,00+2,00)*1,00=133,250 [F] 
Celkem nosná kce (položka č. 626111) = 2 770,8975m2=2 770,898 [G] 
Celkem povrch nosné kce - 121.30*7.25=879.425m2=879,425 [H] 
Celkem: A+B+C+D+E+F+G+H=4 055,373 [I]</t>
  </si>
  <si>
    <t>106</t>
  </si>
  <si>
    <t>94490</t>
  </si>
  <si>
    <t>OCHRANNÁ KONSTRUKCE</t>
  </si>
  <si>
    <t>ochrana konstrukcí pod mostem: (112,30-2,40-2*3,40-2,80)*8,00=802,400 [A]</t>
  </si>
  <si>
    <t>Položka zahrnuje dovoz, montáž, údržbu, opotřebení (nájemné), demontáž, konzervaci, odvoz.</t>
  </si>
  <si>
    <t>107</t>
  </si>
  <si>
    <t>96616</t>
  </si>
  <si>
    <t>BOURÁNÍ KONSTRUKCÍ ZE ŽELEZOBETONU</t>
  </si>
  <si>
    <t>zábradlí: 
madlo: 0,04m2*(117,0+109,0)=9,040 [A] 
sloupky: 0,93*0,16*0,30*90ks+0,93*0,16*0,40*40ks+0,93*0,50*0,50*4ks=7,328 [B] 
výplň: 0,63*0,075*(117,0+109,0-90*0,3-40*0,4-4*0,5)=8,552 [C] 
zábradlí - celkem: A+B+C=24,920 [D] 
římsy: 0,2m2*120,30*2=48,120 [E] 
plentovací zídky pilířů P2 a P5: 2*2*0,40*2,40*3,25=12,480 [F] 
spádový železobeton na nosné konstrukci: 0,9m2*120,30=108,270 [G] 
Celkem: D+E+F+G=193,790 [H]</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</si>
  <si>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</si>
  <si>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108</t>
  </si>
  <si>
    <t>96618</t>
  </si>
  <si>
    <t>BOURÁNÍ KONSTRUKCÍ KOVOVÝCH</t>
  </si>
  <si>
    <t>zakrytí mostního otvoru z vlnitých plechů: 3,50*4,00*10,0kg/m2/1000=0,140 [A] 
odstranění ocelové brány pod mostem (odhad): 0,3t=0,300 [B] 
Celkem: A+B=0,440 [C]</t>
  </si>
  <si>
    <t>položka zahrnuje:  
- rozebrání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</si>
  <si>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109</t>
  </si>
  <si>
    <t>96713</t>
  </si>
  <si>
    <t>VYBOURÁNÍ ČÁSTÍ KONSTRUKCÍ KAMENNÝCH NA MC</t>
  </si>
  <si>
    <t>závěrné zídky: 
OP1: 4,2m2*7,70=32,340 [A] 
OP6: 0,6m2*7,50=4,500 [B] 
OP6 krátké pole: 0,6m2*7,50=4,500 [C] 
Celkem: A+B+C=41,340 [D]</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</si>
  <si>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</si>
  <si>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110</t>
  </si>
  <si>
    <t>96715</t>
  </si>
  <si>
    <t>VYBOURÁNÍ ČÁSTÍ KONSTRUKCÍ BETON</t>
  </si>
  <si>
    <t>betonový podklad pod litý asfalt chodníků: 
vlevo: 0,12m2*116,00=13,920 [A] 
vpravo: 0,22m2*120,00=26,400 [B] 
Celkem: A+B=40,320 [C]</t>
  </si>
  <si>
    <t>111</t>
  </si>
  <si>
    <t>96718</t>
  </si>
  <si>
    <t>VYBOURÁNÍ ČÁSTÍ KONSTRUKCÍ KOVOVÝCH</t>
  </si>
  <si>
    <t>odstranění předpjetí (odhad): 
lana/tyče D 25mm, pomocné kce (deviátory, kotvy, atd.): 2*2*115,80*3,86kg/m/1000+0,25t=2,038 [A]</t>
  </si>
  <si>
    <t>112</t>
  </si>
  <si>
    <t>96785C</t>
  </si>
  <si>
    <t>VYBOURÁNÍ MOSTNÍCH DILATAČNÍCH ZÁVĚRŮ EMZ PRŮŘEZU DO 0,04M2</t>
  </si>
  <si>
    <t>včetně uložení na skládku a poplatku za skládku</t>
  </si>
  <si>
    <t>5,2+7,5*4+7,7=42,900 [A]</t>
  </si>
  <si>
    <t>položka zahrnuje vybourání hmoty EMZ a veškerých kovových součástí  
položka zahrnuje veškerou manipulaci s vybouranou sutí a hmotami včetně roztřídění na jednotlivé části a včetně uložení na skládku. Nezahrnuje poplatek za skládku, který se vykazuje v položce 0141** (s výjimkou malého množství bouraného materiálu, kde je možné poplatek zahrnout do jednotkové ceny bourání – tento fakt musí být uveden v doplňujícím textu k položce)  
položka zahrnuje veškeré další práce plynoucí z technologického předpisu a z platných předpisů</t>
  </si>
  <si>
    <t>113</t>
  </si>
  <si>
    <t>96787</t>
  </si>
  <si>
    <t>VYBOURÁNÍ MOSTNÍCH ODVODŇOVAČŮ</t>
  </si>
  <si>
    <t>114</t>
  </si>
  <si>
    <t>96815</t>
  </si>
  <si>
    <t>VYSEKÁNÍ OTVORŮ, KAPES, RÝH V ŽELEZOBETONOVÉ KONSTRUKCI</t>
  </si>
  <si>
    <t>ruční obourání podhlédů hlavních nosných trámů, položka zahrnuje i manupulaci s veškerým materiálem, pomocné konstrukce a lešení, apod… 
uvažováno 75% podhledu nosných trámů šířky do hloubky 150mm 
obourání celkem - 0.75*0.40*0.15*6*(19.25+26.45+24.40+23.70+20.50+3.50)=31,806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</si>
  <si>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</si>
  <si>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115</t>
  </si>
  <si>
    <t>969234</t>
  </si>
  <si>
    <t>VYBOURÁNÍ POTRUBÍ DN DO 200MM KANALIZAČ</t>
  </si>
  <si>
    <t>dle pol.č.721174: 138,0m=138,000 [A]</t>
  </si>
  <si>
    <t>SO 401</t>
  </si>
  <si>
    <t>Přeložka VO - TS města Přelouče</t>
  </si>
  <si>
    <t>SO 401.1</t>
  </si>
  <si>
    <t>Přeložka VO - TS Města Přelouče - Zemní práce</t>
  </si>
  <si>
    <t>10.652.907</t>
  </si>
  <si>
    <t>Trubka KOPOFLEX  75 černá UV stabilní</t>
  </si>
  <si>
    <t>Trubka KOPOFLEX  75 černá UV stabilní, 
nebo ekvivalentní technické řešení</t>
  </si>
  <si>
    <t>119003131</t>
  </si>
  <si>
    <t>Výstražná páska pro zabezpečení výkopu zřízení</t>
  </si>
  <si>
    <t>Pomocné konstrukce při zabezpečení výkopu svislé výstražná páska zřízení</t>
  </si>
  <si>
    <t>119003132</t>
  </si>
  <si>
    <t>Výstražná páska pro zabezpečení výkopu odstranění</t>
  </si>
  <si>
    <t>Pomocné konstrukce při zabezpečení výkopu svislé výstražná páska odstranění</t>
  </si>
  <si>
    <t>130951121</t>
  </si>
  <si>
    <t>Bourání kcí v hloubených vykopávkách ze zdiva z betonu prostého strojně</t>
  </si>
  <si>
    <t>Bourání konstrukcí v hloubených vykopávkách s přemístěním suti na hromady na vzdálenost do 20 m nebo s naložením na dopravní prostředek strojně z betonu prostého neprokládaného</t>
  </si>
  <si>
    <t>131201109</t>
  </si>
  <si>
    <t>Příplatek za lepivost u hloubení jam nezapažených v hornině tř. 3</t>
  </si>
  <si>
    <t>Hloubení nezapažených jam a zářezů s urovnáním dna do předepsaného profilu a spádu Příplatek k cenám za lepivost horniny tř. 3</t>
  </si>
  <si>
    <t>171101103</t>
  </si>
  <si>
    <t>Uložení sypaniny z hornin soudržných do násypů zhutněných do 100 % PS</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</si>
  <si>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</si>
  <si>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175151101</t>
  </si>
  <si>
    <t>Obsypání potrubí strojně sypaninou bez prohození, uloženou do 3 m</t>
  </si>
  <si>
    <t>Obsypání potrubí strojně sypaninou z vhodných hornin tř. 1 až 4 nebo materiálem připraveným podél výkopu ve vzdálenosti do 3 m od jeho kraje, pro jakoukoliv hloubku výkopu a míru zhutnění bez prohození sypaniny</t>
  </si>
  <si>
    <t>ANT559</t>
  </si>
  <si>
    <t>Folie 611 červená 330x250 BLESK</t>
  </si>
  <si>
    <t>Folie 611 červená 330x250 BLESK, 
nebo ekvivalentní technické řešení</t>
  </si>
  <si>
    <t>22-M</t>
  </si>
  <si>
    <t>Montáže technologických zařízení pro dopravní stavby</t>
  </si>
  <si>
    <t>220960001</t>
  </si>
  <si>
    <t>Montáž stožáru nebo sloupku přímého zapuštěného - betonový základ</t>
  </si>
  <si>
    <t>Montáž stožáru nebo sloupku včetně postavení stožáru, usazení nebo zabetonování základu, zatažení kabelu do stožáru, připojení kabelu, připojení uzemnění přímého zapuštěného</t>
  </si>
  <si>
    <t>58932576</t>
  </si>
  <si>
    <t>beton C 16/20 X0,XC1 kamenivo frakce 0/22</t>
  </si>
  <si>
    <t>46-M</t>
  </si>
  <si>
    <t>Zemní práce při extr.mont.pracích</t>
  </si>
  <si>
    <t>460070303</t>
  </si>
  <si>
    <t>Hloubení nezapažených jam pro základy světelných návěstidel stožárových s 1 až 3 světly v hor. tř 3</t>
  </si>
  <si>
    <t>Hloubení nezapažených jam ručně pro ostatní konstrukce  s přemístěním výkopku do vzdálenosti 3 m od okraje jámy nebo naložením na dopravní prostředek, včetně zásypu, zhutnění a urovnání povrchu pro základy světelných návěstidel stožárových s 1 až 3 světly , v hornině třídy 3</t>
  </si>
  <si>
    <t>460150163</t>
  </si>
  <si>
    <t>Hloubení kabelových zapažených i nezapažených rýh ručně š 35 cm, hl 80 cm, v hornině tř 3</t>
  </si>
  <si>
    <t>Hloubení zapažených i nezapažených kabelových rýh ručně včetně urovnání dna s přemístěním výkopku do vzdálenosti 3 m od okraje jámy nebo naložením na dopravní prostředek šířky 35 cm, hloubky 80 cm, v hornině třídy 3</t>
  </si>
  <si>
    <t>460421912</t>
  </si>
  <si>
    <t>Lože kabelů z prohozeného výkopku se zakrytím cihlami šířky lože do 30 cm</t>
  </si>
  <si>
    <t>Kabelové lože včetně podsypu, zhutnění a urovnání povrchu  oprava lože kabelů včetně vyjmutí a očištění cihel, odstranění záhozové vrstvy, zřízení podsypu a záhozu tloušťky 5 cm nad kabel, zhutnění a urovnání povrchu, zakrytí cihlami s použitím maximálně 25 % nových cihel, z prohozeného výkopku, šířky lože přes 15 do 30 cm</t>
  </si>
  <si>
    <t>460490013</t>
  </si>
  <si>
    <t>Krytí kabelů výstražnou fólií šířky 34 cm</t>
  </si>
  <si>
    <t>Krytí kabelů, spojek, koncovek a odbočnic  kabelů výstražnou fólií z PVC včetně vyrovnání povrchu rýhy, rozvinutí a uložení fólie do rýhy, fólie šířky do 34cm</t>
  </si>
  <si>
    <t>460560163</t>
  </si>
  <si>
    <t>Zásyp rýh ručně šířky 35 cm, hloubky 80 cm, z horniny třídy 3</t>
  </si>
  <si>
    <t>Zásyp kabelových rýh ručně s uložením výkopku ve vrstvách včetně zhutnění a urovnání povrchu šířky 35 cm hloubky 80 cm, v hornině třídy 3</t>
  </si>
  <si>
    <t>741</t>
  </si>
  <si>
    <t>Elektroinstalace - silnoproud</t>
  </si>
  <si>
    <t>741110013</t>
  </si>
  <si>
    <t>Montáž trubka plastová tuhá D přes 35 mm uložená volně</t>
  </si>
  <si>
    <t>Montáž trubek elektroinstalačních s nasunutím nebo našroubováním do krabic plastových tuhých, uložených volně, vnější O přes 35 mm, 
nebo ekvivalentní technické řešení</t>
  </si>
  <si>
    <t>997</t>
  </si>
  <si>
    <t>Přesun sutě</t>
  </si>
  <si>
    <t>997013501</t>
  </si>
  <si>
    <t>Odvoz suti a vybouraných hmot na skládku nebo meziskládku do 1 km se složením</t>
  </si>
  <si>
    <t>Odvoz suti a vybouraných hmot na skládku nebo meziskládku  se složením, na vzdálenost do 1 km</t>
  </si>
  <si>
    <t>997013509</t>
  </si>
  <si>
    <t>Příplatek k odvozu suti a vybouraných hmot na skládku ZKD 1 km přes 1 km</t>
  </si>
  <si>
    <t>Odvoz suti a vybouraných hmot na skládku nebo meziskládku  se složením, na vzdálenost Příplatek k ceně za každý další i započatý 1 km přes 1 km</t>
  </si>
  <si>
    <t>997223855</t>
  </si>
  <si>
    <t>Poplatek za uložení na skládce (skládkovné) zeminy a kameniva kód odpadu 170 504</t>
  </si>
  <si>
    <t>Poplatek za uložení stavebního odpadu na skládce (skládkovné) zeminy a kameniva zatříděného do Katalogu odpadů pod kódem 170 504</t>
  </si>
  <si>
    <t>HSV</t>
  </si>
  <si>
    <t>Práce a dodávky HSV</t>
  </si>
  <si>
    <t>WVN.DP345300W</t>
  </si>
  <si>
    <t>Trubka kanalizační plastová KGEM-315x1500 SN8</t>
  </si>
  <si>
    <t>Trubka kanalizační plastová KGEM-315x1500 SN8, 
nebo ekvivalentní technické řešení</t>
  </si>
  <si>
    <t>SO 401.2</t>
  </si>
  <si>
    <t>Přeložka VO - TS Města Přelouče - Elektromontážní práce</t>
  </si>
  <si>
    <t>21-M</t>
  </si>
  <si>
    <t>Elektromontáže</t>
  </si>
  <si>
    <t>1251434</t>
  </si>
  <si>
    <t>Svítidlo 32 LED/ 5137 lm/ 52W, hliníkový korpus 555x380x112mm , 5 kg, IP 66 s hladkým povrchem, doplněno systémem s přetlakovým pojistným ventilem, životnost 80</t>
  </si>
  <si>
    <t>SVITIDLO VOLTANA 3 LED /OPTIKA 5137/24LE, 
nebo ekvivalentní technické řešení</t>
  </si>
  <si>
    <t>1290882</t>
  </si>
  <si>
    <t>STOZAR VER. OSV. UZL 10-133/89 Z</t>
  </si>
  <si>
    <t>STOZAR VER. OSV. UZL 10-133/89 Z, 
nebo ekvivalentní technické řešení</t>
  </si>
  <si>
    <t>1504923</t>
  </si>
  <si>
    <t>VYLOZNIK UZA 1-1500/ Z</t>
  </si>
  <si>
    <t>VYLOZNIK UZA 1-1500/ Z, 
nebo ekvivalentní technické řešení</t>
  </si>
  <si>
    <t>210202010</t>
  </si>
  <si>
    <t>Montáž svítidlo výbojkové průmyslové nebo venkovní raménkové</t>
  </si>
  <si>
    <t>Montáž svítidel výbojkových se zapojením vodičů průmyslových nebo venkovních raménkových</t>
  </si>
  <si>
    <t>210204011</t>
  </si>
  <si>
    <t>Montáž stožárů osvětlení ocelových samostatně stojících délky do 12 m</t>
  </si>
  <si>
    <t>Montáž stožárů osvětlení, bez zemních prací  ocelových samostatně stojících, délky do 12 m</t>
  </si>
  <si>
    <t>210204103</t>
  </si>
  <si>
    <t>Montáž výložníků osvětlení jednoramenných sloupových hmotnosti do 35 kg</t>
  </si>
  <si>
    <t>Montáž výložníků osvětlení  jednoramenných sloupových, hmotnosti do 35 kg</t>
  </si>
  <si>
    <t>210280001</t>
  </si>
  <si>
    <t>Reviza a prohlídky el rozvodů a zařízení celková prohlídka pro objem mtž prací do 100 000 Kč</t>
  </si>
  <si>
    <t>Zkoušky a prohlídky elektrických rozvodů a zařízení  celková prohlídka, zkoušení, měření a vyhotovení revizní zprávy pro objem montážních prací do 100 tisíc Kč</t>
  </si>
  <si>
    <t>210800411</t>
  </si>
  <si>
    <t>Montáž vodiče Cu izolovaný plný a laněný s PVC pláštěm do 1 kV žíla 0,15 až 16 mm2 zatažený (CY, CHAH-R(V))</t>
  </si>
  <si>
    <t>Montáž izolovaných vodičů měděných do 1 kV bez ukončení uložených v trubkách nebo lištách zatažených plných a laněných s PVC pláštěm, bezhalogenových, ohniodolných (CY, CHAH-R(V),...) průřezu žíly 0,5 až 16 mm2, 
nebo ekvivalentní technické řešení</t>
  </si>
  <si>
    <t>KAB000040</t>
  </si>
  <si>
    <t>(H07V-K) CYA 16 zelenožlutá</t>
  </si>
  <si>
    <t>(H07V-K) CYA 16 zelenožlutá, 
nebo ekvivalentní technické řešení</t>
  </si>
  <si>
    <t>10.048.779</t>
  </si>
  <si>
    <t>Spojka SVCZC 10 CU smršťovací</t>
  </si>
  <si>
    <t>Spojka SVCZC 10 CU smršťovací, 
nebo ekvivalentní technické řešení</t>
  </si>
  <si>
    <t>1305794</t>
  </si>
  <si>
    <t>SVORKA SR02-M8 103130</t>
  </si>
  <si>
    <t>SVORKA SR02-M8 103130, 
nebo ekvivalentní technické řešení</t>
  </si>
  <si>
    <t>1501601</t>
  </si>
  <si>
    <t>SVORKA SR03c</t>
  </si>
  <si>
    <t>SVORKA SR03c, 
nebo ekvivalentní technické řešení</t>
  </si>
  <si>
    <t>34111030</t>
  </si>
  <si>
    <t>kabel silový s Cu jádrem 1 kV 3x1,5mm2</t>
  </si>
  <si>
    <t>kabel silový s Cu jádrem 1 kV 3x1,5mm2, 
nebo ekvivalentní technické řešení</t>
  </si>
  <si>
    <t>35441073</t>
  </si>
  <si>
    <t>drát D 10mm FeZn</t>
  </si>
  <si>
    <t>drát D 10mm FeZn, 
nebo ekvivalentní technické řešení</t>
  </si>
  <si>
    <t>35442062</t>
  </si>
  <si>
    <t>pás zemnící 30x4mm FeZn</t>
  </si>
  <si>
    <t>pás zemnící 30x4mm FeZn, 
nebo ekvivalentní technické řešení</t>
  </si>
  <si>
    <t>741122122</t>
  </si>
  <si>
    <t>Montáž kabel Cu plný kulatý žíla 3x1,5 až 6 mm2 zatažený v trubkách (CYKY)</t>
  </si>
  <si>
    <t>Montáž kabelů měděných bez ukončení uložených v trubkách zatažených plných kulatých nebo bezhalogenových (CYKY) počtu a průřezu žil 3x1,5 až 6 mm2</t>
  </si>
  <si>
    <t>741122133</t>
  </si>
  <si>
    <t>Montáž kabel Cu plný kulatý žíla 4x10 mm2 zatažený v trubkách (CYKY)</t>
  </si>
  <si>
    <t>Montáž kabelů měděných bez ukončení uložených v trubkách zatažených plných kulatých nebo bezhalogenových (CYKY) počtu a průřezu žil 4x10 mm2</t>
  </si>
  <si>
    <t>741130001</t>
  </si>
  <si>
    <t>Ukončení vodič izolovaný do 2,5mm2 v rozváděči nebo na přístroji</t>
  </si>
  <si>
    <t>Ukončení vodičů izolovaných s označením a zapojením v rozváděči nebo na přístroji, průřezu žíly do 2,5 mm2</t>
  </si>
  <si>
    <t>741130005</t>
  </si>
  <si>
    <t>Ukončení vodič izolovaný do 10 mm2 v rozváděči nebo na přístroji</t>
  </si>
  <si>
    <t>Ukončení vodičů izolovaných s označením a zapojením v rozváděči nebo na přístroji, průřezu žíly do 10 mm2</t>
  </si>
  <si>
    <t>741130006</t>
  </si>
  <si>
    <t>Ukončení vodič izolovaný do 16 mm2 v rozváděči nebo na přístroji</t>
  </si>
  <si>
    <t>Ukončení vodičů izolovaných s označením a zapojením v rozváděči nebo na přístroji, průřezu žíly do 16 mm2</t>
  </si>
  <si>
    <t>741136001</t>
  </si>
  <si>
    <t>Propojení kabel celoplastový spojkou venkovní smršťovací do 1 kV 4x10-16 mm2</t>
  </si>
  <si>
    <t>Propojení kabelů nebo vodičů spojkou venkovní teplem smršťovací kabelů celoplastových, počtu a průřezu žil 4x10 až 16 mm2</t>
  </si>
  <si>
    <t>741410021</t>
  </si>
  <si>
    <t>Montáž vodič uzemňovací pásek průřezu do 120 mm2 v městské zástavbě v zemi</t>
  </si>
  <si>
    <t>Montáž uzemňovacího vedení s upevněním, propojením a připojením pomocí svorek v zemi s izolací spojů pásku průřezu do 120 mm2 v městské zástavbě</t>
  </si>
  <si>
    <t>741410041</t>
  </si>
  <si>
    <t>Montáž vodič uzemňovací drát nebo lano D do 10 mm v městské zástavbě</t>
  </si>
  <si>
    <t>Montáž uzemňovacího vedení s upevněním, propojením a připojením pomocí svorek v zemi s izolací spojů drátu nebo lana O do 10 mm v městské zástavbě</t>
  </si>
  <si>
    <t>741420022</t>
  </si>
  <si>
    <t>Montáž svorka hromosvodná se 3 šrouby</t>
  </si>
  <si>
    <t>Montáž hromosvodného vedení svorek se 3 a více šrouby</t>
  </si>
  <si>
    <t>PKB.711027</t>
  </si>
  <si>
    <t>CYKY-J 4x10 RE</t>
  </si>
  <si>
    <t>KM</t>
  </si>
  <si>
    <t>CYKY-J 4x10 RE, 
nebo ekvivalentní technické řešení</t>
  </si>
  <si>
    <t>SO 401.3</t>
  </si>
  <si>
    <t>Přeložka VO - TS Města Přelouče - Demontáže</t>
  </si>
  <si>
    <t>Demontáže</t>
  </si>
  <si>
    <t>Demontář elektroinstalace - silnoproud</t>
  </si>
  <si>
    <t>HZS</t>
  </si>
  <si>
    <t>Hodinové zúčtovací sazby</t>
  </si>
  <si>
    <t>HZS2221</t>
  </si>
  <si>
    <t>Hodinová zúčtovací sazba elektrikář - likvidace demontovaného materiálu</t>
  </si>
  <si>
    <t>HOD</t>
  </si>
  <si>
    <t>Hodinové zúčtovací sazby profesí PSV  provádění stavebních instalací elektrikář, 
nebo ekvivalentní technické řešení</t>
  </si>
  <si>
    <t>SO 431</t>
  </si>
  <si>
    <t>Přeložka VO - Osvětlení a energetické systémy</t>
  </si>
  <si>
    <t>SO 431.1</t>
  </si>
  <si>
    <t>Přeložka VO - Osvětlení a energetické systémy - Zemní práce</t>
  </si>
  <si>
    <t>Montáž trubek elektroinstalačních s nasunutím nebo našroubováním do krabic plastových tuhých, uložených volně, vnější O přes 35 mm</t>
  </si>
  <si>
    <t>SO 431.2</t>
  </si>
  <si>
    <t>Přeložka VO - Osvětlení a energetické systémy - Elektromontážní práce</t>
  </si>
  <si>
    <t>Nástěnné svítidlo MINI-LEDWEG 2.0 3L XHP CREE 26W/3515lm, 4000K,  ON/OFF, RAL 7016, IP66, optický systém N72 street 2.0, hliníkový korpus 376x220x110mm s hladký</t>
  </si>
  <si>
    <t>210204202</t>
  </si>
  <si>
    <t>Montáž elektrovýzbroje stožárů osvětlení 2 okruhy</t>
  </si>
  <si>
    <t>Montáž elektrovýzbroje stožárů osvětlení  2 okruhy</t>
  </si>
  <si>
    <t>Montáž izolovaných vodičů měděných do 1 kV bez ukončení uložených v trubkách nebo lištách zatažených plných a laněných s PVC pláštěm, bezhalogenových, ohniodolných (CY, CHAH-R(V),...) průřezu žíly 0,5 až 16 mm2</t>
  </si>
  <si>
    <t>8500164662</t>
  </si>
  <si>
    <t>Výzbroj stožárová, SV 9.16.4</t>
  </si>
  <si>
    <t>Výzbroj stožárová, SV 9.16.4, 
nebo ekvivalentní technické řešení</t>
  </si>
  <si>
    <t>10.052.095</t>
  </si>
  <si>
    <t>Skříň HENSEL Mi 90100 prázdná</t>
  </si>
  <si>
    <t>Skříň HENSEL Mi 90100 prázdná, 
nebo ekvivalentní technické řešení</t>
  </si>
  <si>
    <t>10.074.805</t>
  </si>
  <si>
    <t>Svorka RSA  4 A řadová černá</t>
  </si>
  <si>
    <t>Svorka RSA  4 A řadová černá, 
nebo ekvivalentní technické řešení</t>
  </si>
  <si>
    <t>10.102.491</t>
  </si>
  <si>
    <t>036792 DIN LIŠTA SYM. H7,5MM L300MM</t>
  </si>
  <si>
    <t>036792 DIN LIŠTA SYM. H7,5MM L300MM, 
nebo ekvivalentní technické řešení</t>
  </si>
  <si>
    <t>1001461</t>
  </si>
  <si>
    <t>POJ.SPODEK VERTIKALNI D02 63A E18 S KRYT</t>
  </si>
  <si>
    <t>POJ.SPODEK VERTIKALNI D02 63A E18 S KRYT, 
nebo ekvivalentní technické řešení</t>
  </si>
  <si>
    <t>1242475</t>
  </si>
  <si>
    <t>KABELOVA PRUCHODKA D16 1SLM006500A1935</t>
  </si>
  <si>
    <t>KABELOVA PRUCHODKA D16 1SLM006500A1935, 
nebo ekvivalentní technické řešení</t>
  </si>
  <si>
    <t>3099011808</t>
  </si>
  <si>
    <t>Tyč závitová DIN 975 4.8 M10×1000 mm</t>
  </si>
  <si>
    <t>Tyč závitová DIN 975 4.8 M10×1000 mm, 
nebo ekvivalentní technické řešení</t>
  </si>
  <si>
    <t>34571093</t>
  </si>
  <si>
    <t>trubka elektroinstalační tuhá z PVC D 22,1/25 mm, délka 3 m</t>
  </si>
  <si>
    <t>34571426</t>
  </si>
  <si>
    <t>krabice pancéřová z PH 117x117x58 mm</t>
  </si>
  <si>
    <t>4502058333</t>
  </si>
  <si>
    <t>Podložka velkoplošná DIN 440R M10</t>
  </si>
  <si>
    <t>4510002408</t>
  </si>
  <si>
    <t>Matice šestihranná DIN 934 8.8 M10</t>
  </si>
  <si>
    <t>BALENÍ</t>
  </si>
  <si>
    <t>741110002</t>
  </si>
  <si>
    <t>Montáž trubka plastová tuhá D přes 23 do 35 mm uložená pevně</t>
  </si>
  <si>
    <t>Montáž trubek elektroinstalačních s nasunutím nebo našroubováním do krabic plastových tuhých, uložených pevně, vnější O přes 23 do 35 mm</t>
  </si>
  <si>
    <t>741112201</t>
  </si>
  <si>
    <t>Montáž krabice pancéřová protahovací plastová 120x120 mm</t>
  </si>
  <si>
    <t>Montáž krabic pancéřových bez napojení na trubky a lišty a demontáže a montáže víčka protahovacích nebo odbočných plastových čtyřhranných, vel. 120x120 mm</t>
  </si>
  <si>
    <t>741130003</t>
  </si>
  <si>
    <t>Ukončení vodič izolovaný do 4 mm2 v rozváděči nebo na přístroji</t>
  </si>
  <si>
    <t>Ukončení vodičů izolovaných s označením a zapojením v rozváděči nebo na přístroji, průřezu žíly do 4 mm2</t>
  </si>
  <si>
    <t>741210002</t>
  </si>
  <si>
    <t>Montáž rozvodnice oceloplechová nebo plastová běžná do 50 kg</t>
  </si>
  <si>
    <t>Montáž rozvodnic oceloplechových nebo plastových bez zapojení vodičů běžných, hmotnosti do 50 kg</t>
  </si>
  <si>
    <t>741910514</t>
  </si>
  <si>
    <t>Montáž se zhotovením konstrukce pro upevnění přístrojů do 100 kg</t>
  </si>
  <si>
    <t>Montáž kovových nosných a doplňkových konstrukcí se zhotovením pro upevnění přístrojů a zařízení celkové hmotnosti přes 50 do 100 kg</t>
  </si>
  <si>
    <t>PKB.713367</t>
  </si>
  <si>
    <t>CYKY-O 3x4</t>
  </si>
  <si>
    <t>CYKY-O 3x4, 
nebo ekvivalentní technické řešení</t>
  </si>
  <si>
    <t>HZS2212</t>
  </si>
  <si>
    <t>Hodinová zúčtovací sazba instalatér odborný zabezpečení kabelu v rozváděči RVO</t>
  </si>
  <si>
    <t>Hodinové zúčtovací sazby profesí PSV  provádění stavebních instalací instalatér odborný, 
nebo ekvivalentní technické řešení</t>
  </si>
  <si>
    <t>SO 431.3</t>
  </si>
  <si>
    <t>Přeložka VO - Osvětlení a energetické systémy - Demontáže</t>
  </si>
  <si>
    <t>Hodinová zúčtovací sazba elektrikář - předání demontovaného materiálu provozovateli VO</t>
  </si>
  <si>
    <t>Hodinové zúčtovací sazby profesí PSV  provádění stavebních instalací elektrikář</t>
  </si>
  <si>
    <t>SO 471</t>
  </si>
  <si>
    <t>Přeložka vedení NN - Povodí Labe</t>
  </si>
  <si>
    <t>SO 471.1</t>
  </si>
  <si>
    <t>Přeložka vedení NN - Povodí Labe - Elektromontážní práce</t>
  </si>
  <si>
    <t>210100004</t>
  </si>
  <si>
    <t>Ukončení vodičů v rozváděči nebo na přístroji včetně zapojení průřezu žíly do 25 mm2</t>
  </si>
  <si>
    <t>Ukončení vodičů izolovaných s označením a zapojením  v rozváděči nebo na přístroji průřezu žíly do 25 mm2</t>
  </si>
  <si>
    <t>210813037</t>
  </si>
  <si>
    <t>Montáž kabel Cu plný kulatý do 1 kV 4x25 až 35 mm2 uložený pevně (CYKY)</t>
  </si>
  <si>
    <t>Montáž izolovaných kabelů měděných do 1 kV bez ukončení plných a kulatých (CYKY, CHKE-R,...) uložených pevně počtu a průřezu žil 4x25 až 35 mm2</t>
  </si>
  <si>
    <t>NEZ02880</t>
  </si>
  <si>
    <t>H07RN-F 4G25</t>
  </si>
  <si>
    <t>H07RN-F 4G25, 
nebo ekvivalentní technické řešení</t>
  </si>
  <si>
    <t>1257461001</t>
  </si>
  <si>
    <t>VODIC CYA H07V-K 25 ZZ, KRUH 100M</t>
  </si>
  <si>
    <t>VODIC CYA H07V-K 25 ZZ, KRUH 100M, 
nebo ekvivalentní technické řešení</t>
  </si>
  <si>
    <t>220270328</t>
  </si>
  <si>
    <t>Montáž vodič Cu silnoproudý v trubkovodu nebo lištách CY, CYA 25,0 mm2</t>
  </si>
  <si>
    <t>Montáž vodiče nebo lana silnoproudého měděného uloženého v trubkovodu nebo v lištách včetně zatažení vodiče do trubek nebo lišt, instalace, manipulace s vodičem, prozvonění a označení, pročištění trubkovodu, otevření a zavření krabic CY, CYA 25,0 mm2, 
nebo ekvivalentní technické řešení</t>
  </si>
  <si>
    <t>10.046.675</t>
  </si>
  <si>
    <t>Svorka SPb Cu(SP1)</t>
  </si>
  <si>
    <t>Svorka SPb Cu(SP1), 
nebo ekvivalentní technické řešení</t>
  </si>
  <si>
    <t>10.074.543</t>
  </si>
  <si>
    <t>Vývodka OBO  42        IP54</t>
  </si>
  <si>
    <t>Vývodka OBO  42        IP54, 
nebo ekvivalentní technické řešení</t>
  </si>
  <si>
    <t>10.075.163</t>
  </si>
  <si>
    <t>Svěrka RSA L 35 koncová černá</t>
  </si>
  <si>
    <t>Svěrka RSA L 35 koncová černá, 
nebo ekvivalentní technické řešení</t>
  </si>
  <si>
    <t>10.076.221</t>
  </si>
  <si>
    <t>T kus MARS EKO 250/100 5128</t>
  </si>
  <si>
    <t>T kus MARS EKO 250/100 5128, 
nebo ekvivalentní technické řešení</t>
  </si>
  <si>
    <t>10.152.449</t>
  </si>
  <si>
    <t>Víko žlabu MARS V 250</t>
  </si>
  <si>
    <t>Víko žlabu MARS V 250, 
nebo ekvivalentní technické řešení</t>
  </si>
  <si>
    <t>10.152.646</t>
  </si>
  <si>
    <t>Víko MARS VOH 250 pozink</t>
  </si>
  <si>
    <t>Víko MARS VOH 250 pozink, 
nebo ekvivalentní technické řešení</t>
  </si>
  <si>
    <t>10.549.020</t>
  </si>
  <si>
    <t>Svorka RSA 35A řadová šedá</t>
  </si>
  <si>
    <t>Svorka RSA 35A řadová šedá, 
nebo ekvivalentní technické řešení</t>
  </si>
  <si>
    <t>10.549.155</t>
  </si>
  <si>
    <t>Pásek RSA 35A označovací dělený s pop.</t>
  </si>
  <si>
    <t>Pásek RSA 35A označovací dělený s pop., 
nebo ekvivalentní technické řešení</t>
  </si>
  <si>
    <t>10.587.486</t>
  </si>
  <si>
    <t>Žlab MARS NKZI 100X250X1.25 S pozink</t>
  </si>
  <si>
    <t>Žlab MARS NKZI 100X250X1.25 S pozink, 
nebo ekvivalentní technické řešení</t>
  </si>
  <si>
    <t>10.622.484</t>
  </si>
  <si>
    <t>Podpěra MARS NPS 250 F pozink</t>
  </si>
  <si>
    <t>Podpěra MARS NPS 250 F pozink, 
nebo ekvivalentní technické řešení</t>
  </si>
  <si>
    <t>10.652.906</t>
  </si>
  <si>
    <t>Trubka KOPOFLEX 110 černá UV stabilní</t>
  </si>
  <si>
    <t>Trubka KOPOFLEX 110 černá UV stabilní, 
nebo ekvivalentní technické řešení</t>
  </si>
  <si>
    <t>1001643</t>
  </si>
  <si>
    <t>DIN LISTA 7,5X35 300MM NSYSDR30B</t>
  </si>
  <si>
    <t>DIN LISTA 7,5X35 300MM NSYSDR30B, 
nebo ekvivalentní technické řešení</t>
  </si>
  <si>
    <t>1002611</t>
  </si>
  <si>
    <t>PRICHYTKA SONAP 28-34MM 2056U 3 34 FT</t>
  </si>
  <si>
    <t>PRICHYTKA SONAP 28-34MM 2056U 3 34 FT, 
nebo ekvivalentní technické řešení</t>
  </si>
  <si>
    <t>1141349</t>
  </si>
  <si>
    <t>SVORKA PARALELNI /V4A/ Rd 7-10 /306029/</t>
  </si>
  <si>
    <t>SVORKA PARALELNI /V4A/ Rd 7-10 /306029/, 
nebo ekvivalentní technické řešení</t>
  </si>
  <si>
    <t>1204039</t>
  </si>
  <si>
    <t>DRZAK SONAP 10</t>
  </si>
  <si>
    <t>DRZAK SONAP 10, 
nebo ekvivalentní technické řešení</t>
  </si>
  <si>
    <t>1210510</t>
  </si>
  <si>
    <t>ROZVODNICE Mi 90301</t>
  </si>
  <si>
    <t>ROZVODNICE Mi 90301, 
nebo ekvivalentní technické řešení</t>
  </si>
  <si>
    <t>1251543</t>
  </si>
  <si>
    <t>ROZVODNICE Mi 90601</t>
  </si>
  <si>
    <t>ROZVODNICE Mi 90601, 
nebo ekvivalentní technické řešení</t>
  </si>
  <si>
    <t>1504135</t>
  </si>
  <si>
    <t>SVORKA SP NIRO RD 8-10 /365229/</t>
  </si>
  <si>
    <t>SVORKA SP NIRO RD 8-10 /365229/, 
nebo ekvivalentní technické řešení</t>
  </si>
  <si>
    <t>34571008</t>
  </si>
  <si>
    <t>lišta elektroinstalační hranatá bílá 40 x 40</t>
  </si>
  <si>
    <t>741110063</t>
  </si>
  <si>
    <t>Montáž trubka plastová ohebná D přes 35 mm uložená pod omítku</t>
  </si>
  <si>
    <t>Montáž trubek elektroinstalačních s nasunutím nebo našroubováním do krabic plastových ohebných, uložených pod omítku, vnější O přes 35 mm</t>
  </si>
  <si>
    <t>741110511</t>
  </si>
  <si>
    <t>Montáž lišta a kanálek vkládací šířky do 60 mm s víčkem</t>
  </si>
  <si>
    <t>Montáž lišt a kanálků elektroinstalačních se spojkami, ohyby a rohy a s nasunutím do krabic vkládacích s víčkem, šířky do 60 mm</t>
  </si>
  <si>
    <t>741122134</t>
  </si>
  <si>
    <t>Montáž kabel Cu plný kulatý žíla 4x16 až 25 mm2 zatažený v trubkách (CYKY)</t>
  </si>
  <si>
    <t>Montáž kabelů měděných bez ukončení uložených v trubkách zatažených plných kulatých nebo bezhalogenových (CYKY) počtu a průřezu žil 4x16 až 25 mm2</t>
  </si>
  <si>
    <t>741128027</t>
  </si>
  <si>
    <t>Příplatek k montáži kabelů za zatažení vodiče a kabelu do 12,00 kg</t>
  </si>
  <si>
    <t>Ostatní práce při montáži vodičů a kabelů Příplatek k cenám montáže vodičů a kabelů za zatahování vodičů a kabelů do tvárnicových tras s komorami nebo do kolektorů, hmotnosti do 12 kg</t>
  </si>
  <si>
    <t>741210102</t>
  </si>
  <si>
    <t>Montáž rozváděčů litinových, hliníkových nebo plastových sestava do 100 kg včetně nosné konstrukce</t>
  </si>
  <si>
    <t>Montáž rozváděčů litinových, hliníkových nebo plastových bez zapojení vodičů sestavy hmotnosti do 100 kg</t>
  </si>
  <si>
    <t>741420021</t>
  </si>
  <si>
    <t>Montáž svorka hromosvodná se 2 šrouby</t>
  </si>
  <si>
    <t>Montáž hromosvodného vedení svorek se 2 šrouby</t>
  </si>
  <si>
    <t>741810002</t>
  </si>
  <si>
    <t>Celková prohlídka elektrického rozvodu a zařízení do 500 000,- Kč</t>
  </si>
  <si>
    <t>Zkoušky a prohlídky elektrických rozvodů a zařízení celková prohlídka a vyhotovení revizní zprávy pro objem montážních prací přes 100 do 500 tis. Kč</t>
  </si>
  <si>
    <t>741910512</t>
  </si>
  <si>
    <t>Montáž se zhotovením konstrukce pro upevnění přístrojů do 10 kg</t>
  </si>
  <si>
    <t>Montáž kovových nosných a doplňkových konstrukcí se zhotovením pro upevnění přístrojů a zařízení celkové hmotnosti přes 5 do 10 kg</t>
  </si>
  <si>
    <t>NVB.4016</t>
  </si>
  <si>
    <t>hmoždinka natloukací Mungo 8 x 80 mm (bal. 100 ks)</t>
  </si>
  <si>
    <t>PKB.712009</t>
  </si>
  <si>
    <t>1-CYKY-J 4x25 RM</t>
  </si>
  <si>
    <t>1-CYKY-J 4x25 RM, 
nebo ekvivalentní technické řešení</t>
  </si>
  <si>
    <t>TWT.TSLL8</t>
  </si>
  <si>
    <t>Nerezové lano 10</t>
  </si>
  <si>
    <t>Nerezové lano 10, 
nebo ekvivalentní technické řešení</t>
  </si>
  <si>
    <t>742</t>
  </si>
  <si>
    <t>Elektroinstalace - slaboproud</t>
  </si>
  <si>
    <t>742110104</t>
  </si>
  <si>
    <t>Montáž kabelového žlabu 250/100 mm</t>
  </si>
  <si>
    <t>Montáž kabelového žlabu drátěného 250/100 mm</t>
  </si>
  <si>
    <t>742110124</t>
  </si>
  <si>
    <t>Montáž nosníku s konzolami nebo závitovými tyčemi pro slaboproud šířky 250 mm</t>
  </si>
  <si>
    <t>Montáž kabelového žlabu nosníku včetně konzol nebo závitových tyčí, šířky 250 mm</t>
  </si>
  <si>
    <t>Hodinová zúčtovací sazba elektrikář - součinnost při manipulaci s díly mostu</t>
  </si>
  <si>
    <t>HZS2222</t>
  </si>
  <si>
    <t>Hodinová zúčtovací sazba elektrikář odborný - kontrola zařízení po manipulaci s díly mostu</t>
  </si>
  <si>
    <t>Hodinové zúčtovací sazby profesí PSV  provádění stavebních instalací elektrikář odborný</t>
  </si>
  <si>
    <t>SO 471.2</t>
  </si>
  <si>
    <t>Přeložka vedení NN - Povodí Labe - Elektromontážní práce - demontáž</t>
  </si>
  <si>
    <t>Demontáže technologických zařízení pro dopravní stavby</t>
  </si>
  <si>
    <t>Demontáž Elektroinstalace - silnoproud</t>
  </si>
  <si>
    <t>Demontáž Elektroinstalace - slaboproud</t>
  </si>
  <si>
    <t>Montáž kabelového žlabu pro slaboproud drátěného 250/100 mm</t>
  </si>
  <si>
    <t>SO 701</t>
  </si>
  <si>
    <t>Obnova oplocení a schodiště - Povodí Labe</t>
  </si>
  <si>
    <t>701</t>
  </si>
  <si>
    <t>z pol.č.96615: 16,05m3*2,5t/m3=40,125 [A] 
z pol.č.96616: 2,875m3*2,6t/m3=7,475 [B] 
Celkem: A+B=47,600 [C]</t>
  </si>
  <si>
    <t>11120</t>
  </si>
  <si>
    <t>ODSTRANĚNÍ KŘOVIN</t>
  </si>
  <si>
    <t>odstranění křovin a stromů do průměru 100 mm  
doprava dřevin bez ohledu na vzdálenost  
spálení na hromadách nebo štěpkování</t>
  </si>
  <si>
    <t>25,0m2*0,20=5,000 [A]</t>
  </si>
  <si>
    <t>z pol.č.18222 a č.18232: (29,52m2+2,7m2)*0,15=4,833 [A]</t>
  </si>
  <si>
    <t>13273</t>
  </si>
  <si>
    <t>HLOUBENÍ RÝH ŠÍŘ DO 2M PAŽ I NEPAŽ TŘ. I</t>
  </si>
  <si>
    <t>dle pol.č.272324: 4,0m3=4,000 [A]</t>
  </si>
  <si>
    <t>rozprostření výkopku z rýh dle pol.č.13273: 4,0m3=4,000 [A] 
ornice dle pol.č.12110: 5,0m3=5,000 [B] 
Celkem: A+B=9,000 [C]</t>
  </si>
  <si>
    <t>pod kamenné desky: 0,9m2=0,900 [A]</t>
  </si>
  <si>
    <t>(13,7m2+10,9m2)*1,2(koeficient na svah 1:1,5)=29,520 [A]</t>
  </si>
  <si>
    <t>dle pol.č.18222 a č.18232: 29,52m2+2,7m2=32,220 [A]</t>
  </si>
  <si>
    <t>dle pol.č.18241: 32,22m2=32,220 [A]</t>
  </si>
  <si>
    <t>272324</t>
  </si>
  <si>
    <t>ZÁKLADY ZE ŽELEZOBETONU DO C25/30 (B30)</t>
  </si>
  <si>
    <t>základ schodiště: 0,50*1,00*1,00*2+(0,50*0,75+0,30*0,35)*1,00=1,480 [A] 
základ oplocení: (0,50+0,30)*0,75*(0,57+3,64)=2,526 [B] 
Celkem: A+B=4,006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</si>
  <si>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</si>
  <si>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272365</t>
  </si>
  <si>
    <t>VÝZTUŽ ZÁKLADŮ Z OCELI 10505, B500B</t>
  </si>
  <si>
    <t>podezdívka oplocení: 0,95m3*140kg/m3/1000=0,133 [A]</t>
  </si>
  <si>
    <t>272366</t>
  </si>
  <si>
    <t>VÝZTUŽ ZÁKLADŮ Z KARI SÍTÍ</t>
  </si>
  <si>
    <t>základy schodiště: (2*2*1,00*1,00+2*0,75*1,00)*7,9kg/m2/1000=0,043 [A] 
základy oplocení: 2*0,75*(0,57+3,64)*7,9kg/m2/1000*1,1(přesahy)=0,055 [B] 
Celkem: A+B=0,098 [C]</t>
  </si>
  <si>
    <t>kotvení nové podezdívky ke stávající: 10ks=10,000 [A]</t>
  </si>
  <si>
    <t>pod kamenné desky: 0,9m2*0,50=0,450 [A]</t>
  </si>
  <si>
    <t>58242</t>
  </si>
  <si>
    <t>DLÁŽDĚNÉ KRYTY Z KAMEN DESEK DO LOŽE Z MC</t>
  </si>
  <si>
    <t>tl. 150mm</t>
  </si>
  <si>
    <t>napojení: 0,9m2=0,900 [A]</t>
  </si>
  <si>
    <t>76720</t>
  </si>
  <si>
    <t>SCHODIŠTĚ KOVOVÉ</t>
  </si>
  <si>
    <t>schodnice: 
podélné U200: 2*(0,20+2,45+0,50+3,42+0,85)*25,3kg/m/1000=0,375 [A] 
ukončení: 1,00*25,3kg/m/1000=0,025 [B] 
výztuhy I100: 5*1,00*8,34kg/m/1000=0,042 [C] 
kotevní plechy: 2*3*0,20*0,30*0,012*7,85t/m3=0,034 [D] 
mezisoučet: A+B+C+D=0,476 [E] 
spojovací materiál, prořez, svary 15%: E*0,15=0,071 [F] 
schodnice - celkem: E+F=0,547 [G] 
pororošty: 
stupně: (8+10)*12kg/kus/1000=0,216 [H] 
mezipodesta: 0,75m2*20kg/m2/1000=0,015 [I] 
podesta: 1,0m2*20kg/m2/1000=0,020 [J] 
pororošty celkem: H+I+J=0,251 [K] 
schodiště celkem: G+K=0,798 [L]</t>
  </si>
  <si>
    <t>- položky doplňkových konstrukcí zahrnují vedle vlastních zámečnických výrobků i rámy, rošty, lišty, kování, podpěrné, závěsné, upevňovací prvky, spojovací a těsnící materiál, pomocný materiál, kompletní povrchovou úpravu, u doplňkových stavebních konstrukcí je zahrnuto drobné zasklení nebo jiná předepsaná výplň.</t>
  </si>
  <si>
    <t>76793</t>
  </si>
  <si>
    <t>OPLOCENÍ Z RÁMEČKOVÉHO PLETIVA</t>
  </si>
  <si>
    <t>(0,57+3,64)*1,70=7,157 [A]</t>
  </si>
  <si>
    <t>- položka zahrnuje vedle vlastního pletiva i rámy, rošty, lišty, kování, podpěrné, závěsné, upevňovací prvky, spojovací a těsnící materiál, pomocný materiál, kompletní povrchovou úpravu.  
- nejsou zahrnuty sloupky, jejich základové konstrukce a zemní práce, které se vykazují v samostatných položkách 338**, 272**, 26A**, 13***, není zahrnuta podezdívka (272**)</t>
  </si>
  <si>
    <t>76796</t>
  </si>
  <si>
    <t>VRATA A VRÁTKA</t>
  </si>
  <si>
    <t>uzamykatelná branka</t>
  </si>
  <si>
    <t>1,00*1,70=1,700 [A]</t>
  </si>
  <si>
    <t>- položka zahrnuje vedle vlastních vrat a vrátek i rámy, rošty, lišty, kování, podpěrné, závěsné, upevňovací prvky, spojovací a těsnící materiál, pomocný materiál, kompletní povrchovou úpravu, jsou zahrnuty i sloupky včetně kotvení, základové patky a nutných zemních prací.  
- je zahrnuto drobné zasklení nebo jiná předepsaná výplň.</t>
  </si>
  <si>
    <t>na schodiště: 6,2+7,1+1,0=14,300 [A]</t>
  </si>
  <si>
    <t>96615</t>
  </si>
  <si>
    <t>BOURÁNÍ KONSTRUKCÍ Z PROSTÉHO BETONU</t>
  </si>
  <si>
    <t>podezdívka rámového oplocení: 26,75*0,6m3/m=16,050 [A]</t>
  </si>
  <si>
    <t>vstupní podesta: 1,25*1,50*1,00+2*0,50*1,00*1,00=2,875 [A]</t>
  </si>
  <si>
    <t>s odvozem do šrotu</t>
  </si>
  <si>
    <t>schodiště: 0,5t=0,500 [A]</t>
  </si>
  <si>
    <t>966842</t>
  </si>
  <si>
    <t>ODSTRANĚNÍ OPLOCENÍ Z DRÁT PLETIVA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</si>
  <si>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 ,  
- položka zahrnuje i odstranění sloupků z jiného materiálu, odstranění vrat a vrátek.</t>
  </si>
  <si>
    <t>966843</t>
  </si>
  <si>
    <t>ODSTRANĚNÍ OPLOCENÍ Z RÁMEČ PLETIVA</t>
  </si>
  <si>
    <t>včetně branky, s odvozem do šrotu</t>
  </si>
  <si>
    <t>4,50+22,25=26,750 [A]</t>
  </si>
  <si>
    <t>SO 751</t>
  </si>
  <si>
    <t>Obnova oplocení a schodiště - ČEZ OZ</t>
  </si>
  <si>
    <t>751</t>
  </si>
  <si>
    <t>z pol.č.11315: 0,64m3*2,5t/m3=1,600 [A] 
z pol.č.11352: 6,0m*0,15*0,25*2,5t/m3=0,563 [B] 
z pol.č.96615: 3,3m3*2,5t/m3=8,250 [C] 
Celkem: A+B+C=10,413 [D]</t>
  </si>
  <si>
    <t>1,50*30,00+5,00*3,00=60,000 [A]</t>
  </si>
  <si>
    <t>11204</t>
  </si>
  <si>
    <t>KÁCENÍ STROMŮ D KMENE DO 0,3M S ODSTRANĚNÍM PAŘEZŮ</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</si>
  <si>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</si>
  <si>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11315</t>
  </si>
  <si>
    <t>ODSTRANĚNÍ KRYTU ZPEVNĚNÝCH PLOCH Z BETONU</t>
  </si>
  <si>
    <t>odstranění původní betonové plochy: 
z pol.č.581125: 6,4m2*0,10=0,640 [A]</t>
  </si>
  <si>
    <t>11352</t>
  </si>
  <si>
    <t>ODSTRANĚNÍ CHODNÍKOVÝCH OBRUBNÍKŮ BETONOVÝCH</t>
  </si>
  <si>
    <t>25,82m2*0,20=5,164 [A]</t>
  </si>
  <si>
    <t>z pol.č.18232: 25,82m2*0,20=5,164 [A]</t>
  </si>
  <si>
    <t>pro podezdívku oplocení: 0,50*1,00*(8,815+22,235)=15,525 [A]</t>
  </si>
  <si>
    <t>rozprostření výkopku z rýh dle pol.č.13273 a č.17411: 15,525m3-3,881m3=11,644 [A] 
ornice dle pol.č.12110: 5,164m3=5,164 [B] 
Celkem: A+B=16,808 [C]</t>
  </si>
  <si>
    <t>17411</t>
  </si>
  <si>
    <t>ZÁSYP JAM A RÝH ZEMINOU SE ZHUTNĚNÍM</t>
  </si>
  <si>
    <t>rýha pro základy: 
dle pol.č.13273: 15,525m3-pol.č.272324: 11,644m3=3,881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</si>
  <si>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</si>
  <si>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pod betonovou plochu dle pol.č.581125: 6,4m2=6,400 [A]</t>
  </si>
  <si>
    <t>vlevo: 8,82m2=8,820 [A] 
vpravo: 17,0m2=17,000 [B] 
Celkem: A+B=25,820 [C]</t>
  </si>
  <si>
    <t>dle pol.č.18232: 25,82m2=25,820 [A]</t>
  </si>
  <si>
    <t>základ podezdívky oplocení: 0,50*0,50*(8,815+22,235)=7,763 [A] 
podezdívka oplocení: 0,25*0,50*(8,815+22,235)=3,881 [B] 
Celkem: A+B=11,644 [C]</t>
  </si>
  <si>
    <t>podezdívka oplocení z pol.č.272324: 0,14 t/m3*3,88m3=0,543 [A]</t>
  </si>
  <si>
    <t>základ podezdívky oplocení: 2*0,50*(8,815+22,235)*7,9kg/m2/1000*1,1(přesahy)=0,270 [A]</t>
  </si>
  <si>
    <t>napojení na stávající konstrukce u brány vpravo a vlevo a u mostu: 3*5*2=30,000 [A]</t>
  </si>
  <si>
    <t>327215</t>
  </si>
  <si>
    <t>PŘEZDĚNÍ ZDÍ Z KAMENNÉHO ZDIVA</t>
  </si>
  <si>
    <t>rozebrání, očištění a očíslování kamenů, zpětné vyzdění</t>
  </si>
  <si>
    <t>řez II: 10,4m2*(0,50+0,80)*0,5=6,760 [A] 
řez III: 2,00*2,665*(0,50+0,75)*0,5=3,331 [B] 
Celkem: A+B=10,091 [C]</t>
  </si>
  <si>
    <t>položka zahrnuje rozebrání stávajícího zdiva, nezbytnou manipulaci s rozebraným materiálem (nakládání, doprava, složení, očištění, odvoz nepoužitelného materiálu a suti), vyzdění z tohoto materiálu (bez dodávky nového) včetně dodávky předepsaného materiálu pro výplň spar.</t>
  </si>
  <si>
    <t>431198</t>
  </si>
  <si>
    <t>SCHODIŠŤ KONSTR Z DÍLCŮ KAMENNÝCH - OBNOVA</t>
  </si>
  <si>
    <t>rozebrání, očištění a očíslování, zpětné uložení</t>
  </si>
  <si>
    <t>obnova vstupní podesty (řez IV): 1,4m2=1,400 [A]</t>
  </si>
  <si>
    <t>Položka zahrnuje veškerý materiál, výrobky a polotovary, včetně mimostaveništní a vnitrostaveništní dopravy (rovněž přesuny), včetně naložení a složení, případně s uložením.</t>
  </si>
  <si>
    <t>434198</t>
  </si>
  <si>
    <t>VÝŠKOVÁ ÚPRAVA KAMENNÝCH SCHODIŠŤOVÝCH STUPŇŮ</t>
  </si>
  <si>
    <t>16ks*1,05m/ks=16,800 [A]</t>
  </si>
  <si>
    <t>Položka zahrnuje rozebrání stávajících kamenných (nebo prefabrikovaných) stupňů, manipulaci, jejich očištění, případně vyspravení, doplnění původního podkladu a osazení do nové polohy.</t>
  </si>
  <si>
    <t>451314</t>
  </si>
  <si>
    <t>VÝPLŇOVÉ VRSTVY Z PROSTÉHO BETONU C25/30</t>
  </si>
  <si>
    <t>výplň za nábřežní zdí: 
řez II: 10,4m2*0,90=9,360 [A] 
řez III: 2,00*2,665*0,50=2,665 [B] 
Celkem: A+B=12,025 [C]</t>
  </si>
  <si>
    <t>56335</t>
  </si>
  <si>
    <t>VOZOVKOVÉ VRSTVY ZE ŠTĚRKODRTI TL. DO 250MM</t>
  </si>
  <si>
    <t>pod betonovou plochu dle pol.č.581125. 6,4m2=6,400 [A]</t>
  </si>
  <si>
    <t>581125</t>
  </si>
  <si>
    <t>CEMENTOBET KRYT JEDNOVRSTVÝ NEVYZTUŽENÝ TŘ IV TL 100MM</t>
  </si>
  <si>
    <t>betonová plocha (řez II): 1,67*3,83=6,396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</si>
  <si>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úpravu povrchu krytu uvedenou v kapitole 7.10 ČSN 73 6123-1  
- navrtání otvorů a osazení kotev a kluzných trnů v napojovacích spárách  
- nezahrnuje postřiky, nátěry</t>
  </si>
  <si>
    <t>(8,815+22,235)*1,20=37,260 [A]</t>
  </si>
  <si>
    <t>9112B1</t>
  </si>
  <si>
    <t>ZÁBRADLÍ MOSTNÍ SE SVISLOU VÝPLNÍ - DODÁVKA A MONTÁŽ</t>
  </si>
  <si>
    <t>dodávka a montáž repliky původního zábradlí včetně PKO</t>
  </si>
  <si>
    <t>předpoklad délky poškozené části: 3,0m=3,000 [A] 
fakturace bude provedena dle skutečnosti, potvrzené TDI</t>
  </si>
  <si>
    <t>položka zahrnuje:  
dodání zábradlí včetně předepsané povrchové úpravy  
kotvení sloupků, t.j. kotevní desky, šrouby z nerez oceli, vrty a zálivku, pokud zadávací dokumentace nestanoví jinak  
případné nivelační hmoty pod kotevní desky</t>
  </si>
  <si>
    <t>9112B2</t>
  </si>
  <si>
    <t>ZÁBRADLÍ MOSTNÍ SE SVISLOU VÝPLNÍ - MONTÁŽ S PŘESUNEM (BEZ DODÁVKY)</t>
  </si>
  <si>
    <t>včetně nové PKO</t>
  </si>
  <si>
    <t>montáž stávajícího demontovaného zábradlí včetně branek: 1,0+2,7+5,6+1,2=10,500 [A]</t>
  </si>
  <si>
    <t>položka zahrnuje:  
- dopravu demontovaného zařízení z dočasné skládky  
- jeho montáž a osazení na určeném místě včetně všech nutných konstrukcí a prací  
- nutnou opravu poškozených částí, opravu nátěrů  
- případnou náhradu zničených částí  
nezahrnuje kompletní novou PKO</t>
  </si>
  <si>
    <t>9112B3</t>
  </si>
  <si>
    <t>ZÁBRADLÍ MOSTNÍ SE SVISLOU VÝPLNÍ - DEMONTÁŽ S PŘESUNEM</t>
  </si>
  <si>
    <t>demontáž stávajícího zábradlí: 13,5m=13,500 [A]</t>
  </si>
  <si>
    <t>podél betonové plochy: 4,0m=4,000 [A] 
vlevo: 1,0m=1,000 [B] 
vpravo: 1,0m=1,000 [C] 
rezerva pro případné poničené obrubníky: 3,0m=3,000 [D] 
Celkem: A+B+C+D=9,000 [E]</t>
  </si>
  <si>
    <t>podezdívka rámového pletiva: 5,5m*0,6m3/m=3,300 [A]</t>
  </si>
  <si>
    <t>rámové pletivo včetně vstupní branky: 5,5m=5,500 [A]</t>
  </si>
</sst>
</file>

<file path=xl/styles.xml><?xml version="1.0" encoding="utf-8"?>
<styleSheet xmlns="http://schemas.openxmlformats.org/spreadsheetml/2006/main">
  <numFmts count="2">
    <numFmt numFmtId="177" formatCode="#,##0.00"/>
    <numFmt numFmtId="178" formatCode="#,##0.000"/>
  </numFmts>
  <fonts count="6">
    <font>
      <sz val="10"/>
      <name val="Arial"/>
      <family val="0"/>
    </font>
    <font>
      <b/>
      <sz val="16"/>
      <color indexed="8"/>
      <name val="Arial"/>
      <family val="0"/>
    </font>
    <font>
      <b/>
      <sz val="11"/>
      <name val="Arial"/>
      <family val="0"/>
    </font>
    <font>
      <sz val="10"/>
      <color indexed="9"/>
      <name val="Arial"/>
      <family val="0"/>
    </font>
    <font>
      <b/>
      <sz val="10"/>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7">
    <xf numFmtId="0" fontId="0" fillId="0" borderId="0" xfId="0" applyAlignment="1">
      <alignment vertical="center"/>
    </xf>
    <xf numFmtId="0" fontId="0" fillId="2" borderId="0" xfId="0" applyFill="1" applyAlignment="1">
      <alignment vertical="center"/>
    </xf>
    <xf numFmtId="0" fontId="1" fillId="2" borderId="0" xfId="0" applyFont="1" applyFill="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0" fontId="3" fillId="3" borderId="1" xfId="0" applyFont="1" applyFill="1" applyBorder="1" applyAlignment="1">
      <alignment horizontal="center" vertical="center" wrapText="1"/>
    </xf>
    <xf numFmtId="0" fontId="2" fillId="2" borderId="3" xfId="0" applyFont="1" applyFill="1" applyBorder="1" applyAlignment="1">
      <alignment vertical="center"/>
    </xf>
    <xf numFmtId="0" fontId="2" fillId="2" borderId="3" xfId="0" applyFont="1" applyFill="1" applyBorder="1" applyAlignment="1">
      <alignment horizontal="right" vertical="center"/>
    </xf>
    <xf numFmtId="0" fontId="2" fillId="2" borderId="3" xfId="0" applyFont="1" applyFill="1" applyBorder="1" applyAlignment="1">
      <alignment horizontal="left" vertical="center"/>
    </xf>
    <xf numFmtId="0" fontId="4" fillId="2" borderId="5" xfId="0" applyFont="1" applyFill="1" applyBorder="1" applyAlignment="1">
      <alignment horizontal="right" vertical="center"/>
    </xf>
    <xf numFmtId="177" fontId="4" fillId="2" borderId="5" xfId="0" applyNumberFormat="1" applyFont="1" applyFill="1" applyBorder="1" applyAlignment="1">
      <alignment horizontal="center" vertical="center"/>
    </xf>
    <xf numFmtId="0" fontId="4" fillId="2" borderId="5" xfId="0" applyFont="1" applyFill="1" applyBorder="1" applyAlignment="1">
      <alignment vertical="center" wrapText="1"/>
    </xf>
    <xf numFmtId="0" fontId="0" fillId="0" borderId="1" xfId="0" applyBorder="1" applyAlignment="1">
      <alignment vertical="center"/>
    </xf>
    <xf numFmtId="0" fontId="0" fillId="2" borderId="6" xfId="0" applyFill="1" applyBorder="1" applyAlignment="1">
      <alignment vertical="center"/>
    </xf>
    <xf numFmtId="0" fontId="4" fillId="2" borderId="6" xfId="0" applyFont="1" applyFill="1" applyBorder="1" applyAlignment="1">
      <alignment horizontal="right" vertical="center"/>
    </xf>
    <xf numFmtId="0" fontId="4" fillId="2" borderId="6" xfId="0" applyFont="1" applyFill="1" applyBorder="1" applyAlignment="1">
      <alignment vertical="center" wrapText="1"/>
    </xf>
    <xf numFmtId="177" fontId="4" fillId="2" borderId="6" xfId="0" applyNumberFormat="1" applyFont="1" applyFill="1"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center" vertical="center"/>
    </xf>
    <xf numFmtId="178"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5" fillId="0" borderId="1" xfId="0" applyFont="1" applyBorder="1" applyAlignment="1">
      <alignment horizontal="left" vertical="center" wrapText="1"/>
    </xf>
    <xf numFmtId="177" fontId="0" fillId="2" borderId="1" xfId="0" applyNumberFormat="1" applyFill="1" applyBorder="1" applyAlignment="1">
      <alignment horizontal="center" vertical="center"/>
    </xf>
    <xf numFmtId="0" fontId="4" fillId="2" borderId="0" xfId="0" applyFont="1" applyFill="1" applyAlignment="1">
      <alignment horizontal="right" vertical="center"/>
    </xf>
    <xf numFmtId="177" fontId="4" fillId="2" borderId="0" xfId="0" applyNumberFormat="1" applyFont="1" applyFill="1" applyAlignment="1">
      <alignment horizontal="center" vertical="center"/>
    </xf>
    <xf numFmtId="0" fontId="4" fillId="2" borderId="3" xfId="0" applyFont="1" applyFill="1" applyBorder="1" applyAlignment="1">
      <alignment horizontal="right" vertical="center"/>
    </xf>
    <xf numFmtId="177" fontId="4" fillId="2" borderId="3"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R65"/>
  <sheetViews>
    <sheetView tabSelected="1"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f>
      </c>
      <c r="P2" t="s">
        <v>16</v>
      </c>
    </row>
    <row r="3" spans="1:16" ht="15" customHeight="1">
      <c r="A3" t="s">
        <v>1</v>
      </c>
      <c r="B3" s="8" t="s">
        <v>4</v>
      </c>
      <c r="C3" s="9" t="s">
        <v>5</v>
      </c>
      <c r="D3" s="1"/>
      <c r="E3" s="10" t="s">
        <v>6</v>
      </c>
      <c r="F3" s="1"/>
      <c r="G3" s="4"/>
      <c r="H3" s="3" t="s">
        <v>18</v>
      </c>
      <c r="I3" s="32">
        <f>0+I9</f>
      </c>
      <c r="O3" t="s">
        <v>13</v>
      </c>
      <c r="P3" t="s">
        <v>17</v>
      </c>
    </row>
    <row r="4" spans="1:16" ht="15" customHeight="1">
      <c r="A4" t="s">
        <v>7</v>
      </c>
      <c r="B4" s="8" t="s">
        <v>8</v>
      </c>
      <c r="C4" s="9" t="s">
        <v>9</v>
      </c>
      <c r="D4" s="1"/>
      <c r="E4" s="10" t="s">
        <v>10</v>
      </c>
      <c r="F4" s="1"/>
      <c r="G4" s="1"/>
      <c r="H4" s="7"/>
      <c r="I4" s="7"/>
      <c r="O4" t="s">
        <v>14</v>
      </c>
      <c r="P4" t="s">
        <v>17</v>
      </c>
    </row>
    <row r="5" spans="1:16" ht="12.75" customHeight="1">
      <c r="A5" t="s">
        <v>11</v>
      </c>
      <c r="B5" s="12" t="s">
        <v>12</v>
      </c>
      <c r="C5" s="13" t="s">
        <v>18</v>
      </c>
      <c r="D5" s="5"/>
      <c r="E5" s="14" t="s">
        <v>10</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20</v>
      </c>
      <c r="D9" s="19"/>
      <c r="E9" s="21" t="s">
        <v>37</v>
      </c>
      <c r="F9" s="19"/>
      <c r="G9" s="19"/>
      <c r="H9" s="19"/>
      <c r="I9" s="22">
        <f>0+Q9</f>
      </c>
      <c r="O9">
        <f>0+R9</f>
      </c>
      <c r="Q9">
        <f>0+I10+I14+I18+I22+I26+I30+I34+I38+I42+I46+I50+I54+I58+I62</f>
      </c>
      <c r="R9">
        <f>0+O10+O14+O18+O22+O26+O30+O34+O38+O42+O46+O50+O54+O58+O62</f>
      </c>
    </row>
    <row r="10" spans="1:16" ht="12.75">
      <c r="A10" s="18" t="s">
        <v>38</v>
      </c>
      <c r="B10" s="23" t="s">
        <v>22</v>
      </c>
      <c r="C10" s="23" t="s">
        <v>39</v>
      </c>
      <c r="D10" s="18" t="s">
        <v>40</v>
      </c>
      <c r="E10" s="24" t="s">
        <v>41</v>
      </c>
      <c r="F10" s="25" t="s">
        <v>42</v>
      </c>
      <c r="G10" s="26">
        <v>1</v>
      </c>
      <c r="H10" s="27">
        <v>0</v>
      </c>
      <c r="I10" s="27">
        <f>ROUND(ROUND(H10,2)*ROUND(G10,3),2)</f>
      </c>
      <c r="O10">
        <f>(I10*21)/100</f>
      </c>
      <c r="P10" t="s">
        <v>17</v>
      </c>
    </row>
    <row r="11" spans="1:5" ht="24">
      <c r="A11" s="28" t="s">
        <v>43</v>
      </c>
      <c r="E11" s="29" t="s">
        <v>44</v>
      </c>
    </row>
    <row r="12" spans="1:5" ht="12.75">
      <c r="A12" s="30" t="s">
        <v>45</v>
      </c>
      <c r="E12" s="31" t="s">
        <v>40</v>
      </c>
    </row>
    <row r="13" spans="1:5" ht="12.75">
      <c r="A13" t="s">
        <v>46</v>
      </c>
      <c r="E13" s="29" t="s">
        <v>47</v>
      </c>
    </row>
    <row r="14" spans="1:16" ht="12.75">
      <c r="A14" s="18" t="s">
        <v>38</v>
      </c>
      <c r="B14" s="23" t="s">
        <v>17</v>
      </c>
      <c r="C14" s="23" t="s">
        <v>48</v>
      </c>
      <c r="D14" s="18" t="s">
        <v>40</v>
      </c>
      <c r="E14" s="24" t="s">
        <v>49</v>
      </c>
      <c r="F14" s="25" t="s">
        <v>42</v>
      </c>
      <c r="G14" s="26">
        <v>1</v>
      </c>
      <c r="H14" s="27">
        <v>0</v>
      </c>
      <c r="I14" s="27">
        <f>ROUND(ROUND(H14,2)*ROUND(G14,3),2)</f>
      </c>
      <c r="O14">
        <f>(I14*21)/100</f>
      </c>
      <c r="P14" t="s">
        <v>17</v>
      </c>
    </row>
    <row r="15" spans="1:5" ht="12.75">
      <c r="A15" s="28" t="s">
        <v>43</v>
      </c>
      <c r="E15" s="29" t="s">
        <v>50</v>
      </c>
    </row>
    <row r="16" spans="1:5" ht="12.75">
      <c r="A16" s="30" t="s">
        <v>45</v>
      </c>
      <c r="E16" s="31" t="s">
        <v>40</v>
      </c>
    </row>
    <row r="17" spans="1:5" ht="12.75">
      <c r="A17" t="s">
        <v>46</v>
      </c>
      <c r="E17" s="29" t="s">
        <v>47</v>
      </c>
    </row>
    <row r="18" spans="1:16" ht="12.75">
      <c r="A18" s="18" t="s">
        <v>38</v>
      </c>
      <c r="B18" s="23" t="s">
        <v>16</v>
      </c>
      <c r="C18" s="23" t="s">
        <v>51</v>
      </c>
      <c r="D18" s="18" t="s">
        <v>40</v>
      </c>
      <c r="E18" s="24" t="s">
        <v>52</v>
      </c>
      <c r="F18" s="25" t="s">
        <v>42</v>
      </c>
      <c r="G18" s="26">
        <v>1</v>
      </c>
      <c r="H18" s="27">
        <v>0</v>
      </c>
      <c r="I18" s="27">
        <f>ROUND(ROUND(H18,2)*ROUND(G18,3),2)</f>
      </c>
      <c r="O18">
        <f>(I18*21)/100</f>
      </c>
      <c r="P18" t="s">
        <v>17</v>
      </c>
    </row>
    <row r="19" spans="1:5" ht="48">
      <c r="A19" s="28" t="s">
        <v>43</v>
      </c>
      <c r="E19" s="29" t="s">
        <v>53</v>
      </c>
    </row>
    <row r="20" spans="1:5" ht="12.75">
      <c r="A20" s="30" t="s">
        <v>45</v>
      </c>
      <c r="E20" s="31" t="s">
        <v>54</v>
      </c>
    </row>
    <row r="21" spans="1:5" ht="12.75">
      <c r="A21" t="s">
        <v>46</v>
      </c>
      <c r="E21" s="29" t="s">
        <v>47</v>
      </c>
    </row>
    <row r="22" spans="1:16" ht="12.75">
      <c r="A22" s="18" t="s">
        <v>38</v>
      </c>
      <c r="B22" s="23" t="s">
        <v>26</v>
      </c>
      <c r="C22" s="23" t="s">
        <v>55</v>
      </c>
      <c r="D22" s="18" t="s">
        <v>40</v>
      </c>
      <c r="E22" s="24" t="s">
        <v>56</v>
      </c>
      <c r="F22" s="25" t="s">
        <v>42</v>
      </c>
      <c r="G22" s="26">
        <v>1</v>
      </c>
      <c r="H22" s="27">
        <v>0</v>
      </c>
      <c r="I22" s="27">
        <f>ROUND(ROUND(H22,2)*ROUND(G22,3),2)</f>
      </c>
      <c r="O22">
        <f>(I22*21)/100</f>
      </c>
      <c r="P22" t="s">
        <v>17</v>
      </c>
    </row>
    <row r="23" spans="1:5" ht="12.75">
      <c r="A23" s="28" t="s">
        <v>43</v>
      </c>
      <c r="E23" s="29" t="s">
        <v>57</v>
      </c>
    </row>
    <row r="24" spans="1:5" ht="12.75">
      <c r="A24" s="30" t="s">
        <v>45</v>
      </c>
      <c r="E24" s="31" t="s">
        <v>40</v>
      </c>
    </row>
    <row r="25" spans="1:5" ht="12.75">
      <c r="A25" t="s">
        <v>46</v>
      </c>
      <c r="E25" s="29" t="s">
        <v>58</v>
      </c>
    </row>
    <row r="26" spans="1:16" ht="12.75">
      <c r="A26" s="18" t="s">
        <v>38</v>
      </c>
      <c r="B26" s="23" t="s">
        <v>28</v>
      </c>
      <c r="C26" s="23" t="s">
        <v>59</v>
      </c>
      <c r="D26" s="18" t="s">
        <v>40</v>
      </c>
      <c r="E26" s="24" t="s">
        <v>60</v>
      </c>
      <c r="F26" s="25" t="s">
        <v>42</v>
      </c>
      <c r="G26" s="26">
        <v>1</v>
      </c>
      <c r="H26" s="27">
        <v>0</v>
      </c>
      <c r="I26" s="27">
        <f>ROUND(ROUND(H26,2)*ROUND(G26,3),2)</f>
      </c>
      <c r="O26">
        <f>(I26*21)/100</f>
      </c>
      <c r="P26" t="s">
        <v>17</v>
      </c>
    </row>
    <row r="27" spans="1:5" ht="12.75">
      <c r="A27" s="28" t="s">
        <v>43</v>
      </c>
      <c r="E27" s="29" t="s">
        <v>61</v>
      </c>
    </row>
    <row r="28" spans="1:5" ht="96.75">
      <c r="A28" s="30" t="s">
        <v>45</v>
      </c>
      <c r="E28" s="31" t="s">
        <v>62</v>
      </c>
    </row>
    <row r="29" spans="1:5" ht="12.75">
      <c r="A29" t="s">
        <v>46</v>
      </c>
      <c r="E29" s="29" t="s">
        <v>58</v>
      </c>
    </row>
    <row r="30" spans="1:16" ht="12.75">
      <c r="A30" s="18" t="s">
        <v>38</v>
      </c>
      <c r="B30" s="23" t="s">
        <v>30</v>
      </c>
      <c r="C30" s="23" t="s">
        <v>63</v>
      </c>
      <c r="D30" s="18" t="s">
        <v>40</v>
      </c>
      <c r="E30" s="24" t="s">
        <v>64</v>
      </c>
      <c r="F30" s="25" t="s">
        <v>42</v>
      </c>
      <c r="G30" s="26">
        <v>1</v>
      </c>
      <c r="H30" s="27">
        <v>0</v>
      </c>
      <c r="I30" s="27">
        <f>ROUND(ROUND(H30,2)*ROUND(G30,3),2)</f>
      </c>
      <c r="O30">
        <f>(I30*21)/100</f>
      </c>
      <c r="P30" t="s">
        <v>17</v>
      </c>
    </row>
    <row r="31" spans="1:5" ht="12.75">
      <c r="A31" s="28" t="s">
        <v>43</v>
      </c>
      <c r="E31" s="29" t="s">
        <v>65</v>
      </c>
    </row>
    <row r="32" spans="1:5" ht="84.75">
      <c r="A32" s="30" t="s">
        <v>45</v>
      </c>
      <c r="E32" s="31" t="s">
        <v>66</v>
      </c>
    </row>
    <row r="33" spans="1:5" ht="12.75">
      <c r="A33" t="s">
        <v>46</v>
      </c>
      <c r="E33" s="29" t="s">
        <v>58</v>
      </c>
    </row>
    <row r="34" spans="1:16" ht="12.75">
      <c r="A34" s="18" t="s">
        <v>38</v>
      </c>
      <c r="B34" s="23" t="s">
        <v>67</v>
      </c>
      <c r="C34" s="23" t="s">
        <v>68</v>
      </c>
      <c r="D34" s="18" t="s">
        <v>40</v>
      </c>
      <c r="E34" s="24" t="s">
        <v>69</v>
      </c>
      <c r="F34" s="25" t="s">
        <v>42</v>
      </c>
      <c r="G34" s="26">
        <v>1</v>
      </c>
      <c r="H34" s="27">
        <v>0</v>
      </c>
      <c r="I34" s="27">
        <f>ROUND(ROUND(H34,2)*ROUND(G34,3),2)</f>
      </c>
      <c r="O34">
        <f>(I34*21)/100</f>
      </c>
      <c r="P34" t="s">
        <v>17</v>
      </c>
    </row>
    <row r="35" spans="1:5" ht="12.75">
      <c r="A35" s="28" t="s">
        <v>43</v>
      </c>
      <c r="E35" s="29" t="s">
        <v>70</v>
      </c>
    </row>
    <row r="36" spans="1:5" ht="12.75">
      <c r="A36" s="30" t="s">
        <v>45</v>
      </c>
      <c r="E36" s="31" t="s">
        <v>40</v>
      </c>
    </row>
    <row r="37" spans="1:5" ht="72.75">
      <c r="A37" t="s">
        <v>46</v>
      </c>
      <c r="E37" s="29" t="s">
        <v>71</v>
      </c>
    </row>
    <row r="38" spans="1:16" ht="12.75">
      <c r="A38" s="18" t="s">
        <v>38</v>
      </c>
      <c r="B38" s="23" t="s">
        <v>72</v>
      </c>
      <c r="C38" s="23" t="s">
        <v>73</v>
      </c>
      <c r="D38" s="18" t="s">
        <v>40</v>
      </c>
      <c r="E38" s="24" t="s">
        <v>74</v>
      </c>
      <c r="F38" s="25" t="s">
        <v>42</v>
      </c>
      <c r="G38" s="26">
        <v>1</v>
      </c>
      <c r="H38" s="27">
        <v>0</v>
      </c>
      <c r="I38" s="27">
        <f>ROUND(ROUND(H38,2)*ROUND(G38,3),2)</f>
      </c>
      <c r="O38">
        <f>(I38*21)/100</f>
      </c>
      <c r="P38" t="s">
        <v>17</v>
      </c>
    </row>
    <row r="39" spans="1:5" ht="12.75">
      <c r="A39" s="28" t="s">
        <v>43</v>
      </c>
      <c r="E39" s="29" t="s">
        <v>75</v>
      </c>
    </row>
    <row r="40" spans="1:5" ht="12.75">
      <c r="A40" s="30" t="s">
        <v>45</v>
      </c>
      <c r="E40" s="31" t="s">
        <v>40</v>
      </c>
    </row>
    <row r="41" spans="1:5" ht="60">
      <c r="A41" t="s">
        <v>46</v>
      </c>
      <c r="E41" s="29" t="s">
        <v>76</v>
      </c>
    </row>
    <row r="42" spans="1:16" ht="12.75">
      <c r="A42" s="18" t="s">
        <v>38</v>
      </c>
      <c r="B42" s="23" t="s">
        <v>33</v>
      </c>
      <c r="C42" s="23" t="s">
        <v>77</v>
      </c>
      <c r="D42" s="18" t="s">
        <v>40</v>
      </c>
      <c r="E42" s="24" t="s">
        <v>78</v>
      </c>
      <c r="F42" s="25" t="s">
        <v>79</v>
      </c>
      <c r="G42" s="26">
        <v>1</v>
      </c>
      <c r="H42" s="27">
        <v>0</v>
      </c>
      <c r="I42" s="27">
        <f>ROUND(ROUND(H42,2)*ROUND(G42,3),2)</f>
      </c>
      <c r="O42">
        <f>(I42*21)/100</f>
      </c>
      <c r="P42" t="s">
        <v>17</v>
      </c>
    </row>
    <row r="43" spans="1:5" ht="12.75">
      <c r="A43" s="28" t="s">
        <v>43</v>
      </c>
      <c r="E43" s="29" t="s">
        <v>80</v>
      </c>
    </row>
    <row r="44" spans="1:5" ht="12.75">
      <c r="A44" s="30" t="s">
        <v>45</v>
      </c>
      <c r="E44" s="31" t="s">
        <v>40</v>
      </c>
    </row>
    <row r="45" spans="1:5" ht="12.75">
      <c r="A45" t="s">
        <v>46</v>
      </c>
      <c r="E45" s="29" t="s">
        <v>40</v>
      </c>
    </row>
    <row r="46" spans="1:16" ht="12.75">
      <c r="A46" s="18" t="s">
        <v>38</v>
      </c>
      <c r="B46" s="23" t="s">
        <v>35</v>
      </c>
      <c r="C46" s="23" t="s">
        <v>81</v>
      </c>
      <c r="D46" s="18" t="s">
        <v>40</v>
      </c>
      <c r="E46" s="24" t="s">
        <v>82</v>
      </c>
      <c r="F46" s="25" t="s">
        <v>79</v>
      </c>
      <c r="G46" s="26">
        <v>1</v>
      </c>
      <c r="H46" s="27">
        <v>0</v>
      </c>
      <c r="I46" s="27">
        <f>ROUND(ROUND(H46,2)*ROUND(G46,3),2)</f>
      </c>
      <c r="O46">
        <f>(I46*21)/100</f>
      </c>
      <c r="P46" t="s">
        <v>17</v>
      </c>
    </row>
    <row r="47" spans="1:5" ht="12.75">
      <c r="A47" s="28" t="s">
        <v>43</v>
      </c>
      <c r="E47" s="29" t="s">
        <v>80</v>
      </c>
    </row>
    <row r="48" spans="1:5" ht="12.75">
      <c r="A48" s="30" t="s">
        <v>45</v>
      </c>
      <c r="E48" s="31" t="s">
        <v>40</v>
      </c>
    </row>
    <row r="49" spans="1:5" ht="12.75">
      <c r="A49" t="s">
        <v>46</v>
      </c>
      <c r="E49" s="29" t="s">
        <v>40</v>
      </c>
    </row>
    <row r="50" spans="1:16" ht="12.75">
      <c r="A50" s="18" t="s">
        <v>38</v>
      </c>
      <c r="B50" s="23" t="s">
        <v>83</v>
      </c>
      <c r="C50" s="23" t="s">
        <v>84</v>
      </c>
      <c r="D50" s="18" t="s">
        <v>40</v>
      </c>
      <c r="E50" s="24" t="s">
        <v>85</v>
      </c>
      <c r="F50" s="25" t="s">
        <v>42</v>
      </c>
      <c r="G50" s="26">
        <v>1</v>
      </c>
      <c r="H50" s="27">
        <v>0</v>
      </c>
      <c r="I50" s="27">
        <f>ROUND(ROUND(H50,2)*ROUND(G50,3),2)</f>
      </c>
      <c r="O50">
        <f>(I50*0)/100</f>
      </c>
      <c r="P50" t="s">
        <v>20</v>
      </c>
    </row>
    <row r="51" spans="1:5" ht="12.75">
      <c r="A51" s="28" t="s">
        <v>43</v>
      </c>
      <c r="E51" s="29" t="s">
        <v>86</v>
      </c>
    </row>
    <row r="52" spans="1:5" ht="12.75">
      <c r="A52" s="30" t="s">
        <v>45</v>
      </c>
      <c r="E52" s="31" t="s">
        <v>40</v>
      </c>
    </row>
    <row r="53" spans="1:5" ht="84.75">
      <c r="A53" t="s">
        <v>46</v>
      </c>
      <c r="E53" s="29" t="s">
        <v>87</v>
      </c>
    </row>
    <row r="54" spans="1:16" ht="12.75">
      <c r="A54" s="18" t="s">
        <v>38</v>
      </c>
      <c r="B54" s="23" t="s">
        <v>88</v>
      </c>
      <c r="C54" s="23" t="s">
        <v>89</v>
      </c>
      <c r="D54" s="18" t="s">
        <v>40</v>
      </c>
      <c r="E54" s="24" t="s">
        <v>85</v>
      </c>
      <c r="F54" s="25" t="s">
        <v>90</v>
      </c>
      <c r="G54" s="26">
        <v>1</v>
      </c>
      <c r="H54" s="27">
        <v>0</v>
      </c>
      <c r="I54" s="27">
        <f>ROUND(ROUND(H54,2)*ROUND(G54,3),2)</f>
      </c>
      <c r="O54">
        <f>(I54*21)/100</f>
      </c>
      <c r="P54" t="s">
        <v>17</v>
      </c>
    </row>
    <row r="55" spans="1:5" ht="12.75">
      <c r="A55" s="28" t="s">
        <v>43</v>
      </c>
      <c r="E55" s="29" t="s">
        <v>91</v>
      </c>
    </row>
    <row r="56" spans="1:5" ht="12.75">
      <c r="A56" s="30" t="s">
        <v>45</v>
      </c>
      <c r="E56" s="31" t="s">
        <v>40</v>
      </c>
    </row>
    <row r="57" spans="1:5" ht="84.75">
      <c r="A57" t="s">
        <v>46</v>
      </c>
      <c r="E57" s="29" t="s">
        <v>87</v>
      </c>
    </row>
    <row r="58" spans="1:16" ht="12.75">
      <c r="A58" s="18" t="s">
        <v>38</v>
      </c>
      <c r="B58" s="23" t="s">
        <v>92</v>
      </c>
      <c r="C58" s="23" t="s">
        <v>89</v>
      </c>
      <c r="D58" s="18" t="s">
        <v>93</v>
      </c>
      <c r="E58" s="24" t="s">
        <v>85</v>
      </c>
      <c r="F58" s="25" t="s">
        <v>90</v>
      </c>
      <c r="G58" s="26">
        <v>2</v>
      </c>
      <c r="H58" s="27">
        <v>0</v>
      </c>
      <c r="I58" s="27">
        <f>ROUND(ROUND(H58,2)*ROUND(G58,3),2)</f>
      </c>
      <c r="O58">
        <f>(I58*0)/100</f>
      </c>
      <c r="P58" t="s">
        <v>20</v>
      </c>
    </row>
    <row r="59" spans="1:5" ht="36">
      <c r="A59" s="28" t="s">
        <v>43</v>
      </c>
      <c r="E59" s="29" t="s">
        <v>94</v>
      </c>
    </row>
    <row r="60" spans="1:5" ht="12.75">
      <c r="A60" s="30" t="s">
        <v>45</v>
      </c>
      <c r="E60" s="31" t="s">
        <v>40</v>
      </c>
    </row>
    <row r="61" spans="1:5" ht="84.75">
      <c r="A61" t="s">
        <v>46</v>
      </c>
      <c r="E61" s="29" t="s">
        <v>95</v>
      </c>
    </row>
    <row r="62" spans="1:16" ht="12.75">
      <c r="A62" s="18" t="s">
        <v>38</v>
      </c>
      <c r="B62" s="23" t="s">
        <v>96</v>
      </c>
      <c r="C62" s="23" t="s">
        <v>97</v>
      </c>
      <c r="D62" s="18" t="s">
        <v>40</v>
      </c>
      <c r="E62" s="24" t="s">
        <v>98</v>
      </c>
      <c r="F62" s="25" t="s">
        <v>79</v>
      </c>
      <c r="G62" s="26">
        <v>1</v>
      </c>
      <c r="H62" s="27">
        <v>0</v>
      </c>
      <c r="I62" s="27">
        <f>ROUND(ROUND(H62,2)*ROUND(G62,3),2)</f>
      </c>
      <c r="O62">
        <f>(I62*21)/100</f>
      </c>
      <c r="P62" t="s">
        <v>17</v>
      </c>
    </row>
    <row r="63" spans="1:5" ht="12.75">
      <c r="A63" s="28" t="s">
        <v>43</v>
      </c>
      <c r="E63" s="29" t="s">
        <v>40</v>
      </c>
    </row>
    <row r="64" spans="1:5" ht="12.75">
      <c r="A64" s="30" t="s">
        <v>45</v>
      </c>
      <c r="E64" s="31" t="s">
        <v>40</v>
      </c>
    </row>
    <row r="65" spans="1:5" ht="24">
      <c r="A65" t="s">
        <v>46</v>
      </c>
      <c r="E65" s="29" t="s">
        <v>99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5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0+O9+O22+O51</f>
      </c>
      <c r="P2" t="s">
        <v>16</v>
      </c>
    </row>
    <row r="3" spans="1:16" ht="15" customHeight="1">
      <c r="A3" t="s">
        <v>1</v>
      </c>
      <c r="B3" s="8" t="s">
        <v>4</v>
      </c>
      <c r="C3" s="9" t="s">
        <v>5</v>
      </c>
      <c r="D3" s="1"/>
      <c r="E3" s="10" t="s">
        <v>6</v>
      </c>
      <c r="F3" s="1"/>
      <c r="G3" s="4"/>
      <c r="H3" s="3" t="s">
        <v>1040</v>
      </c>
      <c r="I3" s="32">
        <f>0+I9+I22+I51</f>
      </c>
      <c r="O3" t="s">
        <v>13</v>
      </c>
      <c r="P3" t="s">
        <v>17</v>
      </c>
    </row>
    <row r="4" spans="1:16" ht="15" customHeight="1">
      <c r="A4" t="s">
        <v>7</v>
      </c>
      <c r="B4" s="8" t="s">
        <v>8</v>
      </c>
      <c r="C4" s="9" t="s">
        <v>977</v>
      </c>
      <c r="D4" s="1"/>
      <c r="E4" s="10" t="s">
        <v>978</v>
      </c>
      <c r="F4" s="1"/>
      <c r="G4" s="1"/>
      <c r="H4" s="7"/>
      <c r="I4" s="7"/>
      <c r="O4" t="s">
        <v>14</v>
      </c>
      <c r="P4" t="s">
        <v>17</v>
      </c>
    </row>
    <row r="5" spans="1:16" ht="12.75" customHeight="1">
      <c r="A5" t="s">
        <v>11</v>
      </c>
      <c r="B5" s="12" t="s">
        <v>12</v>
      </c>
      <c r="C5" s="13" t="s">
        <v>1040</v>
      </c>
      <c r="D5" s="5"/>
      <c r="E5" s="14" t="s">
        <v>1041</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889</v>
      </c>
      <c r="D9" s="19"/>
      <c r="E9" s="21" t="s">
        <v>969</v>
      </c>
      <c r="F9" s="19"/>
      <c r="G9" s="19"/>
      <c r="H9" s="19"/>
      <c r="I9" s="22">
        <f>0+Q9</f>
      </c>
      <c r="O9">
        <f>0+R9</f>
      </c>
      <c r="Q9">
        <f>0+I10+I14+I18</f>
      </c>
      <c r="R9">
        <f>0+O10+O14+O18</f>
      </c>
    </row>
    <row r="10" spans="1:16" ht="12.75">
      <c r="A10" s="18" t="s">
        <v>38</v>
      </c>
      <c r="B10" s="23" t="s">
        <v>164</v>
      </c>
      <c r="C10" s="23" t="s">
        <v>900</v>
      </c>
      <c r="D10" s="18" t="s">
        <v>40</v>
      </c>
      <c r="E10" s="24" t="s">
        <v>901</v>
      </c>
      <c r="F10" s="25" t="s">
        <v>90</v>
      </c>
      <c r="G10" s="26">
        <v>1</v>
      </c>
      <c r="H10" s="27">
        <v>0</v>
      </c>
      <c r="I10" s="27">
        <f>ROUND(ROUND(H10,2)*ROUND(G10,3),2)</f>
      </c>
      <c r="O10">
        <f>(I10*21)/100</f>
      </c>
      <c r="P10" t="s">
        <v>17</v>
      </c>
    </row>
    <row r="11" spans="1:5" ht="12.75">
      <c r="A11" s="28" t="s">
        <v>43</v>
      </c>
      <c r="E11" s="29" t="s">
        <v>902</v>
      </c>
    </row>
    <row r="12" spans="1:5" ht="12.75">
      <c r="A12" s="30" t="s">
        <v>45</v>
      </c>
      <c r="E12" s="31" t="s">
        <v>40</v>
      </c>
    </row>
    <row r="13" spans="1:5" ht="12.75">
      <c r="A13" t="s">
        <v>46</v>
      </c>
      <c r="E13" s="29" t="s">
        <v>40</v>
      </c>
    </row>
    <row r="14" spans="1:16" ht="12.75">
      <c r="A14" s="18" t="s">
        <v>38</v>
      </c>
      <c r="B14" s="23" t="s">
        <v>172</v>
      </c>
      <c r="C14" s="23" t="s">
        <v>903</v>
      </c>
      <c r="D14" s="18" t="s">
        <v>40</v>
      </c>
      <c r="E14" s="24" t="s">
        <v>904</v>
      </c>
      <c r="F14" s="25" t="s">
        <v>90</v>
      </c>
      <c r="G14" s="26">
        <v>1</v>
      </c>
      <c r="H14" s="27">
        <v>0</v>
      </c>
      <c r="I14" s="27">
        <f>ROUND(ROUND(H14,2)*ROUND(G14,3),2)</f>
      </c>
      <c r="O14">
        <f>(I14*21)/100</f>
      </c>
      <c r="P14" t="s">
        <v>17</v>
      </c>
    </row>
    <row r="15" spans="1:5" ht="12.75">
      <c r="A15" s="28" t="s">
        <v>43</v>
      </c>
      <c r="E15" s="29" t="s">
        <v>905</v>
      </c>
    </row>
    <row r="16" spans="1:5" ht="12.75">
      <c r="A16" s="30" t="s">
        <v>45</v>
      </c>
      <c r="E16" s="31" t="s">
        <v>40</v>
      </c>
    </row>
    <row r="17" spans="1:5" ht="12.75">
      <c r="A17" t="s">
        <v>46</v>
      </c>
      <c r="E17" s="29" t="s">
        <v>40</v>
      </c>
    </row>
    <row r="18" spans="1:16" ht="12.75">
      <c r="A18" s="18" t="s">
        <v>38</v>
      </c>
      <c r="B18" s="23" t="s">
        <v>180</v>
      </c>
      <c r="C18" s="23" t="s">
        <v>906</v>
      </c>
      <c r="D18" s="18" t="s">
        <v>40</v>
      </c>
      <c r="E18" s="24" t="s">
        <v>907</v>
      </c>
      <c r="F18" s="25" t="s">
        <v>90</v>
      </c>
      <c r="G18" s="26">
        <v>1</v>
      </c>
      <c r="H18" s="27">
        <v>0</v>
      </c>
      <c r="I18" s="27">
        <f>ROUND(ROUND(H18,2)*ROUND(G18,3),2)</f>
      </c>
      <c r="O18">
        <f>(I18*21)/100</f>
      </c>
      <c r="P18" t="s">
        <v>17</v>
      </c>
    </row>
    <row r="19" spans="1:5" ht="12.75">
      <c r="A19" s="28" t="s">
        <v>43</v>
      </c>
      <c r="E19" s="29" t="s">
        <v>908</v>
      </c>
    </row>
    <row r="20" spans="1:5" ht="12.75">
      <c r="A20" s="30" t="s">
        <v>45</v>
      </c>
      <c r="E20" s="31" t="s">
        <v>40</v>
      </c>
    </row>
    <row r="21" spans="1:5" ht="12.75">
      <c r="A21" t="s">
        <v>46</v>
      </c>
      <c r="E21" s="29" t="s">
        <v>40</v>
      </c>
    </row>
    <row r="22" spans="1:18" ht="12.75" customHeight="1">
      <c r="A22" s="5" t="s">
        <v>36</v>
      </c>
      <c r="B22" s="5"/>
      <c r="C22" s="35" t="s">
        <v>866</v>
      </c>
      <c r="D22" s="5"/>
      <c r="E22" s="21" t="s">
        <v>970</v>
      </c>
      <c r="F22" s="5"/>
      <c r="G22" s="5"/>
      <c r="H22" s="5"/>
      <c r="I22" s="36">
        <f>0+Q22</f>
      </c>
      <c r="O22">
        <f>0+R22</f>
      </c>
      <c r="Q22">
        <f>0+I23+I27+I31+I35+I39+I43+I47</f>
      </c>
      <c r="R22">
        <f>0+O23+O27+O31+O35+O39+O43+O47</f>
      </c>
    </row>
    <row r="23" spans="1:16" ht="12.75">
      <c r="A23" s="18" t="s">
        <v>38</v>
      </c>
      <c r="B23" s="23" t="s">
        <v>22</v>
      </c>
      <c r="C23" s="23" t="s">
        <v>936</v>
      </c>
      <c r="D23" s="18" t="s">
        <v>40</v>
      </c>
      <c r="E23" s="24" t="s">
        <v>937</v>
      </c>
      <c r="F23" s="25" t="s">
        <v>230</v>
      </c>
      <c r="G23" s="26">
        <v>10</v>
      </c>
      <c r="H23" s="27">
        <v>0</v>
      </c>
      <c r="I23" s="27">
        <f>ROUND(ROUND(H23,2)*ROUND(G23,3),2)</f>
      </c>
      <c r="O23">
        <f>(I23*21)/100</f>
      </c>
      <c r="P23" t="s">
        <v>17</v>
      </c>
    </row>
    <row r="24" spans="1:5" ht="24">
      <c r="A24" s="28" t="s">
        <v>43</v>
      </c>
      <c r="E24" s="29" t="s">
        <v>938</v>
      </c>
    </row>
    <row r="25" spans="1:5" ht="12.75">
      <c r="A25" s="30" t="s">
        <v>45</v>
      </c>
      <c r="E25" s="31" t="s">
        <v>40</v>
      </c>
    </row>
    <row r="26" spans="1:5" ht="12.75">
      <c r="A26" t="s">
        <v>46</v>
      </c>
      <c r="E26" s="29" t="s">
        <v>40</v>
      </c>
    </row>
    <row r="27" spans="1:16" ht="12.75">
      <c r="A27" s="18" t="s">
        <v>38</v>
      </c>
      <c r="B27" s="23" t="s">
        <v>16</v>
      </c>
      <c r="C27" s="23" t="s">
        <v>939</v>
      </c>
      <c r="D27" s="18" t="s">
        <v>40</v>
      </c>
      <c r="E27" s="24" t="s">
        <v>940</v>
      </c>
      <c r="F27" s="25" t="s">
        <v>230</v>
      </c>
      <c r="G27" s="26">
        <v>10</v>
      </c>
      <c r="H27" s="27">
        <v>0</v>
      </c>
      <c r="I27" s="27">
        <f>ROUND(ROUND(H27,2)*ROUND(G27,3),2)</f>
      </c>
      <c r="O27">
        <f>(I27*21)/100</f>
      </c>
      <c r="P27" t="s">
        <v>17</v>
      </c>
    </row>
    <row r="28" spans="1:5" ht="24">
      <c r="A28" s="28" t="s">
        <v>43</v>
      </c>
      <c r="E28" s="29" t="s">
        <v>941</v>
      </c>
    </row>
    <row r="29" spans="1:5" ht="12.75">
      <c r="A29" s="30" t="s">
        <v>45</v>
      </c>
      <c r="E29" s="31" t="s">
        <v>40</v>
      </c>
    </row>
    <row r="30" spans="1:5" ht="12.75">
      <c r="A30" t="s">
        <v>46</v>
      </c>
      <c r="E30" s="29" t="s">
        <v>40</v>
      </c>
    </row>
    <row r="31" spans="1:16" ht="12.75">
      <c r="A31" s="18" t="s">
        <v>38</v>
      </c>
      <c r="B31" s="23" t="s">
        <v>28</v>
      </c>
      <c r="C31" s="23" t="s">
        <v>942</v>
      </c>
      <c r="D31" s="18" t="s">
        <v>40</v>
      </c>
      <c r="E31" s="24" t="s">
        <v>943</v>
      </c>
      <c r="F31" s="25" t="s">
        <v>90</v>
      </c>
      <c r="G31" s="26">
        <v>3</v>
      </c>
      <c r="H31" s="27">
        <v>0</v>
      </c>
      <c r="I31" s="27">
        <f>ROUND(ROUND(H31,2)*ROUND(G31,3),2)</f>
      </c>
      <c r="O31">
        <f>(I31*21)/100</f>
      </c>
      <c r="P31" t="s">
        <v>17</v>
      </c>
    </row>
    <row r="32" spans="1:5" ht="24">
      <c r="A32" s="28" t="s">
        <v>43</v>
      </c>
      <c r="E32" s="29" t="s">
        <v>944</v>
      </c>
    </row>
    <row r="33" spans="1:5" ht="12.75">
      <c r="A33" s="30" t="s">
        <v>45</v>
      </c>
      <c r="E33" s="31" t="s">
        <v>40</v>
      </c>
    </row>
    <row r="34" spans="1:5" ht="12.75">
      <c r="A34" t="s">
        <v>46</v>
      </c>
      <c r="E34" s="29" t="s">
        <v>40</v>
      </c>
    </row>
    <row r="35" spans="1:16" ht="12.75">
      <c r="A35" s="18" t="s">
        <v>38</v>
      </c>
      <c r="B35" s="23" t="s">
        <v>30</v>
      </c>
      <c r="C35" s="23" t="s">
        <v>945</v>
      </c>
      <c r="D35" s="18" t="s">
        <v>40</v>
      </c>
      <c r="E35" s="24" t="s">
        <v>946</v>
      </c>
      <c r="F35" s="25" t="s">
        <v>90</v>
      </c>
      <c r="G35" s="26">
        <v>8</v>
      </c>
      <c r="H35" s="27">
        <v>0</v>
      </c>
      <c r="I35" s="27">
        <f>ROUND(ROUND(H35,2)*ROUND(G35,3),2)</f>
      </c>
      <c r="O35">
        <f>(I35*21)/100</f>
      </c>
      <c r="P35" t="s">
        <v>17</v>
      </c>
    </row>
    <row r="36" spans="1:5" ht="24">
      <c r="A36" s="28" t="s">
        <v>43</v>
      </c>
      <c r="E36" s="29" t="s">
        <v>947</v>
      </c>
    </row>
    <row r="37" spans="1:5" ht="12.75">
      <c r="A37" s="30" t="s">
        <v>45</v>
      </c>
      <c r="E37" s="31" t="s">
        <v>40</v>
      </c>
    </row>
    <row r="38" spans="1:5" ht="12.75">
      <c r="A38" t="s">
        <v>46</v>
      </c>
      <c r="E38" s="29" t="s">
        <v>40</v>
      </c>
    </row>
    <row r="39" spans="1:16" ht="12.75">
      <c r="A39" s="18" t="s">
        <v>38</v>
      </c>
      <c r="B39" s="23" t="s">
        <v>33</v>
      </c>
      <c r="C39" s="23" t="s">
        <v>954</v>
      </c>
      <c r="D39" s="18" t="s">
        <v>40</v>
      </c>
      <c r="E39" s="24" t="s">
        <v>955</v>
      </c>
      <c r="F39" s="25" t="s">
        <v>230</v>
      </c>
      <c r="G39" s="26">
        <v>7</v>
      </c>
      <c r="H39" s="27">
        <v>0</v>
      </c>
      <c r="I39" s="27">
        <f>ROUND(ROUND(H39,2)*ROUND(G39,3),2)</f>
      </c>
      <c r="O39">
        <f>(I39*21)/100</f>
      </c>
      <c r="P39" t="s">
        <v>17</v>
      </c>
    </row>
    <row r="40" spans="1:5" ht="24">
      <c r="A40" s="28" t="s">
        <v>43</v>
      </c>
      <c r="E40" s="29" t="s">
        <v>956</v>
      </c>
    </row>
    <row r="41" spans="1:5" ht="12.75">
      <c r="A41" s="30" t="s">
        <v>45</v>
      </c>
      <c r="E41" s="31" t="s">
        <v>40</v>
      </c>
    </row>
    <row r="42" spans="1:5" ht="12.75">
      <c r="A42" t="s">
        <v>46</v>
      </c>
      <c r="E42" s="29" t="s">
        <v>40</v>
      </c>
    </row>
    <row r="43" spans="1:16" ht="12.75">
      <c r="A43" s="18" t="s">
        <v>38</v>
      </c>
      <c r="B43" s="23" t="s">
        <v>83</v>
      </c>
      <c r="C43" s="23" t="s">
        <v>957</v>
      </c>
      <c r="D43" s="18" t="s">
        <v>40</v>
      </c>
      <c r="E43" s="24" t="s">
        <v>958</v>
      </c>
      <c r="F43" s="25" t="s">
        <v>230</v>
      </c>
      <c r="G43" s="26">
        <v>2</v>
      </c>
      <c r="H43" s="27">
        <v>0</v>
      </c>
      <c r="I43" s="27">
        <f>ROUND(ROUND(H43,2)*ROUND(G43,3),2)</f>
      </c>
      <c r="O43">
        <f>(I43*21)/100</f>
      </c>
      <c r="P43" t="s">
        <v>17</v>
      </c>
    </row>
    <row r="44" spans="1:5" ht="24">
      <c r="A44" s="28" t="s">
        <v>43</v>
      </c>
      <c r="E44" s="29" t="s">
        <v>959</v>
      </c>
    </row>
    <row r="45" spans="1:5" ht="12.75">
      <c r="A45" s="30" t="s">
        <v>45</v>
      </c>
      <c r="E45" s="31" t="s">
        <v>40</v>
      </c>
    </row>
    <row r="46" spans="1:5" ht="12.75">
      <c r="A46" t="s">
        <v>46</v>
      </c>
      <c r="E46" s="29" t="s">
        <v>40</v>
      </c>
    </row>
    <row r="47" spans="1:16" ht="12.75">
      <c r="A47" s="18" t="s">
        <v>38</v>
      </c>
      <c r="B47" s="23" t="s">
        <v>92</v>
      </c>
      <c r="C47" s="23" t="s">
        <v>960</v>
      </c>
      <c r="D47" s="18" t="s">
        <v>40</v>
      </c>
      <c r="E47" s="24" t="s">
        <v>961</v>
      </c>
      <c r="F47" s="25" t="s">
        <v>90</v>
      </c>
      <c r="G47" s="26">
        <v>2</v>
      </c>
      <c r="H47" s="27">
        <v>0</v>
      </c>
      <c r="I47" s="27">
        <f>ROUND(ROUND(H47,2)*ROUND(G47,3),2)</f>
      </c>
      <c r="O47">
        <f>(I47*21)/100</f>
      </c>
      <c r="P47" t="s">
        <v>17</v>
      </c>
    </row>
    <row r="48" spans="1:5" ht="12.75">
      <c r="A48" s="28" t="s">
        <v>43</v>
      </c>
      <c r="E48" s="29" t="s">
        <v>962</v>
      </c>
    </row>
    <row r="49" spans="1:5" ht="12.75">
      <c r="A49" s="30" t="s">
        <v>45</v>
      </c>
      <c r="E49" s="31" t="s">
        <v>40</v>
      </c>
    </row>
    <row r="50" spans="1:5" ht="12.75">
      <c r="A50" t="s">
        <v>46</v>
      </c>
      <c r="E50" s="29" t="s">
        <v>40</v>
      </c>
    </row>
    <row r="51" spans="1:18" ht="12.75" customHeight="1">
      <c r="A51" s="5" t="s">
        <v>36</v>
      </c>
      <c r="B51" s="5"/>
      <c r="C51" s="35" t="s">
        <v>971</v>
      </c>
      <c r="D51" s="5"/>
      <c r="E51" s="21" t="s">
        <v>972</v>
      </c>
      <c r="F51" s="5"/>
      <c r="G51" s="5"/>
      <c r="H51" s="5"/>
      <c r="I51" s="36">
        <f>0+Q51</f>
      </c>
      <c r="O51">
        <f>0+R51</f>
      </c>
      <c r="Q51">
        <f>0+I52</f>
      </c>
      <c r="R51">
        <f>0+O52</f>
      </c>
    </row>
    <row r="52" spans="1:16" ht="12.75">
      <c r="A52" s="18" t="s">
        <v>38</v>
      </c>
      <c r="B52" s="23" t="s">
        <v>184</v>
      </c>
      <c r="C52" s="23" t="s">
        <v>973</v>
      </c>
      <c r="D52" s="18" t="s">
        <v>40</v>
      </c>
      <c r="E52" s="24" t="s">
        <v>1042</v>
      </c>
      <c r="F52" s="25" t="s">
        <v>975</v>
      </c>
      <c r="G52" s="26">
        <v>16</v>
      </c>
      <c r="H52" s="27">
        <v>0</v>
      </c>
      <c r="I52" s="27">
        <f>ROUND(ROUND(H52,2)*ROUND(G52,3),2)</f>
      </c>
      <c r="O52">
        <f>(I52*21)/100</f>
      </c>
      <c r="P52" t="s">
        <v>17</v>
      </c>
    </row>
    <row r="53" spans="1:5" ht="12.75">
      <c r="A53" s="28" t="s">
        <v>43</v>
      </c>
      <c r="E53" s="29" t="s">
        <v>1043</v>
      </c>
    </row>
    <row r="54" spans="1:5" ht="12.75">
      <c r="A54" s="30" t="s">
        <v>45</v>
      </c>
      <c r="E54" s="31" t="s">
        <v>40</v>
      </c>
    </row>
    <row r="55" spans="1:5" ht="12.75">
      <c r="A55" t="s">
        <v>46</v>
      </c>
      <c r="E55" s="29" t="s">
        <v>40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181"/>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0+O9+O22+O31+O164+O173</f>
      </c>
      <c r="P2" t="s">
        <v>16</v>
      </c>
    </row>
    <row r="3" spans="1:16" ht="15" customHeight="1">
      <c r="A3" t="s">
        <v>1</v>
      </c>
      <c r="B3" s="8" t="s">
        <v>4</v>
      </c>
      <c r="C3" s="9" t="s">
        <v>5</v>
      </c>
      <c r="D3" s="1"/>
      <c r="E3" s="10" t="s">
        <v>6</v>
      </c>
      <c r="F3" s="1"/>
      <c r="G3" s="4"/>
      <c r="H3" s="3" t="s">
        <v>1046</v>
      </c>
      <c r="I3" s="32">
        <f>0+I9+I22+I31+I164+I173</f>
      </c>
      <c r="O3" t="s">
        <v>13</v>
      </c>
      <c r="P3" t="s">
        <v>17</v>
      </c>
    </row>
    <row r="4" spans="1:16" ht="15" customHeight="1">
      <c r="A4" t="s">
        <v>7</v>
      </c>
      <c r="B4" s="8" t="s">
        <v>8</v>
      </c>
      <c r="C4" s="9" t="s">
        <v>1044</v>
      </c>
      <c r="D4" s="1"/>
      <c r="E4" s="10" t="s">
        <v>1045</v>
      </c>
      <c r="F4" s="1"/>
      <c r="G4" s="1"/>
      <c r="H4" s="7"/>
      <c r="I4" s="7"/>
      <c r="O4" t="s">
        <v>14</v>
      </c>
      <c r="P4" t="s">
        <v>17</v>
      </c>
    </row>
    <row r="5" spans="1:16" ht="12.75" customHeight="1">
      <c r="A5" t="s">
        <v>11</v>
      </c>
      <c r="B5" s="12" t="s">
        <v>12</v>
      </c>
      <c r="C5" s="13" t="s">
        <v>1046</v>
      </c>
      <c r="D5" s="5"/>
      <c r="E5" s="14" t="s">
        <v>1047</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889</v>
      </c>
      <c r="D9" s="19"/>
      <c r="E9" s="21" t="s">
        <v>890</v>
      </c>
      <c r="F9" s="19"/>
      <c r="G9" s="19"/>
      <c r="H9" s="19"/>
      <c r="I9" s="22">
        <f>0+Q9</f>
      </c>
      <c r="O9">
        <f>0+R9</f>
      </c>
      <c r="Q9">
        <f>0+I10+I14+I18</f>
      </c>
      <c r="R9">
        <f>0+O10+O14+O18</f>
      </c>
    </row>
    <row r="10" spans="1:16" ht="12.75">
      <c r="A10" s="18" t="s">
        <v>38</v>
      </c>
      <c r="B10" s="23" t="s">
        <v>180</v>
      </c>
      <c r="C10" s="23" t="s">
        <v>1048</v>
      </c>
      <c r="D10" s="18" t="s">
        <v>40</v>
      </c>
      <c r="E10" s="24" t="s">
        <v>1049</v>
      </c>
      <c r="F10" s="25" t="s">
        <v>90</v>
      </c>
      <c r="G10" s="26">
        <v>112</v>
      </c>
      <c r="H10" s="27">
        <v>0</v>
      </c>
      <c r="I10" s="27">
        <f>ROUND(ROUND(H10,2)*ROUND(G10,3),2)</f>
      </c>
      <c r="O10">
        <f>(I10*21)/100</f>
      </c>
      <c r="P10" t="s">
        <v>17</v>
      </c>
    </row>
    <row r="11" spans="1:5" ht="24">
      <c r="A11" s="28" t="s">
        <v>43</v>
      </c>
      <c r="E11" s="29" t="s">
        <v>1050</v>
      </c>
    </row>
    <row r="12" spans="1:5" ht="12.75">
      <c r="A12" s="30" t="s">
        <v>45</v>
      </c>
      <c r="E12" s="31" t="s">
        <v>40</v>
      </c>
    </row>
    <row r="13" spans="1:5" ht="12.75">
      <c r="A13" t="s">
        <v>46</v>
      </c>
      <c r="E13" s="29" t="s">
        <v>40</v>
      </c>
    </row>
    <row r="14" spans="1:16" ht="12.75">
      <c r="A14" s="18" t="s">
        <v>38</v>
      </c>
      <c r="B14" s="23" t="s">
        <v>184</v>
      </c>
      <c r="C14" s="23" t="s">
        <v>1051</v>
      </c>
      <c r="D14" s="18" t="s">
        <v>40</v>
      </c>
      <c r="E14" s="24" t="s">
        <v>1052</v>
      </c>
      <c r="F14" s="25" t="s">
        <v>230</v>
      </c>
      <c r="G14" s="26">
        <v>720</v>
      </c>
      <c r="H14" s="27">
        <v>0</v>
      </c>
      <c r="I14" s="27">
        <f>ROUND(ROUND(H14,2)*ROUND(G14,3),2)</f>
      </c>
      <c r="O14">
        <f>(I14*21)/100</f>
      </c>
      <c r="P14" t="s">
        <v>17</v>
      </c>
    </row>
    <row r="15" spans="1:5" ht="24">
      <c r="A15" s="28" t="s">
        <v>43</v>
      </c>
      <c r="E15" s="29" t="s">
        <v>1053</v>
      </c>
    </row>
    <row r="16" spans="1:5" ht="12.75">
      <c r="A16" s="30" t="s">
        <v>45</v>
      </c>
      <c r="E16" s="31" t="s">
        <v>40</v>
      </c>
    </row>
    <row r="17" spans="1:5" ht="12.75">
      <c r="A17" t="s">
        <v>46</v>
      </c>
      <c r="E17" s="29" t="s">
        <v>40</v>
      </c>
    </row>
    <row r="18" spans="1:16" ht="12.75">
      <c r="A18" s="18" t="s">
        <v>38</v>
      </c>
      <c r="B18" s="23" t="s">
        <v>467</v>
      </c>
      <c r="C18" s="23" t="s">
        <v>1054</v>
      </c>
      <c r="D18" s="18" t="s">
        <v>40</v>
      </c>
      <c r="E18" s="24" t="s">
        <v>1055</v>
      </c>
      <c r="F18" s="25" t="s">
        <v>230</v>
      </c>
      <c r="G18" s="26">
        <v>828</v>
      </c>
      <c r="H18" s="27">
        <v>0</v>
      </c>
      <c r="I18" s="27">
        <f>ROUND(ROUND(H18,2)*ROUND(G18,3),2)</f>
      </c>
      <c r="O18">
        <f>(I18*21)/100</f>
      </c>
      <c r="P18" t="s">
        <v>17</v>
      </c>
    </row>
    <row r="19" spans="1:5" ht="24">
      <c r="A19" s="28" t="s">
        <v>43</v>
      </c>
      <c r="E19" s="29" t="s">
        <v>1056</v>
      </c>
    </row>
    <row r="20" spans="1:5" ht="12.75">
      <c r="A20" s="30" t="s">
        <v>45</v>
      </c>
      <c r="E20" s="31" t="s">
        <v>40</v>
      </c>
    </row>
    <row r="21" spans="1:5" ht="12.75">
      <c r="A21" t="s">
        <v>46</v>
      </c>
      <c r="E21" s="29" t="s">
        <v>40</v>
      </c>
    </row>
    <row r="22" spans="1:18" ht="12.75" customHeight="1">
      <c r="A22" s="5" t="s">
        <v>36</v>
      </c>
      <c r="B22" s="5"/>
      <c r="C22" s="35" t="s">
        <v>842</v>
      </c>
      <c r="D22" s="5"/>
      <c r="E22" s="21" t="s">
        <v>843</v>
      </c>
      <c r="F22" s="5"/>
      <c r="G22" s="5"/>
      <c r="H22" s="5"/>
      <c r="I22" s="36">
        <f>0+Q22</f>
      </c>
      <c r="O22">
        <f>0+R22</f>
      </c>
      <c r="Q22">
        <f>0+I23+I27</f>
      </c>
      <c r="R22">
        <f>0+O23+O27</f>
      </c>
    </row>
    <row r="23" spans="1:16" ht="12.75">
      <c r="A23" s="18" t="s">
        <v>38</v>
      </c>
      <c r="B23" s="23" t="s">
        <v>172</v>
      </c>
      <c r="C23" s="23" t="s">
        <v>1057</v>
      </c>
      <c r="D23" s="18" t="s">
        <v>40</v>
      </c>
      <c r="E23" s="24" t="s">
        <v>1058</v>
      </c>
      <c r="F23" s="25" t="s">
        <v>230</v>
      </c>
      <c r="G23" s="26">
        <v>280</v>
      </c>
      <c r="H23" s="27">
        <v>0</v>
      </c>
      <c r="I23" s="27">
        <f>ROUND(ROUND(H23,2)*ROUND(G23,3),2)</f>
      </c>
      <c r="O23">
        <f>(I23*21)/100</f>
      </c>
      <c r="P23" t="s">
        <v>17</v>
      </c>
    </row>
    <row r="24" spans="1:5" ht="24">
      <c r="A24" s="28" t="s">
        <v>43</v>
      </c>
      <c r="E24" s="29" t="s">
        <v>1059</v>
      </c>
    </row>
    <row r="25" spans="1:5" ht="12.75">
      <c r="A25" s="30" t="s">
        <v>45</v>
      </c>
      <c r="E25" s="31" t="s">
        <v>40</v>
      </c>
    </row>
    <row r="26" spans="1:5" ht="12.75">
      <c r="A26" t="s">
        <v>46</v>
      </c>
      <c r="E26" s="29" t="s">
        <v>40</v>
      </c>
    </row>
    <row r="27" spans="1:16" ht="12.75">
      <c r="A27" s="18" t="s">
        <v>38</v>
      </c>
      <c r="B27" s="23" t="s">
        <v>188</v>
      </c>
      <c r="C27" s="23" t="s">
        <v>1060</v>
      </c>
      <c r="D27" s="18" t="s">
        <v>40</v>
      </c>
      <c r="E27" s="24" t="s">
        <v>1061</v>
      </c>
      <c r="F27" s="25" t="s">
        <v>230</v>
      </c>
      <c r="G27" s="26">
        <v>280</v>
      </c>
      <c r="H27" s="27">
        <v>0</v>
      </c>
      <c r="I27" s="27">
        <f>ROUND(ROUND(H27,2)*ROUND(G27,3),2)</f>
      </c>
      <c r="O27">
        <f>(I27*21)/100</f>
      </c>
      <c r="P27" t="s">
        <v>17</v>
      </c>
    </row>
    <row r="28" spans="1:5" ht="48">
      <c r="A28" s="28" t="s">
        <v>43</v>
      </c>
      <c r="E28" s="29" t="s">
        <v>1062</v>
      </c>
    </row>
    <row r="29" spans="1:5" ht="12.75">
      <c r="A29" s="30" t="s">
        <v>45</v>
      </c>
      <c r="E29" s="31" t="s">
        <v>40</v>
      </c>
    </row>
    <row r="30" spans="1:5" ht="12.75">
      <c r="A30" t="s">
        <v>46</v>
      </c>
      <c r="E30" s="29" t="s">
        <v>40</v>
      </c>
    </row>
    <row r="31" spans="1:18" ht="12.75" customHeight="1">
      <c r="A31" s="5" t="s">
        <v>36</v>
      </c>
      <c r="B31" s="5"/>
      <c r="C31" s="35" t="s">
        <v>866</v>
      </c>
      <c r="D31" s="5"/>
      <c r="E31" s="21" t="s">
        <v>867</v>
      </c>
      <c r="F31" s="5"/>
      <c r="G31" s="5"/>
      <c r="H31" s="5"/>
      <c r="I31" s="36">
        <f>0+Q31</f>
      </c>
      <c r="O31">
        <f>0+R31</f>
      </c>
      <c r="Q31">
        <f>0+I32+I36+I40+I44+I48+I52+I56+I60+I64+I68+I72+I76+I80+I84+I88+I92+I96+I100+I104+I108+I112+I116+I120+I124+I128+I132+I136+I140+I144+I148+I152+I156+I160</f>
      </c>
      <c r="R31">
        <f>0+O32+O36+O40+O44+O48+O52+O56+O60+O64+O68+O72+O76+O80+O84+O88+O92+O96+O100+O104+O108+O112+O116+O120+O124+O128+O132+O136+O140+O144+O148+O152+O156+O160</f>
      </c>
    </row>
    <row r="32" spans="1:16" ht="12.75">
      <c r="A32" s="18" t="s">
        <v>38</v>
      </c>
      <c r="B32" s="23" t="s">
        <v>22</v>
      </c>
      <c r="C32" s="23" t="s">
        <v>1063</v>
      </c>
      <c r="D32" s="18" t="s">
        <v>40</v>
      </c>
      <c r="E32" s="24" t="s">
        <v>1064</v>
      </c>
      <c r="F32" s="25" t="s">
        <v>90</v>
      </c>
      <c r="G32" s="26">
        <v>16</v>
      </c>
      <c r="H32" s="27">
        <v>0</v>
      </c>
      <c r="I32" s="27">
        <f>ROUND(ROUND(H32,2)*ROUND(G32,3),2)</f>
      </c>
      <c r="O32">
        <f>(I32*21)/100</f>
      </c>
      <c r="P32" t="s">
        <v>17</v>
      </c>
    </row>
    <row r="33" spans="1:5" ht="24">
      <c r="A33" s="28" t="s">
        <v>43</v>
      </c>
      <c r="E33" s="29" t="s">
        <v>1065</v>
      </c>
    </row>
    <row r="34" spans="1:5" ht="12.75">
      <c r="A34" s="30" t="s">
        <v>45</v>
      </c>
      <c r="E34" s="31" t="s">
        <v>40</v>
      </c>
    </row>
    <row r="35" spans="1:5" ht="12.75">
      <c r="A35" t="s">
        <v>46</v>
      </c>
      <c r="E35" s="29" t="s">
        <v>40</v>
      </c>
    </row>
    <row r="36" spans="1:16" ht="12.75">
      <c r="A36" s="18" t="s">
        <v>38</v>
      </c>
      <c r="B36" s="23" t="s">
        <v>17</v>
      </c>
      <c r="C36" s="23" t="s">
        <v>1066</v>
      </c>
      <c r="D36" s="18" t="s">
        <v>40</v>
      </c>
      <c r="E36" s="24" t="s">
        <v>1067</v>
      </c>
      <c r="F36" s="25" t="s">
        <v>90</v>
      </c>
      <c r="G36" s="26">
        <v>48</v>
      </c>
      <c r="H36" s="27">
        <v>0</v>
      </c>
      <c r="I36" s="27">
        <f>ROUND(ROUND(H36,2)*ROUND(G36,3),2)</f>
      </c>
      <c r="O36">
        <f>(I36*21)/100</f>
      </c>
      <c r="P36" t="s">
        <v>17</v>
      </c>
    </row>
    <row r="37" spans="1:5" ht="24">
      <c r="A37" s="28" t="s">
        <v>43</v>
      </c>
      <c r="E37" s="29" t="s">
        <v>1068</v>
      </c>
    </row>
    <row r="38" spans="1:5" ht="12.75">
      <c r="A38" s="30" t="s">
        <v>45</v>
      </c>
      <c r="E38" s="31" t="s">
        <v>40</v>
      </c>
    </row>
    <row r="39" spans="1:5" ht="12.75">
      <c r="A39" t="s">
        <v>46</v>
      </c>
      <c r="E39" s="29" t="s">
        <v>40</v>
      </c>
    </row>
    <row r="40" spans="1:16" ht="12.75">
      <c r="A40" s="18" t="s">
        <v>38</v>
      </c>
      <c r="B40" s="23" t="s">
        <v>16</v>
      </c>
      <c r="C40" s="23" t="s">
        <v>1069</v>
      </c>
      <c r="D40" s="18" t="s">
        <v>40</v>
      </c>
      <c r="E40" s="24" t="s">
        <v>1070</v>
      </c>
      <c r="F40" s="25" t="s">
        <v>90</v>
      </c>
      <c r="G40" s="26">
        <v>6</v>
      </c>
      <c r="H40" s="27">
        <v>0</v>
      </c>
      <c r="I40" s="27">
        <f>ROUND(ROUND(H40,2)*ROUND(G40,3),2)</f>
      </c>
      <c r="O40">
        <f>(I40*21)/100</f>
      </c>
      <c r="P40" t="s">
        <v>17</v>
      </c>
    </row>
    <row r="41" spans="1:5" ht="24">
      <c r="A41" s="28" t="s">
        <v>43</v>
      </c>
      <c r="E41" s="29" t="s">
        <v>1071</v>
      </c>
    </row>
    <row r="42" spans="1:5" ht="12.75">
      <c r="A42" s="30" t="s">
        <v>45</v>
      </c>
      <c r="E42" s="31" t="s">
        <v>40</v>
      </c>
    </row>
    <row r="43" spans="1:5" ht="12.75">
      <c r="A43" t="s">
        <v>46</v>
      </c>
      <c r="E43" s="29" t="s">
        <v>40</v>
      </c>
    </row>
    <row r="44" spans="1:16" ht="12.75">
      <c r="A44" s="18" t="s">
        <v>38</v>
      </c>
      <c r="B44" s="23" t="s">
        <v>26</v>
      </c>
      <c r="C44" s="23" t="s">
        <v>1072</v>
      </c>
      <c r="D44" s="18" t="s">
        <v>40</v>
      </c>
      <c r="E44" s="24" t="s">
        <v>1073</v>
      </c>
      <c r="F44" s="25" t="s">
        <v>90</v>
      </c>
      <c r="G44" s="26">
        <v>6</v>
      </c>
      <c r="H44" s="27">
        <v>0</v>
      </c>
      <c r="I44" s="27">
        <f>ROUND(ROUND(H44,2)*ROUND(G44,3),2)</f>
      </c>
      <c r="O44">
        <f>(I44*21)/100</f>
      </c>
      <c r="P44" t="s">
        <v>17</v>
      </c>
    </row>
    <row r="45" spans="1:5" ht="24">
      <c r="A45" s="28" t="s">
        <v>43</v>
      </c>
      <c r="E45" s="29" t="s">
        <v>1074</v>
      </c>
    </row>
    <row r="46" spans="1:5" ht="12.75">
      <c r="A46" s="30" t="s">
        <v>45</v>
      </c>
      <c r="E46" s="31" t="s">
        <v>40</v>
      </c>
    </row>
    <row r="47" spans="1:5" ht="12.75">
      <c r="A47" t="s">
        <v>46</v>
      </c>
      <c r="E47" s="29" t="s">
        <v>40</v>
      </c>
    </row>
    <row r="48" spans="1:16" ht="12.75">
      <c r="A48" s="18" t="s">
        <v>38</v>
      </c>
      <c r="B48" s="23" t="s">
        <v>28</v>
      </c>
      <c r="C48" s="23" t="s">
        <v>1075</v>
      </c>
      <c r="D48" s="18" t="s">
        <v>40</v>
      </c>
      <c r="E48" s="24" t="s">
        <v>1076</v>
      </c>
      <c r="F48" s="25" t="s">
        <v>230</v>
      </c>
      <c r="G48" s="26">
        <v>150</v>
      </c>
      <c r="H48" s="27">
        <v>0</v>
      </c>
      <c r="I48" s="27">
        <f>ROUND(ROUND(H48,2)*ROUND(G48,3),2)</f>
      </c>
      <c r="O48">
        <f>(I48*21)/100</f>
      </c>
      <c r="P48" t="s">
        <v>17</v>
      </c>
    </row>
    <row r="49" spans="1:5" ht="24">
      <c r="A49" s="28" t="s">
        <v>43</v>
      </c>
      <c r="E49" s="29" t="s">
        <v>1077</v>
      </c>
    </row>
    <row r="50" spans="1:5" ht="12.75">
      <c r="A50" s="30" t="s">
        <v>45</v>
      </c>
      <c r="E50" s="31" t="s">
        <v>40</v>
      </c>
    </row>
    <row r="51" spans="1:5" ht="12.75">
      <c r="A51" t="s">
        <v>46</v>
      </c>
      <c r="E51" s="29" t="s">
        <v>40</v>
      </c>
    </row>
    <row r="52" spans="1:16" ht="12.75">
      <c r="A52" s="18" t="s">
        <v>38</v>
      </c>
      <c r="B52" s="23" t="s">
        <v>30</v>
      </c>
      <c r="C52" s="23" t="s">
        <v>1078</v>
      </c>
      <c r="D52" s="18" t="s">
        <v>40</v>
      </c>
      <c r="E52" s="24" t="s">
        <v>1079</v>
      </c>
      <c r="F52" s="25" t="s">
        <v>90</v>
      </c>
      <c r="G52" s="26">
        <v>6</v>
      </c>
      <c r="H52" s="27">
        <v>0</v>
      </c>
      <c r="I52" s="27">
        <f>ROUND(ROUND(H52,2)*ROUND(G52,3),2)</f>
      </c>
      <c r="O52">
        <f>(I52*21)/100</f>
      </c>
      <c r="P52" t="s">
        <v>17</v>
      </c>
    </row>
    <row r="53" spans="1:5" ht="24">
      <c r="A53" s="28" t="s">
        <v>43</v>
      </c>
      <c r="E53" s="29" t="s">
        <v>1080</v>
      </c>
    </row>
    <row r="54" spans="1:5" ht="12.75">
      <c r="A54" s="30" t="s">
        <v>45</v>
      </c>
      <c r="E54" s="31" t="s">
        <v>40</v>
      </c>
    </row>
    <row r="55" spans="1:5" ht="12.75">
      <c r="A55" t="s">
        <v>46</v>
      </c>
      <c r="E55" s="29" t="s">
        <v>40</v>
      </c>
    </row>
    <row r="56" spans="1:16" ht="12.75">
      <c r="A56" s="18" t="s">
        <v>38</v>
      </c>
      <c r="B56" s="23" t="s">
        <v>67</v>
      </c>
      <c r="C56" s="23" t="s">
        <v>1081</v>
      </c>
      <c r="D56" s="18" t="s">
        <v>40</v>
      </c>
      <c r="E56" s="24" t="s">
        <v>1082</v>
      </c>
      <c r="F56" s="25" t="s">
        <v>90</v>
      </c>
      <c r="G56" s="26">
        <v>24</v>
      </c>
      <c r="H56" s="27">
        <v>0</v>
      </c>
      <c r="I56" s="27">
        <f>ROUND(ROUND(H56,2)*ROUND(G56,3),2)</f>
      </c>
      <c r="O56">
        <f>(I56*21)/100</f>
      </c>
      <c r="P56" t="s">
        <v>17</v>
      </c>
    </row>
    <row r="57" spans="1:5" ht="24">
      <c r="A57" s="28" t="s">
        <v>43</v>
      </c>
      <c r="E57" s="29" t="s">
        <v>1083</v>
      </c>
    </row>
    <row r="58" spans="1:5" ht="12.75">
      <c r="A58" s="30" t="s">
        <v>45</v>
      </c>
      <c r="E58" s="31" t="s">
        <v>40</v>
      </c>
    </row>
    <row r="59" spans="1:5" ht="12.75">
      <c r="A59" t="s">
        <v>46</v>
      </c>
      <c r="E59" s="29" t="s">
        <v>40</v>
      </c>
    </row>
    <row r="60" spans="1:16" ht="12.75">
      <c r="A60" s="18" t="s">
        <v>38</v>
      </c>
      <c r="B60" s="23" t="s">
        <v>72</v>
      </c>
      <c r="C60" s="23" t="s">
        <v>1084</v>
      </c>
      <c r="D60" s="18" t="s">
        <v>40</v>
      </c>
      <c r="E60" s="24" t="s">
        <v>1085</v>
      </c>
      <c r="F60" s="25" t="s">
        <v>90</v>
      </c>
      <c r="G60" s="26">
        <v>24</v>
      </c>
      <c r="H60" s="27">
        <v>0</v>
      </c>
      <c r="I60" s="27">
        <f>ROUND(ROUND(H60,2)*ROUND(G60,3),2)</f>
      </c>
      <c r="O60">
        <f>(I60*21)/100</f>
      </c>
      <c r="P60" t="s">
        <v>17</v>
      </c>
    </row>
    <row r="61" spans="1:5" ht="24">
      <c r="A61" s="28" t="s">
        <v>43</v>
      </c>
      <c r="E61" s="29" t="s">
        <v>1086</v>
      </c>
    </row>
    <row r="62" spans="1:5" ht="12.75">
      <c r="A62" s="30" t="s">
        <v>45</v>
      </c>
      <c r="E62" s="31" t="s">
        <v>40</v>
      </c>
    </row>
    <row r="63" spans="1:5" ht="12.75">
      <c r="A63" t="s">
        <v>46</v>
      </c>
      <c r="E63" s="29" t="s">
        <v>40</v>
      </c>
    </row>
    <row r="64" spans="1:16" ht="12.75">
      <c r="A64" s="18" t="s">
        <v>38</v>
      </c>
      <c r="B64" s="23" t="s">
        <v>33</v>
      </c>
      <c r="C64" s="23" t="s">
        <v>1087</v>
      </c>
      <c r="D64" s="18" t="s">
        <v>40</v>
      </c>
      <c r="E64" s="24" t="s">
        <v>1088</v>
      </c>
      <c r="F64" s="25" t="s">
        <v>230</v>
      </c>
      <c r="G64" s="26">
        <v>150</v>
      </c>
      <c r="H64" s="27">
        <v>0</v>
      </c>
      <c r="I64" s="27">
        <f>ROUND(ROUND(H64,2)*ROUND(G64,3),2)</f>
      </c>
      <c r="O64">
        <f>(I64*21)/100</f>
      </c>
      <c r="P64" t="s">
        <v>17</v>
      </c>
    </row>
    <row r="65" spans="1:5" ht="24">
      <c r="A65" s="28" t="s">
        <v>43</v>
      </c>
      <c r="E65" s="29" t="s">
        <v>1089</v>
      </c>
    </row>
    <row r="66" spans="1:5" ht="12.75">
      <c r="A66" s="30" t="s">
        <v>45</v>
      </c>
      <c r="E66" s="31" t="s">
        <v>40</v>
      </c>
    </row>
    <row r="67" spans="1:5" ht="12.75">
      <c r="A67" t="s">
        <v>46</v>
      </c>
      <c r="E67" s="29" t="s">
        <v>40</v>
      </c>
    </row>
    <row r="68" spans="1:16" ht="12.75">
      <c r="A68" s="18" t="s">
        <v>38</v>
      </c>
      <c r="B68" s="23" t="s">
        <v>35</v>
      </c>
      <c r="C68" s="23" t="s">
        <v>1090</v>
      </c>
      <c r="D68" s="18" t="s">
        <v>40</v>
      </c>
      <c r="E68" s="24" t="s">
        <v>1091</v>
      </c>
      <c r="F68" s="25" t="s">
        <v>90</v>
      </c>
      <c r="G68" s="26">
        <v>150</v>
      </c>
      <c r="H68" s="27">
        <v>0</v>
      </c>
      <c r="I68" s="27">
        <f>ROUND(ROUND(H68,2)*ROUND(G68,3),2)</f>
      </c>
      <c r="O68">
        <f>(I68*21)/100</f>
      </c>
      <c r="P68" t="s">
        <v>17</v>
      </c>
    </row>
    <row r="69" spans="1:5" ht="24">
      <c r="A69" s="28" t="s">
        <v>43</v>
      </c>
      <c r="E69" s="29" t="s">
        <v>1092</v>
      </c>
    </row>
    <row r="70" spans="1:5" ht="12.75">
      <c r="A70" s="30" t="s">
        <v>45</v>
      </c>
      <c r="E70" s="31" t="s">
        <v>40</v>
      </c>
    </row>
    <row r="71" spans="1:5" ht="12.75">
      <c r="A71" t="s">
        <v>46</v>
      </c>
      <c r="E71" s="29" t="s">
        <v>40</v>
      </c>
    </row>
    <row r="72" spans="1:16" ht="12.75">
      <c r="A72" s="18" t="s">
        <v>38</v>
      </c>
      <c r="B72" s="23" t="s">
        <v>83</v>
      </c>
      <c r="C72" s="23" t="s">
        <v>1093</v>
      </c>
      <c r="D72" s="18" t="s">
        <v>40</v>
      </c>
      <c r="E72" s="24" t="s">
        <v>1094</v>
      </c>
      <c r="F72" s="25" t="s">
        <v>230</v>
      </c>
      <c r="G72" s="26">
        <v>60</v>
      </c>
      <c r="H72" s="27">
        <v>0</v>
      </c>
      <c r="I72" s="27">
        <f>ROUND(ROUND(H72,2)*ROUND(G72,3),2)</f>
      </c>
      <c r="O72">
        <f>(I72*21)/100</f>
      </c>
      <c r="P72" t="s">
        <v>17</v>
      </c>
    </row>
    <row r="73" spans="1:5" ht="24">
      <c r="A73" s="28" t="s">
        <v>43</v>
      </c>
      <c r="E73" s="29" t="s">
        <v>1095</v>
      </c>
    </row>
    <row r="74" spans="1:5" ht="12.75">
      <c r="A74" s="30" t="s">
        <v>45</v>
      </c>
      <c r="E74" s="31" t="s">
        <v>40</v>
      </c>
    </row>
    <row r="75" spans="1:5" ht="12.75">
      <c r="A75" t="s">
        <v>46</v>
      </c>
      <c r="E75" s="29" t="s">
        <v>40</v>
      </c>
    </row>
    <row r="76" spans="1:16" ht="12.75">
      <c r="A76" s="18" t="s">
        <v>38</v>
      </c>
      <c r="B76" s="23" t="s">
        <v>88</v>
      </c>
      <c r="C76" s="23" t="s">
        <v>1096</v>
      </c>
      <c r="D76" s="18" t="s">
        <v>40</v>
      </c>
      <c r="E76" s="24" t="s">
        <v>1097</v>
      </c>
      <c r="F76" s="25" t="s">
        <v>90</v>
      </c>
      <c r="G76" s="26">
        <v>5</v>
      </c>
      <c r="H76" s="27">
        <v>0</v>
      </c>
      <c r="I76" s="27">
        <f>ROUND(ROUND(H76,2)*ROUND(G76,3),2)</f>
      </c>
      <c r="O76">
        <f>(I76*21)/100</f>
      </c>
      <c r="P76" t="s">
        <v>17</v>
      </c>
    </row>
    <row r="77" spans="1:5" ht="24">
      <c r="A77" s="28" t="s">
        <v>43</v>
      </c>
      <c r="E77" s="29" t="s">
        <v>1098</v>
      </c>
    </row>
    <row r="78" spans="1:5" ht="12.75">
      <c r="A78" s="30" t="s">
        <v>45</v>
      </c>
      <c r="E78" s="31" t="s">
        <v>40</v>
      </c>
    </row>
    <row r="79" spans="1:5" ht="12.75">
      <c r="A79" t="s">
        <v>46</v>
      </c>
      <c r="E79" s="29" t="s">
        <v>40</v>
      </c>
    </row>
    <row r="80" spans="1:16" ht="12.75">
      <c r="A80" s="18" t="s">
        <v>38</v>
      </c>
      <c r="B80" s="23" t="s">
        <v>92</v>
      </c>
      <c r="C80" s="23" t="s">
        <v>1099</v>
      </c>
      <c r="D80" s="18" t="s">
        <v>40</v>
      </c>
      <c r="E80" s="24" t="s">
        <v>1100</v>
      </c>
      <c r="F80" s="25" t="s">
        <v>90</v>
      </c>
      <c r="G80" s="26">
        <v>12</v>
      </c>
      <c r="H80" s="27">
        <v>0</v>
      </c>
      <c r="I80" s="27">
        <f>ROUND(ROUND(H80,2)*ROUND(G80,3),2)</f>
      </c>
      <c r="O80">
        <f>(I80*21)/100</f>
      </c>
      <c r="P80" t="s">
        <v>17</v>
      </c>
    </row>
    <row r="81" spans="1:5" ht="24">
      <c r="A81" s="28" t="s">
        <v>43</v>
      </c>
      <c r="E81" s="29" t="s">
        <v>1101</v>
      </c>
    </row>
    <row r="82" spans="1:5" ht="12.75">
      <c r="A82" s="30" t="s">
        <v>45</v>
      </c>
      <c r="E82" s="31" t="s">
        <v>40</v>
      </c>
    </row>
    <row r="83" spans="1:5" ht="12.75">
      <c r="A83" t="s">
        <v>46</v>
      </c>
      <c r="E83" s="29" t="s">
        <v>40</v>
      </c>
    </row>
    <row r="84" spans="1:16" ht="12.75">
      <c r="A84" s="18" t="s">
        <v>38</v>
      </c>
      <c r="B84" s="23" t="s">
        <v>96</v>
      </c>
      <c r="C84" s="23" t="s">
        <v>1102</v>
      </c>
      <c r="D84" s="18" t="s">
        <v>40</v>
      </c>
      <c r="E84" s="24" t="s">
        <v>1103</v>
      </c>
      <c r="F84" s="25" t="s">
        <v>90</v>
      </c>
      <c r="G84" s="26">
        <v>48</v>
      </c>
      <c r="H84" s="27">
        <v>0</v>
      </c>
      <c r="I84" s="27">
        <f>ROUND(ROUND(H84,2)*ROUND(G84,3),2)</f>
      </c>
      <c r="O84">
        <f>(I84*21)/100</f>
      </c>
      <c r="P84" t="s">
        <v>17</v>
      </c>
    </row>
    <row r="85" spans="1:5" ht="24">
      <c r="A85" s="28" t="s">
        <v>43</v>
      </c>
      <c r="E85" s="29" t="s">
        <v>1104</v>
      </c>
    </row>
    <row r="86" spans="1:5" ht="12.75">
      <c r="A86" s="30" t="s">
        <v>45</v>
      </c>
      <c r="E86" s="31" t="s">
        <v>40</v>
      </c>
    </row>
    <row r="87" spans="1:5" ht="12.75">
      <c r="A87" t="s">
        <v>46</v>
      </c>
      <c r="E87" s="29" t="s">
        <v>40</v>
      </c>
    </row>
    <row r="88" spans="1:16" ht="12.75">
      <c r="A88" s="18" t="s">
        <v>38</v>
      </c>
      <c r="B88" s="23" t="s">
        <v>160</v>
      </c>
      <c r="C88" s="23" t="s">
        <v>1105</v>
      </c>
      <c r="D88" s="18" t="s">
        <v>40</v>
      </c>
      <c r="E88" s="24" t="s">
        <v>1106</v>
      </c>
      <c r="F88" s="25" t="s">
        <v>90</v>
      </c>
      <c r="G88" s="26">
        <v>4</v>
      </c>
      <c r="H88" s="27">
        <v>0</v>
      </c>
      <c r="I88" s="27">
        <f>ROUND(ROUND(H88,2)*ROUND(G88,3),2)</f>
      </c>
      <c r="O88">
        <f>(I88*21)/100</f>
      </c>
      <c r="P88" t="s">
        <v>17</v>
      </c>
    </row>
    <row r="89" spans="1:5" ht="24">
      <c r="A89" s="28" t="s">
        <v>43</v>
      </c>
      <c r="E89" s="29" t="s">
        <v>1107</v>
      </c>
    </row>
    <row r="90" spans="1:5" ht="12.75">
      <c r="A90" s="30" t="s">
        <v>45</v>
      </c>
      <c r="E90" s="31" t="s">
        <v>40</v>
      </c>
    </row>
    <row r="91" spans="1:5" ht="12.75">
      <c r="A91" t="s">
        <v>46</v>
      </c>
      <c r="E91" s="29" t="s">
        <v>40</v>
      </c>
    </row>
    <row r="92" spans="1:16" ht="12.75">
      <c r="A92" s="18" t="s">
        <v>38</v>
      </c>
      <c r="B92" s="23" t="s">
        <v>164</v>
      </c>
      <c r="C92" s="23" t="s">
        <v>1108</v>
      </c>
      <c r="D92" s="18" t="s">
        <v>40</v>
      </c>
      <c r="E92" s="24" t="s">
        <v>1109</v>
      </c>
      <c r="F92" s="25" t="s">
        <v>90</v>
      </c>
      <c r="G92" s="26">
        <v>1</v>
      </c>
      <c r="H92" s="27">
        <v>0</v>
      </c>
      <c r="I92" s="27">
        <f>ROUND(ROUND(H92,2)*ROUND(G92,3),2)</f>
      </c>
      <c r="O92">
        <f>(I92*21)/100</f>
      </c>
      <c r="P92" t="s">
        <v>17</v>
      </c>
    </row>
    <row r="93" spans="1:5" ht="24">
      <c r="A93" s="28" t="s">
        <v>43</v>
      </c>
      <c r="E93" s="29" t="s">
        <v>1110</v>
      </c>
    </row>
    <row r="94" spans="1:5" ht="12.75">
      <c r="A94" s="30" t="s">
        <v>45</v>
      </c>
      <c r="E94" s="31" t="s">
        <v>40</v>
      </c>
    </row>
    <row r="95" spans="1:5" ht="12.75">
      <c r="A95" t="s">
        <v>46</v>
      </c>
      <c r="E95" s="29" t="s">
        <v>40</v>
      </c>
    </row>
    <row r="96" spans="1:16" ht="12.75">
      <c r="A96" s="18" t="s">
        <v>38</v>
      </c>
      <c r="B96" s="23" t="s">
        <v>168</v>
      </c>
      <c r="C96" s="23" t="s">
        <v>1111</v>
      </c>
      <c r="D96" s="18" t="s">
        <v>40</v>
      </c>
      <c r="E96" s="24" t="s">
        <v>1112</v>
      </c>
      <c r="F96" s="25" t="s">
        <v>90</v>
      </c>
      <c r="G96" s="26">
        <v>2</v>
      </c>
      <c r="H96" s="27">
        <v>0</v>
      </c>
      <c r="I96" s="27">
        <f>ROUND(ROUND(H96,2)*ROUND(G96,3),2)</f>
      </c>
      <c r="O96">
        <f>(I96*21)/100</f>
      </c>
      <c r="P96" t="s">
        <v>17</v>
      </c>
    </row>
    <row r="97" spans="1:5" ht="24">
      <c r="A97" s="28" t="s">
        <v>43</v>
      </c>
      <c r="E97" s="29" t="s">
        <v>1113</v>
      </c>
    </row>
    <row r="98" spans="1:5" ht="12.75">
      <c r="A98" s="30" t="s">
        <v>45</v>
      </c>
      <c r="E98" s="31" t="s">
        <v>40</v>
      </c>
    </row>
    <row r="99" spans="1:5" ht="12.75">
      <c r="A99" t="s">
        <v>46</v>
      </c>
      <c r="E99" s="29" t="s">
        <v>40</v>
      </c>
    </row>
    <row r="100" spans="1:16" ht="12.75">
      <c r="A100" s="18" t="s">
        <v>38</v>
      </c>
      <c r="B100" s="23" t="s">
        <v>176</v>
      </c>
      <c r="C100" s="23" t="s">
        <v>1114</v>
      </c>
      <c r="D100" s="18" t="s">
        <v>40</v>
      </c>
      <c r="E100" s="24" t="s">
        <v>1115</v>
      </c>
      <c r="F100" s="25" t="s">
        <v>90</v>
      </c>
      <c r="G100" s="26">
        <v>16</v>
      </c>
      <c r="H100" s="27">
        <v>0</v>
      </c>
      <c r="I100" s="27">
        <f>ROUND(ROUND(H100,2)*ROUND(G100,3),2)</f>
      </c>
      <c r="O100">
        <f>(I100*21)/100</f>
      </c>
      <c r="P100" t="s">
        <v>17</v>
      </c>
    </row>
    <row r="101" spans="1:5" ht="24">
      <c r="A101" s="28" t="s">
        <v>43</v>
      </c>
      <c r="E101" s="29" t="s">
        <v>1116</v>
      </c>
    </row>
    <row r="102" spans="1:5" ht="12.75">
      <c r="A102" s="30" t="s">
        <v>45</v>
      </c>
      <c r="E102" s="31" t="s">
        <v>40</v>
      </c>
    </row>
    <row r="103" spans="1:5" ht="12.75">
      <c r="A103" t="s">
        <v>46</v>
      </c>
      <c r="E103" s="29" t="s">
        <v>40</v>
      </c>
    </row>
    <row r="104" spans="1:16" ht="12.75">
      <c r="A104" s="18" t="s">
        <v>38</v>
      </c>
      <c r="B104" s="23" t="s">
        <v>194</v>
      </c>
      <c r="C104" s="23" t="s">
        <v>1117</v>
      </c>
      <c r="D104" s="18" t="s">
        <v>40</v>
      </c>
      <c r="E104" s="24" t="s">
        <v>1118</v>
      </c>
      <c r="F104" s="25" t="s">
        <v>230</v>
      </c>
      <c r="G104" s="26">
        <v>100</v>
      </c>
      <c r="H104" s="27">
        <v>0</v>
      </c>
      <c r="I104" s="27">
        <f>ROUND(ROUND(H104,2)*ROUND(G104,3),2)</f>
      </c>
      <c r="O104">
        <f>(I104*21)/100</f>
      </c>
      <c r="P104" t="s">
        <v>17</v>
      </c>
    </row>
    <row r="105" spans="1:5" ht="12.75">
      <c r="A105" s="28" t="s">
        <v>43</v>
      </c>
      <c r="E105" s="29" t="s">
        <v>1118</v>
      </c>
    </row>
    <row r="106" spans="1:5" ht="12.75">
      <c r="A106" s="30" t="s">
        <v>45</v>
      </c>
      <c r="E106" s="31" t="s">
        <v>40</v>
      </c>
    </row>
    <row r="107" spans="1:5" ht="12.75">
      <c r="A107" t="s">
        <v>46</v>
      </c>
      <c r="E107" s="29" t="s">
        <v>40</v>
      </c>
    </row>
    <row r="108" spans="1:16" ht="12.75">
      <c r="A108" s="18" t="s">
        <v>38</v>
      </c>
      <c r="B108" s="23" t="s">
        <v>198</v>
      </c>
      <c r="C108" s="23" t="s">
        <v>1119</v>
      </c>
      <c r="D108" s="18" t="s">
        <v>40</v>
      </c>
      <c r="E108" s="24" t="s">
        <v>1120</v>
      </c>
      <c r="F108" s="25" t="s">
        <v>230</v>
      </c>
      <c r="G108" s="26">
        <v>60</v>
      </c>
      <c r="H108" s="27">
        <v>0</v>
      </c>
      <c r="I108" s="27">
        <f>ROUND(ROUND(H108,2)*ROUND(G108,3),2)</f>
      </c>
      <c r="O108">
        <f>(I108*21)/100</f>
      </c>
      <c r="P108" t="s">
        <v>17</v>
      </c>
    </row>
    <row r="109" spans="1:5" ht="24">
      <c r="A109" s="28" t="s">
        <v>43</v>
      </c>
      <c r="E109" s="29" t="s">
        <v>1121</v>
      </c>
    </row>
    <row r="110" spans="1:5" ht="12.75">
      <c r="A110" s="30" t="s">
        <v>45</v>
      </c>
      <c r="E110" s="31" t="s">
        <v>40</v>
      </c>
    </row>
    <row r="111" spans="1:5" ht="12.75">
      <c r="A111" t="s">
        <v>46</v>
      </c>
      <c r="E111" s="29" t="s">
        <v>40</v>
      </c>
    </row>
    <row r="112" spans="1:16" ht="12.75">
      <c r="A112" s="18" t="s">
        <v>38</v>
      </c>
      <c r="B112" s="23" t="s">
        <v>203</v>
      </c>
      <c r="C112" s="23" t="s">
        <v>1122</v>
      </c>
      <c r="D112" s="18" t="s">
        <v>40</v>
      </c>
      <c r="E112" s="24" t="s">
        <v>1123</v>
      </c>
      <c r="F112" s="25" t="s">
        <v>230</v>
      </c>
      <c r="G112" s="26">
        <v>100</v>
      </c>
      <c r="H112" s="27">
        <v>0</v>
      </c>
      <c r="I112" s="27">
        <f>ROUND(ROUND(H112,2)*ROUND(G112,3),2)</f>
      </c>
      <c r="O112">
        <f>(I112*21)/100</f>
      </c>
      <c r="P112" t="s">
        <v>17</v>
      </c>
    </row>
    <row r="113" spans="1:5" ht="24">
      <c r="A113" s="28" t="s">
        <v>43</v>
      </c>
      <c r="E113" s="29" t="s">
        <v>1124</v>
      </c>
    </row>
    <row r="114" spans="1:5" ht="12.75">
      <c r="A114" s="30" t="s">
        <v>45</v>
      </c>
      <c r="E114" s="31" t="s">
        <v>40</v>
      </c>
    </row>
    <row r="115" spans="1:5" ht="12.75">
      <c r="A115" t="s">
        <v>46</v>
      </c>
      <c r="E115" s="29" t="s">
        <v>40</v>
      </c>
    </row>
    <row r="116" spans="1:16" ht="12.75">
      <c r="A116" s="18" t="s">
        <v>38</v>
      </c>
      <c r="B116" s="23" t="s">
        <v>207</v>
      </c>
      <c r="C116" s="23" t="s">
        <v>1125</v>
      </c>
      <c r="D116" s="18" t="s">
        <v>40</v>
      </c>
      <c r="E116" s="24" t="s">
        <v>1126</v>
      </c>
      <c r="F116" s="25" t="s">
        <v>230</v>
      </c>
      <c r="G116" s="26">
        <v>600</v>
      </c>
      <c r="H116" s="27">
        <v>0</v>
      </c>
      <c r="I116" s="27">
        <f>ROUND(ROUND(H116,2)*ROUND(G116,3),2)</f>
      </c>
      <c r="O116">
        <f>(I116*21)/100</f>
      </c>
      <c r="P116" t="s">
        <v>17</v>
      </c>
    </row>
    <row r="117" spans="1:5" ht="24">
      <c r="A117" s="28" t="s">
        <v>43</v>
      </c>
      <c r="E117" s="29" t="s">
        <v>1127</v>
      </c>
    </row>
    <row r="118" spans="1:5" ht="12.75">
      <c r="A118" s="30" t="s">
        <v>45</v>
      </c>
      <c r="E118" s="31" t="s">
        <v>40</v>
      </c>
    </row>
    <row r="119" spans="1:5" ht="12.75">
      <c r="A119" t="s">
        <v>46</v>
      </c>
      <c r="E119" s="29" t="s">
        <v>40</v>
      </c>
    </row>
    <row r="120" spans="1:16" ht="12.75">
      <c r="A120" s="18" t="s">
        <v>38</v>
      </c>
      <c r="B120" s="23" t="s">
        <v>211</v>
      </c>
      <c r="C120" s="23" t="s">
        <v>1128</v>
      </c>
      <c r="D120" s="18" t="s">
        <v>40</v>
      </c>
      <c r="E120" s="24" t="s">
        <v>1129</v>
      </c>
      <c r="F120" s="25" t="s">
        <v>230</v>
      </c>
      <c r="G120" s="26">
        <v>100</v>
      </c>
      <c r="H120" s="27">
        <v>0</v>
      </c>
      <c r="I120" s="27">
        <f>ROUND(ROUND(H120,2)*ROUND(G120,3),2)</f>
      </c>
      <c r="O120">
        <f>(I120*21)/100</f>
      </c>
      <c r="P120" t="s">
        <v>17</v>
      </c>
    </row>
    <row r="121" spans="1:5" ht="36">
      <c r="A121" s="28" t="s">
        <v>43</v>
      </c>
      <c r="E121" s="29" t="s">
        <v>1130</v>
      </c>
    </row>
    <row r="122" spans="1:5" ht="12.75">
      <c r="A122" s="30" t="s">
        <v>45</v>
      </c>
      <c r="E122" s="31" t="s">
        <v>40</v>
      </c>
    </row>
    <row r="123" spans="1:5" ht="12.75">
      <c r="A123" t="s">
        <v>46</v>
      </c>
      <c r="E123" s="29" t="s">
        <v>40</v>
      </c>
    </row>
    <row r="124" spans="1:16" ht="24">
      <c r="A124" s="18" t="s">
        <v>38</v>
      </c>
      <c r="B124" s="23" t="s">
        <v>216</v>
      </c>
      <c r="C124" s="23" t="s">
        <v>1131</v>
      </c>
      <c r="D124" s="18" t="s">
        <v>40</v>
      </c>
      <c r="E124" s="24" t="s">
        <v>1132</v>
      </c>
      <c r="F124" s="25" t="s">
        <v>90</v>
      </c>
      <c r="G124" s="26">
        <v>3</v>
      </c>
      <c r="H124" s="27">
        <v>0</v>
      </c>
      <c r="I124" s="27">
        <f>ROUND(ROUND(H124,2)*ROUND(G124,3),2)</f>
      </c>
      <c r="O124">
        <f>(I124*21)/100</f>
      </c>
      <c r="P124" t="s">
        <v>17</v>
      </c>
    </row>
    <row r="125" spans="1:5" ht="24">
      <c r="A125" s="28" t="s">
        <v>43</v>
      </c>
      <c r="E125" s="29" t="s">
        <v>1133</v>
      </c>
    </row>
    <row r="126" spans="1:5" ht="12.75">
      <c r="A126" s="30" t="s">
        <v>45</v>
      </c>
      <c r="E126" s="31" t="s">
        <v>40</v>
      </c>
    </row>
    <row r="127" spans="1:5" ht="12.75">
      <c r="A127" t="s">
        <v>46</v>
      </c>
      <c r="E127" s="29" t="s">
        <v>40</v>
      </c>
    </row>
    <row r="128" spans="1:16" ht="12.75">
      <c r="A128" s="18" t="s">
        <v>38</v>
      </c>
      <c r="B128" s="23" t="s">
        <v>220</v>
      </c>
      <c r="C128" s="23" t="s">
        <v>954</v>
      </c>
      <c r="D128" s="18" t="s">
        <v>40</v>
      </c>
      <c r="E128" s="24" t="s">
        <v>955</v>
      </c>
      <c r="F128" s="25" t="s">
        <v>230</v>
      </c>
      <c r="G128" s="26">
        <v>120</v>
      </c>
      <c r="H128" s="27">
        <v>0</v>
      </c>
      <c r="I128" s="27">
        <f>ROUND(ROUND(H128,2)*ROUND(G128,3),2)</f>
      </c>
      <c r="O128">
        <f>(I128*21)/100</f>
      </c>
      <c r="P128" t="s">
        <v>17</v>
      </c>
    </row>
    <row r="129" spans="1:5" ht="24">
      <c r="A129" s="28" t="s">
        <v>43</v>
      </c>
      <c r="E129" s="29" t="s">
        <v>956</v>
      </c>
    </row>
    <row r="130" spans="1:5" ht="12.75">
      <c r="A130" s="30" t="s">
        <v>45</v>
      </c>
      <c r="E130" s="31" t="s">
        <v>40</v>
      </c>
    </row>
    <row r="131" spans="1:5" ht="12.75">
      <c r="A131" t="s">
        <v>46</v>
      </c>
      <c r="E131" s="29" t="s">
        <v>40</v>
      </c>
    </row>
    <row r="132" spans="1:16" ht="12.75">
      <c r="A132" s="18" t="s">
        <v>38</v>
      </c>
      <c r="B132" s="23" t="s">
        <v>223</v>
      </c>
      <c r="C132" s="23" t="s">
        <v>1134</v>
      </c>
      <c r="D132" s="18" t="s">
        <v>40</v>
      </c>
      <c r="E132" s="24" t="s">
        <v>1135</v>
      </c>
      <c r="F132" s="25" t="s">
        <v>90</v>
      </c>
      <c r="G132" s="26">
        <v>16</v>
      </c>
      <c r="H132" s="27">
        <v>0</v>
      </c>
      <c r="I132" s="27">
        <f>ROUND(ROUND(H132,2)*ROUND(G132,3),2)</f>
      </c>
      <c r="O132">
        <f>(I132*21)/100</f>
      </c>
      <c r="P132" t="s">
        <v>17</v>
      </c>
    </row>
    <row r="133" spans="1:5" ht="12.75">
      <c r="A133" s="28" t="s">
        <v>43</v>
      </c>
      <c r="E133" s="29" t="s">
        <v>1136</v>
      </c>
    </row>
    <row r="134" spans="1:5" ht="12.75">
      <c r="A134" s="30" t="s">
        <v>45</v>
      </c>
      <c r="E134" s="31" t="s">
        <v>40</v>
      </c>
    </row>
    <row r="135" spans="1:5" ht="12.75">
      <c r="A135" t="s">
        <v>46</v>
      </c>
      <c r="E135" s="29" t="s">
        <v>40</v>
      </c>
    </row>
    <row r="136" spans="1:16" ht="12.75">
      <c r="A136" s="18" t="s">
        <v>38</v>
      </c>
      <c r="B136" s="23" t="s">
        <v>227</v>
      </c>
      <c r="C136" s="23" t="s">
        <v>960</v>
      </c>
      <c r="D136" s="18" t="s">
        <v>40</v>
      </c>
      <c r="E136" s="24" t="s">
        <v>961</v>
      </c>
      <c r="F136" s="25" t="s">
        <v>90</v>
      </c>
      <c r="G136" s="26">
        <v>48</v>
      </c>
      <c r="H136" s="27">
        <v>0</v>
      </c>
      <c r="I136" s="27">
        <f>ROUND(ROUND(H136,2)*ROUND(G136,3),2)</f>
      </c>
      <c r="O136">
        <f>(I136*21)/100</f>
      </c>
      <c r="P136" t="s">
        <v>17</v>
      </c>
    </row>
    <row r="137" spans="1:5" ht="12.75">
      <c r="A137" s="28" t="s">
        <v>43</v>
      </c>
      <c r="E137" s="29" t="s">
        <v>962</v>
      </c>
    </row>
    <row r="138" spans="1:5" ht="12.75">
      <c r="A138" s="30" t="s">
        <v>45</v>
      </c>
      <c r="E138" s="31" t="s">
        <v>40</v>
      </c>
    </row>
    <row r="139" spans="1:5" ht="12.75">
      <c r="A139" t="s">
        <v>46</v>
      </c>
      <c r="E139" s="29" t="s">
        <v>40</v>
      </c>
    </row>
    <row r="140" spans="1:16" ht="12.75">
      <c r="A140" s="18" t="s">
        <v>38</v>
      </c>
      <c r="B140" s="23" t="s">
        <v>232</v>
      </c>
      <c r="C140" s="23" t="s">
        <v>1137</v>
      </c>
      <c r="D140" s="18" t="s">
        <v>40</v>
      </c>
      <c r="E140" s="24" t="s">
        <v>1138</v>
      </c>
      <c r="F140" s="25" t="s">
        <v>90</v>
      </c>
      <c r="G140" s="26">
        <v>2</v>
      </c>
      <c r="H140" s="27">
        <v>0</v>
      </c>
      <c r="I140" s="27">
        <f>ROUND(ROUND(H140,2)*ROUND(G140,3),2)</f>
      </c>
      <c r="O140">
        <f>(I140*21)/100</f>
      </c>
      <c r="P140" t="s">
        <v>17</v>
      </c>
    </row>
    <row r="141" spans="1:5" ht="24">
      <c r="A141" s="28" t="s">
        <v>43</v>
      </c>
      <c r="E141" s="29" t="s">
        <v>1139</v>
      </c>
    </row>
    <row r="142" spans="1:5" ht="12.75">
      <c r="A142" s="30" t="s">
        <v>45</v>
      </c>
      <c r="E142" s="31" t="s">
        <v>40</v>
      </c>
    </row>
    <row r="143" spans="1:5" ht="12.75">
      <c r="A143" t="s">
        <v>46</v>
      </c>
      <c r="E143" s="29" t="s">
        <v>40</v>
      </c>
    </row>
    <row r="144" spans="1:16" ht="12.75">
      <c r="A144" s="18" t="s">
        <v>38</v>
      </c>
      <c r="B144" s="23" t="s">
        <v>236</v>
      </c>
      <c r="C144" s="23" t="s">
        <v>1140</v>
      </c>
      <c r="D144" s="18" t="s">
        <v>40</v>
      </c>
      <c r="E144" s="24" t="s">
        <v>1141</v>
      </c>
      <c r="F144" s="25" t="s">
        <v>90</v>
      </c>
      <c r="G144" s="26">
        <v>180</v>
      </c>
      <c r="H144" s="27">
        <v>0</v>
      </c>
      <c r="I144" s="27">
        <f>ROUND(ROUND(H144,2)*ROUND(G144,3),2)</f>
      </c>
      <c r="O144">
        <f>(I144*21)/100</f>
      </c>
      <c r="P144" t="s">
        <v>17</v>
      </c>
    </row>
    <row r="145" spans="1:5" ht="24">
      <c r="A145" s="28" t="s">
        <v>43</v>
      </c>
      <c r="E145" s="29" t="s">
        <v>1142</v>
      </c>
    </row>
    <row r="146" spans="1:5" ht="12.75">
      <c r="A146" s="30" t="s">
        <v>45</v>
      </c>
      <c r="E146" s="31" t="s">
        <v>40</v>
      </c>
    </row>
    <row r="147" spans="1:5" ht="12.75">
      <c r="A147" t="s">
        <v>46</v>
      </c>
      <c r="E147" s="29" t="s">
        <v>40</v>
      </c>
    </row>
    <row r="148" spans="1:16" ht="12.75">
      <c r="A148" s="18" t="s">
        <v>38</v>
      </c>
      <c r="B148" s="23" t="s">
        <v>442</v>
      </c>
      <c r="C148" s="23" t="s">
        <v>1031</v>
      </c>
      <c r="D148" s="18" t="s">
        <v>40</v>
      </c>
      <c r="E148" s="24" t="s">
        <v>1032</v>
      </c>
      <c r="F148" s="25" t="s">
        <v>90</v>
      </c>
      <c r="G148" s="26">
        <v>2</v>
      </c>
      <c r="H148" s="27">
        <v>0</v>
      </c>
      <c r="I148" s="27">
        <f>ROUND(ROUND(H148,2)*ROUND(G148,3),2)</f>
      </c>
      <c r="O148">
        <f>(I148*21)/100</f>
      </c>
      <c r="P148" t="s">
        <v>17</v>
      </c>
    </row>
    <row r="149" spans="1:5" ht="24">
      <c r="A149" s="28" t="s">
        <v>43</v>
      </c>
      <c r="E149" s="29" t="s">
        <v>1033</v>
      </c>
    </row>
    <row r="150" spans="1:5" ht="12.75">
      <c r="A150" s="30" t="s">
        <v>45</v>
      </c>
      <c r="E150" s="31" t="s">
        <v>40</v>
      </c>
    </row>
    <row r="151" spans="1:5" ht="12.75">
      <c r="A151" t="s">
        <v>46</v>
      </c>
      <c r="E151" s="29" t="s">
        <v>40</v>
      </c>
    </row>
    <row r="152" spans="1:16" ht="12.75">
      <c r="A152" s="18" t="s">
        <v>38</v>
      </c>
      <c r="B152" s="23" t="s">
        <v>473</v>
      </c>
      <c r="C152" s="23" t="s">
        <v>1143</v>
      </c>
      <c r="D152" s="18" t="s">
        <v>40</v>
      </c>
      <c r="E152" s="24" t="s">
        <v>1144</v>
      </c>
      <c r="F152" s="25" t="s">
        <v>90</v>
      </c>
      <c r="G152" s="26">
        <v>100</v>
      </c>
      <c r="H152" s="27">
        <v>0</v>
      </c>
      <c r="I152" s="27">
        <f>ROUND(ROUND(H152,2)*ROUND(G152,3),2)</f>
      </c>
      <c r="O152">
        <f>(I152*21)/100</f>
      </c>
      <c r="P152" t="s">
        <v>17</v>
      </c>
    </row>
    <row r="153" spans="1:5" ht="12.75">
      <c r="A153" s="28" t="s">
        <v>43</v>
      </c>
      <c r="E153" s="29" t="s">
        <v>1144</v>
      </c>
    </row>
    <row r="154" spans="1:5" ht="12.75">
      <c r="A154" s="30" t="s">
        <v>45</v>
      </c>
      <c r="E154" s="31" t="s">
        <v>40</v>
      </c>
    </row>
    <row r="155" spans="1:5" ht="12.75">
      <c r="A155" t="s">
        <v>46</v>
      </c>
      <c r="E155" s="29" t="s">
        <v>40</v>
      </c>
    </row>
    <row r="156" spans="1:16" ht="12.75">
      <c r="A156" s="18" t="s">
        <v>38</v>
      </c>
      <c r="B156" s="23" t="s">
        <v>478</v>
      </c>
      <c r="C156" s="23" t="s">
        <v>1145</v>
      </c>
      <c r="D156" s="18" t="s">
        <v>40</v>
      </c>
      <c r="E156" s="24" t="s">
        <v>1146</v>
      </c>
      <c r="F156" s="25" t="s">
        <v>965</v>
      </c>
      <c r="G156" s="26">
        <v>0.6</v>
      </c>
      <c r="H156" s="27">
        <v>0</v>
      </c>
      <c r="I156" s="27">
        <f>ROUND(ROUND(H156,2)*ROUND(G156,3),2)</f>
      </c>
      <c r="O156">
        <f>(I156*21)/100</f>
      </c>
      <c r="P156" t="s">
        <v>17</v>
      </c>
    </row>
    <row r="157" spans="1:5" ht="24">
      <c r="A157" s="28" t="s">
        <v>43</v>
      </c>
      <c r="E157" s="29" t="s">
        <v>1147</v>
      </c>
    </row>
    <row r="158" spans="1:5" ht="12.75">
      <c r="A158" s="30" t="s">
        <v>45</v>
      </c>
      <c r="E158" s="31" t="s">
        <v>40</v>
      </c>
    </row>
    <row r="159" spans="1:5" ht="12.75">
      <c r="A159" t="s">
        <v>46</v>
      </c>
      <c r="E159" s="29" t="s">
        <v>40</v>
      </c>
    </row>
    <row r="160" spans="1:16" ht="12.75">
      <c r="A160" s="18" t="s">
        <v>38</v>
      </c>
      <c r="B160" s="23" t="s">
        <v>482</v>
      </c>
      <c r="C160" s="23" t="s">
        <v>1148</v>
      </c>
      <c r="D160" s="18" t="s">
        <v>40</v>
      </c>
      <c r="E160" s="24" t="s">
        <v>1149</v>
      </c>
      <c r="F160" s="25" t="s">
        <v>230</v>
      </c>
      <c r="G160" s="26">
        <v>120</v>
      </c>
      <c r="H160" s="27">
        <v>0</v>
      </c>
      <c r="I160" s="27">
        <f>ROUND(ROUND(H160,2)*ROUND(G160,3),2)</f>
      </c>
      <c r="O160">
        <f>(I160*21)/100</f>
      </c>
      <c r="P160" t="s">
        <v>17</v>
      </c>
    </row>
    <row r="161" spans="1:5" ht="24">
      <c r="A161" s="28" t="s">
        <v>43</v>
      </c>
      <c r="E161" s="29" t="s">
        <v>1150</v>
      </c>
    </row>
    <row r="162" spans="1:5" ht="12.75">
      <c r="A162" s="30" t="s">
        <v>45</v>
      </c>
      <c r="E162" s="31" t="s">
        <v>40</v>
      </c>
    </row>
    <row r="163" spans="1:5" ht="12.75">
      <c r="A163" t="s">
        <v>46</v>
      </c>
      <c r="E163" s="29" t="s">
        <v>40</v>
      </c>
    </row>
    <row r="164" spans="1:18" ht="12.75" customHeight="1">
      <c r="A164" s="5" t="s">
        <v>36</v>
      </c>
      <c r="B164" s="5"/>
      <c r="C164" s="35" t="s">
        <v>1151</v>
      </c>
      <c r="D164" s="5"/>
      <c r="E164" s="21" t="s">
        <v>1152</v>
      </c>
      <c r="F164" s="5"/>
      <c r="G164" s="5"/>
      <c r="H164" s="5"/>
      <c r="I164" s="36">
        <f>0+Q164</f>
      </c>
      <c r="O164">
        <f>0+R164</f>
      </c>
      <c r="Q164">
        <f>0+I165+I169</f>
      </c>
      <c r="R164">
        <f>0+O165+O169</f>
      </c>
    </row>
    <row r="165" spans="1:16" ht="12.75">
      <c r="A165" s="18" t="s">
        <v>38</v>
      </c>
      <c r="B165" s="23" t="s">
        <v>447</v>
      </c>
      <c r="C165" s="23" t="s">
        <v>1153</v>
      </c>
      <c r="D165" s="18" t="s">
        <v>40</v>
      </c>
      <c r="E165" s="24" t="s">
        <v>1154</v>
      </c>
      <c r="F165" s="25" t="s">
        <v>230</v>
      </c>
      <c r="G165" s="26">
        <v>150</v>
      </c>
      <c r="H165" s="27">
        <v>0</v>
      </c>
      <c r="I165" s="27">
        <f>ROUND(ROUND(H165,2)*ROUND(G165,3),2)</f>
      </c>
      <c r="O165">
        <f>(I165*21)/100</f>
      </c>
      <c r="P165" t="s">
        <v>17</v>
      </c>
    </row>
    <row r="166" spans="1:5" ht="12.75">
      <c r="A166" s="28" t="s">
        <v>43</v>
      </c>
      <c r="E166" s="29" t="s">
        <v>1155</v>
      </c>
    </row>
    <row r="167" spans="1:5" ht="12.75">
      <c r="A167" s="30" t="s">
        <v>45</v>
      </c>
      <c r="E167" s="31" t="s">
        <v>40</v>
      </c>
    </row>
    <row r="168" spans="1:5" ht="12.75">
      <c r="A168" t="s">
        <v>46</v>
      </c>
      <c r="E168" s="29" t="s">
        <v>40</v>
      </c>
    </row>
    <row r="169" spans="1:16" ht="12.75">
      <c r="A169" s="18" t="s">
        <v>38</v>
      </c>
      <c r="B169" s="23" t="s">
        <v>452</v>
      </c>
      <c r="C169" s="23" t="s">
        <v>1156</v>
      </c>
      <c r="D169" s="18" t="s">
        <v>40</v>
      </c>
      <c r="E169" s="24" t="s">
        <v>1157</v>
      </c>
      <c r="F169" s="25" t="s">
        <v>90</v>
      </c>
      <c r="G169" s="26">
        <v>150</v>
      </c>
      <c r="H169" s="27">
        <v>0</v>
      </c>
      <c r="I169" s="27">
        <f>ROUND(ROUND(H169,2)*ROUND(G169,3),2)</f>
      </c>
      <c r="O169">
        <f>(I169*21)/100</f>
      </c>
      <c r="P169" t="s">
        <v>17</v>
      </c>
    </row>
    <row r="170" spans="1:5" ht="12.75">
      <c r="A170" s="28" t="s">
        <v>43</v>
      </c>
      <c r="E170" s="29" t="s">
        <v>1158</v>
      </c>
    </row>
    <row r="171" spans="1:5" ht="12.75">
      <c r="A171" s="30" t="s">
        <v>45</v>
      </c>
      <c r="E171" s="31" t="s">
        <v>40</v>
      </c>
    </row>
    <row r="172" spans="1:5" ht="12.75">
      <c r="A172" t="s">
        <v>46</v>
      </c>
      <c r="E172" s="29" t="s">
        <v>40</v>
      </c>
    </row>
    <row r="173" spans="1:18" ht="12.75" customHeight="1">
      <c r="A173" s="5" t="s">
        <v>36</v>
      </c>
      <c r="B173" s="5"/>
      <c r="C173" s="35" t="s">
        <v>971</v>
      </c>
      <c r="D173" s="5"/>
      <c r="E173" s="21" t="s">
        <v>972</v>
      </c>
      <c r="F173" s="5"/>
      <c r="G173" s="5"/>
      <c r="H173" s="5"/>
      <c r="I173" s="36">
        <f>0+Q173</f>
      </c>
      <c r="O173">
        <f>0+R173</f>
      </c>
      <c r="Q173">
        <f>0+I174+I178</f>
      </c>
      <c r="R173">
        <f>0+O174+O178</f>
      </c>
    </row>
    <row r="174" spans="1:16" ht="12.75">
      <c r="A174" s="18" t="s">
        <v>38</v>
      </c>
      <c r="B174" s="23" t="s">
        <v>457</v>
      </c>
      <c r="C174" s="23" t="s">
        <v>973</v>
      </c>
      <c r="D174" s="18" t="s">
        <v>40</v>
      </c>
      <c r="E174" s="24" t="s">
        <v>1159</v>
      </c>
      <c r="F174" s="25" t="s">
        <v>975</v>
      </c>
      <c r="G174" s="26">
        <v>60</v>
      </c>
      <c r="H174" s="27">
        <v>0</v>
      </c>
      <c r="I174" s="27">
        <f>ROUND(ROUND(H174,2)*ROUND(G174,3),2)</f>
      </c>
      <c r="O174">
        <f>(I174*21)/100</f>
      </c>
      <c r="P174" t="s">
        <v>17</v>
      </c>
    </row>
    <row r="175" spans="1:5" ht="12.75">
      <c r="A175" s="28" t="s">
        <v>43</v>
      </c>
      <c r="E175" s="29" t="s">
        <v>1043</v>
      </c>
    </row>
    <row r="176" spans="1:5" ht="12.75">
      <c r="A176" s="30" t="s">
        <v>45</v>
      </c>
      <c r="E176" s="31" t="s">
        <v>40</v>
      </c>
    </row>
    <row r="177" spans="1:5" ht="12.75">
      <c r="A177" t="s">
        <v>46</v>
      </c>
      <c r="E177" s="29" t="s">
        <v>40</v>
      </c>
    </row>
    <row r="178" spans="1:16" ht="12.75">
      <c r="A178" s="18" t="s">
        <v>38</v>
      </c>
      <c r="B178" s="23" t="s">
        <v>462</v>
      </c>
      <c r="C178" s="23" t="s">
        <v>1160</v>
      </c>
      <c r="D178" s="18" t="s">
        <v>40</v>
      </c>
      <c r="E178" s="24" t="s">
        <v>1161</v>
      </c>
      <c r="F178" s="25" t="s">
        <v>975</v>
      </c>
      <c r="G178" s="26">
        <v>48</v>
      </c>
      <c r="H178" s="27">
        <v>0</v>
      </c>
      <c r="I178" s="27">
        <f>ROUND(ROUND(H178,2)*ROUND(G178,3),2)</f>
      </c>
      <c r="O178">
        <f>(I178*21)/100</f>
      </c>
      <c r="P178" t="s">
        <v>17</v>
      </c>
    </row>
    <row r="179" spans="1:5" ht="12.75">
      <c r="A179" s="28" t="s">
        <v>43</v>
      </c>
      <c r="E179" s="29" t="s">
        <v>1162</v>
      </c>
    </row>
    <row r="180" spans="1:5" ht="12.75">
      <c r="A180" s="30" t="s">
        <v>45</v>
      </c>
      <c r="E180" s="31" t="s">
        <v>40</v>
      </c>
    </row>
    <row r="181" spans="1:5" ht="12.75">
      <c r="A181" t="s">
        <v>46</v>
      </c>
      <c r="E181" s="29" t="s">
        <v>40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5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0+O9+O18+O23+O48</f>
      </c>
      <c r="P2" t="s">
        <v>16</v>
      </c>
    </row>
    <row r="3" spans="1:16" ht="15" customHeight="1">
      <c r="A3" t="s">
        <v>1</v>
      </c>
      <c r="B3" s="8" t="s">
        <v>4</v>
      </c>
      <c r="C3" s="9" t="s">
        <v>5</v>
      </c>
      <c r="D3" s="1"/>
      <c r="E3" s="10" t="s">
        <v>6</v>
      </c>
      <c r="F3" s="1"/>
      <c r="G3" s="4"/>
      <c r="H3" s="3" t="s">
        <v>1163</v>
      </c>
      <c r="I3" s="32">
        <f>0+I9+I18+I23+I48</f>
      </c>
      <c r="O3" t="s">
        <v>13</v>
      </c>
      <c r="P3" t="s">
        <v>17</v>
      </c>
    </row>
    <row r="4" spans="1:16" ht="15" customHeight="1">
      <c r="A4" t="s">
        <v>7</v>
      </c>
      <c r="B4" s="8" t="s">
        <v>8</v>
      </c>
      <c r="C4" s="9" t="s">
        <v>1044</v>
      </c>
      <c r="D4" s="1"/>
      <c r="E4" s="10" t="s">
        <v>1045</v>
      </c>
      <c r="F4" s="1"/>
      <c r="G4" s="1"/>
      <c r="H4" s="7"/>
      <c r="I4" s="7"/>
      <c r="O4" t="s">
        <v>14</v>
      </c>
      <c r="P4" t="s">
        <v>17</v>
      </c>
    </row>
    <row r="5" spans="1:16" ht="12.75" customHeight="1">
      <c r="A5" t="s">
        <v>11</v>
      </c>
      <c r="B5" s="12" t="s">
        <v>12</v>
      </c>
      <c r="C5" s="13" t="s">
        <v>1163</v>
      </c>
      <c r="D5" s="5"/>
      <c r="E5" s="14" t="s">
        <v>1164</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889</v>
      </c>
      <c r="D9" s="19"/>
      <c r="E9" s="21" t="s">
        <v>969</v>
      </c>
      <c r="F9" s="19"/>
      <c r="G9" s="19"/>
      <c r="H9" s="19"/>
      <c r="I9" s="22">
        <f>0+Q9</f>
      </c>
      <c r="O9">
        <f>0+R9</f>
      </c>
      <c r="Q9">
        <f>0+I10+I14</f>
      </c>
      <c r="R9">
        <f>0+O10+O14</f>
      </c>
    </row>
    <row r="10" spans="1:16" ht="12.75">
      <c r="A10" s="18" t="s">
        <v>38</v>
      </c>
      <c r="B10" s="23" t="s">
        <v>22</v>
      </c>
      <c r="C10" s="23" t="s">
        <v>1048</v>
      </c>
      <c r="D10" s="18" t="s">
        <v>40</v>
      </c>
      <c r="E10" s="24" t="s">
        <v>1049</v>
      </c>
      <c r="F10" s="25" t="s">
        <v>90</v>
      </c>
      <c r="G10" s="26">
        <v>64</v>
      </c>
      <c r="H10" s="27">
        <v>0</v>
      </c>
      <c r="I10" s="27">
        <f>ROUND(ROUND(H10,2)*ROUND(G10,3),2)</f>
      </c>
      <c r="O10">
        <f>(I10*21)/100</f>
      </c>
      <c r="P10" t="s">
        <v>17</v>
      </c>
    </row>
    <row r="11" spans="1:5" ht="24">
      <c r="A11" s="28" t="s">
        <v>43</v>
      </c>
      <c r="E11" s="29" t="s">
        <v>1050</v>
      </c>
    </row>
    <row r="12" spans="1:5" ht="12.75">
      <c r="A12" s="30" t="s">
        <v>45</v>
      </c>
      <c r="E12" s="31" t="s">
        <v>40</v>
      </c>
    </row>
    <row r="13" spans="1:5" ht="12.75">
      <c r="A13" t="s">
        <v>46</v>
      </c>
      <c r="E13" s="29" t="s">
        <v>40</v>
      </c>
    </row>
    <row r="14" spans="1:16" ht="12.75">
      <c r="A14" s="18" t="s">
        <v>38</v>
      </c>
      <c r="B14" s="23" t="s">
        <v>17</v>
      </c>
      <c r="C14" s="23" t="s">
        <v>1051</v>
      </c>
      <c r="D14" s="18" t="s">
        <v>40</v>
      </c>
      <c r="E14" s="24" t="s">
        <v>1052</v>
      </c>
      <c r="F14" s="25" t="s">
        <v>230</v>
      </c>
      <c r="G14" s="26">
        <v>720</v>
      </c>
      <c r="H14" s="27">
        <v>0</v>
      </c>
      <c r="I14" s="27">
        <f>ROUND(ROUND(H14,2)*ROUND(G14,3),2)</f>
      </c>
      <c r="O14">
        <f>(I14*21)/100</f>
      </c>
      <c r="P14" t="s">
        <v>17</v>
      </c>
    </row>
    <row r="15" spans="1:5" ht="24">
      <c r="A15" s="28" t="s">
        <v>43</v>
      </c>
      <c r="E15" s="29" t="s">
        <v>1053</v>
      </c>
    </row>
    <row r="16" spans="1:5" ht="12.75">
      <c r="A16" s="30" t="s">
        <v>45</v>
      </c>
      <c r="E16" s="31" t="s">
        <v>40</v>
      </c>
    </row>
    <row r="17" spans="1:5" ht="12.75">
      <c r="A17" t="s">
        <v>46</v>
      </c>
      <c r="E17" s="29" t="s">
        <v>40</v>
      </c>
    </row>
    <row r="18" spans="1:18" ht="12.75" customHeight="1">
      <c r="A18" s="5" t="s">
        <v>36</v>
      </c>
      <c r="B18" s="5"/>
      <c r="C18" s="35" t="s">
        <v>842</v>
      </c>
      <c r="D18" s="5"/>
      <c r="E18" s="21" t="s">
        <v>1165</v>
      </c>
      <c r="F18" s="5"/>
      <c r="G18" s="5"/>
      <c r="H18" s="5"/>
      <c r="I18" s="36">
        <f>0+Q18</f>
      </c>
      <c r="O18">
        <f>0+R18</f>
      </c>
      <c r="Q18">
        <f>0+I19</f>
      </c>
      <c r="R18">
        <f>0+O19</f>
      </c>
    </row>
    <row r="19" spans="1:16" ht="12.75">
      <c r="A19" s="18" t="s">
        <v>38</v>
      </c>
      <c r="B19" s="23" t="s">
        <v>16</v>
      </c>
      <c r="C19" s="23" t="s">
        <v>1060</v>
      </c>
      <c r="D19" s="18" t="s">
        <v>40</v>
      </c>
      <c r="E19" s="24" t="s">
        <v>1061</v>
      </c>
      <c r="F19" s="25" t="s">
        <v>230</v>
      </c>
      <c r="G19" s="26">
        <v>280</v>
      </c>
      <c r="H19" s="27">
        <v>0</v>
      </c>
      <c r="I19" s="27">
        <f>ROUND(ROUND(H19,2)*ROUND(G19,3),2)</f>
      </c>
      <c r="O19">
        <f>(I19*21)/100</f>
      </c>
      <c r="P19" t="s">
        <v>17</v>
      </c>
    </row>
    <row r="20" spans="1:5" ht="48">
      <c r="A20" s="28" t="s">
        <v>43</v>
      </c>
      <c r="E20" s="29" t="s">
        <v>1062</v>
      </c>
    </row>
    <row r="21" spans="1:5" ht="12.75">
      <c r="A21" s="30" t="s">
        <v>45</v>
      </c>
      <c r="E21" s="31" t="s">
        <v>40</v>
      </c>
    </row>
    <row r="22" spans="1:5" ht="12.75">
      <c r="A22" t="s">
        <v>46</v>
      </c>
      <c r="E22" s="29" t="s">
        <v>40</v>
      </c>
    </row>
    <row r="23" spans="1:18" ht="12.75" customHeight="1">
      <c r="A23" s="5" t="s">
        <v>36</v>
      </c>
      <c r="B23" s="5"/>
      <c r="C23" s="35" t="s">
        <v>866</v>
      </c>
      <c r="D23" s="5"/>
      <c r="E23" s="21" t="s">
        <v>1166</v>
      </c>
      <c r="F23" s="5"/>
      <c r="G23" s="5"/>
      <c r="H23" s="5"/>
      <c r="I23" s="36">
        <f>0+Q23</f>
      </c>
      <c r="O23">
        <f>0+R23</f>
      </c>
      <c r="Q23">
        <f>0+I24+I28+I32+I36+I40+I44</f>
      </c>
      <c r="R23">
        <f>0+O24+O28+O32+O36+O40+O44</f>
      </c>
    </row>
    <row r="24" spans="1:16" ht="12.75">
      <c r="A24" s="18" t="s">
        <v>38</v>
      </c>
      <c r="B24" s="23" t="s">
        <v>26</v>
      </c>
      <c r="C24" s="23" t="s">
        <v>1119</v>
      </c>
      <c r="D24" s="18" t="s">
        <v>40</v>
      </c>
      <c r="E24" s="24" t="s">
        <v>1120</v>
      </c>
      <c r="F24" s="25" t="s">
        <v>230</v>
      </c>
      <c r="G24" s="26">
        <v>60</v>
      </c>
      <c r="H24" s="27">
        <v>0</v>
      </c>
      <c r="I24" s="27">
        <f>ROUND(ROUND(H24,2)*ROUND(G24,3),2)</f>
      </c>
      <c r="O24">
        <f>(I24*21)/100</f>
      </c>
      <c r="P24" t="s">
        <v>17</v>
      </c>
    </row>
    <row r="25" spans="1:5" ht="24">
      <c r="A25" s="28" t="s">
        <v>43</v>
      </c>
      <c r="E25" s="29" t="s">
        <v>1121</v>
      </c>
    </row>
    <row r="26" spans="1:5" ht="12.75">
      <c r="A26" s="30" t="s">
        <v>45</v>
      </c>
      <c r="E26" s="31" t="s">
        <v>40</v>
      </c>
    </row>
    <row r="27" spans="1:5" ht="12.75">
      <c r="A27" t="s">
        <v>46</v>
      </c>
      <c r="E27" s="29" t="s">
        <v>40</v>
      </c>
    </row>
    <row r="28" spans="1:16" ht="12.75">
      <c r="A28" s="18" t="s">
        <v>38</v>
      </c>
      <c r="B28" s="23" t="s">
        <v>28</v>
      </c>
      <c r="C28" s="23" t="s">
        <v>1122</v>
      </c>
      <c r="D28" s="18" t="s">
        <v>40</v>
      </c>
      <c r="E28" s="24" t="s">
        <v>1123</v>
      </c>
      <c r="F28" s="25" t="s">
        <v>230</v>
      </c>
      <c r="G28" s="26">
        <v>100</v>
      </c>
      <c r="H28" s="27">
        <v>0</v>
      </c>
      <c r="I28" s="27">
        <f>ROUND(ROUND(H28,2)*ROUND(G28,3),2)</f>
      </c>
      <c r="O28">
        <f>(I28*21)/100</f>
      </c>
      <c r="P28" t="s">
        <v>17</v>
      </c>
    </row>
    <row r="29" spans="1:5" ht="24">
      <c r="A29" s="28" t="s">
        <v>43</v>
      </c>
      <c r="E29" s="29" t="s">
        <v>1124</v>
      </c>
    </row>
    <row r="30" spans="1:5" ht="12.75">
      <c r="A30" s="30" t="s">
        <v>45</v>
      </c>
      <c r="E30" s="31" t="s">
        <v>40</v>
      </c>
    </row>
    <row r="31" spans="1:5" ht="12.75">
      <c r="A31" t="s">
        <v>46</v>
      </c>
      <c r="E31" s="29" t="s">
        <v>40</v>
      </c>
    </row>
    <row r="32" spans="1:16" ht="12.75">
      <c r="A32" s="18" t="s">
        <v>38</v>
      </c>
      <c r="B32" s="23" t="s">
        <v>30</v>
      </c>
      <c r="C32" s="23" t="s">
        <v>1128</v>
      </c>
      <c r="D32" s="18" t="s">
        <v>40</v>
      </c>
      <c r="E32" s="24" t="s">
        <v>1129</v>
      </c>
      <c r="F32" s="25" t="s">
        <v>230</v>
      </c>
      <c r="G32" s="26">
        <v>100</v>
      </c>
      <c r="H32" s="27">
        <v>0</v>
      </c>
      <c r="I32" s="27">
        <f>ROUND(ROUND(H32,2)*ROUND(G32,3),2)</f>
      </c>
      <c r="O32">
        <f>(I32*21)/100</f>
      </c>
      <c r="P32" t="s">
        <v>17</v>
      </c>
    </row>
    <row r="33" spans="1:5" ht="36">
      <c r="A33" s="28" t="s">
        <v>43</v>
      </c>
      <c r="E33" s="29" t="s">
        <v>1130</v>
      </c>
    </row>
    <row r="34" spans="1:5" ht="12.75">
      <c r="A34" s="30" t="s">
        <v>45</v>
      </c>
      <c r="E34" s="31" t="s">
        <v>40</v>
      </c>
    </row>
    <row r="35" spans="1:5" ht="12.75">
      <c r="A35" t="s">
        <v>46</v>
      </c>
      <c r="E35" s="29" t="s">
        <v>40</v>
      </c>
    </row>
    <row r="36" spans="1:16" ht="12.75">
      <c r="A36" s="18" t="s">
        <v>38</v>
      </c>
      <c r="B36" s="23" t="s">
        <v>67</v>
      </c>
      <c r="C36" s="23" t="s">
        <v>1134</v>
      </c>
      <c r="D36" s="18" t="s">
        <v>40</v>
      </c>
      <c r="E36" s="24" t="s">
        <v>1135</v>
      </c>
      <c r="F36" s="25" t="s">
        <v>90</v>
      </c>
      <c r="G36" s="26">
        <v>16</v>
      </c>
      <c r="H36" s="27">
        <v>0</v>
      </c>
      <c r="I36" s="27">
        <f>ROUND(ROUND(H36,2)*ROUND(G36,3),2)</f>
      </c>
      <c r="O36">
        <f>(I36*21)/100</f>
      </c>
      <c r="P36" t="s">
        <v>17</v>
      </c>
    </row>
    <row r="37" spans="1:5" ht="12.75">
      <c r="A37" s="28" t="s">
        <v>43</v>
      </c>
      <c r="E37" s="29" t="s">
        <v>1136</v>
      </c>
    </row>
    <row r="38" spans="1:5" ht="12.75">
      <c r="A38" s="30" t="s">
        <v>45</v>
      </c>
      <c r="E38" s="31" t="s">
        <v>40</v>
      </c>
    </row>
    <row r="39" spans="1:5" ht="12.75">
      <c r="A39" t="s">
        <v>46</v>
      </c>
      <c r="E39" s="29" t="s">
        <v>40</v>
      </c>
    </row>
    <row r="40" spans="1:16" ht="12.75">
      <c r="A40" s="18" t="s">
        <v>38</v>
      </c>
      <c r="B40" s="23" t="s">
        <v>72</v>
      </c>
      <c r="C40" s="23" t="s">
        <v>960</v>
      </c>
      <c r="D40" s="18" t="s">
        <v>40</v>
      </c>
      <c r="E40" s="24" t="s">
        <v>961</v>
      </c>
      <c r="F40" s="25" t="s">
        <v>90</v>
      </c>
      <c r="G40" s="26">
        <v>32</v>
      </c>
      <c r="H40" s="27">
        <v>0</v>
      </c>
      <c r="I40" s="27">
        <f>ROUND(ROUND(H40,2)*ROUND(G40,3),2)</f>
      </c>
      <c r="O40">
        <f>(I40*21)/100</f>
      </c>
      <c r="P40" t="s">
        <v>17</v>
      </c>
    </row>
    <row r="41" spans="1:5" ht="12.75">
      <c r="A41" s="28" t="s">
        <v>43</v>
      </c>
      <c r="E41" s="29" t="s">
        <v>962</v>
      </c>
    </row>
    <row r="42" spans="1:5" ht="12.75">
      <c r="A42" s="30" t="s">
        <v>45</v>
      </c>
      <c r="E42" s="31" t="s">
        <v>40</v>
      </c>
    </row>
    <row r="43" spans="1:5" ht="12.75">
      <c r="A43" t="s">
        <v>46</v>
      </c>
      <c r="E43" s="29" t="s">
        <v>40</v>
      </c>
    </row>
    <row r="44" spans="1:16" ht="12.75">
      <c r="A44" s="18" t="s">
        <v>38</v>
      </c>
      <c r="B44" s="23" t="s">
        <v>33</v>
      </c>
      <c r="C44" s="23" t="s">
        <v>1140</v>
      </c>
      <c r="D44" s="18" t="s">
        <v>40</v>
      </c>
      <c r="E44" s="24" t="s">
        <v>1141</v>
      </c>
      <c r="F44" s="25" t="s">
        <v>90</v>
      </c>
      <c r="G44" s="26">
        <v>180</v>
      </c>
      <c r="H44" s="27">
        <v>0</v>
      </c>
      <c r="I44" s="27">
        <f>ROUND(ROUND(H44,2)*ROUND(G44,3),2)</f>
      </c>
      <c r="O44">
        <f>(I44*21)/100</f>
      </c>
      <c r="P44" t="s">
        <v>17</v>
      </c>
    </row>
    <row r="45" spans="1:5" ht="24">
      <c r="A45" s="28" t="s">
        <v>43</v>
      </c>
      <c r="E45" s="29" t="s">
        <v>1142</v>
      </c>
    </row>
    <row r="46" spans="1:5" ht="12.75">
      <c r="A46" s="30" t="s">
        <v>45</v>
      </c>
      <c r="E46" s="31" t="s">
        <v>40</v>
      </c>
    </row>
    <row r="47" spans="1:5" ht="12.75">
      <c r="A47" t="s">
        <v>46</v>
      </c>
      <c r="E47" s="29" t="s">
        <v>40</v>
      </c>
    </row>
    <row r="48" spans="1:18" ht="12.75" customHeight="1">
      <c r="A48" s="5" t="s">
        <v>36</v>
      </c>
      <c r="B48" s="5"/>
      <c r="C48" s="35" t="s">
        <v>1151</v>
      </c>
      <c r="D48" s="5"/>
      <c r="E48" s="21" t="s">
        <v>1167</v>
      </c>
      <c r="F48" s="5"/>
      <c r="G48" s="5"/>
      <c r="H48" s="5"/>
      <c r="I48" s="36">
        <f>0+Q48</f>
      </c>
      <c r="O48">
        <f>0+R48</f>
      </c>
      <c r="Q48">
        <f>0+I49+I53</f>
      </c>
      <c r="R48">
        <f>0+O49+O53</f>
      </c>
    </row>
    <row r="49" spans="1:16" ht="12.75">
      <c r="A49" s="18" t="s">
        <v>38</v>
      </c>
      <c r="B49" s="23" t="s">
        <v>35</v>
      </c>
      <c r="C49" s="23" t="s">
        <v>1153</v>
      </c>
      <c r="D49" s="18" t="s">
        <v>40</v>
      </c>
      <c r="E49" s="24" t="s">
        <v>1168</v>
      </c>
      <c r="F49" s="25" t="s">
        <v>230</v>
      </c>
      <c r="G49" s="26">
        <v>150</v>
      </c>
      <c r="H49" s="27">
        <v>0</v>
      </c>
      <c r="I49" s="27">
        <f>ROUND(ROUND(H49,2)*ROUND(G49,3),2)</f>
      </c>
      <c r="O49">
        <f>(I49*21)/100</f>
      </c>
      <c r="P49" t="s">
        <v>17</v>
      </c>
    </row>
    <row r="50" spans="1:5" ht="12.75">
      <c r="A50" s="28" t="s">
        <v>43</v>
      </c>
      <c r="E50" s="29" t="s">
        <v>1155</v>
      </c>
    </row>
    <row r="51" spans="1:5" ht="12.75">
      <c r="A51" s="30" t="s">
        <v>45</v>
      </c>
      <c r="E51" s="31" t="s">
        <v>40</v>
      </c>
    </row>
    <row r="52" spans="1:5" ht="12.75">
      <c r="A52" t="s">
        <v>46</v>
      </c>
      <c r="E52" s="29" t="s">
        <v>40</v>
      </c>
    </row>
    <row r="53" spans="1:16" ht="12.75">
      <c r="A53" s="18" t="s">
        <v>38</v>
      </c>
      <c r="B53" s="23" t="s">
        <v>83</v>
      </c>
      <c r="C53" s="23" t="s">
        <v>1156</v>
      </c>
      <c r="D53" s="18" t="s">
        <v>40</v>
      </c>
      <c r="E53" s="24" t="s">
        <v>1157</v>
      </c>
      <c r="F53" s="25" t="s">
        <v>90</v>
      </c>
      <c r="G53" s="26">
        <v>150</v>
      </c>
      <c r="H53" s="27">
        <v>0</v>
      </c>
      <c r="I53" s="27">
        <f>ROUND(ROUND(H53,2)*ROUND(G53,3),2)</f>
      </c>
      <c r="O53">
        <f>(I53*21)/100</f>
      </c>
      <c r="P53" t="s">
        <v>17</v>
      </c>
    </row>
    <row r="54" spans="1:5" ht="12.75">
      <c r="A54" s="28" t="s">
        <v>43</v>
      </c>
      <c r="E54" s="29" t="s">
        <v>1158</v>
      </c>
    </row>
    <row r="55" spans="1:5" ht="12.75">
      <c r="A55" s="30" t="s">
        <v>45</v>
      </c>
      <c r="E55" s="31" t="s">
        <v>40</v>
      </c>
    </row>
    <row r="56" spans="1:5" ht="12.75">
      <c r="A56" t="s">
        <v>46</v>
      </c>
      <c r="E56" s="29" t="s">
        <v>40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118"/>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0+O9+O14+O55+O72+O81+O94</f>
      </c>
      <c r="P2" t="s">
        <v>16</v>
      </c>
    </row>
    <row r="3" spans="1:16" ht="15" customHeight="1">
      <c r="A3" t="s">
        <v>1</v>
      </c>
      <c r="B3" s="8" t="s">
        <v>4</v>
      </c>
      <c r="C3" s="9" t="s">
        <v>5</v>
      </c>
      <c r="D3" s="1"/>
      <c r="E3" s="10" t="s">
        <v>6</v>
      </c>
      <c r="F3" s="1"/>
      <c r="G3" s="4"/>
      <c r="H3" s="3" t="s">
        <v>1171</v>
      </c>
      <c r="I3" s="32">
        <f>0+I9+I14+I55+I72+I81+I94</f>
      </c>
      <c r="O3" t="s">
        <v>13</v>
      </c>
      <c r="P3" t="s">
        <v>17</v>
      </c>
    </row>
    <row r="4" spans="1:16" ht="15" customHeight="1">
      <c r="A4" t="s">
        <v>7</v>
      </c>
      <c r="B4" s="8" t="s">
        <v>8</v>
      </c>
      <c r="C4" s="9" t="s">
        <v>1169</v>
      </c>
      <c r="D4" s="1"/>
      <c r="E4" s="10" t="s">
        <v>1170</v>
      </c>
      <c r="F4" s="1"/>
      <c r="G4" s="1"/>
      <c r="H4" s="7"/>
      <c r="I4" s="7"/>
      <c r="O4" t="s">
        <v>14</v>
      </c>
      <c r="P4" t="s">
        <v>17</v>
      </c>
    </row>
    <row r="5" spans="1:16" ht="12.75" customHeight="1">
      <c r="A5" t="s">
        <v>11</v>
      </c>
      <c r="B5" s="12" t="s">
        <v>12</v>
      </c>
      <c r="C5" s="13" t="s">
        <v>1171</v>
      </c>
      <c r="D5" s="5"/>
      <c r="E5" s="14" t="s">
        <v>1170</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20</v>
      </c>
      <c r="D9" s="19"/>
      <c r="E9" s="21" t="s">
        <v>37</v>
      </c>
      <c r="F9" s="19"/>
      <c r="G9" s="19"/>
      <c r="H9" s="19"/>
      <c r="I9" s="22">
        <f>0+Q9</f>
      </c>
      <c r="O9">
        <f>0+R9</f>
      </c>
      <c r="Q9">
        <f>0+I10</f>
      </c>
      <c r="R9">
        <f>0+O10</f>
      </c>
    </row>
    <row r="10" spans="1:16" ht="12.75">
      <c r="A10" s="18" t="s">
        <v>38</v>
      </c>
      <c r="B10" s="23" t="s">
        <v>22</v>
      </c>
      <c r="C10" s="23" t="s">
        <v>350</v>
      </c>
      <c r="D10" s="18" t="s">
        <v>40</v>
      </c>
      <c r="E10" s="24" t="s">
        <v>246</v>
      </c>
      <c r="F10" s="25" t="s">
        <v>252</v>
      </c>
      <c r="G10" s="26">
        <v>47.6</v>
      </c>
      <c r="H10" s="27">
        <v>0</v>
      </c>
      <c r="I10" s="27">
        <f>ROUND(ROUND(H10,2)*ROUND(G10,3),2)</f>
      </c>
      <c r="O10">
        <f>(I10*21)/100</f>
      </c>
      <c r="P10" t="s">
        <v>17</v>
      </c>
    </row>
    <row r="11" spans="1:5" ht="12.75">
      <c r="A11" s="28" t="s">
        <v>43</v>
      </c>
      <c r="E11" s="29" t="s">
        <v>351</v>
      </c>
    </row>
    <row r="12" spans="1:5" ht="36">
      <c r="A12" s="30" t="s">
        <v>45</v>
      </c>
      <c r="E12" s="31" t="s">
        <v>1172</v>
      </c>
    </row>
    <row r="13" spans="1:5" ht="12.75">
      <c r="A13" t="s">
        <v>46</v>
      </c>
      <c r="E13" s="29" t="s">
        <v>249</v>
      </c>
    </row>
    <row r="14" spans="1:18" ht="12.75" customHeight="1">
      <c r="A14" s="5" t="s">
        <v>36</v>
      </c>
      <c r="B14" s="5"/>
      <c r="C14" s="35" t="s">
        <v>22</v>
      </c>
      <c r="D14" s="5"/>
      <c r="E14" s="21" t="s">
        <v>111</v>
      </c>
      <c r="F14" s="5"/>
      <c r="G14" s="5"/>
      <c r="H14" s="5"/>
      <c r="I14" s="36">
        <f>0+Q14</f>
      </c>
      <c r="O14">
        <f>0+R14</f>
      </c>
      <c r="Q14">
        <f>0+I15+I19+I23+I27+I31+I35+I39+I43+I47+I51</f>
      </c>
      <c r="R14">
        <f>0+O15+O19+O23+O27+O31+O35+O39+O43+O47+O51</f>
      </c>
    </row>
    <row r="15" spans="1:16" ht="12.75">
      <c r="A15" s="18" t="s">
        <v>38</v>
      </c>
      <c r="B15" s="23" t="s">
        <v>17</v>
      </c>
      <c r="C15" s="23" t="s">
        <v>1173</v>
      </c>
      <c r="D15" s="18" t="s">
        <v>40</v>
      </c>
      <c r="E15" s="24" t="s">
        <v>1174</v>
      </c>
      <c r="F15" s="25" t="s">
        <v>105</v>
      </c>
      <c r="G15" s="26">
        <v>5</v>
      </c>
      <c r="H15" s="27">
        <v>0</v>
      </c>
      <c r="I15" s="27">
        <f>ROUND(ROUND(H15,2)*ROUND(G15,3),2)</f>
      </c>
      <c r="O15">
        <f>(I15*21)/100</f>
      </c>
      <c r="P15" t="s">
        <v>17</v>
      </c>
    </row>
    <row r="16" spans="1:5" ht="12.75">
      <c r="A16" s="28" t="s">
        <v>43</v>
      </c>
      <c r="E16" s="29" t="s">
        <v>40</v>
      </c>
    </row>
    <row r="17" spans="1:5" ht="12.75">
      <c r="A17" s="30" t="s">
        <v>45</v>
      </c>
      <c r="E17" s="31" t="s">
        <v>40</v>
      </c>
    </row>
    <row r="18" spans="1:5" ht="36">
      <c r="A18" t="s">
        <v>46</v>
      </c>
      <c r="E18" s="29" t="s">
        <v>1175</v>
      </c>
    </row>
    <row r="19" spans="1:16" ht="12.75">
      <c r="A19" s="18" t="s">
        <v>38</v>
      </c>
      <c r="B19" s="23" t="s">
        <v>16</v>
      </c>
      <c r="C19" s="23" t="s">
        <v>112</v>
      </c>
      <c r="D19" s="18" t="s">
        <v>40</v>
      </c>
      <c r="E19" s="24" t="s">
        <v>113</v>
      </c>
      <c r="F19" s="25" t="s">
        <v>114</v>
      </c>
      <c r="G19" s="26">
        <v>5</v>
      </c>
      <c r="H19" s="27">
        <v>0</v>
      </c>
      <c r="I19" s="27">
        <f>ROUND(ROUND(H19,2)*ROUND(G19,3),2)</f>
      </c>
      <c r="O19">
        <f>(I19*21)/100</f>
      </c>
      <c r="P19" t="s">
        <v>17</v>
      </c>
    </row>
    <row r="20" spans="1:5" ht="12.75">
      <c r="A20" s="28" t="s">
        <v>43</v>
      </c>
      <c r="E20" s="29" t="s">
        <v>40</v>
      </c>
    </row>
    <row r="21" spans="1:5" ht="12.75">
      <c r="A21" s="30" t="s">
        <v>45</v>
      </c>
      <c r="E21" s="31" t="s">
        <v>1176</v>
      </c>
    </row>
    <row r="22" spans="1:5" ht="24">
      <c r="A22" t="s">
        <v>46</v>
      </c>
      <c r="E22" s="29" t="s">
        <v>116</v>
      </c>
    </row>
    <row r="23" spans="1:16" ht="12.75">
      <c r="A23" s="18" t="s">
        <v>38</v>
      </c>
      <c r="B23" s="23" t="s">
        <v>26</v>
      </c>
      <c r="C23" s="23" t="s">
        <v>263</v>
      </c>
      <c r="D23" s="18" t="s">
        <v>93</v>
      </c>
      <c r="E23" s="24" t="s">
        <v>264</v>
      </c>
      <c r="F23" s="25" t="s">
        <v>114</v>
      </c>
      <c r="G23" s="26">
        <v>4.833</v>
      </c>
      <c r="H23" s="27">
        <v>0</v>
      </c>
      <c r="I23" s="27">
        <f>ROUND(ROUND(H23,2)*ROUND(G23,3),2)</f>
      </c>
      <c r="O23">
        <f>(I23*21)/100</f>
      </c>
      <c r="P23" t="s">
        <v>17</v>
      </c>
    </row>
    <row r="24" spans="1:5" ht="12.75">
      <c r="A24" s="28" t="s">
        <v>43</v>
      </c>
      <c r="E24" s="29" t="s">
        <v>265</v>
      </c>
    </row>
    <row r="25" spans="1:5" ht="12.75">
      <c r="A25" s="30" t="s">
        <v>45</v>
      </c>
      <c r="E25" s="31" t="s">
        <v>1177</v>
      </c>
    </row>
    <row r="26" spans="1:5" ht="303">
      <c r="A26" t="s">
        <v>46</v>
      </c>
      <c r="E26" s="29" t="s">
        <v>267</v>
      </c>
    </row>
    <row r="27" spans="1:16" ht="12.75">
      <c r="A27" s="18" t="s">
        <v>38</v>
      </c>
      <c r="B27" s="23" t="s">
        <v>28</v>
      </c>
      <c r="C27" s="23" t="s">
        <v>1178</v>
      </c>
      <c r="D27" s="18" t="s">
        <v>40</v>
      </c>
      <c r="E27" s="24" t="s">
        <v>1179</v>
      </c>
      <c r="F27" s="25" t="s">
        <v>114</v>
      </c>
      <c r="G27" s="26">
        <v>4</v>
      </c>
      <c r="H27" s="27">
        <v>0</v>
      </c>
      <c r="I27" s="27">
        <f>ROUND(ROUND(H27,2)*ROUND(G27,3),2)</f>
      </c>
      <c r="O27">
        <f>(I27*21)/100</f>
      </c>
      <c r="P27" t="s">
        <v>17</v>
      </c>
    </row>
    <row r="28" spans="1:5" ht="12.75">
      <c r="A28" s="28" t="s">
        <v>43</v>
      </c>
      <c r="E28" s="29" t="s">
        <v>40</v>
      </c>
    </row>
    <row r="29" spans="1:5" ht="12.75">
      <c r="A29" s="30" t="s">
        <v>45</v>
      </c>
      <c r="E29" s="31" t="s">
        <v>1180</v>
      </c>
    </row>
    <row r="30" spans="1:5" ht="303">
      <c r="A30" t="s">
        <v>46</v>
      </c>
      <c r="E30" s="29" t="s">
        <v>396</v>
      </c>
    </row>
    <row r="31" spans="1:16" ht="12.75">
      <c r="A31" s="18" t="s">
        <v>38</v>
      </c>
      <c r="B31" s="23" t="s">
        <v>30</v>
      </c>
      <c r="C31" s="23" t="s">
        <v>268</v>
      </c>
      <c r="D31" s="18" t="s">
        <v>40</v>
      </c>
      <c r="E31" s="24" t="s">
        <v>269</v>
      </c>
      <c r="F31" s="25" t="s">
        <v>114</v>
      </c>
      <c r="G31" s="26">
        <v>9</v>
      </c>
      <c r="H31" s="27">
        <v>0</v>
      </c>
      <c r="I31" s="27">
        <f>ROUND(ROUND(H31,2)*ROUND(G31,3),2)</f>
      </c>
      <c r="O31">
        <f>(I31*21)/100</f>
      </c>
      <c r="P31" t="s">
        <v>17</v>
      </c>
    </row>
    <row r="32" spans="1:5" ht="12.75">
      <c r="A32" s="28" t="s">
        <v>43</v>
      </c>
      <c r="E32" s="29" t="s">
        <v>40</v>
      </c>
    </row>
    <row r="33" spans="1:5" ht="36">
      <c r="A33" s="30" t="s">
        <v>45</v>
      </c>
      <c r="E33" s="31" t="s">
        <v>1181</v>
      </c>
    </row>
    <row r="34" spans="1:5" ht="169.5">
      <c r="A34" t="s">
        <v>46</v>
      </c>
      <c r="E34" s="29" t="s">
        <v>271</v>
      </c>
    </row>
    <row r="35" spans="1:16" ht="12.75">
      <c r="A35" s="18" t="s">
        <v>38</v>
      </c>
      <c r="B35" s="23" t="s">
        <v>67</v>
      </c>
      <c r="C35" s="23" t="s">
        <v>272</v>
      </c>
      <c r="D35" s="18" t="s">
        <v>40</v>
      </c>
      <c r="E35" s="24" t="s">
        <v>273</v>
      </c>
      <c r="F35" s="25" t="s">
        <v>105</v>
      </c>
      <c r="G35" s="26">
        <v>0.9</v>
      </c>
      <c r="H35" s="27">
        <v>0</v>
      </c>
      <c r="I35" s="27">
        <f>ROUND(ROUND(H35,2)*ROUND(G35,3),2)</f>
      </c>
      <c r="O35">
        <f>(I35*21)/100</f>
      </c>
      <c r="P35" t="s">
        <v>17</v>
      </c>
    </row>
    <row r="36" spans="1:5" ht="12.75">
      <c r="A36" s="28" t="s">
        <v>43</v>
      </c>
      <c r="E36" s="29" t="s">
        <v>40</v>
      </c>
    </row>
    <row r="37" spans="1:5" ht="12.75">
      <c r="A37" s="30" t="s">
        <v>45</v>
      </c>
      <c r="E37" s="31" t="s">
        <v>1182</v>
      </c>
    </row>
    <row r="38" spans="1:5" ht="12.75">
      <c r="A38" t="s">
        <v>46</v>
      </c>
      <c r="E38" s="29" t="s">
        <v>275</v>
      </c>
    </row>
    <row r="39" spans="1:16" ht="12.75">
      <c r="A39" s="18" t="s">
        <v>38</v>
      </c>
      <c r="B39" s="23" t="s">
        <v>72</v>
      </c>
      <c r="C39" s="23" t="s">
        <v>276</v>
      </c>
      <c r="D39" s="18" t="s">
        <v>40</v>
      </c>
      <c r="E39" s="24" t="s">
        <v>277</v>
      </c>
      <c r="F39" s="25" t="s">
        <v>105</v>
      </c>
      <c r="G39" s="26">
        <v>29.52</v>
      </c>
      <c r="H39" s="27">
        <v>0</v>
      </c>
      <c r="I39" s="27">
        <f>ROUND(ROUND(H39,2)*ROUND(G39,3),2)</f>
      </c>
      <c r="O39">
        <f>(I39*21)/100</f>
      </c>
      <c r="P39" t="s">
        <v>17</v>
      </c>
    </row>
    <row r="40" spans="1:5" ht="12.75">
      <c r="A40" s="28" t="s">
        <v>43</v>
      </c>
      <c r="E40" s="29" t="s">
        <v>40</v>
      </c>
    </row>
    <row r="41" spans="1:5" ht="12.75">
      <c r="A41" s="30" t="s">
        <v>45</v>
      </c>
      <c r="E41" s="31" t="s">
        <v>1183</v>
      </c>
    </row>
    <row r="42" spans="1:5" ht="36">
      <c r="A42" t="s">
        <v>46</v>
      </c>
      <c r="E42" s="29" t="s">
        <v>279</v>
      </c>
    </row>
    <row r="43" spans="1:16" ht="12.75">
      <c r="A43" s="18" t="s">
        <v>38</v>
      </c>
      <c r="B43" s="23" t="s">
        <v>33</v>
      </c>
      <c r="C43" s="23" t="s">
        <v>280</v>
      </c>
      <c r="D43" s="18" t="s">
        <v>40</v>
      </c>
      <c r="E43" s="24" t="s">
        <v>281</v>
      </c>
      <c r="F43" s="25" t="s">
        <v>105</v>
      </c>
      <c r="G43" s="26">
        <v>2.7</v>
      </c>
      <c r="H43" s="27">
        <v>0</v>
      </c>
      <c r="I43" s="27">
        <f>ROUND(ROUND(H43,2)*ROUND(G43,3),2)</f>
      </c>
      <c r="O43">
        <f>(I43*21)/100</f>
      </c>
      <c r="P43" t="s">
        <v>17</v>
      </c>
    </row>
    <row r="44" spans="1:5" ht="12.75">
      <c r="A44" s="28" t="s">
        <v>43</v>
      </c>
      <c r="E44" s="29" t="s">
        <v>40</v>
      </c>
    </row>
    <row r="45" spans="1:5" ht="12.75">
      <c r="A45" s="30" t="s">
        <v>45</v>
      </c>
      <c r="E45" s="31" t="s">
        <v>40</v>
      </c>
    </row>
    <row r="46" spans="1:5" ht="36">
      <c r="A46" t="s">
        <v>46</v>
      </c>
      <c r="E46" s="29" t="s">
        <v>120</v>
      </c>
    </row>
    <row r="47" spans="1:16" ht="12.75">
      <c r="A47" s="18" t="s">
        <v>38</v>
      </c>
      <c r="B47" s="23" t="s">
        <v>35</v>
      </c>
      <c r="C47" s="23" t="s">
        <v>121</v>
      </c>
      <c r="D47" s="18" t="s">
        <v>40</v>
      </c>
      <c r="E47" s="24" t="s">
        <v>122</v>
      </c>
      <c r="F47" s="25" t="s">
        <v>105</v>
      </c>
      <c r="G47" s="26">
        <v>32.22</v>
      </c>
      <c r="H47" s="27">
        <v>0</v>
      </c>
      <c r="I47" s="27">
        <f>ROUND(ROUND(H47,2)*ROUND(G47,3),2)</f>
      </c>
      <c r="O47">
        <f>(I47*21)/100</f>
      </c>
      <c r="P47" t="s">
        <v>17</v>
      </c>
    </row>
    <row r="48" spans="1:5" ht="12.75">
      <c r="A48" s="28" t="s">
        <v>43</v>
      </c>
      <c r="E48" s="29" t="s">
        <v>40</v>
      </c>
    </row>
    <row r="49" spans="1:5" ht="12.75">
      <c r="A49" s="30" t="s">
        <v>45</v>
      </c>
      <c r="E49" s="31" t="s">
        <v>1184</v>
      </c>
    </row>
    <row r="50" spans="1:5" ht="24">
      <c r="A50" t="s">
        <v>46</v>
      </c>
      <c r="E50" s="29" t="s">
        <v>124</v>
      </c>
    </row>
    <row r="51" spans="1:16" ht="12.75">
      <c r="A51" s="18" t="s">
        <v>38</v>
      </c>
      <c r="B51" s="23" t="s">
        <v>83</v>
      </c>
      <c r="C51" s="23" t="s">
        <v>125</v>
      </c>
      <c r="D51" s="18" t="s">
        <v>40</v>
      </c>
      <c r="E51" s="24" t="s">
        <v>126</v>
      </c>
      <c r="F51" s="25" t="s">
        <v>105</v>
      </c>
      <c r="G51" s="26">
        <v>32.22</v>
      </c>
      <c r="H51" s="27">
        <v>0</v>
      </c>
      <c r="I51" s="27">
        <f>ROUND(ROUND(H51,2)*ROUND(G51,3),2)</f>
      </c>
      <c r="O51">
        <f>(I51*21)/100</f>
      </c>
      <c r="P51" t="s">
        <v>17</v>
      </c>
    </row>
    <row r="52" spans="1:5" ht="12.75">
      <c r="A52" s="28" t="s">
        <v>43</v>
      </c>
      <c r="E52" s="29" t="s">
        <v>40</v>
      </c>
    </row>
    <row r="53" spans="1:5" ht="12.75">
      <c r="A53" s="30" t="s">
        <v>45</v>
      </c>
      <c r="E53" s="31" t="s">
        <v>1185</v>
      </c>
    </row>
    <row r="54" spans="1:5" ht="36">
      <c r="A54" t="s">
        <v>46</v>
      </c>
      <c r="E54" s="29" t="s">
        <v>128</v>
      </c>
    </row>
    <row r="55" spans="1:18" ht="12.75" customHeight="1">
      <c r="A55" s="5" t="s">
        <v>36</v>
      </c>
      <c r="B55" s="5"/>
      <c r="C55" s="35" t="s">
        <v>17</v>
      </c>
      <c r="D55" s="5"/>
      <c r="E55" s="21" t="s">
        <v>405</v>
      </c>
      <c r="F55" s="5"/>
      <c r="G55" s="5"/>
      <c r="H55" s="5"/>
      <c r="I55" s="36">
        <f>0+Q55</f>
      </c>
      <c r="O55">
        <f>0+R55</f>
      </c>
      <c r="Q55">
        <f>0+I56+I60+I64+I68</f>
      </c>
      <c r="R55">
        <f>0+O56+O60+O64+O68</f>
      </c>
    </row>
    <row r="56" spans="1:16" ht="12.75">
      <c r="A56" s="18" t="s">
        <v>38</v>
      </c>
      <c r="B56" s="23" t="s">
        <v>88</v>
      </c>
      <c r="C56" s="23" t="s">
        <v>1186</v>
      </c>
      <c r="D56" s="18" t="s">
        <v>40</v>
      </c>
      <c r="E56" s="24" t="s">
        <v>1187</v>
      </c>
      <c r="F56" s="25" t="s">
        <v>114</v>
      </c>
      <c r="G56" s="26">
        <v>4.006</v>
      </c>
      <c r="H56" s="27">
        <v>0</v>
      </c>
      <c r="I56" s="27">
        <f>ROUND(ROUND(H56,2)*ROUND(G56,3),2)</f>
      </c>
      <c r="O56">
        <f>(I56*21)/100</f>
      </c>
      <c r="P56" t="s">
        <v>17</v>
      </c>
    </row>
    <row r="57" spans="1:5" ht="12.75">
      <c r="A57" s="28" t="s">
        <v>43</v>
      </c>
      <c r="E57" s="29" t="s">
        <v>40</v>
      </c>
    </row>
    <row r="58" spans="1:5" ht="36">
      <c r="A58" s="30" t="s">
        <v>45</v>
      </c>
      <c r="E58" s="31" t="s">
        <v>1188</v>
      </c>
    </row>
    <row r="59" spans="1:5" ht="315">
      <c r="A59" t="s">
        <v>46</v>
      </c>
      <c r="E59" s="29" t="s">
        <v>1189</v>
      </c>
    </row>
    <row r="60" spans="1:16" ht="12.75">
      <c r="A60" s="18" t="s">
        <v>38</v>
      </c>
      <c r="B60" s="23" t="s">
        <v>92</v>
      </c>
      <c r="C60" s="23" t="s">
        <v>1190</v>
      </c>
      <c r="D60" s="18" t="s">
        <v>40</v>
      </c>
      <c r="E60" s="24" t="s">
        <v>1191</v>
      </c>
      <c r="F60" s="25" t="s">
        <v>252</v>
      </c>
      <c r="G60" s="26">
        <v>0.133</v>
      </c>
      <c r="H60" s="27">
        <v>0</v>
      </c>
      <c r="I60" s="27">
        <f>ROUND(ROUND(H60,2)*ROUND(G60,3),2)</f>
      </c>
      <c r="O60">
        <f>(I60*21)/100</f>
      </c>
      <c r="P60" t="s">
        <v>17</v>
      </c>
    </row>
    <row r="61" spans="1:5" ht="12.75">
      <c r="A61" s="28" t="s">
        <v>43</v>
      </c>
      <c r="E61" s="29" t="s">
        <v>40</v>
      </c>
    </row>
    <row r="62" spans="1:5" ht="12.75">
      <c r="A62" s="30" t="s">
        <v>45</v>
      </c>
      <c r="E62" s="31" t="s">
        <v>1192</v>
      </c>
    </row>
    <row r="63" spans="1:5" ht="242.25">
      <c r="A63" t="s">
        <v>46</v>
      </c>
      <c r="E63" s="29" t="s">
        <v>461</v>
      </c>
    </row>
    <row r="64" spans="1:16" ht="12.75">
      <c r="A64" s="18" t="s">
        <v>38</v>
      </c>
      <c r="B64" s="23" t="s">
        <v>96</v>
      </c>
      <c r="C64" s="23" t="s">
        <v>1193</v>
      </c>
      <c r="D64" s="18" t="s">
        <v>40</v>
      </c>
      <c r="E64" s="24" t="s">
        <v>1194</v>
      </c>
      <c r="F64" s="25" t="s">
        <v>252</v>
      </c>
      <c r="G64" s="26">
        <v>0.098</v>
      </c>
      <c r="H64" s="27">
        <v>0</v>
      </c>
      <c r="I64" s="27">
        <f>ROUND(ROUND(H64,2)*ROUND(G64,3),2)</f>
      </c>
      <c r="O64">
        <f>(I64*21)/100</f>
      </c>
      <c r="P64" t="s">
        <v>17</v>
      </c>
    </row>
    <row r="65" spans="1:5" ht="12.75">
      <c r="A65" s="28" t="s">
        <v>43</v>
      </c>
      <c r="E65" s="29" t="s">
        <v>40</v>
      </c>
    </row>
    <row r="66" spans="1:5" ht="36">
      <c r="A66" s="30" t="s">
        <v>45</v>
      </c>
      <c r="E66" s="31" t="s">
        <v>1195</v>
      </c>
    </row>
    <row r="67" spans="1:5" ht="242.25">
      <c r="A67" t="s">
        <v>46</v>
      </c>
      <c r="E67" s="29" t="s">
        <v>461</v>
      </c>
    </row>
    <row r="68" spans="1:16" ht="12.75">
      <c r="A68" s="18" t="s">
        <v>38</v>
      </c>
      <c r="B68" s="23" t="s">
        <v>160</v>
      </c>
      <c r="C68" s="23" t="s">
        <v>425</v>
      </c>
      <c r="D68" s="18" t="s">
        <v>40</v>
      </c>
      <c r="E68" s="24" t="s">
        <v>426</v>
      </c>
      <c r="F68" s="25" t="s">
        <v>90</v>
      </c>
      <c r="G68" s="26">
        <v>10</v>
      </c>
      <c r="H68" s="27">
        <v>0</v>
      </c>
      <c r="I68" s="27">
        <f>ROUND(ROUND(H68,2)*ROUND(G68,3),2)</f>
      </c>
      <c r="O68">
        <f>(I68*21)/100</f>
      </c>
      <c r="P68" t="s">
        <v>17</v>
      </c>
    </row>
    <row r="69" spans="1:5" ht="12.75">
      <c r="A69" s="28" t="s">
        <v>43</v>
      </c>
      <c r="E69" s="29" t="s">
        <v>40</v>
      </c>
    </row>
    <row r="70" spans="1:5" ht="12.75">
      <c r="A70" s="30" t="s">
        <v>45</v>
      </c>
      <c r="E70" s="31" t="s">
        <v>1196</v>
      </c>
    </row>
    <row r="71" spans="1:5" ht="60">
      <c r="A71" t="s">
        <v>46</v>
      </c>
      <c r="E71" s="29" t="s">
        <v>429</v>
      </c>
    </row>
    <row r="72" spans="1:18" ht="12.75" customHeight="1">
      <c r="A72" s="5" t="s">
        <v>36</v>
      </c>
      <c r="B72" s="5"/>
      <c r="C72" s="35" t="s">
        <v>28</v>
      </c>
      <c r="D72" s="5"/>
      <c r="E72" s="21" t="s">
        <v>129</v>
      </c>
      <c r="F72" s="5"/>
      <c r="G72" s="5"/>
      <c r="H72" s="5"/>
      <c r="I72" s="36">
        <f>0+Q72</f>
      </c>
      <c r="O72">
        <f>0+R72</f>
      </c>
      <c r="Q72">
        <f>0+I73+I77</f>
      </c>
      <c r="R72">
        <f>0+O73+O77</f>
      </c>
    </row>
    <row r="73" spans="1:16" ht="12.75">
      <c r="A73" s="18" t="s">
        <v>38</v>
      </c>
      <c r="B73" s="23" t="s">
        <v>164</v>
      </c>
      <c r="C73" s="23" t="s">
        <v>285</v>
      </c>
      <c r="D73" s="18" t="s">
        <v>40</v>
      </c>
      <c r="E73" s="24" t="s">
        <v>286</v>
      </c>
      <c r="F73" s="25" t="s">
        <v>114</v>
      </c>
      <c r="G73" s="26">
        <v>0.45</v>
      </c>
      <c r="H73" s="27">
        <v>0</v>
      </c>
      <c r="I73" s="27">
        <f>ROUND(ROUND(H73,2)*ROUND(G73,3),2)</f>
      </c>
      <c r="O73">
        <f>(I73*21)/100</f>
      </c>
      <c r="P73" t="s">
        <v>17</v>
      </c>
    </row>
    <row r="74" spans="1:5" ht="12.75">
      <c r="A74" s="28" t="s">
        <v>43</v>
      </c>
      <c r="E74" s="29" t="s">
        <v>40</v>
      </c>
    </row>
    <row r="75" spans="1:5" ht="12.75">
      <c r="A75" s="30" t="s">
        <v>45</v>
      </c>
      <c r="E75" s="31" t="s">
        <v>1197</v>
      </c>
    </row>
    <row r="76" spans="1:5" ht="108.75">
      <c r="A76" t="s">
        <v>46</v>
      </c>
      <c r="E76" s="29" t="s">
        <v>288</v>
      </c>
    </row>
    <row r="77" spans="1:16" ht="12.75">
      <c r="A77" s="18" t="s">
        <v>38</v>
      </c>
      <c r="B77" s="23" t="s">
        <v>168</v>
      </c>
      <c r="C77" s="23" t="s">
        <v>1198</v>
      </c>
      <c r="D77" s="18" t="s">
        <v>40</v>
      </c>
      <c r="E77" s="24" t="s">
        <v>1199</v>
      </c>
      <c r="F77" s="25" t="s">
        <v>105</v>
      </c>
      <c r="G77" s="26">
        <v>0.9</v>
      </c>
      <c r="H77" s="27">
        <v>0</v>
      </c>
      <c r="I77" s="27">
        <f>ROUND(ROUND(H77,2)*ROUND(G77,3),2)</f>
      </c>
      <c r="O77">
        <f>(I77*21)/100</f>
      </c>
      <c r="P77" t="s">
        <v>17</v>
      </c>
    </row>
    <row r="78" spans="1:5" ht="12.75">
      <c r="A78" s="28" t="s">
        <v>43</v>
      </c>
      <c r="E78" s="29" t="s">
        <v>1200</v>
      </c>
    </row>
    <row r="79" spans="1:5" ht="12.75">
      <c r="A79" s="30" t="s">
        <v>45</v>
      </c>
      <c r="E79" s="31" t="s">
        <v>1201</v>
      </c>
    </row>
    <row r="80" spans="1:5" ht="132.75">
      <c r="A80" t="s">
        <v>46</v>
      </c>
      <c r="E80" s="29" t="s">
        <v>311</v>
      </c>
    </row>
    <row r="81" spans="1:18" ht="12.75" customHeight="1">
      <c r="A81" s="5" t="s">
        <v>36</v>
      </c>
      <c r="B81" s="5"/>
      <c r="C81" s="35" t="s">
        <v>67</v>
      </c>
      <c r="D81" s="5"/>
      <c r="E81" s="21" t="s">
        <v>627</v>
      </c>
      <c r="F81" s="5"/>
      <c r="G81" s="5"/>
      <c r="H81" s="5"/>
      <c r="I81" s="36">
        <f>0+Q81</f>
      </c>
      <c r="O81">
        <f>0+R81</f>
      </c>
      <c r="Q81">
        <f>0+I82+I86+I90</f>
      </c>
      <c r="R81">
        <f>0+O82+O86+O90</f>
      </c>
    </row>
    <row r="82" spans="1:16" ht="12.75">
      <c r="A82" s="18" t="s">
        <v>38</v>
      </c>
      <c r="B82" s="23" t="s">
        <v>172</v>
      </c>
      <c r="C82" s="23" t="s">
        <v>1202</v>
      </c>
      <c r="D82" s="18" t="s">
        <v>40</v>
      </c>
      <c r="E82" s="24" t="s">
        <v>1203</v>
      </c>
      <c r="F82" s="25" t="s">
        <v>252</v>
      </c>
      <c r="G82" s="26">
        <v>0.798</v>
      </c>
      <c r="H82" s="27">
        <v>0</v>
      </c>
      <c r="I82" s="27">
        <f>ROUND(ROUND(H82,2)*ROUND(G82,3),2)</f>
      </c>
      <c r="O82">
        <f>(I82*21)/100</f>
      </c>
      <c r="P82" t="s">
        <v>17</v>
      </c>
    </row>
    <row r="83" spans="1:5" ht="12.75">
      <c r="A83" s="28" t="s">
        <v>43</v>
      </c>
      <c r="E83" s="29" t="s">
        <v>40</v>
      </c>
    </row>
    <row r="84" spans="1:5" ht="169.5">
      <c r="A84" s="30" t="s">
        <v>45</v>
      </c>
      <c r="E84" s="31" t="s">
        <v>1204</v>
      </c>
    </row>
    <row r="85" spans="1:5" ht="48">
      <c r="A85" t="s">
        <v>46</v>
      </c>
      <c r="E85" s="29" t="s">
        <v>1205</v>
      </c>
    </row>
    <row r="86" spans="1:16" ht="12.75">
      <c r="A86" s="18" t="s">
        <v>38</v>
      </c>
      <c r="B86" s="23" t="s">
        <v>176</v>
      </c>
      <c r="C86" s="23" t="s">
        <v>1206</v>
      </c>
      <c r="D86" s="18" t="s">
        <v>40</v>
      </c>
      <c r="E86" s="24" t="s">
        <v>1207</v>
      </c>
      <c r="F86" s="25" t="s">
        <v>105</v>
      </c>
      <c r="G86" s="26">
        <v>7.157</v>
      </c>
      <c r="H86" s="27">
        <v>0</v>
      </c>
      <c r="I86" s="27">
        <f>ROUND(ROUND(H86,2)*ROUND(G86,3),2)</f>
      </c>
      <c r="O86">
        <f>(I86*21)/100</f>
      </c>
      <c r="P86" t="s">
        <v>17</v>
      </c>
    </row>
    <row r="87" spans="1:5" ht="12.75">
      <c r="A87" s="28" t="s">
        <v>43</v>
      </c>
      <c r="E87" s="29" t="s">
        <v>40</v>
      </c>
    </row>
    <row r="88" spans="1:5" ht="12.75">
      <c r="A88" s="30" t="s">
        <v>45</v>
      </c>
      <c r="E88" s="31" t="s">
        <v>1208</v>
      </c>
    </row>
    <row r="89" spans="1:5" ht="48">
      <c r="A89" t="s">
        <v>46</v>
      </c>
      <c r="E89" s="29" t="s">
        <v>1209</v>
      </c>
    </row>
    <row r="90" spans="1:16" ht="12.75">
      <c r="A90" s="18" t="s">
        <v>38</v>
      </c>
      <c r="B90" s="23" t="s">
        <v>180</v>
      </c>
      <c r="C90" s="23" t="s">
        <v>1210</v>
      </c>
      <c r="D90" s="18" t="s">
        <v>40</v>
      </c>
      <c r="E90" s="24" t="s">
        <v>1211</v>
      </c>
      <c r="F90" s="25" t="s">
        <v>105</v>
      </c>
      <c r="G90" s="26">
        <v>1.7</v>
      </c>
      <c r="H90" s="27">
        <v>0</v>
      </c>
      <c r="I90" s="27">
        <f>ROUND(ROUND(H90,2)*ROUND(G90,3),2)</f>
      </c>
      <c r="O90">
        <f>(I90*21)/100</f>
      </c>
      <c r="P90" t="s">
        <v>17</v>
      </c>
    </row>
    <row r="91" spans="1:5" ht="12.75">
      <c r="A91" s="28" t="s">
        <v>43</v>
      </c>
      <c r="E91" s="29" t="s">
        <v>1212</v>
      </c>
    </row>
    <row r="92" spans="1:5" ht="12.75">
      <c r="A92" s="30" t="s">
        <v>45</v>
      </c>
      <c r="E92" s="31" t="s">
        <v>1213</v>
      </c>
    </row>
    <row r="93" spans="1:5" ht="48">
      <c r="A93" t="s">
        <v>46</v>
      </c>
      <c r="E93" s="29" t="s">
        <v>1214</v>
      </c>
    </row>
    <row r="94" spans="1:18" ht="12.75" customHeight="1">
      <c r="A94" s="5" t="s">
        <v>36</v>
      </c>
      <c r="B94" s="5"/>
      <c r="C94" s="35" t="s">
        <v>33</v>
      </c>
      <c r="D94" s="5"/>
      <c r="E94" s="21" t="s">
        <v>140</v>
      </c>
      <c r="F94" s="5"/>
      <c r="G94" s="5"/>
      <c r="H94" s="5"/>
      <c r="I94" s="36">
        <f>0+Q94</f>
      </c>
      <c r="O94">
        <f>0+R94</f>
      </c>
      <c r="Q94">
        <f>0+I95+I99+I103+I107+I111+I115</f>
      </c>
      <c r="R94">
        <f>0+O95+O99+O103+O107+O111+O115</f>
      </c>
    </row>
    <row r="95" spans="1:16" ht="12.75">
      <c r="A95" s="18" t="s">
        <v>38</v>
      </c>
      <c r="B95" s="23" t="s">
        <v>184</v>
      </c>
      <c r="C95" s="23" t="s">
        <v>318</v>
      </c>
      <c r="D95" s="18" t="s">
        <v>40</v>
      </c>
      <c r="E95" s="24" t="s">
        <v>319</v>
      </c>
      <c r="F95" s="25" t="s">
        <v>230</v>
      </c>
      <c r="G95" s="26">
        <v>14.3</v>
      </c>
      <c r="H95" s="27">
        <v>0</v>
      </c>
      <c r="I95" s="27">
        <f>ROUND(ROUND(H95,2)*ROUND(G95,3),2)</f>
      </c>
      <c r="O95">
        <f>(I95*21)/100</f>
      </c>
      <c r="P95" t="s">
        <v>17</v>
      </c>
    </row>
    <row r="96" spans="1:5" ht="12.75">
      <c r="A96" s="28" t="s">
        <v>43</v>
      </c>
      <c r="E96" s="29" t="s">
        <v>40</v>
      </c>
    </row>
    <row r="97" spans="1:5" ht="12.75">
      <c r="A97" s="30" t="s">
        <v>45</v>
      </c>
      <c r="E97" s="31" t="s">
        <v>1215</v>
      </c>
    </row>
    <row r="98" spans="1:5" ht="48">
      <c r="A98" t="s">
        <v>46</v>
      </c>
      <c r="E98" s="29" t="s">
        <v>320</v>
      </c>
    </row>
    <row r="99" spans="1:16" ht="12.75">
      <c r="A99" s="18" t="s">
        <v>38</v>
      </c>
      <c r="B99" s="23" t="s">
        <v>188</v>
      </c>
      <c r="C99" s="23" t="s">
        <v>1216</v>
      </c>
      <c r="D99" s="18" t="s">
        <v>40</v>
      </c>
      <c r="E99" s="24" t="s">
        <v>1217</v>
      </c>
      <c r="F99" s="25" t="s">
        <v>114</v>
      </c>
      <c r="G99" s="26">
        <v>16.05</v>
      </c>
      <c r="H99" s="27">
        <v>0</v>
      </c>
      <c r="I99" s="27">
        <f>ROUND(ROUND(H99,2)*ROUND(G99,3),2)</f>
      </c>
      <c r="O99">
        <f>(I99*21)/100</f>
      </c>
      <c r="P99" t="s">
        <v>17</v>
      </c>
    </row>
    <row r="100" spans="1:5" ht="12.75">
      <c r="A100" s="28" t="s">
        <v>43</v>
      </c>
      <c r="E100" s="29" t="s">
        <v>40</v>
      </c>
    </row>
    <row r="101" spans="1:5" ht="12.75">
      <c r="A101" s="30" t="s">
        <v>45</v>
      </c>
      <c r="E101" s="31" t="s">
        <v>1218</v>
      </c>
    </row>
    <row r="102" spans="1:5" ht="96.75">
      <c r="A102" t="s">
        <v>46</v>
      </c>
      <c r="E102" s="29" t="s">
        <v>777</v>
      </c>
    </row>
    <row r="103" spans="1:16" ht="12.75">
      <c r="A103" s="18" t="s">
        <v>38</v>
      </c>
      <c r="B103" s="23" t="s">
        <v>194</v>
      </c>
      <c r="C103" s="23" t="s">
        <v>774</v>
      </c>
      <c r="D103" s="18" t="s">
        <v>40</v>
      </c>
      <c r="E103" s="24" t="s">
        <v>775</v>
      </c>
      <c r="F103" s="25" t="s">
        <v>114</v>
      </c>
      <c r="G103" s="26">
        <v>2.875</v>
      </c>
      <c r="H103" s="27">
        <v>0</v>
      </c>
      <c r="I103" s="27">
        <f>ROUND(ROUND(H103,2)*ROUND(G103,3),2)</f>
      </c>
      <c r="O103">
        <f>(I103*21)/100</f>
      </c>
      <c r="P103" t="s">
        <v>17</v>
      </c>
    </row>
    <row r="104" spans="1:5" ht="12.75">
      <c r="A104" s="28" t="s">
        <v>43</v>
      </c>
      <c r="E104" s="29" t="s">
        <v>40</v>
      </c>
    </row>
    <row r="105" spans="1:5" ht="12.75">
      <c r="A105" s="30" t="s">
        <v>45</v>
      </c>
      <c r="E105" s="31" t="s">
        <v>1219</v>
      </c>
    </row>
    <row r="106" spans="1:5" ht="96.75">
      <c r="A106" t="s">
        <v>46</v>
      </c>
      <c r="E106" s="29" t="s">
        <v>777</v>
      </c>
    </row>
    <row r="107" spans="1:16" ht="12.75">
      <c r="A107" s="18" t="s">
        <v>38</v>
      </c>
      <c r="B107" s="23" t="s">
        <v>198</v>
      </c>
      <c r="C107" s="23" t="s">
        <v>779</v>
      </c>
      <c r="D107" s="18" t="s">
        <v>40</v>
      </c>
      <c r="E107" s="24" t="s">
        <v>780</v>
      </c>
      <c r="F107" s="25" t="s">
        <v>252</v>
      </c>
      <c r="G107" s="26">
        <v>0.5</v>
      </c>
      <c r="H107" s="27">
        <v>0</v>
      </c>
      <c r="I107" s="27">
        <f>ROUND(ROUND(H107,2)*ROUND(G107,3),2)</f>
      </c>
      <c r="O107">
        <f>(I107*21)/100</f>
      </c>
      <c r="P107" t="s">
        <v>17</v>
      </c>
    </row>
    <row r="108" spans="1:5" ht="12.75">
      <c r="A108" s="28" t="s">
        <v>43</v>
      </c>
      <c r="E108" s="29" t="s">
        <v>1220</v>
      </c>
    </row>
    <row r="109" spans="1:5" ht="12.75">
      <c r="A109" s="30" t="s">
        <v>45</v>
      </c>
      <c r="E109" s="31" t="s">
        <v>1221</v>
      </c>
    </row>
    <row r="110" spans="1:5" ht="96.75">
      <c r="A110" t="s">
        <v>46</v>
      </c>
      <c r="E110" s="29" t="s">
        <v>782</v>
      </c>
    </row>
    <row r="111" spans="1:16" ht="12.75">
      <c r="A111" s="18" t="s">
        <v>38</v>
      </c>
      <c r="B111" s="23" t="s">
        <v>203</v>
      </c>
      <c r="C111" s="23" t="s">
        <v>1222</v>
      </c>
      <c r="D111" s="18" t="s">
        <v>40</v>
      </c>
      <c r="E111" s="24" t="s">
        <v>1223</v>
      </c>
      <c r="F111" s="25" t="s">
        <v>230</v>
      </c>
      <c r="G111" s="26">
        <v>4.5</v>
      </c>
      <c r="H111" s="27">
        <v>0</v>
      </c>
      <c r="I111" s="27">
        <f>ROUND(ROUND(H111,2)*ROUND(G111,3),2)</f>
      </c>
      <c r="O111">
        <f>(I111*21)/100</f>
      </c>
      <c r="P111" t="s">
        <v>17</v>
      </c>
    </row>
    <row r="112" spans="1:5" ht="12.75">
      <c r="A112" s="28" t="s">
        <v>43</v>
      </c>
      <c r="E112" s="29" t="s">
        <v>1220</v>
      </c>
    </row>
    <row r="113" spans="1:5" ht="12.75">
      <c r="A113" s="30" t="s">
        <v>45</v>
      </c>
      <c r="E113" s="31" t="s">
        <v>40</v>
      </c>
    </row>
    <row r="114" spans="1:5" ht="84.75">
      <c r="A114" t="s">
        <v>46</v>
      </c>
      <c r="E114" s="29" t="s">
        <v>1224</v>
      </c>
    </row>
    <row r="115" spans="1:16" ht="12.75">
      <c r="A115" s="18" t="s">
        <v>38</v>
      </c>
      <c r="B115" s="23" t="s">
        <v>207</v>
      </c>
      <c r="C115" s="23" t="s">
        <v>1225</v>
      </c>
      <c r="D115" s="18" t="s">
        <v>40</v>
      </c>
      <c r="E115" s="24" t="s">
        <v>1226</v>
      </c>
      <c r="F115" s="25" t="s">
        <v>230</v>
      </c>
      <c r="G115" s="26">
        <v>26.75</v>
      </c>
      <c r="H115" s="27">
        <v>0</v>
      </c>
      <c r="I115" s="27">
        <f>ROUND(ROUND(H115,2)*ROUND(G115,3),2)</f>
      </c>
      <c r="O115">
        <f>(I115*21)/100</f>
      </c>
      <c r="P115" t="s">
        <v>17</v>
      </c>
    </row>
    <row r="116" spans="1:5" ht="12.75">
      <c r="A116" s="28" t="s">
        <v>43</v>
      </c>
      <c r="E116" s="29" t="s">
        <v>1227</v>
      </c>
    </row>
    <row r="117" spans="1:5" ht="12.75">
      <c r="A117" s="30" t="s">
        <v>45</v>
      </c>
      <c r="E117" s="31" t="s">
        <v>1228</v>
      </c>
    </row>
    <row r="118" spans="1:5" ht="84.75">
      <c r="A118" t="s">
        <v>46</v>
      </c>
      <c r="E118" s="29" t="s">
        <v>1224</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140"/>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0+O9+O14+O67+O84+O89+O102+O111+O116</f>
      </c>
      <c r="P2" t="s">
        <v>16</v>
      </c>
    </row>
    <row r="3" spans="1:16" ht="15" customHeight="1">
      <c r="A3" t="s">
        <v>1</v>
      </c>
      <c r="B3" s="8" t="s">
        <v>4</v>
      </c>
      <c r="C3" s="9" t="s">
        <v>5</v>
      </c>
      <c r="D3" s="1"/>
      <c r="E3" s="10" t="s">
        <v>6</v>
      </c>
      <c r="F3" s="1"/>
      <c r="G3" s="4"/>
      <c r="H3" s="3" t="s">
        <v>1231</v>
      </c>
      <c r="I3" s="32">
        <f>0+I9+I14+I67+I84+I89+I102+I111+I116</f>
      </c>
      <c r="O3" t="s">
        <v>13</v>
      </c>
      <c r="P3" t="s">
        <v>17</v>
      </c>
    </row>
    <row r="4" spans="1:16" ht="15" customHeight="1">
      <c r="A4" t="s">
        <v>7</v>
      </c>
      <c r="B4" s="8" t="s">
        <v>8</v>
      </c>
      <c r="C4" s="9" t="s">
        <v>1229</v>
      </c>
      <c r="D4" s="1"/>
      <c r="E4" s="10" t="s">
        <v>1230</v>
      </c>
      <c r="F4" s="1"/>
      <c r="G4" s="1"/>
      <c r="H4" s="7"/>
      <c r="I4" s="7"/>
      <c r="O4" t="s">
        <v>14</v>
      </c>
      <c r="P4" t="s">
        <v>17</v>
      </c>
    </row>
    <row r="5" spans="1:16" ht="12.75" customHeight="1">
      <c r="A5" t="s">
        <v>11</v>
      </c>
      <c r="B5" s="12" t="s">
        <v>12</v>
      </c>
      <c r="C5" s="13" t="s">
        <v>1231</v>
      </c>
      <c r="D5" s="5"/>
      <c r="E5" s="14" t="s">
        <v>1230</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20</v>
      </c>
      <c r="D9" s="19"/>
      <c r="E9" s="21" t="s">
        <v>37</v>
      </c>
      <c r="F9" s="19"/>
      <c r="G9" s="19"/>
      <c r="H9" s="19"/>
      <c r="I9" s="22">
        <f>0+Q9</f>
      </c>
      <c r="O9">
        <f>0+R9</f>
      </c>
      <c r="Q9">
        <f>0+I10</f>
      </c>
      <c r="R9">
        <f>0+O10</f>
      </c>
    </row>
    <row r="10" spans="1:16" ht="12.75">
      <c r="A10" s="18" t="s">
        <v>38</v>
      </c>
      <c r="B10" s="23" t="s">
        <v>22</v>
      </c>
      <c r="C10" s="23" t="s">
        <v>350</v>
      </c>
      <c r="D10" s="18" t="s">
        <v>40</v>
      </c>
      <c r="E10" s="24" t="s">
        <v>246</v>
      </c>
      <c r="F10" s="25" t="s">
        <v>252</v>
      </c>
      <c r="G10" s="26">
        <v>10.413</v>
      </c>
      <c r="H10" s="27">
        <v>0</v>
      </c>
      <c r="I10" s="27">
        <f>ROUND(ROUND(H10,2)*ROUND(G10,3),2)</f>
      </c>
      <c r="O10">
        <f>(I10*21)/100</f>
      </c>
      <c r="P10" t="s">
        <v>17</v>
      </c>
    </row>
    <row r="11" spans="1:5" ht="12.75">
      <c r="A11" s="28" t="s">
        <v>43</v>
      </c>
      <c r="E11" s="29" t="s">
        <v>351</v>
      </c>
    </row>
    <row r="12" spans="1:5" ht="48">
      <c r="A12" s="30" t="s">
        <v>45</v>
      </c>
      <c r="E12" s="31" t="s">
        <v>1232</v>
      </c>
    </row>
    <row r="13" spans="1:5" ht="12.75">
      <c r="A13" t="s">
        <v>46</v>
      </c>
      <c r="E13" s="29" t="s">
        <v>249</v>
      </c>
    </row>
    <row r="14" spans="1:18" ht="12.75" customHeight="1">
      <c r="A14" s="5" t="s">
        <v>36</v>
      </c>
      <c r="B14" s="5"/>
      <c r="C14" s="35" t="s">
        <v>22</v>
      </c>
      <c r="D14" s="5"/>
      <c r="E14" s="21" t="s">
        <v>111</v>
      </c>
      <c r="F14" s="5"/>
      <c r="G14" s="5"/>
      <c r="H14" s="5"/>
      <c r="I14" s="36">
        <f>0+Q14</f>
      </c>
      <c r="O14">
        <f>0+R14</f>
      </c>
      <c r="Q14">
        <f>0+I15+I19+I23+I27+I31+I35+I39+I43+I47+I51+I55+I59+I63</f>
      </c>
      <c r="R14">
        <f>0+O15+O19+O23+O27+O31+O35+O39+O43+O47+O51+O55+O59+O63</f>
      </c>
    </row>
    <row r="15" spans="1:16" ht="12.75">
      <c r="A15" s="18" t="s">
        <v>38</v>
      </c>
      <c r="B15" s="23" t="s">
        <v>17</v>
      </c>
      <c r="C15" s="23" t="s">
        <v>1173</v>
      </c>
      <c r="D15" s="18" t="s">
        <v>40</v>
      </c>
      <c r="E15" s="24" t="s">
        <v>1174</v>
      </c>
      <c r="F15" s="25" t="s">
        <v>105</v>
      </c>
      <c r="G15" s="26">
        <v>60</v>
      </c>
      <c r="H15" s="27">
        <v>0</v>
      </c>
      <c r="I15" s="27">
        <f>ROUND(ROUND(H15,2)*ROUND(G15,3),2)</f>
      </c>
      <c r="O15">
        <f>(I15*21)/100</f>
      </c>
      <c r="P15" t="s">
        <v>17</v>
      </c>
    </row>
    <row r="16" spans="1:5" ht="12.75">
      <c r="A16" s="28" t="s">
        <v>43</v>
      </c>
      <c r="E16" s="29" t="s">
        <v>40</v>
      </c>
    </row>
    <row r="17" spans="1:5" ht="12.75">
      <c r="A17" s="30" t="s">
        <v>45</v>
      </c>
      <c r="E17" s="31" t="s">
        <v>1233</v>
      </c>
    </row>
    <row r="18" spans="1:5" ht="36">
      <c r="A18" t="s">
        <v>46</v>
      </c>
      <c r="E18" s="29" t="s">
        <v>1175</v>
      </c>
    </row>
    <row r="19" spans="1:16" ht="12.75">
      <c r="A19" s="18" t="s">
        <v>38</v>
      </c>
      <c r="B19" s="23" t="s">
        <v>16</v>
      </c>
      <c r="C19" s="23" t="s">
        <v>1234</v>
      </c>
      <c r="D19" s="18" t="s">
        <v>40</v>
      </c>
      <c r="E19" s="24" t="s">
        <v>1235</v>
      </c>
      <c r="F19" s="25" t="s">
        <v>90</v>
      </c>
      <c r="G19" s="26">
        <v>10</v>
      </c>
      <c r="H19" s="27">
        <v>0</v>
      </c>
      <c r="I19" s="27">
        <f>ROUND(ROUND(H19,2)*ROUND(G19,3),2)</f>
      </c>
      <c r="O19">
        <f>(I19*21)/100</f>
      </c>
      <c r="P19" t="s">
        <v>17</v>
      </c>
    </row>
    <row r="20" spans="1:5" ht="12.75">
      <c r="A20" s="28" t="s">
        <v>43</v>
      </c>
      <c r="E20" s="29" t="s">
        <v>40</v>
      </c>
    </row>
    <row r="21" spans="1:5" ht="12.75">
      <c r="A21" s="30" t="s">
        <v>45</v>
      </c>
      <c r="E21" s="31" t="s">
        <v>40</v>
      </c>
    </row>
    <row r="22" spans="1:5" ht="120.75">
      <c r="A22" t="s">
        <v>46</v>
      </c>
      <c r="E22" s="29" t="s">
        <v>1236</v>
      </c>
    </row>
    <row r="23" spans="1:16" ht="12.75">
      <c r="A23" s="18" t="s">
        <v>38</v>
      </c>
      <c r="B23" s="23" t="s">
        <v>26</v>
      </c>
      <c r="C23" s="23" t="s">
        <v>1237</v>
      </c>
      <c r="D23" s="18" t="s">
        <v>40</v>
      </c>
      <c r="E23" s="24" t="s">
        <v>1238</v>
      </c>
      <c r="F23" s="25" t="s">
        <v>114</v>
      </c>
      <c r="G23" s="26">
        <v>0.64</v>
      </c>
      <c r="H23" s="27">
        <v>0</v>
      </c>
      <c r="I23" s="27">
        <f>ROUND(ROUND(H23,2)*ROUND(G23,3),2)</f>
      </c>
      <c r="O23">
        <f>(I23*21)/100</f>
      </c>
      <c r="P23" t="s">
        <v>17</v>
      </c>
    </row>
    <row r="24" spans="1:5" ht="12.75">
      <c r="A24" s="28" t="s">
        <v>43</v>
      </c>
      <c r="E24" s="29" t="s">
        <v>40</v>
      </c>
    </row>
    <row r="25" spans="1:5" ht="24">
      <c r="A25" s="30" t="s">
        <v>45</v>
      </c>
      <c r="E25" s="31" t="s">
        <v>1239</v>
      </c>
    </row>
    <row r="26" spans="1:5" ht="48">
      <c r="A26" t="s">
        <v>46</v>
      </c>
      <c r="E26" s="29" t="s">
        <v>258</v>
      </c>
    </row>
    <row r="27" spans="1:16" ht="12.75">
      <c r="A27" s="18" t="s">
        <v>38</v>
      </c>
      <c r="B27" s="23" t="s">
        <v>28</v>
      </c>
      <c r="C27" s="23" t="s">
        <v>1240</v>
      </c>
      <c r="D27" s="18" t="s">
        <v>40</v>
      </c>
      <c r="E27" s="24" t="s">
        <v>1241</v>
      </c>
      <c r="F27" s="25" t="s">
        <v>230</v>
      </c>
      <c r="G27" s="26">
        <v>6</v>
      </c>
      <c r="H27" s="27">
        <v>0</v>
      </c>
      <c r="I27" s="27">
        <f>ROUND(ROUND(H27,2)*ROUND(G27,3),2)</f>
      </c>
      <c r="O27">
        <f>(I27*21)/100</f>
      </c>
      <c r="P27" t="s">
        <v>17</v>
      </c>
    </row>
    <row r="28" spans="1:5" ht="12.75">
      <c r="A28" s="28" t="s">
        <v>43</v>
      </c>
      <c r="E28" s="29" t="s">
        <v>40</v>
      </c>
    </row>
    <row r="29" spans="1:5" ht="12.75">
      <c r="A29" s="30" t="s">
        <v>45</v>
      </c>
      <c r="E29" s="31" t="s">
        <v>40</v>
      </c>
    </row>
    <row r="30" spans="1:5" ht="48">
      <c r="A30" t="s">
        <v>46</v>
      </c>
      <c r="E30" s="29" t="s">
        <v>258</v>
      </c>
    </row>
    <row r="31" spans="1:16" ht="12.75">
      <c r="A31" s="18" t="s">
        <v>38</v>
      </c>
      <c r="B31" s="23" t="s">
        <v>30</v>
      </c>
      <c r="C31" s="23" t="s">
        <v>112</v>
      </c>
      <c r="D31" s="18" t="s">
        <v>40</v>
      </c>
      <c r="E31" s="24" t="s">
        <v>113</v>
      </c>
      <c r="F31" s="25" t="s">
        <v>114</v>
      </c>
      <c r="G31" s="26">
        <v>5.164</v>
      </c>
      <c r="H31" s="27">
        <v>0</v>
      </c>
      <c r="I31" s="27">
        <f>ROUND(ROUND(H31,2)*ROUND(G31,3),2)</f>
      </c>
      <c r="O31">
        <f>(I31*21)/100</f>
      </c>
      <c r="P31" t="s">
        <v>17</v>
      </c>
    </row>
    <row r="32" spans="1:5" ht="12.75">
      <c r="A32" s="28" t="s">
        <v>43</v>
      </c>
      <c r="E32" s="29" t="s">
        <v>40</v>
      </c>
    </row>
    <row r="33" spans="1:5" ht="12.75">
      <c r="A33" s="30" t="s">
        <v>45</v>
      </c>
      <c r="E33" s="31" t="s">
        <v>1242</v>
      </c>
    </row>
    <row r="34" spans="1:5" ht="24">
      <c r="A34" t="s">
        <v>46</v>
      </c>
      <c r="E34" s="29" t="s">
        <v>116</v>
      </c>
    </row>
    <row r="35" spans="1:16" ht="12.75">
      <c r="A35" s="18" t="s">
        <v>38</v>
      </c>
      <c r="B35" s="23" t="s">
        <v>67</v>
      </c>
      <c r="C35" s="23" t="s">
        <v>263</v>
      </c>
      <c r="D35" s="18" t="s">
        <v>93</v>
      </c>
      <c r="E35" s="24" t="s">
        <v>264</v>
      </c>
      <c r="F35" s="25" t="s">
        <v>114</v>
      </c>
      <c r="G35" s="26">
        <v>5.164</v>
      </c>
      <c r="H35" s="27">
        <v>0</v>
      </c>
      <c r="I35" s="27">
        <f>ROUND(ROUND(H35,2)*ROUND(G35,3),2)</f>
      </c>
      <c r="O35">
        <f>(I35*21)/100</f>
      </c>
      <c r="P35" t="s">
        <v>17</v>
      </c>
    </row>
    <row r="36" spans="1:5" ht="12.75">
      <c r="A36" s="28" t="s">
        <v>43</v>
      </c>
      <c r="E36" s="29" t="s">
        <v>265</v>
      </c>
    </row>
    <row r="37" spans="1:5" ht="12.75">
      <c r="A37" s="30" t="s">
        <v>45</v>
      </c>
      <c r="E37" s="31" t="s">
        <v>1243</v>
      </c>
    </row>
    <row r="38" spans="1:5" ht="303">
      <c r="A38" t="s">
        <v>46</v>
      </c>
      <c r="E38" s="29" t="s">
        <v>267</v>
      </c>
    </row>
    <row r="39" spans="1:16" ht="12.75">
      <c r="A39" s="18" t="s">
        <v>38</v>
      </c>
      <c r="B39" s="23" t="s">
        <v>72</v>
      </c>
      <c r="C39" s="23" t="s">
        <v>1178</v>
      </c>
      <c r="D39" s="18" t="s">
        <v>40</v>
      </c>
      <c r="E39" s="24" t="s">
        <v>1179</v>
      </c>
      <c r="F39" s="25" t="s">
        <v>114</v>
      </c>
      <c r="G39" s="26">
        <v>15.525</v>
      </c>
      <c r="H39" s="27">
        <v>0</v>
      </c>
      <c r="I39" s="27">
        <f>ROUND(ROUND(H39,2)*ROUND(G39,3),2)</f>
      </c>
      <c r="O39">
        <f>(I39*21)/100</f>
      </c>
      <c r="P39" t="s">
        <v>17</v>
      </c>
    </row>
    <row r="40" spans="1:5" ht="12.75">
      <c r="A40" s="28" t="s">
        <v>43</v>
      </c>
      <c r="E40" s="29" t="s">
        <v>40</v>
      </c>
    </row>
    <row r="41" spans="1:5" ht="12.75">
      <c r="A41" s="30" t="s">
        <v>45</v>
      </c>
      <c r="E41" s="31" t="s">
        <v>1244</v>
      </c>
    </row>
    <row r="42" spans="1:5" ht="303">
      <c r="A42" t="s">
        <v>46</v>
      </c>
      <c r="E42" s="29" t="s">
        <v>396</v>
      </c>
    </row>
    <row r="43" spans="1:16" ht="12.75">
      <c r="A43" s="18" t="s">
        <v>38</v>
      </c>
      <c r="B43" s="23" t="s">
        <v>33</v>
      </c>
      <c r="C43" s="23" t="s">
        <v>268</v>
      </c>
      <c r="D43" s="18" t="s">
        <v>40</v>
      </c>
      <c r="E43" s="24" t="s">
        <v>269</v>
      </c>
      <c r="F43" s="25" t="s">
        <v>114</v>
      </c>
      <c r="G43" s="26">
        <v>16.808</v>
      </c>
      <c r="H43" s="27">
        <v>0</v>
      </c>
      <c r="I43" s="27">
        <f>ROUND(ROUND(H43,2)*ROUND(G43,3),2)</f>
      </c>
      <c r="O43">
        <f>(I43*21)/100</f>
      </c>
      <c r="P43" t="s">
        <v>17</v>
      </c>
    </row>
    <row r="44" spans="1:5" ht="12.75">
      <c r="A44" s="28" t="s">
        <v>43</v>
      </c>
      <c r="E44" s="29" t="s">
        <v>40</v>
      </c>
    </row>
    <row r="45" spans="1:5" ht="36">
      <c r="A45" s="30" t="s">
        <v>45</v>
      </c>
      <c r="E45" s="31" t="s">
        <v>1245</v>
      </c>
    </row>
    <row r="46" spans="1:5" ht="169.5">
      <c r="A46" t="s">
        <v>46</v>
      </c>
      <c r="E46" s="29" t="s">
        <v>271</v>
      </c>
    </row>
    <row r="47" spans="1:16" ht="12.75">
      <c r="A47" s="18" t="s">
        <v>38</v>
      </c>
      <c r="B47" s="23" t="s">
        <v>35</v>
      </c>
      <c r="C47" s="23" t="s">
        <v>1246</v>
      </c>
      <c r="D47" s="18" t="s">
        <v>40</v>
      </c>
      <c r="E47" s="24" t="s">
        <v>1247</v>
      </c>
      <c r="F47" s="25" t="s">
        <v>114</v>
      </c>
      <c r="G47" s="26">
        <v>3.881</v>
      </c>
      <c r="H47" s="27">
        <v>0</v>
      </c>
      <c r="I47" s="27">
        <f>ROUND(ROUND(H47,2)*ROUND(G47,3),2)</f>
      </c>
      <c r="O47">
        <f>(I47*21)/100</f>
      </c>
      <c r="P47" t="s">
        <v>17</v>
      </c>
    </row>
    <row r="48" spans="1:5" ht="12.75">
      <c r="A48" s="28" t="s">
        <v>43</v>
      </c>
      <c r="E48" s="29" t="s">
        <v>40</v>
      </c>
    </row>
    <row r="49" spans="1:5" ht="24">
      <c r="A49" s="30" t="s">
        <v>45</v>
      </c>
      <c r="E49" s="31" t="s">
        <v>1248</v>
      </c>
    </row>
    <row r="50" spans="1:5" ht="205.5">
      <c r="A50" t="s">
        <v>46</v>
      </c>
      <c r="E50" s="29" t="s">
        <v>1249</v>
      </c>
    </row>
    <row r="51" spans="1:16" ht="12.75">
      <c r="A51" s="18" t="s">
        <v>38</v>
      </c>
      <c r="B51" s="23" t="s">
        <v>83</v>
      </c>
      <c r="C51" s="23" t="s">
        <v>272</v>
      </c>
      <c r="D51" s="18" t="s">
        <v>40</v>
      </c>
      <c r="E51" s="24" t="s">
        <v>273</v>
      </c>
      <c r="F51" s="25" t="s">
        <v>105</v>
      </c>
      <c r="G51" s="26">
        <v>6.4</v>
      </c>
      <c r="H51" s="27">
        <v>0</v>
      </c>
      <c r="I51" s="27">
        <f>ROUND(ROUND(H51,2)*ROUND(G51,3),2)</f>
      </c>
      <c r="O51">
        <f>(I51*21)/100</f>
      </c>
      <c r="P51" t="s">
        <v>17</v>
      </c>
    </row>
    <row r="52" spans="1:5" ht="12.75">
      <c r="A52" s="28" t="s">
        <v>43</v>
      </c>
      <c r="E52" s="29" t="s">
        <v>40</v>
      </c>
    </row>
    <row r="53" spans="1:5" ht="12.75">
      <c r="A53" s="30" t="s">
        <v>45</v>
      </c>
      <c r="E53" s="31" t="s">
        <v>1250</v>
      </c>
    </row>
    <row r="54" spans="1:5" ht="12.75">
      <c r="A54" t="s">
        <v>46</v>
      </c>
      <c r="E54" s="29" t="s">
        <v>275</v>
      </c>
    </row>
    <row r="55" spans="1:16" ht="12.75">
      <c r="A55" s="18" t="s">
        <v>38</v>
      </c>
      <c r="B55" s="23" t="s">
        <v>88</v>
      </c>
      <c r="C55" s="23" t="s">
        <v>117</v>
      </c>
      <c r="D55" s="18" t="s">
        <v>40</v>
      </c>
      <c r="E55" s="24" t="s">
        <v>118</v>
      </c>
      <c r="F55" s="25" t="s">
        <v>105</v>
      </c>
      <c r="G55" s="26">
        <v>25.82</v>
      </c>
      <c r="H55" s="27">
        <v>0</v>
      </c>
      <c r="I55" s="27">
        <f>ROUND(ROUND(H55,2)*ROUND(G55,3),2)</f>
      </c>
      <c r="O55">
        <f>(I55*21)/100</f>
      </c>
      <c r="P55" t="s">
        <v>17</v>
      </c>
    </row>
    <row r="56" spans="1:5" ht="12.75">
      <c r="A56" s="28" t="s">
        <v>43</v>
      </c>
      <c r="E56" s="29" t="s">
        <v>40</v>
      </c>
    </row>
    <row r="57" spans="1:5" ht="36">
      <c r="A57" s="30" t="s">
        <v>45</v>
      </c>
      <c r="E57" s="31" t="s">
        <v>1251</v>
      </c>
    </row>
    <row r="58" spans="1:5" ht="36">
      <c r="A58" t="s">
        <v>46</v>
      </c>
      <c r="E58" s="29" t="s">
        <v>120</v>
      </c>
    </row>
    <row r="59" spans="1:16" ht="12.75">
      <c r="A59" s="18" t="s">
        <v>38</v>
      </c>
      <c r="B59" s="23" t="s">
        <v>92</v>
      </c>
      <c r="C59" s="23" t="s">
        <v>121</v>
      </c>
      <c r="D59" s="18" t="s">
        <v>40</v>
      </c>
      <c r="E59" s="24" t="s">
        <v>122</v>
      </c>
      <c r="F59" s="25" t="s">
        <v>105</v>
      </c>
      <c r="G59" s="26">
        <v>25.82</v>
      </c>
      <c r="H59" s="27">
        <v>0</v>
      </c>
      <c r="I59" s="27">
        <f>ROUND(ROUND(H59,2)*ROUND(G59,3),2)</f>
      </c>
      <c r="O59">
        <f>(I59*21)/100</f>
      </c>
      <c r="P59" t="s">
        <v>17</v>
      </c>
    </row>
    <row r="60" spans="1:5" ht="12.75">
      <c r="A60" s="28" t="s">
        <v>43</v>
      </c>
      <c r="E60" s="29" t="s">
        <v>40</v>
      </c>
    </row>
    <row r="61" spans="1:5" ht="12.75">
      <c r="A61" s="30" t="s">
        <v>45</v>
      </c>
      <c r="E61" s="31" t="s">
        <v>1252</v>
      </c>
    </row>
    <row r="62" spans="1:5" ht="24">
      <c r="A62" t="s">
        <v>46</v>
      </c>
      <c r="E62" s="29" t="s">
        <v>124</v>
      </c>
    </row>
    <row r="63" spans="1:16" ht="12.75">
      <c r="A63" s="18" t="s">
        <v>38</v>
      </c>
      <c r="B63" s="23" t="s">
        <v>96</v>
      </c>
      <c r="C63" s="23" t="s">
        <v>125</v>
      </c>
      <c r="D63" s="18" t="s">
        <v>40</v>
      </c>
      <c r="E63" s="24" t="s">
        <v>126</v>
      </c>
      <c r="F63" s="25" t="s">
        <v>105</v>
      </c>
      <c r="G63" s="26">
        <v>25.82</v>
      </c>
      <c r="H63" s="27">
        <v>0</v>
      </c>
      <c r="I63" s="27">
        <f>ROUND(ROUND(H63,2)*ROUND(G63,3),2)</f>
      </c>
      <c r="O63">
        <f>(I63*21)/100</f>
      </c>
      <c r="P63" t="s">
        <v>17</v>
      </c>
    </row>
    <row r="64" spans="1:5" ht="12.75">
      <c r="A64" s="28" t="s">
        <v>43</v>
      </c>
      <c r="E64" s="29" t="s">
        <v>40</v>
      </c>
    </row>
    <row r="65" spans="1:5" ht="12.75">
      <c r="A65" s="30" t="s">
        <v>45</v>
      </c>
      <c r="E65" s="31" t="s">
        <v>1252</v>
      </c>
    </row>
    <row r="66" spans="1:5" ht="36">
      <c r="A66" t="s">
        <v>46</v>
      </c>
      <c r="E66" s="29" t="s">
        <v>128</v>
      </c>
    </row>
    <row r="67" spans="1:18" ht="12.75" customHeight="1">
      <c r="A67" s="5" t="s">
        <v>36</v>
      </c>
      <c r="B67" s="5"/>
      <c r="C67" s="35" t="s">
        <v>17</v>
      </c>
      <c r="D67" s="5"/>
      <c r="E67" s="21" t="s">
        <v>405</v>
      </c>
      <c r="F67" s="5"/>
      <c r="G67" s="5"/>
      <c r="H67" s="5"/>
      <c r="I67" s="36">
        <f>0+Q67</f>
      </c>
      <c r="O67">
        <f>0+R67</f>
      </c>
      <c r="Q67">
        <f>0+I68+I72+I76+I80</f>
      </c>
      <c r="R67">
        <f>0+O68+O72+O76+O80</f>
      </c>
    </row>
    <row r="68" spans="1:16" ht="12.75">
      <c r="A68" s="18" t="s">
        <v>38</v>
      </c>
      <c r="B68" s="23" t="s">
        <v>160</v>
      </c>
      <c r="C68" s="23" t="s">
        <v>1186</v>
      </c>
      <c r="D68" s="18" t="s">
        <v>40</v>
      </c>
      <c r="E68" s="24" t="s">
        <v>1187</v>
      </c>
      <c r="F68" s="25" t="s">
        <v>114</v>
      </c>
      <c r="G68" s="26">
        <v>11.644</v>
      </c>
      <c r="H68" s="27">
        <v>0</v>
      </c>
      <c r="I68" s="27">
        <f>ROUND(ROUND(H68,2)*ROUND(G68,3),2)</f>
      </c>
      <c r="O68">
        <f>(I68*21)/100</f>
      </c>
      <c r="P68" t="s">
        <v>17</v>
      </c>
    </row>
    <row r="69" spans="1:5" ht="12.75">
      <c r="A69" s="28" t="s">
        <v>43</v>
      </c>
      <c r="E69" s="29" t="s">
        <v>40</v>
      </c>
    </row>
    <row r="70" spans="1:5" ht="36">
      <c r="A70" s="30" t="s">
        <v>45</v>
      </c>
      <c r="E70" s="31" t="s">
        <v>1253</v>
      </c>
    </row>
    <row r="71" spans="1:5" ht="315">
      <c r="A71" t="s">
        <v>46</v>
      </c>
      <c r="E71" s="29" t="s">
        <v>1189</v>
      </c>
    </row>
    <row r="72" spans="1:16" ht="12.75">
      <c r="A72" s="18" t="s">
        <v>38</v>
      </c>
      <c r="B72" s="23" t="s">
        <v>164</v>
      </c>
      <c r="C72" s="23" t="s">
        <v>1190</v>
      </c>
      <c r="D72" s="18" t="s">
        <v>40</v>
      </c>
      <c r="E72" s="24" t="s">
        <v>1191</v>
      </c>
      <c r="F72" s="25" t="s">
        <v>252</v>
      </c>
      <c r="G72" s="26">
        <v>0.543</v>
      </c>
      <c r="H72" s="27">
        <v>0</v>
      </c>
      <c r="I72" s="27">
        <f>ROUND(ROUND(H72,2)*ROUND(G72,3),2)</f>
      </c>
      <c r="O72">
        <f>(I72*21)/100</f>
      </c>
      <c r="P72" t="s">
        <v>17</v>
      </c>
    </row>
    <row r="73" spans="1:5" ht="12.75">
      <c r="A73" s="28" t="s">
        <v>43</v>
      </c>
      <c r="E73" s="29" t="s">
        <v>40</v>
      </c>
    </row>
    <row r="74" spans="1:5" ht="12.75">
      <c r="A74" s="30" t="s">
        <v>45</v>
      </c>
      <c r="E74" s="31" t="s">
        <v>1254</v>
      </c>
    </row>
    <row r="75" spans="1:5" ht="242.25">
      <c r="A75" t="s">
        <v>46</v>
      </c>
      <c r="E75" s="29" t="s">
        <v>461</v>
      </c>
    </row>
    <row r="76" spans="1:16" ht="12.75">
      <c r="A76" s="18" t="s">
        <v>38</v>
      </c>
      <c r="B76" s="23" t="s">
        <v>168</v>
      </c>
      <c r="C76" s="23" t="s">
        <v>1193</v>
      </c>
      <c r="D76" s="18" t="s">
        <v>40</v>
      </c>
      <c r="E76" s="24" t="s">
        <v>1194</v>
      </c>
      <c r="F76" s="25" t="s">
        <v>252</v>
      </c>
      <c r="G76" s="26">
        <v>0.27</v>
      </c>
      <c r="H76" s="27">
        <v>0</v>
      </c>
      <c r="I76" s="27">
        <f>ROUND(ROUND(H76,2)*ROUND(G76,3),2)</f>
      </c>
      <c r="O76">
        <f>(I76*21)/100</f>
      </c>
      <c r="P76" t="s">
        <v>17</v>
      </c>
    </row>
    <row r="77" spans="1:5" ht="12.75">
      <c r="A77" s="28" t="s">
        <v>43</v>
      </c>
      <c r="E77" s="29" t="s">
        <v>40</v>
      </c>
    </row>
    <row r="78" spans="1:5" ht="12.75">
      <c r="A78" s="30" t="s">
        <v>45</v>
      </c>
      <c r="E78" s="31" t="s">
        <v>1255</v>
      </c>
    </row>
    <row r="79" spans="1:5" ht="242.25">
      <c r="A79" t="s">
        <v>46</v>
      </c>
      <c r="E79" s="29" t="s">
        <v>461</v>
      </c>
    </row>
    <row r="80" spans="1:16" ht="12.75">
      <c r="A80" s="18" t="s">
        <v>38</v>
      </c>
      <c r="B80" s="23" t="s">
        <v>172</v>
      </c>
      <c r="C80" s="23" t="s">
        <v>425</v>
      </c>
      <c r="D80" s="18" t="s">
        <v>40</v>
      </c>
      <c r="E80" s="24" t="s">
        <v>426</v>
      </c>
      <c r="F80" s="25" t="s">
        <v>90</v>
      </c>
      <c r="G80" s="26">
        <v>30</v>
      </c>
      <c r="H80" s="27">
        <v>0</v>
      </c>
      <c r="I80" s="27">
        <f>ROUND(ROUND(H80,2)*ROUND(G80,3),2)</f>
      </c>
      <c r="O80">
        <f>(I80*21)/100</f>
      </c>
      <c r="P80" t="s">
        <v>17</v>
      </c>
    </row>
    <row r="81" spans="1:5" ht="12.75">
      <c r="A81" s="28" t="s">
        <v>43</v>
      </c>
      <c r="E81" s="29" t="s">
        <v>40</v>
      </c>
    </row>
    <row r="82" spans="1:5" ht="12.75">
      <c r="A82" s="30" t="s">
        <v>45</v>
      </c>
      <c r="E82" s="31" t="s">
        <v>1256</v>
      </c>
    </row>
    <row r="83" spans="1:5" ht="60">
      <c r="A83" t="s">
        <v>46</v>
      </c>
      <c r="E83" s="29" t="s">
        <v>429</v>
      </c>
    </row>
    <row r="84" spans="1:18" ht="12.75" customHeight="1">
      <c r="A84" s="5" t="s">
        <v>36</v>
      </c>
      <c r="B84" s="5"/>
      <c r="C84" s="35" t="s">
        <v>16</v>
      </c>
      <c r="D84" s="5"/>
      <c r="E84" s="21" t="s">
        <v>441</v>
      </c>
      <c r="F84" s="5"/>
      <c r="G84" s="5"/>
      <c r="H84" s="5"/>
      <c r="I84" s="36">
        <f>0+Q84</f>
      </c>
      <c r="O84">
        <f>0+R84</f>
      </c>
      <c r="Q84">
        <f>0+I85</f>
      </c>
      <c r="R84">
        <f>0+O85</f>
      </c>
    </row>
    <row r="85" spans="1:16" ht="12.75">
      <c r="A85" s="18" t="s">
        <v>38</v>
      </c>
      <c r="B85" s="23" t="s">
        <v>176</v>
      </c>
      <c r="C85" s="23" t="s">
        <v>1257</v>
      </c>
      <c r="D85" s="18" t="s">
        <v>93</v>
      </c>
      <c r="E85" s="24" t="s">
        <v>1258</v>
      </c>
      <c r="F85" s="25" t="s">
        <v>114</v>
      </c>
      <c r="G85" s="26">
        <v>10.091</v>
      </c>
      <c r="H85" s="27">
        <v>0</v>
      </c>
      <c r="I85" s="27">
        <f>ROUND(ROUND(H85,2)*ROUND(G85,3),2)</f>
      </c>
      <c r="O85">
        <f>(I85*21)/100</f>
      </c>
      <c r="P85" t="s">
        <v>17</v>
      </c>
    </row>
    <row r="86" spans="1:5" ht="12.75">
      <c r="A86" s="28" t="s">
        <v>43</v>
      </c>
      <c r="E86" s="29" t="s">
        <v>1259</v>
      </c>
    </row>
    <row r="87" spans="1:5" ht="36">
      <c r="A87" s="30" t="s">
        <v>45</v>
      </c>
      <c r="E87" s="31" t="s">
        <v>1260</v>
      </c>
    </row>
    <row r="88" spans="1:5" ht="36">
      <c r="A88" t="s">
        <v>46</v>
      </c>
      <c r="E88" s="29" t="s">
        <v>1261</v>
      </c>
    </row>
    <row r="89" spans="1:18" ht="12.75" customHeight="1">
      <c r="A89" s="5" t="s">
        <v>36</v>
      </c>
      <c r="B89" s="5"/>
      <c r="C89" s="35" t="s">
        <v>26</v>
      </c>
      <c r="D89" s="5"/>
      <c r="E89" s="21" t="s">
        <v>486</v>
      </c>
      <c r="F89" s="5"/>
      <c r="G89" s="5"/>
      <c r="H89" s="5"/>
      <c r="I89" s="36">
        <f>0+Q89</f>
      </c>
      <c r="O89">
        <f>0+R89</f>
      </c>
      <c r="Q89">
        <f>0+I90+I94+I98</f>
      </c>
      <c r="R89">
        <f>0+O90+O94+O98</f>
      </c>
    </row>
    <row r="90" spans="1:16" ht="12.75">
      <c r="A90" s="18" t="s">
        <v>38</v>
      </c>
      <c r="B90" s="23" t="s">
        <v>180</v>
      </c>
      <c r="C90" s="23" t="s">
        <v>1262</v>
      </c>
      <c r="D90" s="18" t="s">
        <v>40</v>
      </c>
      <c r="E90" s="24" t="s">
        <v>1263</v>
      </c>
      <c r="F90" s="25" t="s">
        <v>114</v>
      </c>
      <c r="G90" s="26">
        <v>1.4</v>
      </c>
      <c r="H90" s="27">
        <v>0</v>
      </c>
      <c r="I90" s="27">
        <f>ROUND(ROUND(H90,2)*ROUND(G90,3),2)</f>
      </c>
      <c r="O90">
        <f>(I90*21)/100</f>
      </c>
      <c r="P90" t="s">
        <v>17</v>
      </c>
    </row>
    <row r="91" spans="1:5" ht="12.75">
      <c r="A91" s="28" t="s">
        <v>43</v>
      </c>
      <c r="E91" s="29" t="s">
        <v>1264</v>
      </c>
    </row>
    <row r="92" spans="1:5" ht="12.75">
      <c r="A92" s="30" t="s">
        <v>45</v>
      </c>
      <c r="E92" s="31" t="s">
        <v>1265</v>
      </c>
    </row>
    <row r="93" spans="1:5" ht="24">
      <c r="A93" t="s">
        <v>46</v>
      </c>
      <c r="E93" s="29" t="s">
        <v>1266</v>
      </c>
    </row>
    <row r="94" spans="1:16" ht="12.75">
      <c r="A94" s="18" t="s">
        <v>38</v>
      </c>
      <c r="B94" s="23" t="s">
        <v>184</v>
      </c>
      <c r="C94" s="23" t="s">
        <v>1267</v>
      </c>
      <c r="D94" s="18" t="s">
        <v>93</v>
      </c>
      <c r="E94" s="24" t="s">
        <v>1268</v>
      </c>
      <c r="F94" s="25" t="s">
        <v>230</v>
      </c>
      <c r="G94" s="26">
        <v>16.8</v>
      </c>
      <c r="H94" s="27">
        <v>0</v>
      </c>
      <c r="I94" s="27">
        <f>ROUND(ROUND(H94,2)*ROUND(G94,3),2)</f>
      </c>
      <c r="O94">
        <f>(I94*21)/100</f>
      </c>
      <c r="P94" t="s">
        <v>17</v>
      </c>
    </row>
    <row r="95" spans="1:5" ht="12.75">
      <c r="A95" s="28" t="s">
        <v>43</v>
      </c>
      <c r="E95" s="29" t="s">
        <v>1264</v>
      </c>
    </row>
    <row r="96" spans="1:5" ht="12.75">
      <c r="A96" s="30" t="s">
        <v>45</v>
      </c>
      <c r="E96" s="31" t="s">
        <v>1269</v>
      </c>
    </row>
    <row r="97" spans="1:5" ht="24">
      <c r="A97" t="s">
        <v>46</v>
      </c>
      <c r="E97" s="29" t="s">
        <v>1270</v>
      </c>
    </row>
    <row r="98" spans="1:16" ht="12.75">
      <c r="A98" s="18" t="s">
        <v>38</v>
      </c>
      <c r="B98" s="23" t="s">
        <v>188</v>
      </c>
      <c r="C98" s="23" t="s">
        <v>1271</v>
      </c>
      <c r="D98" s="18" t="s">
        <v>40</v>
      </c>
      <c r="E98" s="24" t="s">
        <v>1272</v>
      </c>
      <c r="F98" s="25" t="s">
        <v>114</v>
      </c>
      <c r="G98" s="26">
        <v>12.025</v>
      </c>
      <c r="H98" s="27">
        <v>0</v>
      </c>
      <c r="I98" s="27">
        <f>ROUND(ROUND(H98,2)*ROUND(G98,3),2)</f>
      </c>
      <c r="O98">
        <f>(I98*21)/100</f>
      </c>
      <c r="P98" t="s">
        <v>17</v>
      </c>
    </row>
    <row r="99" spans="1:5" ht="12.75">
      <c r="A99" s="28" t="s">
        <v>43</v>
      </c>
      <c r="E99" s="29" t="s">
        <v>40</v>
      </c>
    </row>
    <row r="100" spans="1:5" ht="48">
      <c r="A100" s="30" t="s">
        <v>45</v>
      </c>
      <c r="E100" s="31" t="s">
        <v>1273</v>
      </c>
    </row>
    <row r="101" spans="1:5" ht="315">
      <c r="A101" t="s">
        <v>46</v>
      </c>
      <c r="E101" s="29" t="s">
        <v>456</v>
      </c>
    </row>
    <row r="102" spans="1:18" ht="12.75" customHeight="1">
      <c r="A102" s="5" t="s">
        <v>36</v>
      </c>
      <c r="B102" s="5"/>
      <c r="C102" s="35" t="s">
        <v>28</v>
      </c>
      <c r="D102" s="5"/>
      <c r="E102" s="21" t="s">
        <v>129</v>
      </c>
      <c r="F102" s="5"/>
      <c r="G102" s="5"/>
      <c r="H102" s="5"/>
      <c r="I102" s="36">
        <f>0+Q102</f>
      </c>
      <c r="O102">
        <f>0+R102</f>
      </c>
      <c r="Q102">
        <f>0+I103+I107</f>
      </c>
      <c r="R102">
        <f>0+O103+O107</f>
      </c>
    </row>
    <row r="103" spans="1:16" ht="12.75">
      <c r="A103" s="18" t="s">
        <v>38</v>
      </c>
      <c r="B103" s="23" t="s">
        <v>194</v>
      </c>
      <c r="C103" s="23" t="s">
        <v>1274</v>
      </c>
      <c r="D103" s="18" t="s">
        <v>40</v>
      </c>
      <c r="E103" s="24" t="s">
        <v>1275</v>
      </c>
      <c r="F103" s="25" t="s">
        <v>105</v>
      </c>
      <c r="G103" s="26">
        <v>6.4</v>
      </c>
      <c r="H103" s="27">
        <v>0</v>
      </c>
      <c r="I103" s="27">
        <f>ROUND(ROUND(H103,2)*ROUND(G103,3),2)</f>
      </c>
      <c r="O103">
        <f>(I103*21)/100</f>
      </c>
      <c r="P103" t="s">
        <v>17</v>
      </c>
    </row>
    <row r="104" spans="1:5" ht="12.75">
      <c r="A104" s="28" t="s">
        <v>43</v>
      </c>
      <c r="E104" s="29" t="s">
        <v>40</v>
      </c>
    </row>
    <row r="105" spans="1:5" ht="12.75">
      <c r="A105" s="30" t="s">
        <v>45</v>
      </c>
      <c r="E105" s="31" t="s">
        <v>1276</v>
      </c>
    </row>
    <row r="106" spans="1:5" ht="48">
      <c r="A106" t="s">
        <v>46</v>
      </c>
      <c r="E106" s="29" t="s">
        <v>292</v>
      </c>
    </row>
    <row r="107" spans="1:16" ht="12.75">
      <c r="A107" s="18" t="s">
        <v>38</v>
      </c>
      <c r="B107" s="23" t="s">
        <v>198</v>
      </c>
      <c r="C107" s="23" t="s">
        <v>1277</v>
      </c>
      <c r="D107" s="18" t="s">
        <v>40</v>
      </c>
      <c r="E107" s="24" t="s">
        <v>1278</v>
      </c>
      <c r="F107" s="25" t="s">
        <v>105</v>
      </c>
      <c r="G107" s="26">
        <v>6.396</v>
      </c>
      <c r="H107" s="27">
        <v>0</v>
      </c>
      <c r="I107" s="27">
        <f>ROUND(ROUND(H107,2)*ROUND(G107,3),2)</f>
      </c>
      <c r="O107">
        <f>(I107*21)/100</f>
      </c>
      <c r="P107" t="s">
        <v>17</v>
      </c>
    </row>
    <row r="108" spans="1:5" ht="12.75">
      <c r="A108" s="28" t="s">
        <v>43</v>
      </c>
      <c r="E108" s="29" t="s">
        <v>40</v>
      </c>
    </row>
    <row r="109" spans="1:5" ht="12.75">
      <c r="A109" s="30" t="s">
        <v>45</v>
      </c>
      <c r="E109" s="31" t="s">
        <v>1279</v>
      </c>
    </row>
    <row r="110" spans="1:5" ht="120.75">
      <c r="A110" t="s">
        <v>46</v>
      </c>
      <c r="E110" s="29" t="s">
        <v>1280</v>
      </c>
    </row>
    <row r="111" spans="1:18" ht="12.75" customHeight="1">
      <c r="A111" s="5" t="s">
        <v>36</v>
      </c>
      <c r="B111" s="5"/>
      <c r="C111" s="35" t="s">
        <v>67</v>
      </c>
      <c r="D111" s="5"/>
      <c r="E111" s="21" t="s">
        <v>627</v>
      </c>
      <c r="F111" s="5"/>
      <c r="G111" s="5"/>
      <c r="H111" s="5"/>
      <c r="I111" s="36">
        <f>0+Q111</f>
      </c>
      <c r="O111">
        <f>0+R111</f>
      </c>
      <c r="Q111">
        <f>0+I112</f>
      </c>
      <c r="R111">
        <f>0+O112</f>
      </c>
    </row>
    <row r="112" spans="1:16" ht="12.75">
      <c r="A112" s="18" t="s">
        <v>38</v>
      </c>
      <c r="B112" s="23" t="s">
        <v>203</v>
      </c>
      <c r="C112" s="23" t="s">
        <v>1206</v>
      </c>
      <c r="D112" s="18" t="s">
        <v>40</v>
      </c>
      <c r="E112" s="24" t="s">
        <v>1207</v>
      </c>
      <c r="F112" s="25" t="s">
        <v>105</v>
      </c>
      <c r="G112" s="26">
        <v>37.26</v>
      </c>
      <c r="H112" s="27">
        <v>0</v>
      </c>
      <c r="I112" s="27">
        <f>ROUND(ROUND(H112,2)*ROUND(G112,3),2)</f>
      </c>
      <c r="O112">
        <f>(I112*21)/100</f>
      </c>
      <c r="P112" t="s">
        <v>17</v>
      </c>
    </row>
    <row r="113" spans="1:5" ht="12.75">
      <c r="A113" s="28" t="s">
        <v>43</v>
      </c>
      <c r="E113" s="29" t="s">
        <v>40</v>
      </c>
    </row>
    <row r="114" spans="1:5" ht="12.75">
      <c r="A114" s="30" t="s">
        <v>45</v>
      </c>
      <c r="E114" s="31" t="s">
        <v>1281</v>
      </c>
    </row>
    <row r="115" spans="1:5" ht="48">
      <c r="A115" t="s">
        <v>46</v>
      </c>
      <c r="E115" s="29" t="s">
        <v>1209</v>
      </c>
    </row>
    <row r="116" spans="1:18" ht="12.75" customHeight="1">
      <c r="A116" s="5" t="s">
        <v>36</v>
      </c>
      <c r="B116" s="5"/>
      <c r="C116" s="35" t="s">
        <v>33</v>
      </c>
      <c r="D116" s="5"/>
      <c r="E116" s="21" t="s">
        <v>140</v>
      </c>
      <c r="F116" s="5"/>
      <c r="G116" s="5"/>
      <c r="H116" s="5"/>
      <c r="I116" s="36">
        <f>0+Q116</f>
      </c>
      <c r="O116">
        <f>0+R116</f>
      </c>
      <c r="Q116">
        <f>0+I117+I121+I125+I129+I133+I137</f>
      </c>
      <c r="R116">
        <f>0+O117+O121+O125+O129+O133+O137</f>
      </c>
    </row>
    <row r="117" spans="1:16" ht="12.75">
      <c r="A117" s="18" t="s">
        <v>38</v>
      </c>
      <c r="B117" s="23" t="s">
        <v>207</v>
      </c>
      <c r="C117" s="23" t="s">
        <v>1282</v>
      </c>
      <c r="D117" s="18" t="s">
        <v>93</v>
      </c>
      <c r="E117" s="24" t="s">
        <v>1283</v>
      </c>
      <c r="F117" s="25" t="s">
        <v>230</v>
      </c>
      <c r="G117" s="26">
        <v>3</v>
      </c>
      <c r="H117" s="27">
        <v>0</v>
      </c>
      <c r="I117" s="27">
        <f>ROUND(ROUND(H117,2)*ROUND(G117,3),2)</f>
      </c>
      <c r="O117">
        <f>(I117*21)/100</f>
      </c>
      <c r="P117" t="s">
        <v>17</v>
      </c>
    </row>
    <row r="118" spans="1:5" ht="12.75">
      <c r="A118" s="28" t="s">
        <v>43</v>
      </c>
      <c r="E118" s="29" t="s">
        <v>1284</v>
      </c>
    </row>
    <row r="119" spans="1:5" ht="24">
      <c r="A119" s="30" t="s">
        <v>45</v>
      </c>
      <c r="E119" s="31" t="s">
        <v>1285</v>
      </c>
    </row>
    <row r="120" spans="1:5" ht="60">
      <c r="A120" t="s">
        <v>46</v>
      </c>
      <c r="E120" s="29" t="s">
        <v>1286</v>
      </c>
    </row>
    <row r="121" spans="1:16" ht="12.75">
      <c r="A121" s="18" t="s">
        <v>38</v>
      </c>
      <c r="B121" s="23" t="s">
        <v>211</v>
      </c>
      <c r="C121" s="23" t="s">
        <v>1287</v>
      </c>
      <c r="D121" s="18" t="s">
        <v>93</v>
      </c>
      <c r="E121" s="24" t="s">
        <v>1288</v>
      </c>
      <c r="F121" s="25" t="s">
        <v>230</v>
      </c>
      <c r="G121" s="26">
        <v>10.5</v>
      </c>
      <c r="H121" s="27">
        <v>0</v>
      </c>
      <c r="I121" s="27">
        <f>ROUND(ROUND(H121,2)*ROUND(G121,3),2)</f>
      </c>
      <c r="O121">
        <f>(I121*21)/100</f>
      </c>
      <c r="P121" t="s">
        <v>17</v>
      </c>
    </row>
    <row r="122" spans="1:5" ht="12.75">
      <c r="A122" s="28" t="s">
        <v>43</v>
      </c>
      <c r="E122" s="29" t="s">
        <v>1289</v>
      </c>
    </row>
    <row r="123" spans="1:5" ht="12.75">
      <c r="A123" s="30" t="s">
        <v>45</v>
      </c>
      <c r="E123" s="31" t="s">
        <v>1290</v>
      </c>
    </row>
    <row r="124" spans="1:5" ht="72.75">
      <c r="A124" t="s">
        <v>46</v>
      </c>
      <c r="E124" s="29" t="s">
        <v>1291</v>
      </c>
    </row>
    <row r="125" spans="1:16" ht="12.75">
      <c r="A125" s="18" t="s">
        <v>38</v>
      </c>
      <c r="B125" s="23" t="s">
        <v>216</v>
      </c>
      <c r="C125" s="23" t="s">
        <v>1292</v>
      </c>
      <c r="D125" s="18" t="s">
        <v>40</v>
      </c>
      <c r="E125" s="24" t="s">
        <v>1293</v>
      </c>
      <c r="F125" s="25" t="s">
        <v>230</v>
      </c>
      <c r="G125" s="26">
        <v>13.5</v>
      </c>
      <c r="H125" s="27">
        <v>0</v>
      </c>
      <c r="I125" s="27">
        <f>ROUND(ROUND(H125,2)*ROUND(G125,3),2)</f>
      </c>
      <c r="O125">
        <f>(I125*21)/100</f>
      </c>
      <c r="P125" t="s">
        <v>17</v>
      </c>
    </row>
    <row r="126" spans="1:5" ht="12.75">
      <c r="A126" s="28" t="s">
        <v>43</v>
      </c>
      <c r="E126" s="29" t="s">
        <v>40</v>
      </c>
    </row>
    <row r="127" spans="1:5" ht="12.75">
      <c r="A127" s="30" t="s">
        <v>45</v>
      </c>
      <c r="E127" s="31" t="s">
        <v>1294</v>
      </c>
    </row>
    <row r="128" spans="1:5" ht="36">
      <c r="A128" t="s">
        <v>46</v>
      </c>
      <c r="E128" s="29" t="s">
        <v>325</v>
      </c>
    </row>
    <row r="129" spans="1:16" ht="12.75">
      <c r="A129" s="18" t="s">
        <v>38</v>
      </c>
      <c r="B129" s="23" t="s">
        <v>220</v>
      </c>
      <c r="C129" s="23" t="s">
        <v>326</v>
      </c>
      <c r="D129" s="18" t="s">
        <v>40</v>
      </c>
      <c r="E129" s="24" t="s">
        <v>327</v>
      </c>
      <c r="F129" s="25" t="s">
        <v>230</v>
      </c>
      <c r="G129" s="26">
        <v>9</v>
      </c>
      <c r="H129" s="27">
        <v>0</v>
      </c>
      <c r="I129" s="27">
        <f>ROUND(ROUND(H129,2)*ROUND(G129,3),2)</f>
      </c>
      <c r="O129">
        <f>(I129*21)/100</f>
      </c>
      <c r="P129" t="s">
        <v>17</v>
      </c>
    </row>
    <row r="130" spans="1:5" ht="12.75">
      <c r="A130" s="28" t="s">
        <v>43</v>
      </c>
      <c r="E130" s="29" t="s">
        <v>40</v>
      </c>
    </row>
    <row r="131" spans="1:5" ht="60">
      <c r="A131" s="30" t="s">
        <v>45</v>
      </c>
      <c r="E131" s="31" t="s">
        <v>1295</v>
      </c>
    </row>
    <row r="132" spans="1:5" ht="36">
      <c r="A132" t="s">
        <v>46</v>
      </c>
      <c r="E132" s="29" t="s">
        <v>329</v>
      </c>
    </row>
    <row r="133" spans="1:16" ht="12.75">
      <c r="A133" s="18" t="s">
        <v>38</v>
      </c>
      <c r="B133" s="23" t="s">
        <v>223</v>
      </c>
      <c r="C133" s="23" t="s">
        <v>1216</v>
      </c>
      <c r="D133" s="18" t="s">
        <v>40</v>
      </c>
      <c r="E133" s="24" t="s">
        <v>1217</v>
      </c>
      <c r="F133" s="25" t="s">
        <v>114</v>
      </c>
      <c r="G133" s="26">
        <v>3.3</v>
      </c>
      <c r="H133" s="27">
        <v>0</v>
      </c>
      <c r="I133" s="27">
        <f>ROUND(ROUND(H133,2)*ROUND(G133,3),2)</f>
      </c>
      <c r="O133">
        <f>(I133*21)/100</f>
      </c>
      <c r="P133" t="s">
        <v>17</v>
      </c>
    </row>
    <row r="134" spans="1:5" ht="12.75">
      <c r="A134" s="28" t="s">
        <v>43</v>
      </c>
      <c r="E134" s="29" t="s">
        <v>40</v>
      </c>
    </row>
    <row r="135" spans="1:5" ht="12.75">
      <c r="A135" s="30" t="s">
        <v>45</v>
      </c>
      <c r="E135" s="31" t="s">
        <v>1296</v>
      </c>
    </row>
    <row r="136" spans="1:5" ht="96.75">
      <c r="A136" t="s">
        <v>46</v>
      </c>
      <c r="E136" s="29" t="s">
        <v>777</v>
      </c>
    </row>
    <row r="137" spans="1:16" ht="12.75">
      <c r="A137" s="18" t="s">
        <v>38</v>
      </c>
      <c r="B137" s="23" t="s">
        <v>227</v>
      </c>
      <c r="C137" s="23" t="s">
        <v>1225</v>
      </c>
      <c r="D137" s="18" t="s">
        <v>40</v>
      </c>
      <c r="E137" s="24" t="s">
        <v>1226</v>
      </c>
      <c r="F137" s="25" t="s">
        <v>230</v>
      </c>
      <c r="G137" s="26">
        <v>5.5</v>
      </c>
      <c r="H137" s="27">
        <v>0</v>
      </c>
      <c r="I137" s="27">
        <f>ROUND(ROUND(H137,2)*ROUND(G137,3),2)</f>
      </c>
      <c r="O137">
        <f>(I137*21)/100</f>
      </c>
      <c r="P137" t="s">
        <v>17</v>
      </c>
    </row>
    <row r="138" spans="1:5" ht="12.75">
      <c r="A138" s="28" t="s">
        <v>43</v>
      </c>
      <c r="E138" s="29" t="s">
        <v>40</v>
      </c>
    </row>
    <row r="139" spans="1:5" ht="12.75">
      <c r="A139" s="30" t="s">
        <v>45</v>
      </c>
      <c r="E139" s="31" t="s">
        <v>1297</v>
      </c>
    </row>
    <row r="140" spans="1:5" ht="84.75">
      <c r="A140" t="s">
        <v>46</v>
      </c>
      <c r="E140" s="29" t="s">
        <v>1224</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144"/>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0+O9+O18+O35+O48</f>
      </c>
      <c r="P2" t="s">
        <v>16</v>
      </c>
    </row>
    <row r="3" spans="1:16" ht="15" customHeight="1">
      <c r="A3" t="s">
        <v>1</v>
      </c>
      <c r="B3" s="8" t="s">
        <v>4</v>
      </c>
      <c r="C3" s="9" t="s">
        <v>5</v>
      </c>
      <c r="D3" s="1"/>
      <c r="E3" s="10" t="s">
        <v>6</v>
      </c>
      <c r="F3" s="1"/>
      <c r="G3" s="4"/>
      <c r="H3" s="3" t="s">
        <v>102</v>
      </c>
      <c r="I3" s="32">
        <f>0+I9+I18+I35+I48</f>
      </c>
      <c r="O3" t="s">
        <v>13</v>
      </c>
      <c r="P3" t="s">
        <v>17</v>
      </c>
    </row>
    <row r="4" spans="1:16" ht="15" customHeight="1">
      <c r="A4" t="s">
        <v>7</v>
      </c>
      <c r="B4" s="8" t="s">
        <v>8</v>
      </c>
      <c r="C4" s="9" t="s">
        <v>100</v>
      </c>
      <c r="D4" s="1"/>
      <c r="E4" s="10" t="s">
        <v>101</v>
      </c>
      <c r="F4" s="1"/>
      <c r="G4" s="1"/>
      <c r="H4" s="7"/>
      <c r="I4" s="7"/>
      <c r="O4" t="s">
        <v>14</v>
      </c>
      <c r="P4" t="s">
        <v>17</v>
      </c>
    </row>
    <row r="5" spans="1:16" ht="12.75" customHeight="1">
      <c r="A5" t="s">
        <v>11</v>
      </c>
      <c r="B5" s="12" t="s">
        <v>12</v>
      </c>
      <c r="C5" s="13" t="s">
        <v>102</v>
      </c>
      <c r="D5" s="5"/>
      <c r="E5" s="14" t="s">
        <v>101</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20</v>
      </c>
      <c r="D9" s="19"/>
      <c r="E9" s="21" t="s">
        <v>37</v>
      </c>
      <c r="F9" s="19"/>
      <c r="G9" s="19"/>
      <c r="H9" s="19"/>
      <c r="I9" s="22">
        <f>0+Q9</f>
      </c>
      <c r="O9">
        <f>0+R9</f>
      </c>
      <c r="Q9">
        <f>0+I10+I14</f>
      </c>
      <c r="R9">
        <f>0+O10+O14</f>
      </c>
    </row>
    <row r="10" spans="1:16" ht="12.75">
      <c r="A10" s="18" t="s">
        <v>38</v>
      </c>
      <c r="B10" s="23" t="s">
        <v>22</v>
      </c>
      <c r="C10" s="23" t="s">
        <v>103</v>
      </c>
      <c r="D10" s="18" t="s">
        <v>40</v>
      </c>
      <c r="E10" s="24" t="s">
        <v>104</v>
      </c>
      <c r="F10" s="25" t="s">
        <v>105</v>
      </c>
      <c r="G10" s="26">
        <v>95</v>
      </c>
      <c r="H10" s="27">
        <v>0</v>
      </c>
      <c r="I10" s="27">
        <f>ROUND(ROUND(H10,2)*ROUND(G10,3),2)</f>
      </c>
      <c r="O10">
        <f>(I10*21)/100</f>
      </c>
      <c r="P10" t="s">
        <v>17</v>
      </c>
    </row>
    <row r="11" spans="1:5" ht="12.75">
      <c r="A11" s="28" t="s">
        <v>43</v>
      </c>
      <c r="E11" s="29" t="s">
        <v>106</v>
      </c>
    </row>
    <row r="12" spans="1:5" ht="12.75">
      <c r="A12" s="30" t="s">
        <v>45</v>
      </c>
      <c r="E12" s="31" t="s">
        <v>107</v>
      </c>
    </row>
    <row r="13" spans="1:5" ht="12.75">
      <c r="A13" t="s">
        <v>46</v>
      </c>
      <c r="E13" s="29" t="s">
        <v>47</v>
      </c>
    </row>
    <row r="14" spans="1:16" ht="12.75">
      <c r="A14" s="18" t="s">
        <v>38</v>
      </c>
      <c r="B14" s="23" t="s">
        <v>17</v>
      </c>
      <c r="C14" s="23" t="s">
        <v>108</v>
      </c>
      <c r="D14" s="18" t="s">
        <v>40</v>
      </c>
      <c r="E14" s="24" t="s">
        <v>109</v>
      </c>
      <c r="F14" s="25" t="s">
        <v>105</v>
      </c>
      <c r="G14" s="26">
        <v>95</v>
      </c>
      <c r="H14" s="27">
        <v>0</v>
      </c>
      <c r="I14" s="27">
        <f>ROUND(ROUND(H14,2)*ROUND(G14,3),2)</f>
      </c>
      <c r="O14">
        <f>(I14*21)/100</f>
      </c>
      <c r="P14" t="s">
        <v>17</v>
      </c>
    </row>
    <row r="15" spans="1:5" ht="12.75">
      <c r="A15" s="28" t="s">
        <v>43</v>
      </c>
      <c r="E15" s="29" t="s">
        <v>40</v>
      </c>
    </row>
    <row r="16" spans="1:5" ht="12.75">
      <c r="A16" s="30" t="s">
        <v>45</v>
      </c>
      <c r="E16" s="31" t="s">
        <v>110</v>
      </c>
    </row>
    <row r="17" spans="1:5" ht="12.75">
      <c r="A17" t="s">
        <v>46</v>
      </c>
      <c r="E17" s="29" t="s">
        <v>47</v>
      </c>
    </row>
    <row r="18" spans="1:18" ht="12.75" customHeight="1">
      <c r="A18" s="5" t="s">
        <v>36</v>
      </c>
      <c r="B18" s="5"/>
      <c r="C18" s="35" t="s">
        <v>22</v>
      </c>
      <c r="D18" s="5"/>
      <c r="E18" s="21" t="s">
        <v>111</v>
      </c>
      <c r="F18" s="5"/>
      <c r="G18" s="5"/>
      <c r="H18" s="5"/>
      <c r="I18" s="36">
        <f>0+Q18</f>
      </c>
      <c r="O18">
        <f>0+R18</f>
      </c>
      <c r="Q18">
        <f>0+I19+I23+I27+I31</f>
      </c>
      <c r="R18">
        <f>0+O19+O23+O27+O31</f>
      </c>
    </row>
    <row r="19" spans="1:16" ht="12.75">
      <c r="A19" s="18" t="s">
        <v>38</v>
      </c>
      <c r="B19" s="23" t="s">
        <v>16</v>
      </c>
      <c r="C19" s="23" t="s">
        <v>112</v>
      </c>
      <c r="D19" s="18" t="s">
        <v>40</v>
      </c>
      <c r="E19" s="24" t="s">
        <v>113</v>
      </c>
      <c r="F19" s="25" t="s">
        <v>114</v>
      </c>
      <c r="G19" s="26">
        <v>21</v>
      </c>
      <c r="H19" s="27">
        <v>0</v>
      </c>
      <c r="I19" s="27">
        <f>ROUND(ROUND(H19,2)*ROUND(G19,3),2)</f>
      </c>
      <c r="O19">
        <f>(I19*21)/100</f>
      </c>
      <c r="P19" t="s">
        <v>17</v>
      </c>
    </row>
    <row r="20" spans="1:5" ht="12.75">
      <c r="A20" s="28" t="s">
        <v>43</v>
      </c>
      <c r="E20" s="29" t="s">
        <v>40</v>
      </c>
    </row>
    <row r="21" spans="1:5" ht="12.75">
      <c r="A21" s="30" t="s">
        <v>45</v>
      </c>
      <c r="E21" s="31" t="s">
        <v>115</v>
      </c>
    </row>
    <row r="22" spans="1:5" ht="24">
      <c r="A22" t="s">
        <v>46</v>
      </c>
      <c r="E22" s="29" t="s">
        <v>116</v>
      </c>
    </row>
    <row r="23" spans="1:16" ht="12.75">
      <c r="A23" s="18" t="s">
        <v>38</v>
      </c>
      <c r="B23" s="23" t="s">
        <v>26</v>
      </c>
      <c r="C23" s="23" t="s">
        <v>117</v>
      </c>
      <c r="D23" s="18" t="s">
        <v>40</v>
      </c>
      <c r="E23" s="24" t="s">
        <v>118</v>
      </c>
      <c r="F23" s="25" t="s">
        <v>105</v>
      </c>
      <c r="G23" s="26">
        <v>105</v>
      </c>
      <c r="H23" s="27">
        <v>0</v>
      </c>
      <c r="I23" s="27">
        <f>ROUND(ROUND(H23,2)*ROUND(G23,3),2)</f>
      </c>
      <c r="O23">
        <f>(I23*21)/100</f>
      </c>
      <c r="P23" t="s">
        <v>17</v>
      </c>
    </row>
    <row r="24" spans="1:5" ht="12.75">
      <c r="A24" s="28" t="s">
        <v>43</v>
      </c>
      <c r="E24" s="29" t="s">
        <v>40</v>
      </c>
    </row>
    <row r="25" spans="1:5" ht="24">
      <c r="A25" s="30" t="s">
        <v>45</v>
      </c>
      <c r="E25" s="31" t="s">
        <v>119</v>
      </c>
    </row>
    <row r="26" spans="1:5" ht="36">
      <c r="A26" t="s">
        <v>46</v>
      </c>
      <c r="E26" s="29" t="s">
        <v>120</v>
      </c>
    </row>
    <row r="27" spans="1:16" ht="12.75">
      <c r="A27" s="18" t="s">
        <v>38</v>
      </c>
      <c r="B27" s="23" t="s">
        <v>28</v>
      </c>
      <c r="C27" s="23" t="s">
        <v>121</v>
      </c>
      <c r="D27" s="18" t="s">
        <v>40</v>
      </c>
      <c r="E27" s="24" t="s">
        <v>122</v>
      </c>
      <c r="F27" s="25" t="s">
        <v>105</v>
      </c>
      <c r="G27" s="26">
        <v>105</v>
      </c>
      <c r="H27" s="27">
        <v>0</v>
      </c>
      <c r="I27" s="27">
        <f>ROUND(ROUND(H27,2)*ROUND(G27,3),2)</f>
      </c>
      <c r="O27">
        <f>(I27*21)/100</f>
      </c>
      <c r="P27" t="s">
        <v>17</v>
      </c>
    </row>
    <row r="28" spans="1:5" ht="12.75">
      <c r="A28" s="28" t="s">
        <v>43</v>
      </c>
      <c r="E28" s="29" t="s">
        <v>40</v>
      </c>
    </row>
    <row r="29" spans="1:5" ht="12.75">
      <c r="A29" s="30" t="s">
        <v>45</v>
      </c>
      <c r="E29" s="31" t="s">
        <v>123</v>
      </c>
    </row>
    <row r="30" spans="1:5" ht="24">
      <c r="A30" t="s">
        <v>46</v>
      </c>
      <c r="E30" s="29" t="s">
        <v>124</v>
      </c>
    </row>
    <row r="31" spans="1:16" ht="12.75">
      <c r="A31" s="18" t="s">
        <v>38</v>
      </c>
      <c r="B31" s="23" t="s">
        <v>30</v>
      </c>
      <c r="C31" s="23" t="s">
        <v>125</v>
      </c>
      <c r="D31" s="18" t="s">
        <v>40</v>
      </c>
      <c r="E31" s="24" t="s">
        <v>126</v>
      </c>
      <c r="F31" s="25" t="s">
        <v>105</v>
      </c>
      <c r="G31" s="26">
        <v>105</v>
      </c>
      <c r="H31" s="27">
        <v>0</v>
      </c>
      <c r="I31" s="27">
        <f>ROUND(ROUND(H31,2)*ROUND(G31,3),2)</f>
      </c>
      <c r="O31">
        <f>(I31*21)/100</f>
      </c>
      <c r="P31" t="s">
        <v>17</v>
      </c>
    </row>
    <row r="32" spans="1:5" ht="12.75">
      <c r="A32" s="28" t="s">
        <v>43</v>
      </c>
      <c r="E32" s="29" t="s">
        <v>40</v>
      </c>
    </row>
    <row r="33" spans="1:5" ht="12.75">
      <c r="A33" s="30" t="s">
        <v>45</v>
      </c>
      <c r="E33" s="31" t="s">
        <v>127</v>
      </c>
    </row>
    <row r="34" spans="1:5" ht="36">
      <c r="A34" t="s">
        <v>46</v>
      </c>
      <c r="E34" s="29" t="s">
        <v>128</v>
      </c>
    </row>
    <row r="35" spans="1:18" ht="12.75" customHeight="1">
      <c r="A35" s="5" t="s">
        <v>36</v>
      </c>
      <c r="B35" s="5"/>
      <c r="C35" s="35" t="s">
        <v>28</v>
      </c>
      <c r="D35" s="5"/>
      <c r="E35" s="21" t="s">
        <v>129</v>
      </c>
      <c r="F35" s="5"/>
      <c r="G35" s="5"/>
      <c r="H35" s="5"/>
      <c r="I35" s="36">
        <f>0+Q35</f>
      </c>
      <c r="O35">
        <f>0+R35</f>
      </c>
      <c r="Q35">
        <f>0+I36+I40+I44</f>
      </c>
      <c r="R35">
        <f>0+O36+O40+O44</f>
      </c>
    </row>
    <row r="36" spans="1:16" ht="12.75">
      <c r="A36" s="18" t="s">
        <v>38</v>
      </c>
      <c r="B36" s="23" t="s">
        <v>67</v>
      </c>
      <c r="C36" s="23" t="s">
        <v>130</v>
      </c>
      <c r="D36" s="18" t="s">
        <v>40</v>
      </c>
      <c r="E36" s="24" t="s">
        <v>131</v>
      </c>
      <c r="F36" s="25" t="s">
        <v>105</v>
      </c>
      <c r="G36" s="26">
        <v>4875</v>
      </c>
      <c r="H36" s="27">
        <v>0</v>
      </c>
      <c r="I36" s="27">
        <f>ROUND(ROUND(H36,2)*ROUND(G36,3),2)</f>
      </c>
      <c r="O36">
        <f>(I36*21)/100</f>
      </c>
      <c r="P36" t="s">
        <v>17</v>
      </c>
    </row>
    <row r="37" spans="1:5" ht="84.75">
      <c r="A37" s="28" t="s">
        <v>43</v>
      </c>
      <c r="E37" s="29" t="s">
        <v>132</v>
      </c>
    </row>
    <row r="38" spans="1:5" ht="48">
      <c r="A38" s="30" t="s">
        <v>45</v>
      </c>
      <c r="E38" s="31" t="s">
        <v>133</v>
      </c>
    </row>
    <row r="39" spans="1:5" ht="84.75">
      <c r="A39" t="s">
        <v>46</v>
      </c>
      <c r="E39" s="29" t="s">
        <v>134</v>
      </c>
    </row>
    <row r="40" spans="1:16" ht="12.75">
      <c r="A40" s="18" t="s">
        <v>38</v>
      </c>
      <c r="B40" s="23" t="s">
        <v>72</v>
      </c>
      <c r="C40" s="23" t="s">
        <v>135</v>
      </c>
      <c r="D40" s="18" t="s">
        <v>40</v>
      </c>
      <c r="E40" s="24" t="s">
        <v>136</v>
      </c>
      <c r="F40" s="25" t="s">
        <v>114</v>
      </c>
      <c r="G40" s="26">
        <v>121.875</v>
      </c>
      <c r="H40" s="27">
        <v>0</v>
      </c>
      <c r="I40" s="27">
        <f>ROUND(ROUND(H40,2)*ROUND(G40,3),2)</f>
      </c>
      <c r="O40">
        <f>(I40*21)/100</f>
      </c>
      <c r="P40" t="s">
        <v>17</v>
      </c>
    </row>
    <row r="41" spans="1:5" ht="84.75">
      <c r="A41" s="28" t="s">
        <v>43</v>
      </c>
      <c r="E41" s="29" t="s">
        <v>132</v>
      </c>
    </row>
    <row r="42" spans="1:5" ht="60">
      <c r="A42" s="30" t="s">
        <v>45</v>
      </c>
      <c r="E42" s="31" t="s">
        <v>137</v>
      </c>
    </row>
    <row r="43" spans="1:5" ht="12.75">
      <c r="A43" t="s">
        <v>46</v>
      </c>
      <c r="E43" s="29" t="s">
        <v>40</v>
      </c>
    </row>
    <row r="44" spans="1:16" ht="12.75">
      <c r="A44" s="18" t="s">
        <v>38</v>
      </c>
      <c r="B44" s="23" t="s">
        <v>33</v>
      </c>
      <c r="C44" s="23" t="s">
        <v>138</v>
      </c>
      <c r="D44" s="18" t="s">
        <v>40</v>
      </c>
      <c r="E44" s="24" t="s">
        <v>139</v>
      </c>
      <c r="F44" s="25" t="s">
        <v>114</v>
      </c>
      <c r="G44" s="26">
        <v>121.875</v>
      </c>
      <c r="H44" s="27">
        <v>0</v>
      </c>
      <c r="I44" s="27">
        <f>ROUND(ROUND(H44,2)*ROUND(G44,3),2)</f>
      </c>
      <c r="O44">
        <f>(I44*21)/100</f>
      </c>
      <c r="P44" t="s">
        <v>17</v>
      </c>
    </row>
    <row r="45" spans="1:5" ht="84.75">
      <c r="A45" s="28" t="s">
        <v>43</v>
      </c>
      <c r="E45" s="29" t="s">
        <v>132</v>
      </c>
    </row>
    <row r="46" spans="1:5" ht="60">
      <c r="A46" s="30" t="s">
        <v>45</v>
      </c>
      <c r="E46" s="31" t="s">
        <v>137</v>
      </c>
    </row>
    <row r="47" spans="1:5" ht="12.75">
      <c r="A47" t="s">
        <v>46</v>
      </c>
      <c r="E47" s="29" t="s">
        <v>40</v>
      </c>
    </row>
    <row r="48" spans="1:18" ht="12.75" customHeight="1">
      <c r="A48" s="5" t="s">
        <v>36</v>
      </c>
      <c r="B48" s="5"/>
      <c r="C48" s="35" t="s">
        <v>33</v>
      </c>
      <c r="D48" s="5"/>
      <c r="E48" s="21" t="s">
        <v>140</v>
      </c>
      <c r="F48" s="5"/>
      <c r="G48" s="5"/>
      <c r="H48" s="5"/>
      <c r="I48" s="36">
        <f>0+Q48</f>
      </c>
      <c r="O48">
        <f>0+R48</f>
      </c>
      <c r="Q48">
        <f>0+I49+I53+I57+I61+I65+I69+I73+I77+I81+I85+I89+I93+I97+I101+I105+I109+I113+I117+I121+I125+I129+I133+I137+I141</f>
      </c>
      <c r="R48">
        <f>0+O49+O53+O57+O61+O65+O69+O73+O77+O81+O85+O89+O93+O97+O101+O105+O109+O113+O117+O121+O125+O129+O133+O137+O141</f>
      </c>
    </row>
    <row r="49" spans="1:16" ht="24">
      <c r="A49" s="18" t="s">
        <v>38</v>
      </c>
      <c r="B49" s="23" t="s">
        <v>35</v>
      </c>
      <c r="C49" s="23" t="s">
        <v>141</v>
      </c>
      <c r="D49" s="18" t="s">
        <v>40</v>
      </c>
      <c r="E49" s="24" t="s">
        <v>142</v>
      </c>
      <c r="F49" s="25" t="s">
        <v>90</v>
      </c>
      <c r="G49" s="26">
        <v>8</v>
      </c>
      <c r="H49" s="27">
        <v>0</v>
      </c>
      <c r="I49" s="27">
        <f>ROUND(ROUND(H49,2)*ROUND(G49,3),2)</f>
      </c>
      <c r="O49">
        <f>(I49*21)/100</f>
      </c>
      <c r="P49" t="s">
        <v>17</v>
      </c>
    </row>
    <row r="50" spans="1:5" ht="12.75">
      <c r="A50" s="28" t="s">
        <v>43</v>
      </c>
      <c r="E50" s="29" t="s">
        <v>40</v>
      </c>
    </row>
    <row r="51" spans="1:5" ht="24">
      <c r="A51" s="30" t="s">
        <v>45</v>
      </c>
      <c r="E51" s="31" t="s">
        <v>143</v>
      </c>
    </row>
    <row r="52" spans="1:5" ht="60">
      <c r="A52" t="s">
        <v>46</v>
      </c>
      <c r="E52" s="29" t="s">
        <v>144</v>
      </c>
    </row>
    <row r="53" spans="1:16" ht="12.75">
      <c r="A53" s="18" t="s">
        <v>38</v>
      </c>
      <c r="B53" s="23" t="s">
        <v>83</v>
      </c>
      <c r="C53" s="23" t="s">
        <v>145</v>
      </c>
      <c r="D53" s="18" t="s">
        <v>40</v>
      </c>
      <c r="E53" s="24" t="s">
        <v>146</v>
      </c>
      <c r="F53" s="25" t="s">
        <v>90</v>
      </c>
      <c r="G53" s="26">
        <v>8</v>
      </c>
      <c r="H53" s="27">
        <v>0</v>
      </c>
      <c r="I53" s="27">
        <f>ROUND(ROUND(H53,2)*ROUND(G53,3),2)</f>
      </c>
      <c r="O53">
        <f>(I53*21)/100</f>
      </c>
      <c r="P53" t="s">
        <v>17</v>
      </c>
    </row>
    <row r="54" spans="1:5" ht="12.75">
      <c r="A54" s="28" t="s">
        <v>43</v>
      </c>
      <c r="E54" s="29" t="s">
        <v>40</v>
      </c>
    </row>
    <row r="55" spans="1:5" ht="12.75">
      <c r="A55" s="30" t="s">
        <v>45</v>
      </c>
      <c r="E55" s="31" t="s">
        <v>147</v>
      </c>
    </row>
    <row r="56" spans="1:5" ht="12.75">
      <c r="A56" t="s">
        <v>46</v>
      </c>
      <c r="E56" s="29" t="s">
        <v>148</v>
      </c>
    </row>
    <row r="57" spans="1:16" ht="12.75">
      <c r="A57" s="18" t="s">
        <v>38</v>
      </c>
      <c r="B57" s="23" t="s">
        <v>88</v>
      </c>
      <c r="C57" s="23" t="s">
        <v>149</v>
      </c>
      <c r="D57" s="18" t="s">
        <v>40</v>
      </c>
      <c r="E57" s="24" t="s">
        <v>150</v>
      </c>
      <c r="F57" s="25" t="s">
        <v>151</v>
      </c>
      <c r="G57" s="26">
        <v>1440</v>
      </c>
      <c r="H57" s="27">
        <v>0</v>
      </c>
      <c r="I57" s="27">
        <f>ROUND(ROUND(H57,2)*ROUND(G57,3),2)</f>
      </c>
      <c r="O57">
        <f>(I57*21)/100</f>
      </c>
      <c r="P57" t="s">
        <v>17</v>
      </c>
    </row>
    <row r="58" spans="1:5" ht="12.75">
      <c r="A58" s="28" t="s">
        <v>43</v>
      </c>
      <c r="E58" s="29" t="s">
        <v>40</v>
      </c>
    </row>
    <row r="59" spans="1:5" ht="12.75">
      <c r="A59" s="30" t="s">
        <v>45</v>
      </c>
      <c r="E59" s="31" t="s">
        <v>152</v>
      </c>
    </row>
    <row r="60" spans="1:5" ht="24">
      <c r="A60" t="s">
        <v>46</v>
      </c>
      <c r="E60" s="29" t="s">
        <v>153</v>
      </c>
    </row>
    <row r="61" spans="1:16" ht="24">
      <c r="A61" s="18" t="s">
        <v>38</v>
      </c>
      <c r="B61" s="23" t="s">
        <v>92</v>
      </c>
      <c r="C61" s="23" t="s">
        <v>154</v>
      </c>
      <c r="D61" s="18" t="s">
        <v>40</v>
      </c>
      <c r="E61" s="24" t="s">
        <v>155</v>
      </c>
      <c r="F61" s="25" t="s">
        <v>90</v>
      </c>
      <c r="G61" s="26">
        <v>102</v>
      </c>
      <c r="H61" s="27">
        <v>0</v>
      </c>
      <c r="I61" s="27">
        <f>ROUND(ROUND(H61,2)*ROUND(G61,3),2)</f>
      </c>
      <c r="O61">
        <f>(I61*21)/100</f>
      </c>
      <c r="P61" t="s">
        <v>17</v>
      </c>
    </row>
    <row r="62" spans="1:5" ht="12.75">
      <c r="A62" s="28" t="s">
        <v>43</v>
      </c>
      <c r="E62" s="29" t="s">
        <v>40</v>
      </c>
    </row>
    <row r="63" spans="1:5" ht="169.5">
      <c r="A63" s="30" t="s">
        <v>45</v>
      </c>
      <c r="E63" s="31" t="s">
        <v>156</v>
      </c>
    </row>
    <row r="64" spans="1:5" ht="60">
      <c r="A64" t="s">
        <v>46</v>
      </c>
      <c r="E64" s="29" t="s">
        <v>144</v>
      </c>
    </row>
    <row r="65" spans="1:16" ht="12.75">
      <c r="A65" s="18" t="s">
        <v>38</v>
      </c>
      <c r="B65" s="23" t="s">
        <v>96</v>
      </c>
      <c r="C65" s="23" t="s">
        <v>157</v>
      </c>
      <c r="D65" s="18" t="s">
        <v>40</v>
      </c>
      <c r="E65" s="24" t="s">
        <v>158</v>
      </c>
      <c r="F65" s="25" t="s">
        <v>90</v>
      </c>
      <c r="G65" s="26">
        <v>102</v>
      </c>
      <c r="H65" s="27">
        <v>0</v>
      </c>
      <c r="I65" s="27">
        <f>ROUND(ROUND(H65,2)*ROUND(G65,3),2)</f>
      </c>
      <c r="O65">
        <f>(I65*21)/100</f>
      </c>
      <c r="P65" t="s">
        <v>17</v>
      </c>
    </row>
    <row r="66" spans="1:5" ht="12.75">
      <c r="A66" s="28" t="s">
        <v>43</v>
      </c>
      <c r="E66" s="29" t="s">
        <v>40</v>
      </c>
    </row>
    <row r="67" spans="1:5" ht="12.75">
      <c r="A67" s="30" t="s">
        <v>45</v>
      </c>
      <c r="E67" s="31" t="s">
        <v>159</v>
      </c>
    </row>
    <row r="68" spans="1:5" ht="12.75">
      <c r="A68" t="s">
        <v>46</v>
      </c>
      <c r="E68" s="29" t="s">
        <v>148</v>
      </c>
    </row>
    <row r="69" spans="1:16" ht="12.75">
      <c r="A69" s="18" t="s">
        <v>38</v>
      </c>
      <c r="B69" s="23" t="s">
        <v>160</v>
      </c>
      <c r="C69" s="23" t="s">
        <v>161</v>
      </c>
      <c r="D69" s="18" t="s">
        <v>40</v>
      </c>
      <c r="E69" s="24" t="s">
        <v>162</v>
      </c>
      <c r="F69" s="25" t="s">
        <v>151</v>
      </c>
      <c r="G69" s="26">
        <v>18360</v>
      </c>
      <c r="H69" s="27">
        <v>0</v>
      </c>
      <c r="I69" s="27">
        <f>ROUND(ROUND(H69,2)*ROUND(G69,3),2)</f>
      </c>
      <c r="O69">
        <f>(I69*21)/100</f>
      </c>
      <c r="P69" t="s">
        <v>17</v>
      </c>
    </row>
    <row r="70" spans="1:5" ht="12.75">
      <c r="A70" s="28" t="s">
        <v>43</v>
      </c>
      <c r="E70" s="29" t="s">
        <v>40</v>
      </c>
    </row>
    <row r="71" spans="1:5" ht="12.75">
      <c r="A71" s="30" t="s">
        <v>45</v>
      </c>
      <c r="E71" s="31" t="s">
        <v>163</v>
      </c>
    </row>
    <row r="72" spans="1:5" ht="24">
      <c r="A72" t="s">
        <v>46</v>
      </c>
      <c r="E72" s="29" t="s">
        <v>153</v>
      </c>
    </row>
    <row r="73" spans="1:16" ht="12.75">
      <c r="A73" s="18" t="s">
        <v>38</v>
      </c>
      <c r="B73" s="23" t="s">
        <v>164</v>
      </c>
      <c r="C73" s="23" t="s">
        <v>165</v>
      </c>
      <c r="D73" s="18" t="s">
        <v>40</v>
      </c>
      <c r="E73" s="24" t="s">
        <v>166</v>
      </c>
      <c r="F73" s="25" t="s">
        <v>90</v>
      </c>
      <c r="G73" s="26">
        <v>16</v>
      </c>
      <c r="H73" s="27">
        <v>0</v>
      </c>
      <c r="I73" s="27">
        <f>ROUND(ROUND(H73,2)*ROUND(G73,3),2)</f>
      </c>
      <c r="O73">
        <f>(I73*21)/100</f>
      </c>
      <c r="P73" t="s">
        <v>17</v>
      </c>
    </row>
    <row r="74" spans="1:5" ht="12.75">
      <c r="A74" s="28" t="s">
        <v>43</v>
      </c>
      <c r="E74" s="29" t="s">
        <v>40</v>
      </c>
    </row>
    <row r="75" spans="1:5" ht="24">
      <c r="A75" s="30" t="s">
        <v>45</v>
      </c>
      <c r="E75" s="31" t="s">
        <v>167</v>
      </c>
    </row>
    <row r="76" spans="1:5" ht="60">
      <c r="A76" t="s">
        <v>46</v>
      </c>
      <c r="E76" s="29" t="s">
        <v>144</v>
      </c>
    </row>
    <row r="77" spans="1:16" ht="12.75">
      <c r="A77" s="18" t="s">
        <v>38</v>
      </c>
      <c r="B77" s="23" t="s">
        <v>168</v>
      </c>
      <c r="C77" s="23" t="s">
        <v>169</v>
      </c>
      <c r="D77" s="18" t="s">
        <v>40</v>
      </c>
      <c r="E77" s="24" t="s">
        <v>170</v>
      </c>
      <c r="F77" s="25" t="s">
        <v>90</v>
      </c>
      <c r="G77" s="26">
        <v>16</v>
      </c>
      <c r="H77" s="27">
        <v>0</v>
      </c>
      <c r="I77" s="27">
        <f>ROUND(ROUND(H77,2)*ROUND(G77,3),2)</f>
      </c>
      <c r="O77">
        <f>(I77*21)/100</f>
      </c>
      <c r="P77" t="s">
        <v>17</v>
      </c>
    </row>
    <row r="78" spans="1:5" ht="12.75">
      <c r="A78" s="28" t="s">
        <v>43</v>
      </c>
      <c r="E78" s="29" t="s">
        <v>40</v>
      </c>
    </row>
    <row r="79" spans="1:5" ht="12.75">
      <c r="A79" s="30" t="s">
        <v>45</v>
      </c>
      <c r="E79" s="31" t="s">
        <v>171</v>
      </c>
    </row>
    <row r="80" spans="1:5" ht="12.75">
      <c r="A80" t="s">
        <v>46</v>
      </c>
      <c r="E80" s="29" t="s">
        <v>148</v>
      </c>
    </row>
    <row r="81" spans="1:16" ht="12.75">
      <c r="A81" s="18" t="s">
        <v>38</v>
      </c>
      <c r="B81" s="23" t="s">
        <v>172</v>
      </c>
      <c r="C81" s="23" t="s">
        <v>173</v>
      </c>
      <c r="D81" s="18" t="s">
        <v>40</v>
      </c>
      <c r="E81" s="24" t="s">
        <v>174</v>
      </c>
      <c r="F81" s="25" t="s">
        <v>151</v>
      </c>
      <c r="G81" s="26">
        <v>2880</v>
      </c>
      <c r="H81" s="27">
        <v>0</v>
      </c>
      <c r="I81" s="27">
        <f>ROUND(ROUND(H81,2)*ROUND(G81,3),2)</f>
      </c>
      <c r="O81">
        <f>(I81*21)/100</f>
      </c>
      <c r="P81" t="s">
        <v>17</v>
      </c>
    </row>
    <row r="82" spans="1:5" ht="12.75">
      <c r="A82" s="28" t="s">
        <v>43</v>
      </c>
      <c r="E82" s="29" t="s">
        <v>40</v>
      </c>
    </row>
    <row r="83" spans="1:5" ht="12.75">
      <c r="A83" s="30" t="s">
        <v>45</v>
      </c>
      <c r="E83" s="31" t="s">
        <v>175</v>
      </c>
    </row>
    <row r="84" spans="1:5" ht="24">
      <c r="A84" t="s">
        <v>46</v>
      </c>
      <c r="E84" s="29" t="s">
        <v>153</v>
      </c>
    </row>
    <row r="85" spans="1:16" ht="12.75">
      <c r="A85" s="18" t="s">
        <v>38</v>
      </c>
      <c r="B85" s="23" t="s">
        <v>176</v>
      </c>
      <c r="C85" s="23" t="s">
        <v>177</v>
      </c>
      <c r="D85" s="18" t="s">
        <v>40</v>
      </c>
      <c r="E85" s="24" t="s">
        <v>178</v>
      </c>
      <c r="F85" s="25" t="s">
        <v>90</v>
      </c>
      <c r="G85" s="26">
        <v>22</v>
      </c>
      <c r="H85" s="27">
        <v>0</v>
      </c>
      <c r="I85" s="27">
        <f>ROUND(ROUND(H85,2)*ROUND(G85,3),2)</f>
      </c>
      <c r="O85">
        <f>(I85*21)/100</f>
      </c>
      <c r="P85" t="s">
        <v>17</v>
      </c>
    </row>
    <row r="86" spans="1:5" ht="12.75">
      <c r="A86" s="28" t="s">
        <v>43</v>
      </c>
      <c r="E86" s="29" t="s">
        <v>40</v>
      </c>
    </row>
    <row r="87" spans="1:5" ht="120.75">
      <c r="A87" s="30" t="s">
        <v>45</v>
      </c>
      <c r="E87" s="31" t="s">
        <v>179</v>
      </c>
    </row>
    <row r="88" spans="1:5" ht="60">
      <c r="A88" t="s">
        <v>46</v>
      </c>
      <c r="E88" s="29" t="s">
        <v>144</v>
      </c>
    </row>
    <row r="89" spans="1:16" ht="12.75">
      <c r="A89" s="18" t="s">
        <v>38</v>
      </c>
      <c r="B89" s="23" t="s">
        <v>180</v>
      </c>
      <c r="C89" s="23" t="s">
        <v>181</v>
      </c>
      <c r="D89" s="18" t="s">
        <v>40</v>
      </c>
      <c r="E89" s="24" t="s">
        <v>182</v>
      </c>
      <c r="F89" s="25" t="s">
        <v>90</v>
      </c>
      <c r="G89" s="26">
        <v>22</v>
      </c>
      <c r="H89" s="27">
        <v>0</v>
      </c>
      <c r="I89" s="27">
        <f>ROUND(ROUND(H89,2)*ROUND(G89,3),2)</f>
      </c>
      <c r="O89">
        <f>(I89*21)/100</f>
      </c>
      <c r="P89" t="s">
        <v>17</v>
      </c>
    </row>
    <row r="90" spans="1:5" ht="12.75">
      <c r="A90" s="28" t="s">
        <v>43</v>
      </c>
      <c r="E90" s="29" t="s">
        <v>40</v>
      </c>
    </row>
    <row r="91" spans="1:5" ht="12.75">
      <c r="A91" s="30" t="s">
        <v>45</v>
      </c>
      <c r="E91" s="31" t="s">
        <v>183</v>
      </c>
    </row>
    <row r="92" spans="1:5" ht="12.75">
      <c r="A92" t="s">
        <v>46</v>
      </c>
      <c r="E92" s="29" t="s">
        <v>148</v>
      </c>
    </row>
    <row r="93" spans="1:16" ht="12.75">
      <c r="A93" s="18" t="s">
        <v>38</v>
      </c>
      <c r="B93" s="23" t="s">
        <v>184</v>
      </c>
      <c r="C93" s="23" t="s">
        <v>185</v>
      </c>
      <c r="D93" s="18" t="s">
        <v>40</v>
      </c>
      <c r="E93" s="24" t="s">
        <v>186</v>
      </c>
      <c r="F93" s="25" t="s">
        <v>151</v>
      </c>
      <c r="G93" s="26">
        <v>3960</v>
      </c>
      <c r="H93" s="27">
        <v>0</v>
      </c>
      <c r="I93" s="27">
        <f>ROUND(ROUND(H93,2)*ROUND(G93,3),2)</f>
      </c>
      <c r="O93">
        <f>(I93*21)/100</f>
      </c>
      <c r="P93" t="s">
        <v>17</v>
      </c>
    </row>
    <row r="94" spans="1:5" ht="12.75">
      <c r="A94" s="28" t="s">
        <v>43</v>
      </c>
      <c r="E94" s="29" t="s">
        <v>40</v>
      </c>
    </row>
    <row r="95" spans="1:5" ht="12.75">
      <c r="A95" s="30" t="s">
        <v>45</v>
      </c>
      <c r="E95" s="31" t="s">
        <v>187</v>
      </c>
    </row>
    <row r="96" spans="1:5" ht="24">
      <c r="A96" t="s">
        <v>46</v>
      </c>
      <c r="E96" s="29" t="s">
        <v>153</v>
      </c>
    </row>
    <row r="97" spans="1:16" ht="12.75">
      <c r="A97" s="18" t="s">
        <v>38</v>
      </c>
      <c r="B97" s="23" t="s">
        <v>188</v>
      </c>
      <c r="C97" s="23" t="s">
        <v>189</v>
      </c>
      <c r="D97" s="18" t="s">
        <v>40</v>
      </c>
      <c r="E97" s="24" t="s">
        <v>190</v>
      </c>
      <c r="F97" s="25" t="s">
        <v>90</v>
      </c>
      <c r="G97" s="26">
        <v>134</v>
      </c>
      <c r="H97" s="27">
        <v>0</v>
      </c>
      <c r="I97" s="27">
        <f>ROUND(ROUND(H97,2)*ROUND(G97,3),2)</f>
      </c>
      <c r="O97">
        <f>(I97*21)/100</f>
      </c>
      <c r="P97" t="s">
        <v>17</v>
      </c>
    </row>
    <row r="98" spans="1:5" ht="12.75">
      <c r="A98" s="28" t="s">
        <v>43</v>
      </c>
      <c r="E98" s="29" t="s">
        <v>191</v>
      </c>
    </row>
    <row r="99" spans="1:5" ht="157.5">
      <c r="A99" s="30" t="s">
        <v>45</v>
      </c>
      <c r="E99" s="31" t="s">
        <v>192</v>
      </c>
    </row>
    <row r="100" spans="1:5" ht="60">
      <c r="A100" t="s">
        <v>46</v>
      </c>
      <c r="E100" s="29" t="s">
        <v>193</v>
      </c>
    </row>
    <row r="101" spans="1:16" ht="12.75">
      <c r="A101" s="18" t="s">
        <v>38</v>
      </c>
      <c r="B101" s="23" t="s">
        <v>194</v>
      </c>
      <c r="C101" s="23" t="s">
        <v>195</v>
      </c>
      <c r="D101" s="18" t="s">
        <v>40</v>
      </c>
      <c r="E101" s="24" t="s">
        <v>196</v>
      </c>
      <c r="F101" s="25" t="s">
        <v>90</v>
      </c>
      <c r="G101" s="26">
        <v>134</v>
      </c>
      <c r="H101" s="27">
        <v>0</v>
      </c>
      <c r="I101" s="27">
        <f>ROUND(ROUND(H101,2)*ROUND(G101,3),2)</f>
      </c>
      <c r="O101">
        <f>(I101*21)/100</f>
      </c>
      <c r="P101" t="s">
        <v>17</v>
      </c>
    </row>
    <row r="102" spans="1:5" ht="12.75">
      <c r="A102" s="28" t="s">
        <v>43</v>
      </c>
      <c r="E102" s="29" t="s">
        <v>191</v>
      </c>
    </row>
    <row r="103" spans="1:5" ht="12.75">
      <c r="A103" s="30" t="s">
        <v>45</v>
      </c>
      <c r="E103" s="31" t="s">
        <v>197</v>
      </c>
    </row>
    <row r="104" spans="1:5" ht="12.75">
      <c r="A104" t="s">
        <v>46</v>
      </c>
      <c r="E104" s="29" t="s">
        <v>148</v>
      </c>
    </row>
    <row r="105" spans="1:16" ht="12.75">
      <c r="A105" s="18" t="s">
        <v>38</v>
      </c>
      <c r="B105" s="23" t="s">
        <v>198</v>
      </c>
      <c r="C105" s="23" t="s">
        <v>199</v>
      </c>
      <c r="D105" s="18" t="s">
        <v>40</v>
      </c>
      <c r="E105" s="24" t="s">
        <v>200</v>
      </c>
      <c r="F105" s="25" t="s">
        <v>151</v>
      </c>
      <c r="G105" s="26">
        <v>24120</v>
      </c>
      <c r="H105" s="27">
        <v>0</v>
      </c>
      <c r="I105" s="27">
        <f>ROUND(ROUND(H105,2)*ROUND(G105,3),2)</f>
      </c>
      <c r="O105">
        <f>(I105*21)/100</f>
      </c>
      <c r="P105" t="s">
        <v>17</v>
      </c>
    </row>
    <row r="106" spans="1:5" ht="12.75">
      <c r="A106" s="28" t="s">
        <v>43</v>
      </c>
      <c r="E106" s="29" t="s">
        <v>191</v>
      </c>
    </row>
    <row r="107" spans="1:5" ht="12.75">
      <c r="A107" s="30" t="s">
        <v>45</v>
      </c>
      <c r="E107" s="31" t="s">
        <v>201</v>
      </c>
    </row>
    <row r="108" spans="1:5" ht="24">
      <c r="A108" t="s">
        <v>46</v>
      </c>
      <c r="E108" s="29" t="s">
        <v>202</v>
      </c>
    </row>
    <row r="109" spans="1:16" ht="12.75">
      <c r="A109" s="18" t="s">
        <v>38</v>
      </c>
      <c r="B109" s="23" t="s">
        <v>203</v>
      </c>
      <c r="C109" s="23" t="s">
        <v>204</v>
      </c>
      <c r="D109" s="18" t="s">
        <v>40</v>
      </c>
      <c r="E109" s="24" t="s">
        <v>205</v>
      </c>
      <c r="F109" s="25" t="s">
        <v>90</v>
      </c>
      <c r="G109" s="26">
        <v>2</v>
      </c>
      <c r="H109" s="27">
        <v>0</v>
      </c>
      <c r="I109" s="27">
        <f>ROUND(ROUND(H109,2)*ROUND(G109,3),2)</f>
      </c>
      <c r="O109">
        <f>(I109*21)/100</f>
      </c>
      <c r="P109" t="s">
        <v>17</v>
      </c>
    </row>
    <row r="110" spans="1:5" ht="12.75">
      <c r="A110" s="28" t="s">
        <v>43</v>
      </c>
      <c r="E110" s="29" t="s">
        <v>40</v>
      </c>
    </row>
    <row r="111" spans="1:5" ht="12.75">
      <c r="A111" s="30" t="s">
        <v>45</v>
      </c>
      <c r="E111" s="31" t="s">
        <v>40</v>
      </c>
    </row>
    <row r="112" spans="1:5" ht="60">
      <c r="A112" t="s">
        <v>46</v>
      </c>
      <c r="E112" s="29" t="s">
        <v>206</v>
      </c>
    </row>
    <row r="113" spans="1:16" ht="12.75">
      <c r="A113" s="18" t="s">
        <v>38</v>
      </c>
      <c r="B113" s="23" t="s">
        <v>207</v>
      </c>
      <c r="C113" s="23" t="s">
        <v>208</v>
      </c>
      <c r="D113" s="18" t="s">
        <v>40</v>
      </c>
      <c r="E113" s="24" t="s">
        <v>209</v>
      </c>
      <c r="F113" s="25" t="s">
        <v>90</v>
      </c>
      <c r="G113" s="26">
        <v>2</v>
      </c>
      <c r="H113" s="27">
        <v>0</v>
      </c>
      <c r="I113" s="27">
        <f>ROUND(ROUND(H113,2)*ROUND(G113,3),2)</f>
      </c>
      <c r="O113">
        <f>(I113*21)/100</f>
      </c>
      <c r="P113" t="s">
        <v>17</v>
      </c>
    </row>
    <row r="114" spans="1:5" ht="12.75">
      <c r="A114" s="28" t="s">
        <v>43</v>
      </c>
      <c r="E114" s="29" t="s">
        <v>40</v>
      </c>
    </row>
    <row r="115" spans="1:5" ht="12.75">
      <c r="A115" s="30" t="s">
        <v>45</v>
      </c>
      <c r="E115" s="31" t="s">
        <v>40</v>
      </c>
    </row>
    <row r="116" spans="1:5" ht="12.75">
      <c r="A116" t="s">
        <v>46</v>
      </c>
      <c r="E116" s="29" t="s">
        <v>210</v>
      </c>
    </row>
    <row r="117" spans="1:16" ht="12.75">
      <c r="A117" s="18" t="s">
        <v>38</v>
      </c>
      <c r="B117" s="23" t="s">
        <v>211</v>
      </c>
      <c r="C117" s="23" t="s">
        <v>212</v>
      </c>
      <c r="D117" s="18" t="s">
        <v>40</v>
      </c>
      <c r="E117" s="24" t="s">
        <v>213</v>
      </c>
      <c r="F117" s="25" t="s">
        <v>151</v>
      </c>
      <c r="G117" s="26">
        <v>360</v>
      </c>
      <c r="H117" s="27">
        <v>0</v>
      </c>
      <c r="I117" s="27">
        <f>ROUND(ROUND(H117,2)*ROUND(G117,3),2)</f>
      </c>
      <c r="O117">
        <f>(I117*21)/100</f>
      </c>
      <c r="P117" t="s">
        <v>17</v>
      </c>
    </row>
    <row r="118" spans="1:5" ht="12.75">
      <c r="A118" s="28" t="s">
        <v>43</v>
      </c>
      <c r="E118" s="29" t="s">
        <v>40</v>
      </c>
    </row>
    <row r="119" spans="1:5" ht="12.75">
      <c r="A119" s="30" t="s">
        <v>45</v>
      </c>
      <c r="E119" s="31" t="s">
        <v>214</v>
      </c>
    </row>
    <row r="120" spans="1:5" ht="24">
      <c r="A120" t="s">
        <v>46</v>
      </c>
      <c r="E120" s="29" t="s">
        <v>215</v>
      </c>
    </row>
    <row r="121" spans="1:16" ht="12.75">
      <c r="A121" s="18" t="s">
        <v>38</v>
      </c>
      <c r="B121" s="23" t="s">
        <v>216</v>
      </c>
      <c r="C121" s="23" t="s">
        <v>217</v>
      </c>
      <c r="D121" s="18" t="s">
        <v>40</v>
      </c>
      <c r="E121" s="24" t="s">
        <v>218</v>
      </c>
      <c r="F121" s="25" t="s">
        <v>90</v>
      </c>
      <c r="G121" s="26">
        <v>2</v>
      </c>
      <c r="H121" s="27">
        <v>0</v>
      </c>
      <c r="I121" s="27">
        <f>ROUND(ROUND(H121,2)*ROUND(G121,3),2)</f>
      </c>
      <c r="O121">
        <f>(I121*21)/100</f>
      </c>
      <c r="P121" t="s">
        <v>17</v>
      </c>
    </row>
    <row r="122" spans="1:5" ht="12.75">
      <c r="A122" s="28" t="s">
        <v>43</v>
      </c>
      <c r="E122" s="29" t="s">
        <v>40</v>
      </c>
    </row>
    <row r="123" spans="1:5" ht="12.75">
      <c r="A123" s="30" t="s">
        <v>45</v>
      </c>
      <c r="E123" s="31" t="s">
        <v>40</v>
      </c>
    </row>
    <row r="124" spans="1:5" ht="48">
      <c r="A124" t="s">
        <v>46</v>
      </c>
      <c r="E124" s="29" t="s">
        <v>219</v>
      </c>
    </row>
    <row r="125" spans="1:16" ht="12.75">
      <c r="A125" s="18" t="s">
        <v>38</v>
      </c>
      <c r="B125" s="23" t="s">
        <v>220</v>
      </c>
      <c r="C125" s="23" t="s">
        <v>221</v>
      </c>
      <c r="D125" s="18" t="s">
        <v>40</v>
      </c>
      <c r="E125" s="24" t="s">
        <v>222</v>
      </c>
      <c r="F125" s="25" t="s">
        <v>90</v>
      </c>
      <c r="G125" s="26">
        <v>2</v>
      </c>
      <c r="H125" s="27">
        <v>0</v>
      </c>
      <c r="I125" s="27">
        <f>ROUND(ROUND(H125,2)*ROUND(G125,3),2)</f>
      </c>
      <c r="O125">
        <f>(I125*21)/100</f>
      </c>
      <c r="P125" t="s">
        <v>17</v>
      </c>
    </row>
    <row r="126" spans="1:5" ht="12.75">
      <c r="A126" s="28" t="s">
        <v>43</v>
      </c>
      <c r="E126" s="29" t="s">
        <v>40</v>
      </c>
    </row>
    <row r="127" spans="1:5" ht="12.75">
      <c r="A127" s="30" t="s">
        <v>45</v>
      </c>
      <c r="E127" s="31" t="s">
        <v>40</v>
      </c>
    </row>
    <row r="128" spans="1:5" ht="12.75">
      <c r="A128" t="s">
        <v>46</v>
      </c>
      <c r="E128" s="29" t="s">
        <v>210</v>
      </c>
    </row>
    <row r="129" spans="1:16" ht="12.75">
      <c r="A129" s="18" t="s">
        <v>38</v>
      </c>
      <c r="B129" s="23" t="s">
        <v>223</v>
      </c>
      <c r="C129" s="23" t="s">
        <v>224</v>
      </c>
      <c r="D129" s="18" t="s">
        <v>40</v>
      </c>
      <c r="E129" s="24" t="s">
        <v>225</v>
      </c>
      <c r="F129" s="25" t="s">
        <v>151</v>
      </c>
      <c r="G129" s="26">
        <v>360</v>
      </c>
      <c r="H129" s="27">
        <v>0</v>
      </c>
      <c r="I129" s="27">
        <f>ROUND(ROUND(H129,2)*ROUND(G129,3),2)</f>
      </c>
      <c r="O129">
        <f>(I129*21)/100</f>
      </c>
      <c r="P129" t="s">
        <v>17</v>
      </c>
    </row>
    <row r="130" spans="1:5" ht="12.75">
      <c r="A130" s="28" t="s">
        <v>43</v>
      </c>
      <c r="E130" s="29" t="s">
        <v>40</v>
      </c>
    </row>
    <row r="131" spans="1:5" ht="12.75">
      <c r="A131" s="30" t="s">
        <v>45</v>
      </c>
      <c r="E131" s="31" t="s">
        <v>226</v>
      </c>
    </row>
    <row r="132" spans="1:5" ht="24">
      <c r="A132" t="s">
        <v>46</v>
      </c>
      <c r="E132" s="29" t="s">
        <v>215</v>
      </c>
    </row>
    <row r="133" spans="1:16" ht="12.75">
      <c r="A133" s="18" t="s">
        <v>38</v>
      </c>
      <c r="B133" s="23" t="s">
        <v>227</v>
      </c>
      <c r="C133" s="23" t="s">
        <v>228</v>
      </c>
      <c r="D133" s="18" t="s">
        <v>40</v>
      </c>
      <c r="E133" s="24" t="s">
        <v>229</v>
      </c>
      <c r="F133" s="25" t="s">
        <v>230</v>
      </c>
      <c r="G133" s="26">
        <v>60</v>
      </c>
      <c r="H133" s="27">
        <v>0</v>
      </c>
      <c r="I133" s="27">
        <f>ROUND(ROUND(H133,2)*ROUND(G133,3),2)</f>
      </c>
      <c r="O133">
        <f>(I133*21)/100</f>
      </c>
      <c r="P133" t="s">
        <v>17</v>
      </c>
    </row>
    <row r="134" spans="1:5" ht="12.75">
      <c r="A134" s="28" t="s">
        <v>43</v>
      </c>
      <c r="E134" s="29" t="s">
        <v>231</v>
      </c>
    </row>
    <row r="135" spans="1:5" ht="12.75">
      <c r="A135" s="30" t="s">
        <v>45</v>
      </c>
      <c r="E135" s="31" t="s">
        <v>40</v>
      </c>
    </row>
    <row r="136" spans="1:5" ht="48">
      <c r="A136" t="s">
        <v>46</v>
      </c>
      <c r="E136" s="29" t="s">
        <v>219</v>
      </c>
    </row>
    <row r="137" spans="1:16" ht="12.75">
      <c r="A137" s="18" t="s">
        <v>38</v>
      </c>
      <c r="B137" s="23" t="s">
        <v>232</v>
      </c>
      <c r="C137" s="23" t="s">
        <v>233</v>
      </c>
      <c r="D137" s="18" t="s">
        <v>40</v>
      </c>
      <c r="E137" s="24" t="s">
        <v>234</v>
      </c>
      <c r="F137" s="25" t="s">
        <v>230</v>
      </c>
      <c r="G137" s="26">
        <v>60</v>
      </c>
      <c r="H137" s="27">
        <v>0</v>
      </c>
      <c r="I137" s="27">
        <f>ROUND(ROUND(H137,2)*ROUND(G137,3),2)</f>
      </c>
      <c r="O137">
        <f>(I137*21)/100</f>
      </c>
      <c r="P137" t="s">
        <v>17</v>
      </c>
    </row>
    <row r="138" spans="1:5" ht="12.75">
      <c r="A138" s="28" t="s">
        <v>43</v>
      </c>
      <c r="E138" s="29" t="s">
        <v>40</v>
      </c>
    </row>
    <row r="139" spans="1:5" ht="12.75">
      <c r="A139" s="30" t="s">
        <v>45</v>
      </c>
      <c r="E139" s="31" t="s">
        <v>235</v>
      </c>
    </row>
    <row r="140" spans="1:5" ht="12.75">
      <c r="A140" t="s">
        <v>46</v>
      </c>
      <c r="E140" s="29" t="s">
        <v>210</v>
      </c>
    </row>
    <row r="141" spans="1:16" ht="12.75">
      <c r="A141" s="18" t="s">
        <v>38</v>
      </c>
      <c r="B141" s="23" t="s">
        <v>236</v>
      </c>
      <c r="C141" s="23" t="s">
        <v>237</v>
      </c>
      <c r="D141" s="18" t="s">
        <v>40</v>
      </c>
      <c r="E141" s="24" t="s">
        <v>238</v>
      </c>
      <c r="F141" s="25" t="s">
        <v>239</v>
      </c>
      <c r="G141" s="26">
        <v>10800</v>
      </c>
      <c r="H141" s="27">
        <v>0</v>
      </c>
      <c r="I141" s="27">
        <f>ROUND(ROUND(H141,2)*ROUND(G141,3),2)</f>
      </c>
      <c r="O141">
        <f>(I141*21)/100</f>
      </c>
      <c r="P141" t="s">
        <v>17</v>
      </c>
    </row>
    <row r="142" spans="1:5" ht="12.75">
      <c r="A142" s="28" t="s">
        <v>43</v>
      </c>
      <c r="E142" s="29" t="s">
        <v>40</v>
      </c>
    </row>
    <row r="143" spans="1:5" ht="12.75">
      <c r="A143" s="30" t="s">
        <v>45</v>
      </c>
      <c r="E143" s="31" t="s">
        <v>240</v>
      </c>
    </row>
    <row r="144" spans="1:5" ht="24">
      <c r="A144" t="s">
        <v>46</v>
      </c>
      <c r="E144" s="29" t="s">
        <v>241</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124"/>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0+O9+O18+O59+O96</f>
      </c>
      <c r="P2" t="s">
        <v>16</v>
      </c>
    </row>
    <row r="3" spans="1:16" ht="15" customHeight="1">
      <c r="A3" t="s">
        <v>1</v>
      </c>
      <c r="B3" s="8" t="s">
        <v>4</v>
      </c>
      <c r="C3" s="9" t="s">
        <v>5</v>
      </c>
      <c r="D3" s="1"/>
      <c r="E3" s="10" t="s">
        <v>6</v>
      </c>
      <c r="F3" s="1"/>
      <c r="G3" s="4"/>
      <c r="H3" s="3" t="s">
        <v>244</v>
      </c>
      <c r="I3" s="32">
        <f>0+I9+I18+I59+I96</f>
      </c>
      <c r="O3" t="s">
        <v>13</v>
      </c>
      <c r="P3" t="s">
        <v>17</v>
      </c>
    </row>
    <row r="4" spans="1:16" ht="15" customHeight="1">
      <c r="A4" t="s">
        <v>7</v>
      </c>
      <c r="B4" s="8" t="s">
        <v>8</v>
      </c>
      <c r="C4" s="9" t="s">
        <v>242</v>
      </c>
      <c r="D4" s="1"/>
      <c r="E4" s="10" t="s">
        <v>243</v>
      </c>
      <c r="F4" s="1"/>
      <c r="G4" s="1"/>
      <c r="H4" s="7"/>
      <c r="I4" s="7"/>
      <c r="O4" t="s">
        <v>14</v>
      </c>
      <c r="P4" t="s">
        <v>17</v>
      </c>
    </row>
    <row r="5" spans="1:16" ht="12.75" customHeight="1">
      <c r="A5" t="s">
        <v>11</v>
      </c>
      <c r="B5" s="12" t="s">
        <v>12</v>
      </c>
      <c r="C5" s="13" t="s">
        <v>244</v>
      </c>
      <c r="D5" s="5"/>
      <c r="E5" s="14" t="s">
        <v>243</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20</v>
      </c>
      <c r="D9" s="19"/>
      <c r="E9" s="21" t="s">
        <v>37</v>
      </c>
      <c r="F9" s="19"/>
      <c r="G9" s="19"/>
      <c r="H9" s="19"/>
      <c r="I9" s="22">
        <f>0+Q9</f>
      </c>
      <c r="O9">
        <f>0+R9</f>
      </c>
      <c r="Q9">
        <f>0+I10+I14</f>
      </c>
      <c r="R9">
        <f>0+O10+O14</f>
      </c>
    </row>
    <row r="10" spans="1:16" ht="12.75">
      <c r="A10" s="18" t="s">
        <v>38</v>
      </c>
      <c r="B10" s="23" t="s">
        <v>22</v>
      </c>
      <c r="C10" s="23" t="s">
        <v>245</v>
      </c>
      <c r="D10" s="18" t="s">
        <v>40</v>
      </c>
      <c r="E10" s="24" t="s">
        <v>246</v>
      </c>
      <c r="F10" s="25" t="s">
        <v>114</v>
      </c>
      <c r="G10" s="26">
        <v>9.702</v>
      </c>
      <c r="H10" s="27">
        <v>0</v>
      </c>
      <c r="I10" s="27">
        <f>ROUND(ROUND(H10,2)*ROUND(G10,3),2)</f>
      </c>
      <c r="O10">
        <f>(I10*21)/100</f>
      </c>
      <c r="P10" t="s">
        <v>17</v>
      </c>
    </row>
    <row r="11" spans="1:5" ht="12.75">
      <c r="A11" s="28" t="s">
        <v>43</v>
      </c>
      <c r="E11" s="29" t="s">
        <v>247</v>
      </c>
    </row>
    <row r="12" spans="1:5" ht="12.75">
      <c r="A12" s="30" t="s">
        <v>45</v>
      </c>
      <c r="E12" s="31" t="s">
        <v>248</v>
      </c>
    </row>
    <row r="13" spans="1:5" ht="12.75">
      <c r="A13" t="s">
        <v>46</v>
      </c>
      <c r="E13" s="29" t="s">
        <v>249</v>
      </c>
    </row>
    <row r="14" spans="1:16" ht="12.75">
      <c r="A14" s="18" t="s">
        <v>38</v>
      </c>
      <c r="B14" s="23" t="s">
        <v>17</v>
      </c>
      <c r="C14" s="23" t="s">
        <v>250</v>
      </c>
      <c r="D14" s="18" t="s">
        <v>40</v>
      </c>
      <c r="E14" s="24" t="s">
        <v>251</v>
      </c>
      <c r="F14" s="25" t="s">
        <v>252</v>
      </c>
      <c r="G14" s="26">
        <v>8.408</v>
      </c>
      <c r="H14" s="27">
        <v>0</v>
      </c>
      <c r="I14" s="27">
        <f>ROUND(ROUND(H14,2)*ROUND(G14,3),2)</f>
      </c>
      <c r="O14">
        <f>(I14*21)/100</f>
      </c>
      <c r="P14" t="s">
        <v>17</v>
      </c>
    </row>
    <row r="15" spans="1:5" ht="12.75">
      <c r="A15" s="28" t="s">
        <v>43</v>
      </c>
      <c r="E15" s="29" t="s">
        <v>253</v>
      </c>
    </row>
    <row r="16" spans="1:5" ht="12.75">
      <c r="A16" s="30" t="s">
        <v>45</v>
      </c>
      <c r="E16" s="31" t="s">
        <v>254</v>
      </c>
    </row>
    <row r="17" spans="1:5" ht="12.75">
      <c r="A17" t="s">
        <v>46</v>
      </c>
      <c r="E17" s="29" t="s">
        <v>249</v>
      </c>
    </row>
    <row r="18" spans="1:18" ht="12.75" customHeight="1">
      <c r="A18" s="5" t="s">
        <v>36</v>
      </c>
      <c r="B18" s="5"/>
      <c r="C18" s="35" t="s">
        <v>22</v>
      </c>
      <c r="D18" s="5"/>
      <c r="E18" s="21" t="s">
        <v>111</v>
      </c>
      <c r="F18" s="5"/>
      <c r="G18" s="5"/>
      <c r="H18" s="5"/>
      <c r="I18" s="36">
        <f>0+Q18</f>
      </c>
      <c r="O18">
        <f>0+R18</f>
      </c>
      <c r="Q18">
        <f>0+I19+I23+I27+I31+I35+I39+I43+I47+I51+I55</f>
      </c>
      <c r="R18">
        <f>0+O19+O23+O27+O31+O35+O39+O43+O47+O51+O55</f>
      </c>
    </row>
    <row r="19" spans="1:16" ht="12.75">
      <c r="A19" s="18" t="s">
        <v>38</v>
      </c>
      <c r="B19" s="23" t="s">
        <v>16</v>
      </c>
      <c r="C19" s="23" t="s">
        <v>255</v>
      </c>
      <c r="D19" s="18" t="s">
        <v>40</v>
      </c>
      <c r="E19" s="24" t="s">
        <v>256</v>
      </c>
      <c r="F19" s="25" t="s">
        <v>114</v>
      </c>
      <c r="G19" s="26">
        <v>3.234</v>
      </c>
      <c r="H19" s="27">
        <v>0</v>
      </c>
      <c r="I19" s="27">
        <f>ROUND(ROUND(H19,2)*ROUND(G19,3),2)</f>
      </c>
      <c r="O19">
        <f>(I19*21)/100</f>
      </c>
      <c r="P19" t="s">
        <v>17</v>
      </c>
    </row>
    <row r="20" spans="1:5" ht="12.75">
      <c r="A20" s="28" t="s">
        <v>43</v>
      </c>
      <c r="E20" s="29" t="s">
        <v>40</v>
      </c>
    </row>
    <row r="21" spans="1:5" ht="60">
      <c r="A21" s="30" t="s">
        <v>45</v>
      </c>
      <c r="E21" s="31" t="s">
        <v>257</v>
      </c>
    </row>
    <row r="22" spans="1:5" ht="48">
      <c r="A22" t="s">
        <v>46</v>
      </c>
      <c r="E22" s="29" t="s">
        <v>258</v>
      </c>
    </row>
    <row r="23" spans="1:16" ht="12.75">
      <c r="A23" s="18" t="s">
        <v>38</v>
      </c>
      <c r="B23" s="23" t="s">
        <v>26</v>
      </c>
      <c r="C23" s="23" t="s">
        <v>259</v>
      </c>
      <c r="D23" s="18" t="s">
        <v>40</v>
      </c>
      <c r="E23" s="24" t="s">
        <v>260</v>
      </c>
      <c r="F23" s="25" t="s">
        <v>114</v>
      </c>
      <c r="G23" s="26">
        <v>9.702</v>
      </c>
      <c r="H23" s="27">
        <v>0</v>
      </c>
      <c r="I23" s="27">
        <f>ROUND(ROUND(H23,2)*ROUND(G23,3),2)</f>
      </c>
      <c r="O23">
        <f>(I23*21)/100</f>
      </c>
      <c r="P23" t="s">
        <v>17</v>
      </c>
    </row>
    <row r="24" spans="1:5" ht="12.75">
      <c r="A24" s="28" t="s">
        <v>43</v>
      </c>
      <c r="E24" s="29" t="s">
        <v>40</v>
      </c>
    </row>
    <row r="25" spans="1:5" ht="12.75">
      <c r="A25" s="30" t="s">
        <v>45</v>
      </c>
      <c r="E25" s="31" t="s">
        <v>261</v>
      </c>
    </row>
    <row r="26" spans="1:5" ht="48">
      <c r="A26" t="s">
        <v>46</v>
      </c>
      <c r="E26" s="29" t="s">
        <v>258</v>
      </c>
    </row>
    <row r="27" spans="1:16" ht="12.75">
      <c r="A27" s="18" t="s">
        <v>38</v>
      </c>
      <c r="B27" s="23" t="s">
        <v>28</v>
      </c>
      <c r="C27" s="23" t="s">
        <v>112</v>
      </c>
      <c r="D27" s="18" t="s">
        <v>40</v>
      </c>
      <c r="E27" s="24" t="s">
        <v>113</v>
      </c>
      <c r="F27" s="25" t="s">
        <v>114</v>
      </c>
      <c r="G27" s="26">
        <v>30.45</v>
      </c>
      <c r="H27" s="27">
        <v>0</v>
      </c>
      <c r="I27" s="27">
        <f>ROUND(ROUND(H27,2)*ROUND(G27,3),2)</f>
      </c>
      <c r="O27">
        <f>(I27*21)/100</f>
      </c>
      <c r="P27" t="s">
        <v>17</v>
      </c>
    </row>
    <row r="28" spans="1:5" ht="12.75">
      <c r="A28" s="28" t="s">
        <v>43</v>
      </c>
      <c r="E28" s="29" t="s">
        <v>40</v>
      </c>
    </row>
    <row r="29" spans="1:5" ht="12.75">
      <c r="A29" s="30" t="s">
        <v>45</v>
      </c>
      <c r="E29" s="31" t="s">
        <v>262</v>
      </c>
    </row>
    <row r="30" spans="1:5" ht="24">
      <c r="A30" t="s">
        <v>46</v>
      </c>
      <c r="E30" s="29" t="s">
        <v>116</v>
      </c>
    </row>
    <row r="31" spans="1:16" ht="12.75">
      <c r="A31" s="18" t="s">
        <v>38</v>
      </c>
      <c r="B31" s="23" t="s">
        <v>30</v>
      </c>
      <c r="C31" s="23" t="s">
        <v>263</v>
      </c>
      <c r="D31" s="18" t="s">
        <v>93</v>
      </c>
      <c r="E31" s="24" t="s">
        <v>264</v>
      </c>
      <c r="F31" s="25" t="s">
        <v>114</v>
      </c>
      <c r="G31" s="26">
        <v>30.462</v>
      </c>
      <c r="H31" s="27">
        <v>0</v>
      </c>
      <c r="I31" s="27">
        <f>ROUND(ROUND(H31,2)*ROUND(G31,3),2)</f>
      </c>
      <c r="O31">
        <f>(I31*21)/100</f>
      </c>
      <c r="P31" t="s">
        <v>17</v>
      </c>
    </row>
    <row r="32" spans="1:5" ht="12.75">
      <c r="A32" s="28" t="s">
        <v>43</v>
      </c>
      <c r="E32" s="29" t="s">
        <v>265</v>
      </c>
    </row>
    <row r="33" spans="1:5" ht="12.75">
      <c r="A33" s="30" t="s">
        <v>45</v>
      </c>
      <c r="E33" s="31" t="s">
        <v>266</v>
      </c>
    </row>
    <row r="34" spans="1:5" ht="303">
      <c r="A34" t="s">
        <v>46</v>
      </c>
      <c r="E34" s="29" t="s">
        <v>267</v>
      </c>
    </row>
    <row r="35" spans="1:16" ht="12.75">
      <c r="A35" s="18" t="s">
        <v>38</v>
      </c>
      <c r="B35" s="23" t="s">
        <v>67</v>
      </c>
      <c r="C35" s="23" t="s">
        <v>268</v>
      </c>
      <c r="D35" s="18" t="s">
        <v>40</v>
      </c>
      <c r="E35" s="24" t="s">
        <v>269</v>
      </c>
      <c r="F35" s="25" t="s">
        <v>114</v>
      </c>
      <c r="G35" s="26">
        <v>30.45</v>
      </c>
      <c r="H35" s="27">
        <v>0</v>
      </c>
      <c r="I35" s="27">
        <f>ROUND(ROUND(H35,2)*ROUND(G35,3),2)</f>
      </c>
      <c r="O35">
        <f>(I35*21)/100</f>
      </c>
      <c r="P35" t="s">
        <v>17</v>
      </c>
    </row>
    <row r="36" spans="1:5" ht="12.75">
      <c r="A36" s="28" t="s">
        <v>43</v>
      </c>
      <c r="E36" s="29" t="s">
        <v>40</v>
      </c>
    </row>
    <row r="37" spans="1:5" ht="12.75">
      <c r="A37" s="30" t="s">
        <v>45</v>
      </c>
      <c r="E37" s="31" t="s">
        <v>270</v>
      </c>
    </row>
    <row r="38" spans="1:5" ht="169.5">
      <c r="A38" t="s">
        <v>46</v>
      </c>
      <c r="E38" s="29" t="s">
        <v>271</v>
      </c>
    </row>
    <row r="39" spans="1:16" ht="12.75">
      <c r="A39" s="18" t="s">
        <v>38</v>
      </c>
      <c r="B39" s="23" t="s">
        <v>72</v>
      </c>
      <c r="C39" s="23" t="s">
        <v>272</v>
      </c>
      <c r="D39" s="18" t="s">
        <v>40</v>
      </c>
      <c r="E39" s="24" t="s">
        <v>273</v>
      </c>
      <c r="F39" s="25" t="s">
        <v>105</v>
      </c>
      <c r="G39" s="26">
        <v>63.738</v>
      </c>
      <c r="H39" s="27">
        <v>0</v>
      </c>
      <c r="I39" s="27">
        <f>ROUND(ROUND(H39,2)*ROUND(G39,3),2)</f>
      </c>
      <c r="O39">
        <f>(I39*21)/100</f>
      </c>
      <c r="P39" t="s">
        <v>17</v>
      </c>
    </row>
    <row r="40" spans="1:5" ht="12.75">
      <c r="A40" s="28" t="s">
        <v>43</v>
      </c>
      <c r="E40" s="29" t="s">
        <v>40</v>
      </c>
    </row>
    <row r="41" spans="1:5" ht="36">
      <c r="A41" s="30" t="s">
        <v>45</v>
      </c>
      <c r="E41" s="31" t="s">
        <v>274</v>
      </c>
    </row>
    <row r="42" spans="1:5" ht="12.75">
      <c r="A42" t="s">
        <v>46</v>
      </c>
      <c r="E42" s="29" t="s">
        <v>275</v>
      </c>
    </row>
    <row r="43" spans="1:16" ht="12.75">
      <c r="A43" s="18" t="s">
        <v>38</v>
      </c>
      <c r="B43" s="23" t="s">
        <v>33</v>
      </c>
      <c r="C43" s="23" t="s">
        <v>276</v>
      </c>
      <c r="D43" s="18" t="s">
        <v>40</v>
      </c>
      <c r="E43" s="24" t="s">
        <v>277</v>
      </c>
      <c r="F43" s="25" t="s">
        <v>105</v>
      </c>
      <c r="G43" s="26">
        <v>100.68</v>
      </c>
      <c r="H43" s="27">
        <v>0</v>
      </c>
      <c r="I43" s="27">
        <f>ROUND(ROUND(H43,2)*ROUND(G43,3),2)</f>
      </c>
      <c r="O43">
        <f>(I43*21)/100</f>
      </c>
      <c r="P43" t="s">
        <v>17</v>
      </c>
    </row>
    <row r="44" spans="1:5" ht="12.75">
      <c r="A44" s="28" t="s">
        <v>43</v>
      </c>
      <c r="E44" s="29" t="s">
        <v>40</v>
      </c>
    </row>
    <row r="45" spans="1:5" ht="12.75">
      <c r="A45" s="30" t="s">
        <v>45</v>
      </c>
      <c r="E45" s="31" t="s">
        <v>278</v>
      </c>
    </row>
    <row r="46" spans="1:5" ht="36">
      <c r="A46" t="s">
        <v>46</v>
      </c>
      <c r="E46" s="29" t="s">
        <v>279</v>
      </c>
    </row>
    <row r="47" spans="1:16" ht="12.75">
      <c r="A47" s="18" t="s">
        <v>38</v>
      </c>
      <c r="B47" s="23" t="s">
        <v>35</v>
      </c>
      <c r="C47" s="23" t="s">
        <v>280</v>
      </c>
      <c r="D47" s="18" t="s">
        <v>40</v>
      </c>
      <c r="E47" s="24" t="s">
        <v>281</v>
      </c>
      <c r="F47" s="25" t="s">
        <v>105</v>
      </c>
      <c r="G47" s="26">
        <v>102.4</v>
      </c>
      <c r="H47" s="27">
        <v>0</v>
      </c>
      <c r="I47" s="27">
        <f>ROUND(ROUND(H47,2)*ROUND(G47,3),2)</f>
      </c>
      <c r="O47">
        <f>(I47*21)/100</f>
      </c>
      <c r="P47" t="s">
        <v>17</v>
      </c>
    </row>
    <row r="48" spans="1:5" ht="12.75">
      <c r="A48" s="28" t="s">
        <v>43</v>
      </c>
      <c r="E48" s="29" t="s">
        <v>40</v>
      </c>
    </row>
    <row r="49" spans="1:5" ht="12.75">
      <c r="A49" s="30" t="s">
        <v>45</v>
      </c>
      <c r="E49" s="31" t="s">
        <v>282</v>
      </c>
    </row>
    <row r="50" spans="1:5" ht="36">
      <c r="A50" t="s">
        <v>46</v>
      </c>
      <c r="E50" s="29" t="s">
        <v>120</v>
      </c>
    </row>
    <row r="51" spans="1:16" ht="12.75">
      <c r="A51" s="18" t="s">
        <v>38</v>
      </c>
      <c r="B51" s="23" t="s">
        <v>83</v>
      </c>
      <c r="C51" s="23" t="s">
        <v>121</v>
      </c>
      <c r="D51" s="18" t="s">
        <v>40</v>
      </c>
      <c r="E51" s="24" t="s">
        <v>122</v>
      </c>
      <c r="F51" s="25" t="s">
        <v>105</v>
      </c>
      <c r="G51" s="26">
        <v>203.08</v>
      </c>
      <c r="H51" s="27">
        <v>0</v>
      </c>
      <c r="I51" s="27">
        <f>ROUND(ROUND(H51,2)*ROUND(G51,3),2)</f>
      </c>
      <c r="O51">
        <f>(I51*21)/100</f>
      </c>
      <c r="P51" t="s">
        <v>17</v>
      </c>
    </row>
    <row r="52" spans="1:5" ht="12.75">
      <c r="A52" s="28" t="s">
        <v>43</v>
      </c>
      <c r="E52" s="29" t="s">
        <v>40</v>
      </c>
    </row>
    <row r="53" spans="1:5" ht="12.75">
      <c r="A53" s="30" t="s">
        <v>45</v>
      </c>
      <c r="E53" s="31" t="s">
        <v>283</v>
      </c>
    </row>
    <row r="54" spans="1:5" ht="24">
      <c r="A54" t="s">
        <v>46</v>
      </c>
      <c r="E54" s="29" t="s">
        <v>124</v>
      </c>
    </row>
    <row r="55" spans="1:16" ht="12.75">
      <c r="A55" s="18" t="s">
        <v>38</v>
      </c>
      <c r="B55" s="23" t="s">
        <v>88</v>
      </c>
      <c r="C55" s="23" t="s">
        <v>125</v>
      </c>
      <c r="D55" s="18" t="s">
        <v>40</v>
      </c>
      <c r="E55" s="24" t="s">
        <v>126</v>
      </c>
      <c r="F55" s="25" t="s">
        <v>105</v>
      </c>
      <c r="G55" s="26">
        <v>203.08</v>
      </c>
      <c r="H55" s="27">
        <v>0</v>
      </c>
      <c r="I55" s="27">
        <f>ROUND(ROUND(H55,2)*ROUND(G55,3),2)</f>
      </c>
      <c r="O55">
        <f>(I55*21)/100</f>
      </c>
      <c r="P55" t="s">
        <v>17</v>
      </c>
    </row>
    <row r="56" spans="1:5" ht="12.75">
      <c r="A56" s="28" t="s">
        <v>43</v>
      </c>
      <c r="E56" s="29" t="s">
        <v>40</v>
      </c>
    </row>
    <row r="57" spans="1:5" ht="12.75">
      <c r="A57" s="30" t="s">
        <v>45</v>
      </c>
      <c r="E57" s="31" t="s">
        <v>284</v>
      </c>
    </row>
    <row r="58" spans="1:5" ht="36">
      <c r="A58" t="s">
        <v>46</v>
      </c>
      <c r="E58" s="29" t="s">
        <v>128</v>
      </c>
    </row>
    <row r="59" spans="1:18" ht="12.75" customHeight="1">
      <c r="A59" s="5" t="s">
        <v>36</v>
      </c>
      <c r="B59" s="5"/>
      <c r="C59" s="35" t="s">
        <v>28</v>
      </c>
      <c r="D59" s="5"/>
      <c r="E59" s="21" t="s">
        <v>129</v>
      </c>
      <c r="F59" s="5"/>
      <c r="G59" s="5"/>
      <c r="H59" s="5"/>
      <c r="I59" s="36">
        <f>0+Q59</f>
      </c>
      <c r="O59">
        <f>0+R59</f>
      </c>
      <c r="Q59">
        <f>0+I60+I64+I68+I72+I76+I80+I84+I88+I92</f>
      </c>
      <c r="R59">
        <f>0+O60+O64+O68+O72+O76+O80+O84+O88+O92</f>
      </c>
    </row>
    <row r="60" spans="1:16" ht="12.75">
      <c r="A60" s="18" t="s">
        <v>38</v>
      </c>
      <c r="B60" s="23" t="s">
        <v>92</v>
      </c>
      <c r="C60" s="23" t="s">
        <v>285</v>
      </c>
      <c r="D60" s="18" t="s">
        <v>40</v>
      </c>
      <c r="E60" s="24" t="s">
        <v>286</v>
      </c>
      <c r="F60" s="25" t="s">
        <v>114</v>
      </c>
      <c r="G60" s="26">
        <v>0.168</v>
      </c>
      <c r="H60" s="27">
        <v>0</v>
      </c>
      <c r="I60" s="27">
        <f>ROUND(ROUND(H60,2)*ROUND(G60,3),2)</f>
      </c>
      <c r="O60">
        <f>(I60*21)/100</f>
      </c>
      <c r="P60" t="s">
        <v>17</v>
      </c>
    </row>
    <row r="61" spans="1:5" ht="12.75">
      <c r="A61" s="28" t="s">
        <v>43</v>
      </c>
      <c r="E61" s="29" t="s">
        <v>40</v>
      </c>
    </row>
    <row r="62" spans="1:5" ht="12.75">
      <c r="A62" s="30" t="s">
        <v>45</v>
      </c>
      <c r="E62" s="31" t="s">
        <v>287</v>
      </c>
    </row>
    <row r="63" spans="1:5" ht="108.75">
      <c r="A63" t="s">
        <v>46</v>
      </c>
      <c r="E63" s="29" t="s">
        <v>288</v>
      </c>
    </row>
    <row r="64" spans="1:16" ht="12.75">
      <c r="A64" s="18" t="s">
        <v>38</v>
      </c>
      <c r="B64" s="23" t="s">
        <v>96</v>
      </c>
      <c r="C64" s="23" t="s">
        <v>289</v>
      </c>
      <c r="D64" s="18" t="s">
        <v>40</v>
      </c>
      <c r="E64" s="24" t="s">
        <v>290</v>
      </c>
      <c r="F64" s="25" t="s">
        <v>114</v>
      </c>
      <c r="G64" s="26">
        <v>1.877</v>
      </c>
      <c r="H64" s="27">
        <v>0</v>
      </c>
      <c r="I64" s="27">
        <f>ROUND(ROUND(H64,2)*ROUND(G64,3),2)</f>
      </c>
      <c r="O64">
        <f>(I64*21)/100</f>
      </c>
      <c r="P64" t="s">
        <v>17</v>
      </c>
    </row>
    <row r="65" spans="1:5" ht="12.75">
      <c r="A65" s="28" t="s">
        <v>43</v>
      </c>
      <c r="E65" s="29" t="s">
        <v>40</v>
      </c>
    </row>
    <row r="66" spans="1:5" ht="84.75">
      <c r="A66" s="30" t="s">
        <v>45</v>
      </c>
      <c r="E66" s="31" t="s">
        <v>291</v>
      </c>
    </row>
    <row r="67" spans="1:5" ht="48">
      <c r="A67" t="s">
        <v>46</v>
      </c>
      <c r="E67" s="29" t="s">
        <v>292</v>
      </c>
    </row>
    <row r="68" spans="1:16" ht="12.75">
      <c r="A68" s="18" t="s">
        <v>38</v>
      </c>
      <c r="B68" s="23" t="s">
        <v>160</v>
      </c>
      <c r="C68" s="23" t="s">
        <v>293</v>
      </c>
      <c r="D68" s="18" t="s">
        <v>40</v>
      </c>
      <c r="E68" s="24" t="s">
        <v>294</v>
      </c>
      <c r="F68" s="25" t="s">
        <v>114</v>
      </c>
      <c r="G68" s="26">
        <v>8.345</v>
      </c>
      <c r="H68" s="27">
        <v>0</v>
      </c>
      <c r="I68" s="27">
        <f>ROUND(ROUND(H68,2)*ROUND(G68,3),2)</f>
      </c>
      <c r="O68">
        <f>(I68*21)/100</f>
      </c>
      <c r="P68" t="s">
        <v>17</v>
      </c>
    </row>
    <row r="69" spans="1:5" ht="12.75">
      <c r="A69" s="28" t="s">
        <v>43</v>
      </c>
      <c r="E69" s="29" t="s">
        <v>40</v>
      </c>
    </row>
    <row r="70" spans="1:5" ht="12.75">
      <c r="A70" s="30" t="s">
        <v>45</v>
      </c>
      <c r="E70" s="31" t="s">
        <v>295</v>
      </c>
    </row>
    <row r="71" spans="1:5" ht="48">
      <c r="A71" t="s">
        <v>46</v>
      </c>
      <c r="E71" s="29" t="s">
        <v>292</v>
      </c>
    </row>
    <row r="72" spans="1:16" ht="12.75">
      <c r="A72" s="18" t="s">
        <v>38</v>
      </c>
      <c r="B72" s="23" t="s">
        <v>164</v>
      </c>
      <c r="C72" s="23" t="s">
        <v>296</v>
      </c>
      <c r="D72" s="18" t="s">
        <v>40</v>
      </c>
      <c r="E72" s="24" t="s">
        <v>297</v>
      </c>
      <c r="F72" s="25" t="s">
        <v>114</v>
      </c>
      <c r="G72" s="26">
        <v>3.338</v>
      </c>
      <c r="H72" s="27">
        <v>0</v>
      </c>
      <c r="I72" s="27">
        <f>ROUND(ROUND(H72,2)*ROUND(G72,3),2)</f>
      </c>
      <c r="O72">
        <f>(I72*21)/100</f>
      </c>
      <c r="P72" t="s">
        <v>17</v>
      </c>
    </row>
    <row r="73" spans="1:5" ht="12.75">
      <c r="A73" s="28" t="s">
        <v>43</v>
      </c>
      <c r="E73" s="29" t="s">
        <v>40</v>
      </c>
    </row>
    <row r="74" spans="1:5" ht="12.75">
      <c r="A74" s="30" t="s">
        <v>45</v>
      </c>
      <c r="E74" s="31" t="s">
        <v>298</v>
      </c>
    </row>
    <row r="75" spans="1:5" ht="84.75">
      <c r="A75" t="s">
        <v>46</v>
      </c>
      <c r="E75" s="29" t="s">
        <v>299</v>
      </c>
    </row>
    <row r="76" spans="1:16" ht="12.75">
      <c r="A76" s="18" t="s">
        <v>38</v>
      </c>
      <c r="B76" s="23" t="s">
        <v>168</v>
      </c>
      <c r="C76" s="23" t="s">
        <v>300</v>
      </c>
      <c r="D76" s="18" t="s">
        <v>40</v>
      </c>
      <c r="E76" s="24" t="s">
        <v>301</v>
      </c>
      <c r="F76" s="25" t="s">
        <v>105</v>
      </c>
      <c r="G76" s="26">
        <v>55.633</v>
      </c>
      <c r="H76" s="27">
        <v>0</v>
      </c>
      <c r="I76" s="27">
        <f>ROUND(ROUND(H76,2)*ROUND(G76,3),2)</f>
      </c>
      <c r="O76">
        <f>(I76*21)/100</f>
      </c>
      <c r="P76" t="s">
        <v>17</v>
      </c>
    </row>
    <row r="77" spans="1:5" ht="12.75">
      <c r="A77" s="28" t="s">
        <v>43</v>
      </c>
      <c r="E77" s="29" t="s">
        <v>40</v>
      </c>
    </row>
    <row r="78" spans="1:5" ht="12.75">
      <c r="A78" s="30" t="s">
        <v>45</v>
      </c>
      <c r="E78" s="31" t="s">
        <v>302</v>
      </c>
    </row>
    <row r="79" spans="1:5" ht="48">
      <c r="A79" t="s">
        <v>46</v>
      </c>
      <c r="E79" s="29" t="s">
        <v>303</v>
      </c>
    </row>
    <row r="80" spans="1:16" ht="12.75">
      <c r="A80" s="18" t="s">
        <v>38</v>
      </c>
      <c r="B80" s="23" t="s">
        <v>172</v>
      </c>
      <c r="C80" s="23" t="s">
        <v>304</v>
      </c>
      <c r="D80" s="18" t="s">
        <v>40</v>
      </c>
      <c r="E80" s="24" t="s">
        <v>305</v>
      </c>
      <c r="F80" s="25" t="s">
        <v>114</v>
      </c>
      <c r="G80" s="26">
        <v>2.225</v>
      </c>
      <c r="H80" s="27">
        <v>0</v>
      </c>
      <c r="I80" s="27">
        <f>ROUND(ROUND(H80,2)*ROUND(G80,3),2)</f>
      </c>
      <c r="O80">
        <f>(I80*21)/100</f>
      </c>
      <c r="P80" t="s">
        <v>17</v>
      </c>
    </row>
    <row r="81" spans="1:5" ht="12.75">
      <c r="A81" s="28" t="s">
        <v>43</v>
      </c>
      <c r="E81" s="29" t="s">
        <v>40</v>
      </c>
    </row>
    <row r="82" spans="1:5" ht="60">
      <c r="A82" s="30" t="s">
        <v>45</v>
      </c>
      <c r="E82" s="31" t="s">
        <v>306</v>
      </c>
    </row>
    <row r="83" spans="1:5" ht="120.75">
      <c r="A83" t="s">
        <v>46</v>
      </c>
      <c r="E83" s="29" t="s">
        <v>307</v>
      </c>
    </row>
    <row r="84" spans="1:16" ht="12.75">
      <c r="A84" s="18" t="s">
        <v>38</v>
      </c>
      <c r="B84" s="23" t="s">
        <v>176</v>
      </c>
      <c r="C84" s="23" t="s">
        <v>308</v>
      </c>
      <c r="D84" s="18" t="s">
        <v>40</v>
      </c>
      <c r="E84" s="24" t="s">
        <v>309</v>
      </c>
      <c r="F84" s="25" t="s">
        <v>105</v>
      </c>
      <c r="G84" s="26">
        <v>2.805</v>
      </c>
      <c r="H84" s="27">
        <v>0</v>
      </c>
      <c r="I84" s="27">
        <f>ROUND(ROUND(H84,2)*ROUND(G84,3),2)</f>
      </c>
      <c r="O84">
        <f>(I84*21)/100</f>
      </c>
      <c r="P84" t="s">
        <v>17</v>
      </c>
    </row>
    <row r="85" spans="1:5" ht="12.75">
      <c r="A85" s="28" t="s">
        <v>43</v>
      </c>
      <c r="E85" s="29" t="s">
        <v>40</v>
      </c>
    </row>
    <row r="86" spans="1:5" ht="12.75">
      <c r="A86" s="30" t="s">
        <v>45</v>
      </c>
      <c r="E86" s="31" t="s">
        <v>310</v>
      </c>
    </row>
    <row r="87" spans="1:5" ht="132.75">
      <c r="A87" t="s">
        <v>46</v>
      </c>
      <c r="E87" s="29" t="s">
        <v>311</v>
      </c>
    </row>
    <row r="88" spans="1:16" ht="12.75">
      <c r="A88" s="18" t="s">
        <v>38</v>
      </c>
      <c r="B88" s="23" t="s">
        <v>180</v>
      </c>
      <c r="C88" s="23" t="s">
        <v>312</v>
      </c>
      <c r="D88" s="18" t="s">
        <v>40</v>
      </c>
      <c r="E88" s="24" t="s">
        <v>313</v>
      </c>
      <c r="F88" s="25" t="s">
        <v>105</v>
      </c>
      <c r="G88" s="26">
        <v>4.1</v>
      </c>
      <c r="H88" s="27">
        <v>0</v>
      </c>
      <c r="I88" s="27">
        <f>ROUND(ROUND(H88,2)*ROUND(G88,3),2)</f>
      </c>
      <c r="O88">
        <f>(I88*21)/100</f>
      </c>
      <c r="P88" t="s">
        <v>17</v>
      </c>
    </row>
    <row r="89" spans="1:5" ht="12.75">
      <c r="A89" s="28" t="s">
        <v>43</v>
      </c>
      <c r="E89" s="29" t="s">
        <v>40</v>
      </c>
    </row>
    <row r="90" spans="1:5" ht="12.75">
      <c r="A90" s="30" t="s">
        <v>45</v>
      </c>
      <c r="E90" s="31" t="s">
        <v>314</v>
      </c>
    </row>
    <row r="91" spans="1:5" ht="132.75">
      <c r="A91" t="s">
        <v>46</v>
      </c>
      <c r="E91" s="29" t="s">
        <v>311</v>
      </c>
    </row>
    <row r="92" spans="1:16" ht="12.75">
      <c r="A92" s="18" t="s">
        <v>38</v>
      </c>
      <c r="B92" s="23" t="s">
        <v>184</v>
      </c>
      <c r="C92" s="23" t="s">
        <v>315</v>
      </c>
      <c r="D92" s="18" t="s">
        <v>40</v>
      </c>
      <c r="E92" s="24" t="s">
        <v>316</v>
      </c>
      <c r="F92" s="25" t="s">
        <v>105</v>
      </c>
      <c r="G92" s="26">
        <v>1.2</v>
      </c>
      <c r="H92" s="27">
        <v>0</v>
      </c>
      <c r="I92" s="27">
        <f>ROUND(ROUND(H92,2)*ROUND(G92,3),2)</f>
      </c>
      <c r="O92">
        <f>(I92*21)/100</f>
      </c>
      <c r="P92" t="s">
        <v>17</v>
      </c>
    </row>
    <row r="93" spans="1:5" ht="12.75">
      <c r="A93" s="28" t="s">
        <v>43</v>
      </c>
      <c r="E93" s="29" t="s">
        <v>40</v>
      </c>
    </row>
    <row r="94" spans="1:5" ht="12.75">
      <c r="A94" s="30" t="s">
        <v>45</v>
      </c>
      <c r="E94" s="31" t="s">
        <v>317</v>
      </c>
    </row>
    <row r="95" spans="1:5" ht="132.75">
      <c r="A95" t="s">
        <v>46</v>
      </c>
      <c r="E95" s="29" t="s">
        <v>311</v>
      </c>
    </row>
    <row r="96" spans="1:18" ht="12.75" customHeight="1">
      <c r="A96" s="5" t="s">
        <v>36</v>
      </c>
      <c r="B96" s="5"/>
      <c r="C96" s="35" t="s">
        <v>33</v>
      </c>
      <c r="D96" s="5"/>
      <c r="E96" s="21" t="s">
        <v>140</v>
      </c>
      <c r="F96" s="5"/>
      <c r="G96" s="5"/>
      <c r="H96" s="5"/>
      <c r="I96" s="36">
        <f>0+Q96</f>
      </c>
      <c r="O96">
        <f>0+R96</f>
      </c>
      <c r="Q96">
        <f>0+I97+I101+I105+I109+I113+I117+I121</f>
      </c>
      <c r="R96">
        <f>0+O97+O101+O105+O109+O113+O117+O121</f>
      </c>
    </row>
    <row r="97" spans="1:16" ht="12.75">
      <c r="A97" s="18" t="s">
        <v>38</v>
      </c>
      <c r="B97" s="23" t="s">
        <v>188</v>
      </c>
      <c r="C97" s="23" t="s">
        <v>318</v>
      </c>
      <c r="D97" s="18" t="s">
        <v>40</v>
      </c>
      <c r="E97" s="24" t="s">
        <v>319</v>
      </c>
      <c r="F97" s="25" t="s">
        <v>230</v>
      </c>
      <c r="G97" s="26">
        <v>36</v>
      </c>
      <c r="H97" s="27">
        <v>0</v>
      </c>
      <c r="I97" s="27">
        <f>ROUND(ROUND(H97,2)*ROUND(G97,3),2)</f>
      </c>
      <c r="O97">
        <f>(I97*21)/100</f>
      </c>
      <c r="P97" t="s">
        <v>17</v>
      </c>
    </row>
    <row r="98" spans="1:5" ht="12.75">
      <c r="A98" s="28" t="s">
        <v>43</v>
      </c>
      <c r="E98" s="29" t="s">
        <v>40</v>
      </c>
    </row>
    <row r="99" spans="1:5" ht="12.75">
      <c r="A99" s="30" t="s">
        <v>45</v>
      </c>
      <c r="E99" s="31" t="s">
        <v>40</v>
      </c>
    </row>
    <row r="100" spans="1:5" ht="48">
      <c r="A100" t="s">
        <v>46</v>
      </c>
      <c r="E100" s="29" t="s">
        <v>320</v>
      </c>
    </row>
    <row r="101" spans="1:16" ht="12.75">
      <c r="A101" s="18" t="s">
        <v>38</v>
      </c>
      <c r="B101" s="23" t="s">
        <v>194</v>
      </c>
      <c r="C101" s="23" t="s">
        <v>321</v>
      </c>
      <c r="D101" s="18" t="s">
        <v>40</v>
      </c>
      <c r="E101" s="24" t="s">
        <v>322</v>
      </c>
      <c r="F101" s="25" t="s">
        <v>230</v>
      </c>
      <c r="G101" s="26">
        <v>36</v>
      </c>
      <c r="H101" s="27">
        <v>0</v>
      </c>
      <c r="I101" s="27">
        <f>ROUND(ROUND(H101,2)*ROUND(G101,3),2)</f>
      </c>
      <c r="O101">
        <f>(I101*21)/100</f>
      </c>
      <c r="P101" t="s">
        <v>17</v>
      </c>
    </row>
    <row r="102" spans="1:5" ht="12.75">
      <c r="A102" s="28" t="s">
        <v>43</v>
      </c>
      <c r="E102" s="29" t="s">
        <v>323</v>
      </c>
    </row>
    <row r="103" spans="1:5" ht="12.75">
      <c r="A103" s="30" t="s">
        <v>45</v>
      </c>
      <c r="E103" s="31" t="s">
        <v>324</v>
      </c>
    </row>
    <row r="104" spans="1:5" ht="36">
      <c r="A104" t="s">
        <v>46</v>
      </c>
      <c r="E104" s="29" t="s">
        <v>325</v>
      </c>
    </row>
    <row r="105" spans="1:16" ht="12.75">
      <c r="A105" s="18" t="s">
        <v>38</v>
      </c>
      <c r="B105" s="23" t="s">
        <v>198</v>
      </c>
      <c r="C105" s="23" t="s">
        <v>326</v>
      </c>
      <c r="D105" s="18" t="s">
        <v>40</v>
      </c>
      <c r="E105" s="24" t="s">
        <v>327</v>
      </c>
      <c r="F105" s="25" t="s">
        <v>230</v>
      </c>
      <c r="G105" s="26">
        <v>28.5</v>
      </c>
      <c r="H105" s="27">
        <v>0</v>
      </c>
      <c r="I105" s="27">
        <f>ROUND(ROUND(H105,2)*ROUND(G105,3),2)</f>
      </c>
      <c r="O105">
        <f>(I105*21)/100</f>
      </c>
      <c r="P105" t="s">
        <v>17</v>
      </c>
    </row>
    <row r="106" spans="1:5" ht="12.75">
      <c r="A106" s="28" t="s">
        <v>43</v>
      </c>
      <c r="E106" s="29" t="s">
        <v>40</v>
      </c>
    </row>
    <row r="107" spans="1:5" ht="12.75">
      <c r="A107" s="30" t="s">
        <v>45</v>
      </c>
      <c r="E107" s="31" t="s">
        <v>328</v>
      </c>
    </row>
    <row r="108" spans="1:5" ht="36">
      <c r="A108" t="s">
        <v>46</v>
      </c>
      <c r="E108" s="29" t="s">
        <v>329</v>
      </c>
    </row>
    <row r="109" spans="1:16" ht="12.75">
      <c r="A109" s="18" t="s">
        <v>38</v>
      </c>
      <c r="B109" s="23" t="s">
        <v>203</v>
      </c>
      <c r="C109" s="23" t="s">
        <v>330</v>
      </c>
      <c r="D109" s="18" t="s">
        <v>40</v>
      </c>
      <c r="E109" s="24" t="s">
        <v>331</v>
      </c>
      <c r="F109" s="25" t="s">
        <v>230</v>
      </c>
      <c r="G109" s="26">
        <v>55</v>
      </c>
      <c r="H109" s="27">
        <v>0</v>
      </c>
      <c r="I109" s="27">
        <f>ROUND(ROUND(H109,2)*ROUND(G109,3),2)</f>
      </c>
      <c r="O109">
        <f>(I109*21)/100</f>
      </c>
      <c r="P109" t="s">
        <v>17</v>
      </c>
    </row>
    <row r="110" spans="1:5" ht="12.75">
      <c r="A110" s="28" t="s">
        <v>43</v>
      </c>
      <c r="E110" s="29" t="s">
        <v>40</v>
      </c>
    </row>
    <row r="111" spans="1:5" ht="48">
      <c r="A111" s="30" t="s">
        <v>45</v>
      </c>
      <c r="E111" s="31" t="s">
        <v>332</v>
      </c>
    </row>
    <row r="112" spans="1:5" ht="36">
      <c r="A112" t="s">
        <v>46</v>
      </c>
      <c r="E112" s="29" t="s">
        <v>329</v>
      </c>
    </row>
    <row r="113" spans="1:16" ht="12.75">
      <c r="A113" s="18" t="s">
        <v>38</v>
      </c>
      <c r="B113" s="23" t="s">
        <v>207</v>
      </c>
      <c r="C113" s="23" t="s">
        <v>333</v>
      </c>
      <c r="D113" s="18" t="s">
        <v>40</v>
      </c>
      <c r="E113" s="24" t="s">
        <v>334</v>
      </c>
      <c r="F113" s="25" t="s">
        <v>230</v>
      </c>
      <c r="G113" s="26">
        <v>3</v>
      </c>
      <c r="H113" s="27">
        <v>0</v>
      </c>
      <c r="I113" s="27">
        <f>ROUND(ROUND(H113,2)*ROUND(G113,3),2)</f>
      </c>
      <c r="O113">
        <f>(I113*21)/100</f>
      </c>
      <c r="P113" t="s">
        <v>17</v>
      </c>
    </row>
    <row r="114" spans="1:5" ht="12.75">
      <c r="A114" s="28" t="s">
        <v>43</v>
      </c>
      <c r="E114" s="29" t="s">
        <v>40</v>
      </c>
    </row>
    <row r="115" spans="1:5" ht="12.75">
      <c r="A115" s="30" t="s">
        <v>45</v>
      </c>
      <c r="E115" s="31" t="s">
        <v>335</v>
      </c>
    </row>
    <row r="116" spans="1:5" ht="36">
      <c r="A116" t="s">
        <v>46</v>
      </c>
      <c r="E116" s="29" t="s">
        <v>336</v>
      </c>
    </row>
    <row r="117" spans="1:16" ht="12.75">
      <c r="A117" s="18" t="s">
        <v>38</v>
      </c>
      <c r="B117" s="23" t="s">
        <v>211</v>
      </c>
      <c r="C117" s="23" t="s">
        <v>337</v>
      </c>
      <c r="D117" s="18" t="s">
        <v>40</v>
      </c>
      <c r="E117" s="24" t="s">
        <v>338</v>
      </c>
      <c r="F117" s="25" t="s">
        <v>230</v>
      </c>
      <c r="G117" s="26">
        <v>54.215</v>
      </c>
      <c r="H117" s="27">
        <v>0</v>
      </c>
      <c r="I117" s="27">
        <f>ROUND(ROUND(H117,2)*ROUND(G117,3),2)</f>
      </c>
      <c r="O117">
        <f>(I117*21)/100</f>
      </c>
      <c r="P117" t="s">
        <v>17</v>
      </c>
    </row>
    <row r="118" spans="1:5" ht="12.75">
      <c r="A118" s="28" t="s">
        <v>43</v>
      </c>
      <c r="E118" s="29" t="s">
        <v>40</v>
      </c>
    </row>
    <row r="119" spans="1:5" ht="60">
      <c r="A119" s="30" t="s">
        <v>45</v>
      </c>
      <c r="E119" s="31" t="s">
        <v>339</v>
      </c>
    </row>
    <row r="120" spans="1:5" ht="12.75">
      <c r="A120" t="s">
        <v>46</v>
      </c>
      <c r="E120" s="29" t="s">
        <v>340</v>
      </c>
    </row>
    <row r="121" spans="1:16" ht="12.75">
      <c r="A121" s="18" t="s">
        <v>38</v>
      </c>
      <c r="B121" s="23" t="s">
        <v>216</v>
      </c>
      <c r="C121" s="23" t="s">
        <v>341</v>
      </c>
      <c r="D121" s="18" t="s">
        <v>40</v>
      </c>
      <c r="E121" s="24" t="s">
        <v>342</v>
      </c>
      <c r="F121" s="25" t="s">
        <v>230</v>
      </c>
      <c r="G121" s="26">
        <v>54.215</v>
      </c>
      <c r="H121" s="27">
        <v>0</v>
      </c>
      <c r="I121" s="27">
        <f>ROUND(ROUND(H121,2)*ROUND(G121,3),2)</f>
      </c>
      <c r="O121">
        <f>(I121*21)/100</f>
      </c>
      <c r="P121" t="s">
        <v>17</v>
      </c>
    </row>
    <row r="122" spans="1:5" ht="12.75">
      <c r="A122" s="28" t="s">
        <v>43</v>
      </c>
      <c r="E122" s="29" t="s">
        <v>40</v>
      </c>
    </row>
    <row r="123" spans="1:5" ht="12.75">
      <c r="A123" s="30" t="s">
        <v>45</v>
      </c>
      <c r="E123" s="31" t="s">
        <v>343</v>
      </c>
    </row>
    <row r="124" spans="1:5" ht="36">
      <c r="A124" t="s">
        <v>46</v>
      </c>
      <c r="E124" s="29" t="s">
        <v>344</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478"/>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0+O9+O54+O107+O144+O181+O230+O275+O316+O345+O366</f>
      </c>
      <c r="P2" t="s">
        <v>16</v>
      </c>
    </row>
    <row r="3" spans="1:16" ht="15" customHeight="1">
      <c r="A3" t="s">
        <v>1</v>
      </c>
      <c r="B3" s="8" t="s">
        <v>4</v>
      </c>
      <c r="C3" s="9" t="s">
        <v>5</v>
      </c>
      <c r="D3" s="1"/>
      <c r="E3" s="10" t="s">
        <v>6</v>
      </c>
      <c r="F3" s="1"/>
      <c r="G3" s="4"/>
      <c r="H3" s="3" t="s">
        <v>347</v>
      </c>
      <c r="I3" s="32">
        <f>0+I9+I54+I107+I144+I181+I230+I275+I316+I345+I366</f>
      </c>
      <c r="O3" t="s">
        <v>13</v>
      </c>
      <c r="P3" t="s">
        <v>17</v>
      </c>
    </row>
    <row r="4" spans="1:16" ht="15" customHeight="1">
      <c r="A4" t="s">
        <v>7</v>
      </c>
      <c r="B4" s="8" t="s">
        <v>8</v>
      </c>
      <c r="C4" s="9" t="s">
        <v>345</v>
      </c>
      <c r="D4" s="1"/>
      <c r="E4" s="10" t="s">
        <v>346</v>
      </c>
      <c r="F4" s="1"/>
      <c r="G4" s="1"/>
      <c r="H4" s="7"/>
      <c r="I4" s="7"/>
      <c r="O4" t="s">
        <v>14</v>
      </c>
      <c r="P4" t="s">
        <v>17</v>
      </c>
    </row>
    <row r="5" spans="1:16" ht="12.75" customHeight="1">
      <c r="A5" t="s">
        <v>11</v>
      </c>
      <c r="B5" s="12" t="s">
        <v>12</v>
      </c>
      <c r="C5" s="13" t="s">
        <v>347</v>
      </c>
      <c r="D5" s="5"/>
      <c r="E5" s="14" t="s">
        <v>346</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20</v>
      </c>
      <c r="D9" s="19"/>
      <c r="E9" s="21" t="s">
        <v>37</v>
      </c>
      <c r="F9" s="19"/>
      <c r="G9" s="19"/>
      <c r="H9" s="19"/>
      <c r="I9" s="22">
        <f>0+Q9</f>
      </c>
      <c r="O9">
        <f>0+R9</f>
      </c>
      <c r="Q9">
        <f>0+I10+I14+I18+I22+I26+I30+I34+I38+I42+I46+I50</f>
      </c>
      <c r="R9">
        <f>0+O10+O14+O18+O22+O26+O30+O34+O38+O42+O46+O50</f>
      </c>
    </row>
    <row r="10" spans="1:16" ht="12.75">
      <c r="A10" s="18" t="s">
        <v>38</v>
      </c>
      <c r="B10" s="23" t="s">
        <v>22</v>
      </c>
      <c r="C10" s="23" t="s">
        <v>245</v>
      </c>
      <c r="D10" s="18" t="s">
        <v>40</v>
      </c>
      <c r="E10" s="24" t="s">
        <v>246</v>
      </c>
      <c r="F10" s="25" t="s">
        <v>114</v>
      </c>
      <c r="G10" s="26">
        <v>357.75</v>
      </c>
      <c r="H10" s="27">
        <v>0</v>
      </c>
      <c r="I10" s="27">
        <f>ROUND(ROUND(H10,2)*ROUND(G10,3),2)</f>
      </c>
      <c r="O10">
        <f>(I10*21)/100</f>
      </c>
      <c r="P10" t="s">
        <v>17</v>
      </c>
    </row>
    <row r="11" spans="1:5" ht="12.75">
      <c r="A11" s="28" t="s">
        <v>43</v>
      </c>
      <c r="E11" s="29" t="s">
        <v>348</v>
      </c>
    </row>
    <row r="12" spans="1:5" ht="36">
      <c r="A12" s="30" t="s">
        <v>45</v>
      </c>
      <c r="E12" s="31" t="s">
        <v>349</v>
      </c>
    </row>
    <row r="13" spans="1:5" ht="12.75">
      <c r="A13" t="s">
        <v>46</v>
      </c>
      <c r="E13" s="29" t="s">
        <v>249</v>
      </c>
    </row>
    <row r="14" spans="1:16" ht="12.75">
      <c r="A14" s="18" t="s">
        <v>38</v>
      </c>
      <c r="B14" s="23" t="s">
        <v>17</v>
      </c>
      <c r="C14" s="23" t="s">
        <v>350</v>
      </c>
      <c r="D14" s="18" t="s">
        <v>40</v>
      </c>
      <c r="E14" s="24" t="s">
        <v>246</v>
      </c>
      <c r="F14" s="25" t="s">
        <v>252</v>
      </c>
      <c r="G14" s="26">
        <v>790.71</v>
      </c>
      <c r="H14" s="27">
        <v>0</v>
      </c>
      <c r="I14" s="27">
        <f>ROUND(ROUND(H14,2)*ROUND(G14,3),2)</f>
      </c>
      <c r="O14">
        <f>(I14*21)/100</f>
      </c>
      <c r="P14" t="s">
        <v>17</v>
      </c>
    </row>
    <row r="15" spans="1:5" ht="12.75">
      <c r="A15" s="28" t="s">
        <v>43</v>
      </c>
      <c r="E15" s="29" t="s">
        <v>351</v>
      </c>
    </row>
    <row r="16" spans="1:5" ht="60">
      <c r="A16" s="30" t="s">
        <v>45</v>
      </c>
      <c r="E16" s="31" t="s">
        <v>352</v>
      </c>
    </row>
    <row r="17" spans="1:5" ht="12.75">
      <c r="A17" t="s">
        <v>46</v>
      </c>
      <c r="E17" s="29" t="s">
        <v>249</v>
      </c>
    </row>
    <row r="18" spans="1:16" ht="12.75">
      <c r="A18" s="18" t="s">
        <v>38</v>
      </c>
      <c r="B18" s="23" t="s">
        <v>16</v>
      </c>
      <c r="C18" s="23" t="s">
        <v>250</v>
      </c>
      <c r="D18" s="18" t="s">
        <v>40</v>
      </c>
      <c r="E18" s="24" t="s">
        <v>251</v>
      </c>
      <c r="F18" s="25" t="s">
        <v>252</v>
      </c>
      <c r="G18" s="26">
        <v>18.528</v>
      </c>
      <c r="H18" s="27">
        <v>0</v>
      </c>
      <c r="I18" s="27">
        <f>ROUND(ROUND(H18,2)*ROUND(G18,3),2)</f>
      </c>
      <c r="O18">
        <f>(I18*21)/100</f>
      </c>
      <c r="P18" t="s">
        <v>17</v>
      </c>
    </row>
    <row r="19" spans="1:5" ht="12.75">
      <c r="A19" s="28" t="s">
        <v>43</v>
      </c>
      <c r="E19" s="29" t="s">
        <v>253</v>
      </c>
    </row>
    <row r="20" spans="1:5" ht="12.75">
      <c r="A20" s="30" t="s">
        <v>45</v>
      </c>
      <c r="E20" s="31" t="s">
        <v>353</v>
      </c>
    </row>
    <row r="21" spans="1:5" ht="12.75">
      <c r="A21" t="s">
        <v>46</v>
      </c>
      <c r="E21" s="29" t="s">
        <v>249</v>
      </c>
    </row>
    <row r="22" spans="1:16" ht="12.75">
      <c r="A22" s="18" t="s">
        <v>38</v>
      </c>
      <c r="B22" s="23" t="s">
        <v>26</v>
      </c>
      <c r="C22" s="23" t="s">
        <v>354</v>
      </c>
      <c r="D22" s="18" t="s">
        <v>40</v>
      </c>
      <c r="E22" s="24" t="s">
        <v>355</v>
      </c>
      <c r="F22" s="25" t="s">
        <v>252</v>
      </c>
      <c r="G22" s="26">
        <v>370.05</v>
      </c>
      <c r="H22" s="27">
        <v>0</v>
      </c>
      <c r="I22" s="27">
        <f>ROUND(ROUND(H22,2)*ROUND(G22,3),2)</f>
      </c>
      <c r="O22">
        <f>(I22*0)/100</f>
      </c>
      <c r="P22" t="s">
        <v>20</v>
      </c>
    </row>
    <row r="23" spans="1:5" ht="60">
      <c r="A23" s="28" t="s">
        <v>43</v>
      </c>
      <c r="E23" s="29" t="s">
        <v>356</v>
      </c>
    </row>
    <row r="24" spans="1:5" ht="12.75">
      <c r="A24" s="30" t="s">
        <v>45</v>
      </c>
      <c r="E24" s="31" t="s">
        <v>357</v>
      </c>
    </row>
    <row r="25" spans="1:5" ht="12.75">
      <c r="A25" t="s">
        <v>46</v>
      </c>
      <c r="E25" s="29" t="s">
        <v>249</v>
      </c>
    </row>
    <row r="26" spans="1:16" ht="12.75">
      <c r="A26" s="18" t="s">
        <v>38</v>
      </c>
      <c r="B26" s="23" t="s">
        <v>28</v>
      </c>
      <c r="C26" s="23" t="s">
        <v>358</v>
      </c>
      <c r="D26" s="18" t="s">
        <v>40</v>
      </c>
      <c r="E26" s="24" t="s">
        <v>359</v>
      </c>
      <c r="F26" s="25" t="s">
        <v>105</v>
      </c>
      <c r="G26" s="26">
        <v>94.5</v>
      </c>
      <c r="H26" s="27">
        <v>0</v>
      </c>
      <c r="I26" s="27">
        <f>ROUND(ROUND(H26,2)*ROUND(G26,3),2)</f>
      </c>
      <c r="O26">
        <f>(I26*21)/100</f>
      </c>
      <c r="P26" t="s">
        <v>17</v>
      </c>
    </row>
    <row r="27" spans="1:5" ht="12.75">
      <c r="A27" s="28" t="s">
        <v>43</v>
      </c>
      <c r="E27" s="29" t="s">
        <v>40</v>
      </c>
    </row>
    <row r="28" spans="1:5" ht="12.75">
      <c r="A28" s="30" t="s">
        <v>45</v>
      </c>
      <c r="E28" s="31" t="s">
        <v>360</v>
      </c>
    </row>
    <row r="29" spans="1:5" ht="12.75">
      <c r="A29" t="s">
        <v>46</v>
      </c>
      <c r="E29" s="29" t="s">
        <v>47</v>
      </c>
    </row>
    <row r="30" spans="1:16" ht="12.75">
      <c r="A30" s="18" t="s">
        <v>38</v>
      </c>
      <c r="B30" s="23" t="s">
        <v>30</v>
      </c>
      <c r="C30" s="23" t="s">
        <v>361</v>
      </c>
      <c r="D30" s="18" t="s">
        <v>40</v>
      </c>
      <c r="E30" s="24" t="s">
        <v>362</v>
      </c>
      <c r="F30" s="25" t="s">
        <v>363</v>
      </c>
      <c r="G30" s="26">
        <v>6</v>
      </c>
      <c r="H30" s="27">
        <v>0</v>
      </c>
      <c r="I30" s="27">
        <f>ROUND(ROUND(H30,2)*ROUND(G30,3),2)</f>
      </c>
      <c r="O30">
        <f>(I30*21)/100</f>
      </c>
      <c r="P30" t="s">
        <v>17</v>
      </c>
    </row>
    <row r="31" spans="1:5" ht="12.75">
      <c r="A31" s="28" t="s">
        <v>43</v>
      </c>
      <c r="E31" s="29" t="s">
        <v>40</v>
      </c>
    </row>
    <row r="32" spans="1:5" ht="12.75">
      <c r="A32" s="30" t="s">
        <v>45</v>
      </c>
      <c r="E32" s="31" t="s">
        <v>364</v>
      </c>
    </row>
    <row r="33" spans="1:5" ht="12.75">
      <c r="A33" t="s">
        <v>46</v>
      </c>
      <c r="E33" s="29" t="s">
        <v>47</v>
      </c>
    </row>
    <row r="34" spans="1:16" ht="12.75">
      <c r="A34" s="18" t="s">
        <v>38</v>
      </c>
      <c r="B34" s="23" t="s">
        <v>67</v>
      </c>
      <c r="C34" s="23" t="s">
        <v>365</v>
      </c>
      <c r="D34" s="18" t="s">
        <v>40</v>
      </c>
      <c r="E34" s="24" t="s">
        <v>366</v>
      </c>
      <c r="F34" s="25" t="s">
        <v>105</v>
      </c>
      <c r="G34" s="26">
        <v>94.5</v>
      </c>
      <c r="H34" s="27">
        <v>0</v>
      </c>
      <c r="I34" s="27">
        <f>ROUND(ROUND(H34,2)*ROUND(G34,3),2)</f>
      </c>
      <c r="O34">
        <f>(I34*21)/100</f>
      </c>
      <c r="P34" t="s">
        <v>17</v>
      </c>
    </row>
    <row r="35" spans="1:5" ht="12.75">
      <c r="A35" s="28" t="s">
        <v>43</v>
      </c>
      <c r="E35" s="29" t="s">
        <v>40</v>
      </c>
    </row>
    <row r="36" spans="1:5" ht="12.75">
      <c r="A36" s="30" t="s">
        <v>45</v>
      </c>
      <c r="E36" s="31" t="s">
        <v>367</v>
      </c>
    </row>
    <row r="37" spans="1:5" ht="12.75">
      <c r="A37" t="s">
        <v>46</v>
      </c>
      <c r="E37" s="29" t="s">
        <v>47</v>
      </c>
    </row>
    <row r="38" spans="1:16" ht="12.75">
      <c r="A38" s="18" t="s">
        <v>38</v>
      </c>
      <c r="B38" s="23" t="s">
        <v>72</v>
      </c>
      <c r="C38" s="23" t="s">
        <v>368</v>
      </c>
      <c r="D38" s="18" t="s">
        <v>40</v>
      </c>
      <c r="E38" s="24" t="s">
        <v>369</v>
      </c>
      <c r="F38" s="25" t="s">
        <v>42</v>
      </c>
      <c r="G38" s="26">
        <v>2</v>
      </c>
      <c r="H38" s="27">
        <v>0</v>
      </c>
      <c r="I38" s="27">
        <f>ROUND(ROUND(H38,2)*ROUND(G38,3),2)</f>
      </c>
      <c r="O38">
        <f>(I38*21)/100</f>
      </c>
      <c r="P38" t="s">
        <v>17</v>
      </c>
    </row>
    <row r="39" spans="1:5" ht="12.75">
      <c r="A39" s="28" t="s">
        <v>43</v>
      </c>
      <c r="E39" s="29" t="s">
        <v>370</v>
      </c>
    </row>
    <row r="40" spans="1:5" ht="12.75">
      <c r="A40" s="30" t="s">
        <v>45</v>
      </c>
      <c r="E40" s="31" t="s">
        <v>40</v>
      </c>
    </row>
    <row r="41" spans="1:5" ht="12.75">
      <c r="A41" t="s">
        <v>46</v>
      </c>
      <c r="E41" s="29" t="s">
        <v>40</v>
      </c>
    </row>
    <row r="42" spans="1:16" ht="12.75">
      <c r="A42" s="18" t="s">
        <v>38</v>
      </c>
      <c r="B42" s="23" t="s">
        <v>33</v>
      </c>
      <c r="C42" s="23" t="s">
        <v>371</v>
      </c>
      <c r="D42" s="18" t="s">
        <v>40</v>
      </c>
      <c r="E42" s="24" t="s">
        <v>372</v>
      </c>
      <c r="F42" s="25" t="s">
        <v>90</v>
      </c>
      <c r="G42" s="26">
        <v>1</v>
      </c>
      <c r="H42" s="27">
        <v>0</v>
      </c>
      <c r="I42" s="27">
        <f>ROUND(ROUND(H42,2)*ROUND(G42,3),2)</f>
      </c>
      <c r="O42">
        <f>(I42*21)/100</f>
      </c>
      <c r="P42" t="s">
        <v>17</v>
      </c>
    </row>
    <row r="43" spans="1:5" ht="12.75">
      <c r="A43" s="28" t="s">
        <v>43</v>
      </c>
      <c r="E43" s="29" t="s">
        <v>40</v>
      </c>
    </row>
    <row r="44" spans="1:5" ht="12.75">
      <c r="A44" s="30" t="s">
        <v>45</v>
      </c>
      <c r="E44" s="31" t="s">
        <v>40</v>
      </c>
    </row>
    <row r="45" spans="1:5" ht="12.75">
      <c r="A45" t="s">
        <v>46</v>
      </c>
      <c r="E45" s="29" t="s">
        <v>58</v>
      </c>
    </row>
    <row r="46" spans="1:16" ht="12.75">
      <c r="A46" s="18" t="s">
        <v>38</v>
      </c>
      <c r="B46" s="23" t="s">
        <v>35</v>
      </c>
      <c r="C46" s="23" t="s">
        <v>373</v>
      </c>
      <c r="D46" s="18" t="s">
        <v>40</v>
      </c>
      <c r="E46" s="24" t="s">
        <v>374</v>
      </c>
      <c r="F46" s="25" t="s">
        <v>42</v>
      </c>
      <c r="G46" s="26">
        <v>1</v>
      </c>
      <c r="H46" s="27">
        <v>0</v>
      </c>
      <c r="I46" s="27">
        <f>ROUND(ROUND(H46,2)*ROUND(G46,3),2)</f>
      </c>
      <c r="O46">
        <f>(I46*0)/100</f>
      </c>
      <c r="P46" t="s">
        <v>20</v>
      </c>
    </row>
    <row r="47" spans="1:5" ht="48">
      <c r="A47" s="28" t="s">
        <v>43</v>
      </c>
      <c r="E47" s="29" t="s">
        <v>375</v>
      </c>
    </row>
    <row r="48" spans="1:5" ht="12.75">
      <c r="A48" s="30" t="s">
        <v>45</v>
      </c>
      <c r="E48" s="31" t="s">
        <v>40</v>
      </c>
    </row>
    <row r="49" spans="1:5" ht="12.75">
      <c r="A49" t="s">
        <v>46</v>
      </c>
      <c r="E49" s="29" t="s">
        <v>58</v>
      </c>
    </row>
    <row r="50" spans="1:16" ht="12.75">
      <c r="A50" s="18" t="s">
        <v>38</v>
      </c>
      <c r="B50" s="23" t="s">
        <v>83</v>
      </c>
      <c r="C50" s="23" t="s">
        <v>376</v>
      </c>
      <c r="D50" s="18" t="s">
        <v>40</v>
      </c>
      <c r="E50" s="24" t="s">
        <v>377</v>
      </c>
      <c r="F50" s="25" t="s">
        <v>90</v>
      </c>
      <c r="G50" s="26">
        <v>1</v>
      </c>
      <c r="H50" s="27">
        <v>0</v>
      </c>
      <c r="I50" s="27">
        <f>ROUND(ROUND(H50,2)*ROUND(G50,3),2)</f>
      </c>
      <c r="O50">
        <f>(I50*21)/100</f>
      </c>
      <c r="P50" t="s">
        <v>17</v>
      </c>
    </row>
    <row r="51" spans="1:5" ht="12.75">
      <c r="A51" s="28" t="s">
        <v>43</v>
      </c>
      <c r="E51" s="29" t="s">
        <v>40</v>
      </c>
    </row>
    <row r="52" spans="1:5" ht="12.75">
      <c r="A52" s="30" t="s">
        <v>45</v>
      </c>
      <c r="E52" s="31" t="s">
        <v>40</v>
      </c>
    </row>
    <row r="53" spans="1:5" ht="48">
      <c r="A53" t="s">
        <v>46</v>
      </c>
      <c r="E53" s="29" t="s">
        <v>378</v>
      </c>
    </row>
    <row r="54" spans="1:18" ht="12.75" customHeight="1">
      <c r="A54" s="5" t="s">
        <v>36</v>
      </c>
      <c r="B54" s="5"/>
      <c r="C54" s="35" t="s">
        <v>22</v>
      </c>
      <c r="D54" s="5"/>
      <c r="E54" s="21" t="s">
        <v>111</v>
      </c>
      <c r="F54" s="5"/>
      <c r="G54" s="5"/>
      <c r="H54" s="5"/>
      <c r="I54" s="36">
        <f>0+Q54</f>
      </c>
      <c r="O54">
        <f>0+R54</f>
      </c>
      <c r="Q54">
        <f>0+I55+I59+I63+I67+I71+I75+I79+I83+I87+I91+I95+I99+I103</f>
      </c>
      <c r="R54">
        <f>0+O55+O59+O63+O67+O71+O75+O79+O83+O87+O91+O95+O99+O103</f>
      </c>
    </row>
    <row r="55" spans="1:16" ht="12.75">
      <c r="A55" s="18" t="s">
        <v>38</v>
      </c>
      <c r="B55" s="23" t="s">
        <v>88</v>
      </c>
      <c r="C55" s="23" t="s">
        <v>255</v>
      </c>
      <c r="D55" s="18" t="s">
        <v>40</v>
      </c>
      <c r="E55" s="24" t="s">
        <v>256</v>
      </c>
      <c r="F55" s="25" t="s">
        <v>114</v>
      </c>
      <c r="G55" s="26">
        <v>7.126</v>
      </c>
      <c r="H55" s="27">
        <v>0</v>
      </c>
      <c r="I55" s="27">
        <f>ROUND(ROUND(H55,2)*ROUND(G55,3),2)</f>
      </c>
      <c r="O55">
        <f>(I55*21)/100</f>
      </c>
      <c r="P55" t="s">
        <v>17</v>
      </c>
    </row>
    <row r="56" spans="1:5" ht="12.75">
      <c r="A56" s="28" t="s">
        <v>43</v>
      </c>
      <c r="E56" s="29" t="s">
        <v>40</v>
      </c>
    </row>
    <row r="57" spans="1:5" ht="48">
      <c r="A57" s="30" t="s">
        <v>45</v>
      </c>
      <c r="E57" s="31" t="s">
        <v>379</v>
      </c>
    </row>
    <row r="58" spans="1:5" ht="48">
      <c r="A58" t="s">
        <v>46</v>
      </c>
      <c r="E58" s="29" t="s">
        <v>258</v>
      </c>
    </row>
    <row r="59" spans="1:16" ht="12.75">
      <c r="A59" s="18" t="s">
        <v>38</v>
      </c>
      <c r="B59" s="23" t="s">
        <v>92</v>
      </c>
      <c r="C59" s="23" t="s">
        <v>259</v>
      </c>
      <c r="D59" s="18" t="s">
        <v>40</v>
      </c>
      <c r="E59" s="24" t="s">
        <v>260</v>
      </c>
      <c r="F59" s="25" t="s">
        <v>114</v>
      </c>
      <c r="G59" s="26">
        <v>121.95</v>
      </c>
      <c r="H59" s="27">
        <v>0</v>
      </c>
      <c r="I59" s="27">
        <f>ROUND(ROUND(H59,2)*ROUND(G59,3),2)</f>
      </c>
      <c r="O59">
        <f>(I59*21)/100</f>
      </c>
      <c r="P59" t="s">
        <v>17</v>
      </c>
    </row>
    <row r="60" spans="1:5" ht="12.75">
      <c r="A60" s="28" t="s">
        <v>43</v>
      </c>
      <c r="E60" s="29" t="s">
        <v>40</v>
      </c>
    </row>
    <row r="61" spans="1:5" ht="12.75">
      <c r="A61" s="30" t="s">
        <v>45</v>
      </c>
      <c r="E61" s="31" t="s">
        <v>380</v>
      </c>
    </row>
    <row r="62" spans="1:5" ht="48">
      <c r="A62" t="s">
        <v>46</v>
      </c>
      <c r="E62" s="29" t="s">
        <v>258</v>
      </c>
    </row>
    <row r="63" spans="1:16" ht="12.75">
      <c r="A63" s="18" t="s">
        <v>38</v>
      </c>
      <c r="B63" s="23" t="s">
        <v>96</v>
      </c>
      <c r="C63" s="23" t="s">
        <v>381</v>
      </c>
      <c r="D63" s="18" t="s">
        <v>40</v>
      </c>
      <c r="E63" s="24" t="s">
        <v>382</v>
      </c>
      <c r="F63" s="25" t="s">
        <v>114</v>
      </c>
      <c r="G63" s="26">
        <v>142.327</v>
      </c>
      <c r="H63" s="27">
        <v>0</v>
      </c>
      <c r="I63" s="27">
        <f>ROUND(ROUND(H63,2)*ROUND(G63,3),2)</f>
      </c>
      <c r="O63">
        <f>(I63*21)/100</f>
      </c>
      <c r="P63" t="s">
        <v>17</v>
      </c>
    </row>
    <row r="64" spans="1:5" ht="24">
      <c r="A64" s="28" t="s">
        <v>43</v>
      </c>
      <c r="E64" s="29" t="s">
        <v>383</v>
      </c>
    </row>
    <row r="65" spans="1:5" ht="48">
      <c r="A65" s="30" t="s">
        <v>45</v>
      </c>
      <c r="E65" s="31" t="s">
        <v>384</v>
      </c>
    </row>
    <row r="66" spans="1:5" ht="48">
      <c r="A66" t="s">
        <v>46</v>
      </c>
      <c r="E66" s="29" t="s">
        <v>258</v>
      </c>
    </row>
    <row r="67" spans="1:16" ht="12.75">
      <c r="A67" s="18" t="s">
        <v>38</v>
      </c>
      <c r="B67" s="23" t="s">
        <v>160</v>
      </c>
      <c r="C67" s="23" t="s">
        <v>385</v>
      </c>
      <c r="D67" s="18" t="s">
        <v>40</v>
      </c>
      <c r="E67" s="24" t="s">
        <v>386</v>
      </c>
      <c r="F67" s="25" t="s">
        <v>230</v>
      </c>
      <c r="G67" s="26">
        <v>255.5</v>
      </c>
      <c r="H67" s="27">
        <v>0</v>
      </c>
      <c r="I67" s="27">
        <f>ROUND(ROUND(H67,2)*ROUND(G67,3),2)</f>
      </c>
      <c r="O67">
        <f>(I67*21)/100</f>
      </c>
      <c r="P67" t="s">
        <v>17</v>
      </c>
    </row>
    <row r="68" spans="1:5" ht="12.75">
      <c r="A68" s="28" t="s">
        <v>43</v>
      </c>
      <c r="E68" s="29" t="s">
        <v>40</v>
      </c>
    </row>
    <row r="69" spans="1:5" ht="12.75">
      <c r="A69" s="30" t="s">
        <v>45</v>
      </c>
      <c r="E69" s="31" t="s">
        <v>387</v>
      </c>
    </row>
    <row r="70" spans="1:5" ht="24">
      <c r="A70" t="s">
        <v>46</v>
      </c>
      <c r="E70" s="29" t="s">
        <v>388</v>
      </c>
    </row>
    <row r="71" spans="1:16" ht="12.75">
      <c r="A71" s="18" t="s">
        <v>38</v>
      </c>
      <c r="B71" s="23" t="s">
        <v>164</v>
      </c>
      <c r="C71" s="23" t="s">
        <v>389</v>
      </c>
      <c r="D71" s="18" t="s">
        <v>40</v>
      </c>
      <c r="E71" s="24" t="s">
        <v>390</v>
      </c>
      <c r="F71" s="25" t="s">
        <v>230</v>
      </c>
      <c r="G71" s="26">
        <v>26.6</v>
      </c>
      <c r="H71" s="27">
        <v>0</v>
      </c>
      <c r="I71" s="27">
        <f>ROUND(ROUND(H71,2)*ROUND(G71,3),2)</f>
      </c>
      <c r="O71">
        <f>(I71*21)/100</f>
      </c>
      <c r="P71" t="s">
        <v>17</v>
      </c>
    </row>
    <row r="72" spans="1:5" ht="12.75">
      <c r="A72" s="28" t="s">
        <v>43</v>
      </c>
      <c r="E72" s="29" t="s">
        <v>40</v>
      </c>
    </row>
    <row r="73" spans="1:5" ht="12.75">
      <c r="A73" s="30" t="s">
        <v>45</v>
      </c>
      <c r="E73" s="31" t="s">
        <v>391</v>
      </c>
    </row>
    <row r="74" spans="1:5" ht="24">
      <c r="A74" t="s">
        <v>46</v>
      </c>
      <c r="E74" s="29" t="s">
        <v>388</v>
      </c>
    </row>
    <row r="75" spans="1:16" ht="12.75">
      <c r="A75" s="18" t="s">
        <v>38</v>
      </c>
      <c r="B75" s="23" t="s">
        <v>168</v>
      </c>
      <c r="C75" s="23" t="s">
        <v>112</v>
      </c>
      <c r="D75" s="18" t="s">
        <v>40</v>
      </c>
      <c r="E75" s="24" t="s">
        <v>113</v>
      </c>
      <c r="F75" s="25" t="s">
        <v>114</v>
      </c>
      <c r="G75" s="26">
        <v>29.9</v>
      </c>
      <c r="H75" s="27">
        <v>0</v>
      </c>
      <c r="I75" s="27">
        <f>ROUND(ROUND(H75,2)*ROUND(G75,3),2)</f>
      </c>
      <c r="O75">
        <f>(I75*21)/100</f>
      </c>
      <c r="P75" t="s">
        <v>17</v>
      </c>
    </row>
    <row r="76" spans="1:5" ht="12.75">
      <c r="A76" s="28" t="s">
        <v>43</v>
      </c>
      <c r="E76" s="29" t="s">
        <v>40</v>
      </c>
    </row>
    <row r="77" spans="1:5" ht="48">
      <c r="A77" s="30" t="s">
        <v>45</v>
      </c>
      <c r="E77" s="31" t="s">
        <v>392</v>
      </c>
    </row>
    <row r="78" spans="1:5" ht="24">
      <c r="A78" t="s">
        <v>46</v>
      </c>
      <c r="E78" s="29" t="s">
        <v>116</v>
      </c>
    </row>
    <row r="79" spans="1:16" ht="12.75">
      <c r="A79" s="18" t="s">
        <v>38</v>
      </c>
      <c r="B79" s="23" t="s">
        <v>172</v>
      </c>
      <c r="C79" s="23" t="s">
        <v>393</v>
      </c>
      <c r="D79" s="18" t="s">
        <v>40</v>
      </c>
      <c r="E79" s="24" t="s">
        <v>394</v>
      </c>
      <c r="F79" s="25" t="s">
        <v>114</v>
      </c>
      <c r="G79" s="26">
        <v>235.8</v>
      </c>
      <c r="H79" s="27">
        <v>0</v>
      </c>
      <c r="I79" s="27">
        <f>ROUND(ROUND(H79,2)*ROUND(G79,3),2)</f>
      </c>
      <c r="O79">
        <f>(I79*21)/100</f>
      </c>
      <c r="P79" t="s">
        <v>17</v>
      </c>
    </row>
    <row r="80" spans="1:5" ht="12.75">
      <c r="A80" s="28" t="s">
        <v>43</v>
      </c>
      <c r="E80" s="29" t="s">
        <v>40</v>
      </c>
    </row>
    <row r="81" spans="1:5" ht="36">
      <c r="A81" s="30" t="s">
        <v>45</v>
      </c>
      <c r="E81" s="31" t="s">
        <v>395</v>
      </c>
    </row>
    <row r="82" spans="1:5" ht="303">
      <c r="A82" t="s">
        <v>46</v>
      </c>
      <c r="E82" s="29" t="s">
        <v>396</v>
      </c>
    </row>
    <row r="83" spans="1:16" ht="12.75">
      <c r="A83" s="18" t="s">
        <v>38</v>
      </c>
      <c r="B83" s="23" t="s">
        <v>176</v>
      </c>
      <c r="C83" s="23" t="s">
        <v>268</v>
      </c>
      <c r="D83" s="18" t="s">
        <v>40</v>
      </c>
      <c r="E83" s="24" t="s">
        <v>269</v>
      </c>
      <c r="F83" s="25" t="s">
        <v>114</v>
      </c>
      <c r="G83" s="26">
        <v>235.8</v>
      </c>
      <c r="H83" s="27">
        <v>0</v>
      </c>
      <c r="I83" s="27">
        <f>ROUND(ROUND(H83,2)*ROUND(G83,3),2)</f>
      </c>
      <c r="O83">
        <f>(I83*21)/100</f>
      </c>
      <c r="P83" t="s">
        <v>17</v>
      </c>
    </row>
    <row r="84" spans="1:5" ht="12.75">
      <c r="A84" s="28" t="s">
        <v>43</v>
      </c>
      <c r="E84" s="29" t="s">
        <v>40</v>
      </c>
    </row>
    <row r="85" spans="1:5" ht="12.75">
      <c r="A85" s="30" t="s">
        <v>45</v>
      </c>
      <c r="E85" s="31" t="s">
        <v>397</v>
      </c>
    </row>
    <row r="86" spans="1:5" ht="169.5">
      <c r="A86" t="s">
        <v>46</v>
      </c>
      <c r="E86" s="29" t="s">
        <v>271</v>
      </c>
    </row>
    <row r="87" spans="1:16" ht="12.75">
      <c r="A87" s="18" t="s">
        <v>38</v>
      </c>
      <c r="B87" s="23" t="s">
        <v>180</v>
      </c>
      <c r="C87" s="23" t="s">
        <v>272</v>
      </c>
      <c r="D87" s="18" t="s">
        <v>40</v>
      </c>
      <c r="E87" s="24" t="s">
        <v>273</v>
      </c>
      <c r="F87" s="25" t="s">
        <v>105</v>
      </c>
      <c r="G87" s="26">
        <v>311.65</v>
      </c>
      <c r="H87" s="27">
        <v>0</v>
      </c>
      <c r="I87" s="27">
        <f>ROUND(ROUND(H87,2)*ROUND(G87,3),2)</f>
      </c>
      <c r="O87">
        <f>(I87*21)/100</f>
      </c>
      <c r="P87" t="s">
        <v>17</v>
      </c>
    </row>
    <row r="88" spans="1:5" ht="12.75">
      <c r="A88" s="28" t="s">
        <v>43</v>
      </c>
      <c r="E88" s="29" t="s">
        <v>40</v>
      </c>
    </row>
    <row r="89" spans="1:5" ht="12.75">
      <c r="A89" s="30" t="s">
        <v>45</v>
      </c>
      <c r="E89" s="31" t="s">
        <v>398</v>
      </c>
    </row>
    <row r="90" spans="1:5" ht="12.75">
      <c r="A90" t="s">
        <v>46</v>
      </c>
      <c r="E90" s="29" t="s">
        <v>275</v>
      </c>
    </row>
    <row r="91" spans="1:16" ht="12.75">
      <c r="A91" s="18" t="s">
        <v>38</v>
      </c>
      <c r="B91" s="23" t="s">
        <v>184</v>
      </c>
      <c r="C91" s="23" t="s">
        <v>399</v>
      </c>
      <c r="D91" s="18" t="s">
        <v>40</v>
      </c>
      <c r="E91" s="24" t="s">
        <v>400</v>
      </c>
      <c r="F91" s="25" t="s">
        <v>105</v>
      </c>
      <c r="G91" s="26">
        <v>25</v>
      </c>
      <c r="H91" s="27">
        <v>0</v>
      </c>
      <c r="I91" s="27">
        <f>ROUND(ROUND(H91,2)*ROUND(G91,3),2)</f>
      </c>
      <c r="O91">
        <f>(I91*21)/100</f>
      </c>
      <c r="P91" t="s">
        <v>17</v>
      </c>
    </row>
    <row r="92" spans="1:5" ht="12.75">
      <c r="A92" s="28" t="s">
        <v>43</v>
      </c>
      <c r="E92" s="29" t="s">
        <v>40</v>
      </c>
    </row>
    <row r="93" spans="1:5" ht="12.75">
      <c r="A93" s="30" t="s">
        <v>45</v>
      </c>
      <c r="E93" s="31" t="s">
        <v>401</v>
      </c>
    </row>
    <row r="94" spans="1:5" ht="36">
      <c r="A94" t="s">
        <v>46</v>
      </c>
      <c r="E94" s="29" t="s">
        <v>279</v>
      </c>
    </row>
    <row r="95" spans="1:16" ht="12.75">
      <c r="A95" s="18" t="s">
        <v>38</v>
      </c>
      <c r="B95" s="23" t="s">
        <v>188</v>
      </c>
      <c r="C95" s="23" t="s">
        <v>117</v>
      </c>
      <c r="D95" s="18" t="s">
        <v>40</v>
      </c>
      <c r="E95" s="24" t="s">
        <v>118</v>
      </c>
      <c r="F95" s="25" t="s">
        <v>105</v>
      </c>
      <c r="G95" s="26">
        <v>124.5</v>
      </c>
      <c r="H95" s="27">
        <v>0</v>
      </c>
      <c r="I95" s="27">
        <f>ROUND(ROUND(H95,2)*ROUND(G95,3),2)</f>
      </c>
      <c r="O95">
        <f>(I95*21)/100</f>
      </c>
      <c r="P95" t="s">
        <v>17</v>
      </c>
    </row>
    <row r="96" spans="1:5" ht="12.75">
      <c r="A96" s="28" t="s">
        <v>43</v>
      </c>
      <c r="E96" s="29" t="s">
        <v>40</v>
      </c>
    </row>
    <row r="97" spans="1:5" ht="12.75">
      <c r="A97" s="30" t="s">
        <v>45</v>
      </c>
      <c r="E97" s="31" t="s">
        <v>402</v>
      </c>
    </row>
    <row r="98" spans="1:5" ht="36">
      <c r="A98" t="s">
        <v>46</v>
      </c>
      <c r="E98" s="29" t="s">
        <v>120</v>
      </c>
    </row>
    <row r="99" spans="1:16" ht="12.75">
      <c r="A99" s="18" t="s">
        <v>38</v>
      </c>
      <c r="B99" s="23" t="s">
        <v>194</v>
      </c>
      <c r="C99" s="23" t="s">
        <v>121</v>
      </c>
      <c r="D99" s="18" t="s">
        <v>40</v>
      </c>
      <c r="E99" s="24" t="s">
        <v>122</v>
      </c>
      <c r="F99" s="25" t="s">
        <v>105</v>
      </c>
      <c r="G99" s="26">
        <v>149.5</v>
      </c>
      <c r="H99" s="27">
        <v>0</v>
      </c>
      <c r="I99" s="27">
        <f>ROUND(ROUND(H99,2)*ROUND(G99,3),2)</f>
      </c>
      <c r="O99">
        <f>(I99*21)/100</f>
      </c>
      <c r="P99" t="s">
        <v>17</v>
      </c>
    </row>
    <row r="100" spans="1:5" ht="12.75">
      <c r="A100" s="28" t="s">
        <v>43</v>
      </c>
      <c r="E100" s="29" t="s">
        <v>40</v>
      </c>
    </row>
    <row r="101" spans="1:5" ht="12.75">
      <c r="A101" s="30" t="s">
        <v>45</v>
      </c>
      <c r="E101" s="31" t="s">
        <v>403</v>
      </c>
    </row>
    <row r="102" spans="1:5" ht="24">
      <c r="A102" t="s">
        <v>46</v>
      </c>
      <c r="E102" s="29" t="s">
        <v>124</v>
      </c>
    </row>
    <row r="103" spans="1:16" ht="12.75">
      <c r="A103" s="18" t="s">
        <v>38</v>
      </c>
      <c r="B103" s="23" t="s">
        <v>198</v>
      </c>
      <c r="C103" s="23" t="s">
        <v>125</v>
      </c>
      <c r="D103" s="18" t="s">
        <v>40</v>
      </c>
      <c r="E103" s="24" t="s">
        <v>126</v>
      </c>
      <c r="F103" s="25" t="s">
        <v>105</v>
      </c>
      <c r="G103" s="26">
        <v>149.5</v>
      </c>
      <c r="H103" s="27">
        <v>0</v>
      </c>
      <c r="I103" s="27">
        <f>ROUND(ROUND(H103,2)*ROUND(G103,3),2)</f>
      </c>
      <c r="O103">
        <f>(I103*21)/100</f>
      </c>
      <c r="P103" t="s">
        <v>17</v>
      </c>
    </row>
    <row r="104" spans="1:5" ht="12.75">
      <c r="A104" s="28" t="s">
        <v>43</v>
      </c>
      <c r="E104" s="29" t="s">
        <v>40</v>
      </c>
    </row>
    <row r="105" spans="1:5" ht="12.75">
      <c r="A105" s="30" t="s">
        <v>45</v>
      </c>
      <c r="E105" s="31" t="s">
        <v>404</v>
      </c>
    </row>
    <row r="106" spans="1:5" ht="36">
      <c r="A106" t="s">
        <v>46</v>
      </c>
      <c r="E106" s="29" t="s">
        <v>128</v>
      </c>
    </row>
    <row r="107" spans="1:18" ht="12.75" customHeight="1">
      <c r="A107" s="5" t="s">
        <v>36</v>
      </c>
      <c r="B107" s="5"/>
      <c r="C107" s="35" t="s">
        <v>17</v>
      </c>
      <c r="D107" s="5"/>
      <c r="E107" s="21" t="s">
        <v>405</v>
      </c>
      <c r="F107" s="5"/>
      <c r="G107" s="5"/>
      <c r="H107" s="5"/>
      <c r="I107" s="36">
        <f>0+Q107</f>
      </c>
      <c r="O107">
        <f>0+R107</f>
      </c>
      <c r="Q107">
        <f>0+I108+I112+I116+I120+I124+I128+I132+I136+I140</f>
      </c>
      <c r="R107">
        <f>0+O108+O112+O116+O120+O124+O128+O132+O136+O140</f>
      </c>
    </row>
    <row r="108" spans="1:16" ht="12.75">
      <c r="A108" s="18" t="s">
        <v>38</v>
      </c>
      <c r="B108" s="23" t="s">
        <v>203</v>
      </c>
      <c r="C108" s="23" t="s">
        <v>406</v>
      </c>
      <c r="D108" s="18" t="s">
        <v>40</v>
      </c>
      <c r="E108" s="24" t="s">
        <v>407</v>
      </c>
      <c r="F108" s="25" t="s">
        <v>114</v>
      </c>
      <c r="G108" s="26">
        <v>4.966</v>
      </c>
      <c r="H108" s="27">
        <v>0</v>
      </c>
      <c r="I108" s="27">
        <f>ROUND(ROUND(H108,2)*ROUND(G108,3),2)</f>
      </c>
      <c r="O108">
        <f>(I108*21)/100</f>
      </c>
      <c r="P108" t="s">
        <v>17</v>
      </c>
    </row>
    <row r="109" spans="1:5" ht="12.75">
      <c r="A109" s="28" t="s">
        <v>43</v>
      </c>
      <c r="E109" s="29" t="s">
        <v>40</v>
      </c>
    </row>
    <row r="110" spans="1:5" ht="12.75">
      <c r="A110" s="30" t="s">
        <v>45</v>
      </c>
      <c r="E110" s="31" t="s">
        <v>408</v>
      </c>
    </row>
    <row r="111" spans="1:5" ht="48">
      <c r="A111" t="s">
        <v>46</v>
      </c>
      <c r="E111" s="29" t="s">
        <v>409</v>
      </c>
    </row>
    <row r="112" spans="1:16" ht="12.75">
      <c r="A112" s="18" t="s">
        <v>38</v>
      </c>
      <c r="B112" s="23" t="s">
        <v>207</v>
      </c>
      <c r="C112" s="23" t="s">
        <v>410</v>
      </c>
      <c r="D112" s="18" t="s">
        <v>40</v>
      </c>
      <c r="E112" s="24" t="s">
        <v>411</v>
      </c>
      <c r="F112" s="25" t="s">
        <v>114</v>
      </c>
      <c r="G112" s="26">
        <v>3.404</v>
      </c>
      <c r="H112" s="27">
        <v>0</v>
      </c>
      <c r="I112" s="27">
        <f>ROUND(ROUND(H112,2)*ROUND(G112,3),2)</f>
      </c>
      <c r="O112">
        <f>(I112*21)/100</f>
      </c>
      <c r="P112" t="s">
        <v>17</v>
      </c>
    </row>
    <row r="113" spans="1:5" ht="12.75">
      <c r="A113" s="28" t="s">
        <v>43</v>
      </c>
      <c r="E113" s="29" t="s">
        <v>40</v>
      </c>
    </row>
    <row r="114" spans="1:5" ht="48">
      <c r="A114" s="30" t="s">
        <v>45</v>
      </c>
      <c r="E114" s="31" t="s">
        <v>412</v>
      </c>
    </row>
    <row r="115" spans="1:5" ht="48">
      <c r="A115" t="s">
        <v>46</v>
      </c>
      <c r="E115" s="29" t="s">
        <v>409</v>
      </c>
    </row>
    <row r="116" spans="1:16" ht="12.75">
      <c r="A116" s="18" t="s">
        <v>38</v>
      </c>
      <c r="B116" s="23" t="s">
        <v>211</v>
      </c>
      <c r="C116" s="23" t="s">
        <v>413</v>
      </c>
      <c r="D116" s="18" t="s">
        <v>40</v>
      </c>
      <c r="E116" s="24" t="s">
        <v>414</v>
      </c>
      <c r="F116" s="25" t="s">
        <v>230</v>
      </c>
      <c r="G116" s="26">
        <v>159.073</v>
      </c>
      <c r="H116" s="27">
        <v>0</v>
      </c>
      <c r="I116" s="27">
        <f>ROUND(ROUND(H116,2)*ROUND(G116,3),2)</f>
      </c>
      <c r="O116">
        <f>(I116*0)/100</f>
      </c>
      <c r="P116" t="s">
        <v>20</v>
      </c>
    </row>
    <row r="117" spans="1:5" ht="12.75">
      <c r="A117" s="28" t="s">
        <v>43</v>
      </c>
      <c r="E117" s="29" t="s">
        <v>40</v>
      </c>
    </row>
    <row r="118" spans="1:5" ht="72.75">
      <c r="A118" s="30" t="s">
        <v>45</v>
      </c>
      <c r="E118" s="31" t="s">
        <v>415</v>
      </c>
    </row>
    <row r="119" spans="1:5" ht="60">
      <c r="A119" t="s">
        <v>46</v>
      </c>
      <c r="E119" s="29" t="s">
        <v>416</v>
      </c>
    </row>
    <row r="120" spans="1:16" ht="12.75">
      <c r="A120" s="18" t="s">
        <v>38</v>
      </c>
      <c r="B120" s="23" t="s">
        <v>216</v>
      </c>
      <c r="C120" s="23" t="s">
        <v>417</v>
      </c>
      <c r="D120" s="18" t="s">
        <v>40</v>
      </c>
      <c r="E120" s="24" t="s">
        <v>418</v>
      </c>
      <c r="F120" s="25" t="s">
        <v>230</v>
      </c>
      <c r="G120" s="26">
        <v>16</v>
      </c>
      <c r="H120" s="27">
        <v>0</v>
      </c>
      <c r="I120" s="27">
        <f>ROUND(ROUND(H120,2)*ROUND(G120,3),2)</f>
      </c>
      <c r="O120">
        <f>(I120*21)/100</f>
      </c>
      <c r="P120" t="s">
        <v>17</v>
      </c>
    </row>
    <row r="121" spans="1:5" ht="12.75">
      <c r="A121" s="28" t="s">
        <v>43</v>
      </c>
      <c r="E121" s="29" t="s">
        <v>40</v>
      </c>
    </row>
    <row r="122" spans="1:5" ht="36">
      <c r="A122" s="30" t="s">
        <v>45</v>
      </c>
      <c r="E122" s="31" t="s">
        <v>419</v>
      </c>
    </row>
    <row r="123" spans="1:5" ht="60">
      <c r="A123" t="s">
        <v>46</v>
      </c>
      <c r="E123" s="29" t="s">
        <v>420</v>
      </c>
    </row>
    <row r="124" spans="1:16" ht="12.75">
      <c r="A124" s="18" t="s">
        <v>38</v>
      </c>
      <c r="B124" s="23" t="s">
        <v>220</v>
      </c>
      <c r="C124" s="23" t="s">
        <v>421</v>
      </c>
      <c r="D124" s="18" t="s">
        <v>93</v>
      </c>
      <c r="E124" s="24" t="s">
        <v>422</v>
      </c>
      <c r="F124" s="25" t="s">
        <v>114</v>
      </c>
      <c r="G124" s="26">
        <v>1.146</v>
      </c>
      <c r="H124" s="27">
        <v>0</v>
      </c>
      <c r="I124" s="27">
        <f>ROUND(ROUND(H124,2)*ROUND(G124,3),2)</f>
      </c>
      <c r="O124">
        <f>(I124*0)/100</f>
      </c>
      <c r="P124" t="s">
        <v>20</v>
      </c>
    </row>
    <row r="125" spans="1:5" ht="12.75">
      <c r="A125" s="28" t="s">
        <v>43</v>
      </c>
      <c r="E125" s="29" t="s">
        <v>40</v>
      </c>
    </row>
    <row r="126" spans="1:5" ht="48">
      <c r="A126" s="30" t="s">
        <v>45</v>
      </c>
      <c r="E126" s="31" t="s">
        <v>423</v>
      </c>
    </row>
    <row r="127" spans="1:5" ht="60">
      <c r="A127" t="s">
        <v>46</v>
      </c>
      <c r="E127" s="29" t="s">
        <v>424</v>
      </c>
    </row>
    <row r="128" spans="1:16" ht="12.75">
      <c r="A128" s="18" t="s">
        <v>38</v>
      </c>
      <c r="B128" s="23" t="s">
        <v>223</v>
      </c>
      <c r="C128" s="23" t="s">
        <v>425</v>
      </c>
      <c r="D128" s="18" t="s">
        <v>40</v>
      </c>
      <c r="E128" s="24" t="s">
        <v>426</v>
      </c>
      <c r="F128" s="25" t="s">
        <v>90</v>
      </c>
      <c r="G128" s="26">
        <v>12288</v>
      </c>
      <c r="H128" s="27">
        <v>0</v>
      </c>
      <c r="I128" s="27">
        <f>ROUND(ROUND(H128,2)*ROUND(G128,3),2)</f>
      </c>
      <c r="O128">
        <f>(I128*21)/100</f>
      </c>
      <c r="P128" t="s">
        <v>17</v>
      </c>
    </row>
    <row r="129" spans="1:5" ht="12.75">
      <c r="A129" s="28" t="s">
        <v>43</v>
      </c>
      <c r="E129" s="29" t="s">
        <v>427</v>
      </c>
    </row>
    <row r="130" spans="1:5" ht="120.75">
      <c r="A130" s="30" t="s">
        <v>45</v>
      </c>
      <c r="E130" s="31" t="s">
        <v>428</v>
      </c>
    </row>
    <row r="131" spans="1:5" ht="60">
      <c r="A131" t="s">
        <v>46</v>
      </c>
      <c r="E131" s="29" t="s">
        <v>429</v>
      </c>
    </row>
    <row r="132" spans="1:16" ht="12.75">
      <c r="A132" s="18" t="s">
        <v>38</v>
      </c>
      <c r="B132" s="23" t="s">
        <v>227</v>
      </c>
      <c r="C132" s="23" t="s">
        <v>430</v>
      </c>
      <c r="D132" s="18" t="s">
        <v>40</v>
      </c>
      <c r="E132" s="24" t="s">
        <v>431</v>
      </c>
      <c r="F132" s="25" t="s">
        <v>90</v>
      </c>
      <c r="G132" s="26">
        <v>3724</v>
      </c>
      <c r="H132" s="27">
        <v>0</v>
      </c>
      <c r="I132" s="27">
        <f>ROUND(ROUND(H132,2)*ROUND(G132,3),2)</f>
      </c>
      <c r="O132">
        <f>(I132*21)/100</f>
      </c>
      <c r="P132" t="s">
        <v>17</v>
      </c>
    </row>
    <row r="133" spans="1:5" ht="12.75">
      <c r="A133" s="28" t="s">
        <v>43</v>
      </c>
      <c r="E133" s="29" t="s">
        <v>40</v>
      </c>
    </row>
    <row r="134" spans="1:5" ht="254.25">
      <c r="A134" s="30" t="s">
        <v>45</v>
      </c>
      <c r="E134" s="31" t="s">
        <v>432</v>
      </c>
    </row>
    <row r="135" spans="1:5" ht="60">
      <c r="A135" t="s">
        <v>46</v>
      </c>
      <c r="E135" s="29" t="s">
        <v>429</v>
      </c>
    </row>
    <row r="136" spans="1:16" ht="12.75">
      <c r="A136" s="18" t="s">
        <v>38</v>
      </c>
      <c r="B136" s="23" t="s">
        <v>232</v>
      </c>
      <c r="C136" s="23" t="s">
        <v>433</v>
      </c>
      <c r="D136" s="18" t="s">
        <v>40</v>
      </c>
      <c r="E136" s="24" t="s">
        <v>434</v>
      </c>
      <c r="F136" s="25" t="s">
        <v>105</v>
      </c>
      <c r="G136" s="26">
        <v>181.7</v>
      </c>
      <c r="H136" s="27">
        <v>0</v>
      </c>
      <c r="I136" s="27">
        <f>ROUND(ROUND(H136,2)*ROUND(G136,3),2)</f>
      </c>
      <c r="O136">
        <f>(I136*21)/100</f>
      </c>
      <c r="P136" t="s">
        <v>17</v>
      </c>
    </row>
    <row r="137" spans="1:5" ht="12.75">
      <c r="A137" s="28" t="s">
        <v>43</v>
      </c>
      <c r="E137" s="29" t="s">
        <v>40</v>
      </c>
    </row>
    <row r="138" spans="1:5" ht="48">
      <c r="A138" s="30" t="s">
        <v>45</v>
      </c>
      <c r="E138" s="31" t="s">
        <v>435</v>
      </c>
    </row>
    <row r="139" spans="1:5" ht="96.75">
      <c r="A139" t="s">
        <v>46</v>
      </c>
      <c r="E139" s="29" t="s">
        <v>436</v>
      </c>
    </row>
    <row r="140" spans="1:16" ht="12.75">
      <c r="A140" s="18" t="s">
        <v>38</v>
      </c>
      <c r="B140" s="23" t="s">
        <v>236</v>
      </c>
      <c r="C140" s="23" t="s">
        <v>437</v>
      </c>
      <c r="D140" s="18" t="s">
        <v>40</v>
      </c>
      <c r="E140" s="24" t="s">
        <v>438</v>
      </c>
      <c r="F140" s="25" t="s">
        <v>105</v>
      </c>
      <c r="G140" s="26">
        <v>105.05</v>
      </c>
      <c r="H140" s="27">
        <v>0</v>
      </c>
      <c r="I140" s="27">
        <f>ROUND(ROUND(H140,2)*ROUND(G140,3),2)</f>
      </c>
      <c r="O140">
        <f>(I140*21)/100</f>
      </c>
      <c r="P140" t="s">
        <v>17</v>
      </c>
    </row>
    <row r="141" spans="1:5" ht="12.75">
      <c r="A141" s="28" t="s">
        <v>43</v>
      </c>
      <c r="E141" s="29" t="s">
        <v>40</v>
      </c>
    </row>
    <row r="142" spans="1:5" ht="48">
      <c r="A142" s="30" t="s">
        <v>45</v>
      </c>
      <c r="E142" s="31" t="s">
        <v>439</v>
      </c>
    </row>
    <row r="143" spans="1:5" ht="96.75">
      <c r="A143" t="s">
        <v>46</v>
      </c>
      <c r="E143" s="29" t="s">
        <v>440</v>
      </c>
    </row>
    <row r="144" spans="1:18" ht="12.75" customHeight="1">
      <c r="A144" s="5" t="s">
        <v>36</v>
      </c>
      <c r="B144" s="5"/>
      <c r="C144" s="35" t="s">
        <v>16</v>
      </c>
      <c r="D144" s="5"/>
      <c r="E144" s="21" t="s">
        <v>441</v>
      </c>
      <c r="F144" s="5"/>
      <c r="G144" s="5"/>
      <c r="H144" s="5"/>
      <c r="I144" s="36">
        <f>0+Q144</f>
      </c>
      <c r="O144">
        <f>0+R144</f>
      </c>
      <c r="Q144">
        <f>0+I145+I149+I153+I157+I161+I165+I169+I173+I177</f>
      </c>
      <c r="R144">
        <f>0+O145+O149+O153+O157+O161+O165+O169+O173+O177</f>
      </c>
    </row>
    <row r="145" spans="1:16" ht="12.75">
      <c r="A145" s="18" t="s">
        <v>38</v>
      </c>
      <c r="B145" s="23" t="s">
        <v>442</v>
      </c>
      <c r="C145" s="23" t="s">
        <v>443</v>
      </c>
      <c r="D145" s="18" t="s">
        <v>40</v>
      </c>
      <c r="E145" s="24" t="s">
        <v>444</v>
      </c>
      <c r="F145" s="25" t="s">
        <v>114</v>
      </c>
      <c r="G145" s="26">
        <v>48.12</v>
      </c>
      <c r="H145" s="27">
        <v>0</v>
      </c>
      <c r="I145" s="27">
        <f>ROUND(ROUND(H145,2)*ROUND(G145,3),2)</f>
      </c>
      <c r="O145">
        <f>(I145*21)/100</f>
      </c>
      <c r="P145" t="s">
        <v>17</v>
      </c>
    </row>
    <row r="146" spans="1:5" ht="12.75">
      <c r="A146" s="28" t="s">
        <v>43</v>
      </c>
      <c r="E146" s="29" t="s">
        <v>40</v>
      </c>
    </row>
    <row r="147" spans="1:5" ht="12.75">
      <c r="A147" s="30" t="s">
        <v>45</v>
      </c>
      <c r="E147" s="31" t="s">
        <v>445</v>
      </c>
    </row>
    <row r="148" spans="1:5" ht="327">
      <c r="A148" t="s">
        <v>46</v>
      </c>
      <c r="E148" s="29" t="s">
        <v>446</v>
      </c>
    </row>
    <row r="149" spans="1:16" ht="12.75">
      <c r="A149" s="18" t="s">
        <v>38</v>
      </c>
      <c r="B149" s="23" t="s">
        <v>447</v>
      </c>
      <c r="C149" s="23" t="s">
        <v>448</v>
      </c>
      <c r="D149" s="18" t="s">
        <v>40</v>
      </c>
      <c r="E149" s="24" t="s">
        <v>449</v>
      </c>
      <c r="F149" s="25" t="s">
        <v>252</v>
      </c>
      <c r="G149" s="26">
        <v>8.662</v>
      </c>
      <c r="H149" s="27">
        <v>0</v>
      </c>
      <c r="I149" s="27">
        <f>ROUND(ROUND(H149,2)*ROUND(G149,3),2)</f>
      </c>
      <c r="O149">
        <f>(I149*21)/100</f>
      </c>
      <c r="P149" t="s">
        <v>17</v>
      </c>
    </row>
    <row r="150" spans="1:5" ht="12.75">
      <c r="A150" s="28" t="s">
        <v>43</v>
      </c>
      <c r="E150" s="29" t="s">
        <v>40</v>
      </c>
    </row>
    <row r="151" spans="1:5" ht="12.75">
      <c r="A151" s="30" t="s">
        <v>45</v>
      </c>
      <c r="E151" s="31" t="s">
        <v>450</v>
      </c>
    </row>
    <row r="152" spans="1:5" ht="230.25">
      <c r="A152" t="s">
        <v>46</v>
      </c>
      <c r="E152" s="29" t="s">
        <v>451</v>
      </c>
    </row>
    <row r="153" spans="1:16" ht="12.75">
      <c r="A153" s="18" t="s">
        <v>38</v>
      </c>
      <c r="B153" s="23" t="s">
        <v>452</v>
      </c>
      <c r="C153" s="23" t="s">
        <v>453</v>
      </c>
      <c r="D153" s="18" t="s">
        <v>40</v>
      </c>
      <c r="E153" s="24" t="s">
        <v>454</v>
      </c>
      <c r="F153" s="25" t="s">
        <v>114</v>
      </c>
      <c r="G153" s="26">
        <v>35.482</v>
      </c>
      <c r="H153" s="27">
        <v>0</v>
      </c>
      <c r="I153" s="27">
        <f>ROUND(ROUND(H153,2)*ROUND(G153,3),2)</f>
      </c>
      <c r="O153">
        <f>(I153*21)/100</f>
      </c>
      <c r="P153" t="s">
        <v>17</v>
      </c>
    </row>
    <row r="154" spans="1:5" ht="12.75">
      <c r="A154" s="28" t="s">
        <v>43</v>
      </c>
      <c r="E154" s="29" t="s">
        <v>40</v>
      </c>
    </row>
    <row r="155" spans="1:5" ht="60">
      <c r="A155" s="30" t="s">
        <v>45</v>
      </c>
      <c r="E155" s="31" t="s">
        <v>455</v>
      </c>
    </row>
    <row r="156" spans="1:5" ht="315">
      <c r="A156" t="s">
        <v>46</v>
      </c>
      <c r="E156" s="29" t="s">
        <v>456</v>
      </c>
    </row>
    <row r="157" spans="1:16" ht="12.75">
      <c r="A157" s="18" t="s">
        <v>38</v>
      </c>
      <c r="B157" s="23" t="s">
        <v>457</v>
      </c>
      <c r="C157" s="23" t="s">
        <v>458</v>
      </c>
      <c r="D157" s="18" t="s">
        <v>40</v>
      </c>
      <c r="E157" s="24" t="s">
        <v>459</v>
      </c>
      <c r="F157" s="25" t="s">
        <v>252</v>
      </c>
      <c r="G157" s="26">
        <v>5.677</v>
      </c>
      <c r="H157" s="27">
        <v>0</v>
      </c>
      <c r="I157" s="27">
        <f>ROUND(ROUND(H157,2)*ROUND(G157,3),2)</f>
      </c>
      <c r="O157">
        <f>(I157*21)/100</f>
      </c>
      <c r="P157" t="s">
        <v>17</v>
      </c>
    </row>
    <row r="158" spans="1:5" ht="12.75">
      <c r="A158" s="28" t="s">
        <v>43</v>
      </c>
      <c r="E158" s="29" t="s">
        <v>40</v>
      </c>
    </row>
    <row r="159" spans="1:5" ht="12.75">
      <c r="A159" s="30" t="s">
        <v>45</v>
      </c>
      <c r="E159" s="31" t="s">
        <v>460</v>
      </c>
    </row>
    <row r="160" spans="1:5" ht="242.25">
      <c r="A160" t="s">
        <v>46</v>
      </c>
      <c r="E160" s="29" t="s">
        <v>461</v>
      </c>
    </row>
    <row r="161" spans="1:16" ht="12.75">
      <c r="A161" s="18" t="s">
        <v>38</v>
      </c>
      <c r="B161" s="23" t="s">
        <v>462</v>
      </c>
      <c r="C161" s="23" t="s">
        <v>463</v>
      </c>
      <c r="D161" s="18" t="s">
        <v>40</v>
      </c>
      <c r="E161" s="24" t="s">
        <v>464</v>
      </c>
      <c r="F161" s="25" t="s">
        <v>114</v>
      </c>
      <c r="G161" s="26">
        <v>9.04</v>
      </c>
      <c r="H161" s="27">
        <v>0</v>
      </c>
      <c r="I161" s="27">
        <f>ROUND(ROUND(H161,2)*ROUND(G161,3),2)</f>
      </c>
      <c r="O161">
        <f>(I161*21)/100</f>
      </c>
      <c r="P161" t="s">
        <v>17</v>
      </c>
    </row>
    <row r="162" spans="1:5" ht="12.75">
      <c r="A162" s="28" t="s">
        <v>43</v>
      </c>
      <c r="E162" s="29" t="s">
        <v>465</v>
      </c>
    </row>
    <row r="163" spans="1:5" ht="12.75">
      <c r="A163" s="30" t="s">
        <v>45</v>
      </c>
      <c r="E163" s="31" t="s">
        <v>466</v>
      </c>
    </row>
    <row r="164" spans="1:5" ht="315">
      <c r="A164" t="s">
        <v>46</v>
      </c>
      <c r="E164" s="29" t="s">
        <v>456</v>
      </c>
    </row>
    <row r="165" spans="1:16" ht="12.75">
      <c r="A165" s="18" t="s">
        <v>38</v>
      </c>
      <c r="B165" s="23" t="s">
        <v>467</v>
      </c>
      <c r="C165" s="23" t="s">
        <v>468</v>
      </c>
      <c r="D165" s="18" t="s">
        <v>40</v>
      </c>
      <c r="E165" s="24" t="s">
        <v>469</v>
      </c>
      <c r="F165" s="25" t="s">
        <v>470</v>
      </c>
      <c r="G165" s="26">
        <v>100</v>
      </c>
      <c r="H165" s="27">
        <v>0</v>
      </c>
      <c r="I165" s="27">
        <f>ROUND(ROUND(H165,2)*ROUND(G165,3),2)</f>
      </c>
      <c r="O165">
        <f>(I165*21)/100</f>
      </c>
      <c r="P165" t="s">
        <v>17</v>
      </c>
    </row>
    <row r="166" spans="1:5" ht="12.75">
      <c r="A166" s="28" t="s">
        <v>43</v>
      </c>
      <c r="E166" s="29" t="s">
        <v>40</v>
      </c>
    </row>
    <row r="167" spans="1:5" ht="36">
      <c r="A167" s="30" t="s">
        <v>45</v>
      </c>
      <c r="E167" s="31" t="s">
        <v>471</v>
      </c>
    </row>
    <row r="168" spans="1:5" ht="315">
      <c r="A168" t="s">
        <v>46</v>
      </c>
      <c r="E168" s="29" t="s">
        <v>472</v>
      </c>
    </row>
    <row r="169" spans="1:16" ht="12.75">
      <c r="A169" s="18" t="s">
        <v>38</v>
      </c>
      <c r="B169" s="23" t="s">
        <v>473</v>
      </c>
      <c r="C169" s="23" t="s">
        <v>474</v>
      </c>
      <c r="D169" s="18" t="s">
        <v>40</v>
      </c>
      <c r="E169" s="24" t="s">
        <v>475</v>
      </c>
      <c r="F169" s="25" t="s">
        <v>90</v>
      </c>
      <c r="G169" s="26">
        <v>24</v>
      </c>
      <c r="H169" s="27">
        <v>0</v>
      </c>
      <c r="I169" s="27">
        <f>ROUND(ROUND(H169,2)*ROUND(G169,3),2)</f>
      </c>
      <c r="O169">
        <f>(I169*21)/100</f>
      </c>
      <c r="P169" t="s">
        <v>17</v>
      </c>
    </row>
    <row r="170" spans="1:5" ht="24">
      <c r="A170" s="28" t="s">
        <v>43</v>
      </c>
      <c r="E170" s="29" t="s">
        <v>476</v>
      </c>
    </row>
    <row r="171" spans="1:5" ht="24">
      <c r="A171" s="30" t="s">
        <v>45</v>
      </c>
      <c r="E171" s="31" t="s">
        <v>477</v>
      </c>
    </row>
    <row r="172" spans="1:5" ht="12.75">
      <c r="A172" t="s">
        <v>46</v>
      </c>
      <c r="E172" s="29" t="s">
        <v>40</v>
      </c>
    </row>
    <row r="173" spans="1:16" ht="12.75">
      <c r="A173" s="18" t="s">
        <v>38</v>
      </c>
      <c r="B173" s="23" t="s">
        <v>478</v>
      </c>
      <c r="C173" s="23" t="s">
        <v>479</v>
      </c>
      <c r="D173" s="18" t="s">
        <v>40</v>
      </c>
      <c r="E173" s="24" t="s">
        <v>480</v>
      </c>
      <c r="F173" s="25" t="s">
        <v>114</v>
      </c>
      <c r="G173" s="26">
        <v>15.88</v>
      </c>
      <c r="H173" s="27">
        <v>0</v>
      </c>
      <c r="I173" s="27">
        <f>ROUND(ROUND(H173,2)*ROUND(G173,3),2)</f>
      </c>
      <c r="O173">
        <f>(I173*21)/100</f>
      </c>
      <c r="P173" t="s">
        <v>17</v>
      </c>
    </row>
    <row r="174" spans="1:5" ht="12.75">
      <c r="A174" s="28" t="s">
        <v>43</v>
      </c>
      <c r="E174" s="29" t="s">
        <v>40</v>
      </c>
    </row>
    <row r="175" spans="1:5" ht="36">
      <c r="A175" s="30" t="s">
        <v>45</v>
      </c>
      <c r="E175" s="31" t="s">
        <v>481</v>
      </c>
    </row>
    <row r="176" spans="1:5" ht="315">
      <c r="A176" t="s">
        <v>46</v>
      </c>
      <c r="E176" s="29" t="s">
        <v>456</v>
      </c>
    </row>
    <row r="177" spans="1:16" ht="12.75">
      <c r="A177" s="18" t="s">
        <v>38</v>
      </c>
      <c r="B177" s="23" t="s">
        <v>482</v>
      </c>
      <c r="C177" s="23" t="s">
        <v>483</v>
      </c>
      <c r="D177" s="18" t="s">
        <v>40</v>
      </c>
      <c r="E177" s="24" t="s">
        <v>484</v>
      </c>
      <c r="F177" s="25" t="s">
        <v>252</v>
      </c>
      <c r="G177" s="26">
        <v>2.541</v>
      </c>
      <c r="H177" s="27">
        <v>0</v>
      </c>
      <c r="I177" s="27">
        <f>ROUND(ROUND(H177,2)*ROUND(G177,3),2)</f>
      </c>
      <c r="O177">
        <f>(I177*21)/100</f>
      </c>
      <c r="P177" t="s">
        <v>17</v>
      </c>
    </row>
    <row r="178" spans="1:5" ht="12.75">
      <c r="A178" s="28" t="s">
        <v>43</v>
      </c>
      <c r="E178" s="29" t="s">
        <v>40</v>
      </c>
    </row>
    <row r="179" spans="1:5" ht="12.75">
      <c r="A179" s="30" t="s">
        <v>45</v>
      </c>
      <c r="E179" s="31" t="s">
        <v>485</v>
      </c>
    </row>
    <row r="180" spans="1:5" ht="242.25">
      <c r="A180" t="s">
        <v>46</v>
      </c>
      <c r="E180" s="29" t="s">
        <v>461</v>
      </c>
    </row>
    <row r="181" spans="1:18" ht="12.75" customHeight="1">
      <c r="A181" s="5" t="s">
        <v>36</v>
      </c>
      <c r="B181" s="5"/>
      <c r="C181" s="35" t="s">
        <v>26</v>
      </c>
      <c r="D181" s="5"/>
      <c r="E181" s="21" t="s">
        <v>486</v>
      </c>
      <c r="F181" s="5"/>
      <c r="G181" s="5"/>
      <c r="H181" s="5"/>
      <c r="I181" s="36">
        <f>0+Q181</f>
      </c>
      <c r="O181">
        <f>0+R181</f>
      </c>
      <c r="Q181">
        <f>0+I182+I186+I190+I194+I198+I202+I206+I210+I214+I218+I222+I226</f>
      </c>
      <c r="R181">
        <f>0+O182+O186+O190+O194+O198+O202+O206+O210+O214+O218+O222+O226</f>
      </c>
    </row>
    <row r="182" spans="1:16" ht="12.75">
      <c r="A182" s="18" t="s">
        <v>38</v>
      </c>
      <c r="B182" s="23" t="s">
        <v>487</v>
      </c>
      <c r="C182" s="23" t="s">
        <v>488</v>
      </c>
      <c r="D182" s="18" t="s">
        <v>93</v>
      </c>
      <c r="E182" s="24" t="s">
        <v>489</v>
      </c>
      <c r="F182" s="25" t="s">
        <v>114</v>
      </c>
      <c r="G182" s="26">
        <v>31.806</v>
      </c>
      <c r="H182" s="27">
        <v>0</v>
      </c>
      <c r="I182" s="27">
        <f>ROUND(ROUND(H182,2)*ROUND(G182,3),2)</f>
      </c>
      <c r="O182">
        <f>(I182*0)/100</f>
      </c>
      <c r="P182" t="s">
        <v>20</v>
      </c>
    </row>
    <row r="183" spans="1:5" ht="12.75">
      <c r="A183" s="28" t="s">
        <v>43</v>
      </c>
      <c r="E183" s="29" t="s">
        <v>40</v>
      </c>
    </row>
    <row r="184" spans="1:5" ht="36">
      <c r="A184" s="30" t="s">
        <v>45</v>
      </c>
      <c r="E184" s="31" t="s">
        <v>490</v>
      </c>
    </row>
    <row r="185" spans="1:5" ht="315">
      <c r="A185" t="s">
        <v>46</v>
      </c>
      <c r="E185" s="29" t="s">
        <v>491</v>
      </c>
    </row>
    <row r="186" spans="1:16" ht="12.75">
      <c r="A186" s="18" t="s">
        <v>38</v>
      </c>
      <c r="B186" s="23" t="s">
        <v>492</v>
      </c>
      <c r="C186" s="23" t="s">
        <v>493</v>
      </c>
      <c r="D186" s="18" t="s">
        <v>93</v>
      </c>
      <c r="E186" s="24" t="s">
        <v>494</v>
      </c>
      <c r="F186" s="25" t="s">
        <v>252</v>
      </c>
      <c r="G186" s="26">
        <v>6.361</v>
      </c>
      <c r="H186" s="27">
        <v>0</v>
      </c>
      <c r="I186" s="27">
        <f>ROUND(ROUND(H186,2)*ROUND(G186,3),2)</f>
      </c>
      <c r="O186">
        <f>(I186*0)/100</f>
      </c>
      <c r="P186" t="s">
        <v>20</v>
      </c>
    </row>
    <row r="187" spans="1:5" ht="12.75">
      <c r="A187" s="28" t="s">
        <v>43</v>
      </c>
      <c r="E187" s="29" t="s">
        <v>40</v>
      </c>
    </row>
    <row r="188" spans="1:5" ht="36">
      <c r="A188" s="30" t="s">
        <v>45</v>
      </c>
      <c r="E188" s="31" t="s">
        <v>495</v>
      </c>
    </row>
    <row r="189" spans="1:5" ht="242.25">
      <c r="A189" t="s">
        <v>46</v>
      </c>
      <c r="E189" s="29" t="s">
        <v>496</v>
      </c>
    </row>
    <row r="190" spans="1:16" ht="12.75">
      <c r="A190" s="18" t="s">
        <v>38</v>
      </c>
      <c r="B190" s="23" t="s">
        <v>497</v>
      </c>
      <c r="C190" s="23" t="s">
        <v>498</v>
      </c>
      <c r="D190" s="18" t="s">
        <v>93</v>
      </c>
      <c r="E190" s="24" t="s">
        <v>499</v>
      </c>
      <c r="F190" s="25" t="s">
        <v>90</v>
      </c>
      <c r="G190" s="26">
        <v>2</v>
      </c>
      <c r="H190" s="27">
        <v>0</v>
      </c>
      <c r="I190" s="27">
        <f>ROUND(ROUND(H190,2)*ROUND(G190,3),2)</f>
      </c>
      <c r="O190">
        <f>(I190*21)/100</f>
      </c>
      <c r="P190" t="s">
        <v>17</v>
      </c>
    </row>
    <row r="191" spans="1:5" ht="12.75">
      <c r="A191" s="28" t="s">
        <v>43</v>
      </c>
      <c r="E191" s="29" t="s">
        <v>40</v>
      </c>
    </row>
    <row r="192" spans="1:5" ht="12.75">
      <c r="A192" s="30" t="s">
        <v>45</v>
      </c>
      <c r="E192" s="31" t="s">
        <v>40</v>
      </c>
    </row>
    <row r="193" spans="1:5" ht="72.75">
      <c r="A193" t="s">
        <v>46</v>
      </c>
      <c r="E193" s="29" t="s">
        <v>500</v>
      </c>
    </row>
    <row r="194" spans="1:16" ht="12.75">
      <c r="A194" s="18" t="s">
        <v>38</v>
      </c>
      <c r="B194" s="23" t="s">
        <v>501</v>
      </c>
      <c r="C194" s="23" t="s">
        <v>502</v>
      </c>
      <c r="D194" s="18" t="s">
        <v>40</v>
      </c>
      <c r="E194" s="24" t="s">
        <v>503</v>
      </c>
      <c r="F194" s="25" t="s">
        <v>90</v>
      </c>
      <c r="G194" s="26">
        <v>36</v>
      </c>
      <c r="H194" s="27">
        <v>0</v>
      </c>
      <c r="I194" s="27">
        <f>ROUND(ROUND(H194,2)*ROUND(G194,3),2)</f>
      </c>
      <c r="O194">
        <f>(I194*21)/100</f>
      </c>
      <c r="P194" t="s">
        <v>17</v>
      </c>
    </row>
    <row r="195" spans="1:5" ht="12.75">
      <c r="A195" s="28" t="s">
        <v>43</v>
      </c>
      <c r="E195" s="29" t="s">
        <v>504</v>
      </c>
    </row>
    <row r="196" spans="1:5" ht="12.75">
      <c r="A196" s="30" t="s">
        <v>45</v>
      </c>
      <c r="E196" s="31" t="s">
        <v>505</v>
      </c>
    </row>
    <row r="197" spans="1:5" ht="205.5">
      <c r="A197" t="s">
        <v>46</v>
      </c>
      <c r="E197" s="29" t="s">
        <v>506</v>
      </c>
    </row>
    <row r="198" spans="1:16" ht="12.75">
      <c r="A198" s="18" t="s">
        <v>38</v>
      </c>
      <c r="B198" s="23" t="s">
        <v>507</v>
      </c>
      <c r="C198" s="23" t="s">
        <v>508</v>
      </c>
      <c r="D198" s="18" t="s">
        <v>40</v>
      </c>
      <c r="E198" s="24" t="s">
        <v>509</v>
      </c>
      <c r="F198" s="25" t="s">
        <v>90</v>
      </c>
      <c r="G198" s="26">
        <v>24</v>
      </c>
      <c r="H198" s="27">
        <v>0</v>
      </c>
      <c r="I198" s="27">
        <f>ROUND(ROUND(H198,2)*ROUND(G198,3),2)</f>
      </c>
      <c r="O198">
        <f>(I198*21)/100</f>
      </c>
      <c r="P198" t="s">
        <v>17</v>
      </c>
    </row>
    <row r="199" spans="1:5" ht="24">
      <c r="A199" s="28" t="s">
        <v>43</v>
      </c>
      <c r="E199" s="29" t="s">
        <v>510</v>
      </c>
    </row>
    <row r="200" spans="1:5" ht="12.75">
      <c r="A200" s="30" t="s">
        <v>45</v>
      </c>
      <c r="E200" s="31" t="s">
        <v>511</v>
      </c>
    </row>
    <row r="201" spans="1:5" ht="205.5">
      <c r="A201" t="s">
        <v>46</v>
      </c>
      <c r="E201" s="29" t="s">
        <v>506</v>
      </c>
    </row>
    <row r="202" spans="1:16" ht="12.75">
      <c r="A202" s="18" t="s">
        <v>38</v>
      </c>
      <c r="B202" s="23" t="s">
        <v>512</v>
      </c>
      <c r="C202" s="23" t="s">
        <v>513</v>
      </c>
      <c r="D202" s="18" t="s">
        <v>40</v>
      </c>
      <c r="E202" s="24" t="s">
        <v>514</v>
      </c>
      <c r="F202" s="25" t="s">
        <v>114</v>
      </c>
      <c r="G202" s="26">
        <v>78.118</v>
      </c>
      <c r="H202" s="27">
        <v>0</v>
      </c>
      <c r="I202" s="27">
        <f>ROUND(ROUND(H202,2)*ROUND(G202,3),2)</f>
      </c>
      <c r="O202">
        <f>(I202*21)/100</f>
      </c>
      <c r="P202" t="s">
        <v>17</v>
      </c>
    </row>
    <row r="203" spans="1:5" ht="12.75">
      <c r="A203" s="28" t="s">
        <v>43</v>
      </c>
      <c r="E203" s="29" t="s">
        <v>40</v>
      </c>
    </row>
    <row r="204" spans="1:5" ht="72.75">
      <c r="A204" s="30" t="s">
        <v>45</v>
      </c>
      <c r="E204" s="31" t="s">
        <v>515</v>
      </c>
    </row>
    <row r="205" spans="1:5" ht="315">
      <c r="A205" t="s">
        <v>46</v>
      </c>
      <c r="E205" s="29" t="s">
        <v>456</v>
      </c>
    </row>
    <row r="206" spans="1:16" ht="12.75">
      <c r="A206" s="18" t="s">
        <v>38</v>
      </c>
      <c r="B206" s="23" t="s">
        <v>516</v>
      </c>
      <c r="C206" s="23" t="s">
        <v>517</v>
      </c>
      <c r="D206" s="18" t="s">
        <v>40</v>
      </c>
      <c r="E206" s="24" t="s">
        <v>518</v>
      </c>
      <c r="F206" s="25" t="s">
        <v>114</v>
      </c>
      <c r="G206" s="26">
        <v>13.628</v>
      </c>
      <c r="H206" s="27">
        <v>0</v>
      </c>
      <c r="I206" s="27">
        <f>ROUND(ROUND(H206,2)*ROUND(G206,3),2)</f>
      </c>
      <c r="O206">
        <f>(I206*21)/100</f>
      </c>
      <c r="P206" t="s">
        <v>17</v>
      </c>
    </row>
    <row r="207" spans="1:5" ht="12.75">
      <c r="A207" s="28" t="s">
        <v>43</v>
      </c>
      <c r="E207" s="29" t="s">
        <v>40</v>
      </c>
    </row>
    <row r="208" spans="1:5" ht="48">
      <c r="A208" s="30" t="s">
        <v>45</v>
      </c>
      <c r="E208" s="31" t="s">
        <v>519</v>
      </c>
    </row>
    <row r="209" spans="1:5" ht="36">
      <c r="A209" t="s">
        <v>46</v>
      </c>
      <c r="E209" s="29" t="s">
        <v>520</v>
      </c>
    </row>
    <row r="210" spans="1:16" ht="12.75">
      <c r="A210" s="18" t="s">
        <v>38</v>
      </c>
      <c r="B210" s="23" t="s">
        <v>521</v>
      </c>
      <c r="C210" s="23" t="s">
        <v>522</v>
      </c>
      <c r="D210" s="18" t="s">
        <v>40</v>
      </c>
      <c r="E210" s="24" t="s">
        <v>523</v>
      </c>
      <c r="F210" s="25" t="s">
        <v>114</v>
      </c>
      <c r="G210" s="26">
        <v>81.804</v>
      </c>
      <c r="H210" s="27">
        <v>0</v>
      </c>
      <c r="I210" s="27">
        <f>ROUND(ROUND(H210,2)*ROUND(G210,3),2)</f>
      </c>
      <c r="O210">
        <f>(I210*21)/100</f>
      </c>
      <c r="P210" t="s">
        <v>17</v>
      </c>
    </row>
    <row r="211" spans="1:5" ht="12.75">
      <c r="A211" s="28" t="s">
        <v>43</v>
      </c>
      <c r="E211" s="29" t="s">
        <v>40</v>
      </c>
    </row>
    <row r="212" spans="1:5" ht="12.75">
      <c r="A212" s="30" t="s">
        <v>45</v>
      </c>
      <c r="E212" s="31" t="s">
        <v>524</v>
      </c>
    </row>
    <row r="213" spans="1:5" ht="315">
      <c r="A213" t="s">
        <v>46</v>
      </c>
      <c r="E213" s="29" t="s">
        <v>456</v>
      </c>
    </row>
    <row r="214" spans="1:16" ht="12.75">
      <c r="A214" s="18" t="s">
        <v>38</v>
      </c>
      <c r="B214" s="23" t="s">
        <v>525</v>
      </c>
      <c r="C214" s="23" t="s">
        <v>526</v>
      </c>
      <c r="D214" s="18" t="s">
        <v>40</v>
      </c>
      <c r="E214" s="24" t="s">
        <v>527</v>
      </c>
      <c r="F214" s="25" t="s">
        <v>114</v>
      </c>
      <c r="G214" s="26">
        <v>9.023</v>
      </c>
      <c r="H214" s="27">
        <v>0</v>
      </c>
      <c r="I214" s="27">
        <f>ROUND(ROUND(H214,2)*ROUND(G214,3),2)</f>
      </c>
      <c r="O214">
        <f>(I214*0)/100</f>
      </c>
      <c r="P214" t="s">
        <v>20</v>
      </c>
    </row>
    <row r="215" spans="1:5" ht="12.75">
      <c r="A215" s="28" t="s">
        <v>43</v>
      </c>
      <c r="E215" s="29" t="s">
        <v>40</v>
      </c>
    </row>
    <row r="216" spans="1:5" ht="12.75">
      <c r="A216" s="30" t="s">
        <v>45</v>
      </c>
      <c r="E216" s="31" t="s">
        <v>528</v>
      </c>
    </row>
    <row r="217" spans="1:5" ht="36">
      <c r="A217" t="s">
        <v>46</v>
      </c>
      <c r="E217" s="29" t="s">
        <v>529</v>
      </c>
    </row>
    <row r="218" spans="1:16" ht="12.75">
      <c r="A218" s="18" t="s">
        <v>38</v>
      </c>
      <c r="B218" s="23" t="s">
        <v>530</v>
      </c>
      <c r="C218" s="23" t="s">
        <v>531</v>
      </c>
      <c r="D218" s="18" t="s">
        <v>40</v>
      </c>
      <c r="E218" s="24" t="s">
        <v>532</v>
      </c>
      <c r="F218" s="25" t="s">
        <v>252</v>
      </c>
      <c r="G218" s="26">
        <v>13.089</v>
      </c>
      <c r="H218" s="27">
        <v>0</v>
      </c>
      <c r="I218" s="27">
        <f>ROUND(ROUND(H218,2)*ROUND(G218,3),2)</f>
      </c>
      <c r="O218">
        <f>(I218*21)/100</f>
      </c>
      <c r="P218" t="s">
        <v>17</v>
      </c>
    </row>
    <row r="219" spans="1:5" ht="12.75">
      <c r="A219" s="28" t="s">
        <v>43</v>
      </c>
      <c r="E219" s="29" t="s">
        <v>40</v>
      </c>
    </row>
    <row r="220" spans="1:5" ht="12.75">
      <c r="A220" s="30" t="s">
        <v>45</v>
      </c>
      <c r="E220" s="31" t="s">
        <v>533</v>
      </c>
    </row>
    <row r="221" spans="1:5" ht="169.5">
      <c r="A221" t="s">
        <v>46</v>
      </c>
      <c r="E221" s="29" t="s">
        <v>534</v>
      </c>
    </row>
    <row r="222" spans="1:16" ht="12.75">
      <c r="A222" s="18" t="s">
        <v>38</v>
      </c>
      <c r="B222" s="23" t="s">
        <v>535</v>
      </c>
      <c r="C222" s="23" t="s">
        <v>536</v>
      </c>
      <c r="D222" s="18" t="s">
        <v>40</v>
      </c>
      <c r="E222" s="24" t="s">
        <v>537</v>
      </c>
      <c r="F222" s="25" t="s">
        <v>252</v>
      </c>
      <c r="G222" s="26">
        <v>6.795</v>
      </c>
      <c r="H222" s="27">
        <v>0</v>
      </c>
      <c r="I222" s="27">
        <f>ROUND(ROUND(H222,2)*ROUND(G222,3),2)</f>
      </c>
      <c r="O222">
        <f>(I222*21)/100</f>
      </c>
      <c r="P222" t="s">
        <v>17</v>
      </c>
    </row>
    <row r="223" spans="1:5" ht="12.75">
      <c r="A223" s="28" t="s">
        <v>43</v>
      </c>
      <c r="E223" s="29" t="s">
        <v>40</v>
      </c>
    </row>
    <row r="224" spans="1:5" ht="12.75">
      <c r="A224" s="30" t="s">
        <v>45</v>
      </c>
      <c r="E224" s="31" t="s">
        <v>538</v>
      </c>
    </row>
    <row r="225" spans="1:5" ht="169.5">
      <c r="A225" t="s">
        <v>46</v>
      </c>
      <c r="E225" s="29" t="s">
        <v>534</v>
      </c>
    </row>
    <row r="226" spans="1:16" ht="12.75">
      <c r="A226" s="18" t="s">
        <v>38</v>
      </c>
      <c r="B226" s="23" t="s">
        <v>539</v>
      </c>
      <c r="C226" s="23" t="s">
        <v>540</v>
      </c>
      <c r="D226" s="18" t="s">
        <v>40</v>
      </c>
      <c r="E226" s="24" t="s">
        <v>541</v>
      </c>
      <c r="F226" s="25" t="s">
        <v>114</v>
      </c>
      <c r="G226" s="26">
        <v>119.07</v>
      </c>
      <c r="H226" s="27">
        <v>0</v>
      </c>
      <c r="I226" s="27">
        <f>ROUND(ROUND(H226,2)*ROUND(G226,3),2)</f>
      </c>
      <c r="O226">
        <f>(I226*21)/100</f>
      </c>
      <c r="P226" t="s">
        <v>17</v>
      </c>
    </row>
    <row r="227" spans="1:5" ht="12.75">
      <c r="A227" s="28" t="s">
        <v>43</v>
      </c>
      <c r="E227" s="29" t="s">
        <v>542</v>
      </c>
    </row>
    <row r="228" spans="1:5" ht="48">
      <c r="A228" s="30" t="s">
        <v>45</v>
      </c>
      <c r="E228" s="31" t="s">
        <v>543</v>
      </c>
    </row>
    <row r="229" spans="1:5" ht="36">
      <c r="A229" t="s">
        <v>46</v>
      </c>
      <c r="E229" s="29" t="s">
        <v>520</v>
      </c>
    </row>
    <row r="230" spans="1:18" ht="12.75" customHeight="1">
      <c r="A230" s="5" t="s">
        <v>36</v>
      </c>
      <c r="B230" s="5"/>
      <c r="C230" s="35" t="s">
        <v>28</v>
      </c>
      <c r="D230" s="5"/>
      <c r="E230" s="21" t="s">
        <v>129</v>
      </c>
      <c r="F230" s="5"/>
      <c r="G230" s="5"/>
      <c r="H230" s="5"/>
      <c r="I230" s="36">
        <f>0+Q230</f>
      </c>
      <c r="O230">
        <f>0+R230</f>
      </c>
      <c r="Q230">
        <f>0+I231+I235+I239+I243+I247+I251+I255+I259+I263+I267+I271</f>
      </c>
      <c r="R230">
        <f>0+O231+O235+O239+O243+O247+O251+O255+O259+O263+O267+O271</f>
      </c>
    </row>
    <row r="231" spans="1:16" ht="12.75">
      <c r="A231" s="18" t="s">
        <v>38</v>
      </c>
      <c r="B231" s="23" t="s">
        <v>544</v>
      </c>
      <c r="C231" s="23" t="s">
        <v>545</v>
      </c>
      <c r="D231" s="18" t="s">
        <v>40</v>
      </c>
      <c r="E231" s="24" t="s">
        <v>546</v>
      </c>
      <c r="F231" s="25" t="s">
        <v>114</v>
      </c>
      <c r="G231" s="26">
        <v>56.91</v>
      </c>
      <c r="H231" s="27">
        <v>0</v>
      </c>
      <c r="I231" s="27">
        <f>ROUND(ROUND(H231,2)*ROUND(G231,3),2)</f>
      </c>
      <c r="O231">
        <f>(I231*21)/100</f>
      </c>
      <c r="P231" t="s">
        <v>17</v>
      </c>
    </row>
    <row r="232" spans="1:5" ht="12.75">
      <c r="A232" s="28" t="s">
        <v>43</v>
      </c>
      <c r="E232" s="29" t="s">
        <v>40</v>
      </c>
    </row>
    <row r="233" spans="1:5" ht="12.75">
      <c r="A233" s="30" t="s">
        <v>45</v>
      </c>
      <c r="E233" s="31" t="s">
        <v>547</v>
      </c>
    </row>
    <row r="234" spans="1:5" ht="48">
      <c r="A234" t="s">
        <v>46</v>
      </c>
      <c r="E234" s="29" t="s">
        <v>292</v>
      </c>
    </row>
    <row r="235" spans="1:16" ht="12.75">
      <c r="A235" s="18" t="s">
        <v>38</v>
      </c>
      <c r="B235" s="23" t="s">
        <v>548</v>
      </c>
      <c r="C235" s="23" t="s">
        <v>289</v>
      </c>
      <c r="D235" s="18" t="s">
        <v>40</v>
      </c>
      <c r="E235" s="24" t="s">
        <v>290</v>
      </c>
      <c r="F235" s="25" t="s">
        <v>114</v>
      </c>
      <c r="G235" s="26">
        <v>74.525</v>
      </c>
      <c r="H235" s="27">
        <v>0</v>
      </c>
      <c r="I235" s="27">
        <f>ROUND(ROUND(H235,2)*ROUND(G235,3),2)</f>
      </c>
      <c r="O235">
        <f>(I235*21)/100</f>
      </c>
      <c r="P235" t="s">
        <v>17</v>
      </c>
    </row>
    <row r="236" spans="1:5" ht="12.75">
      <c r="A236" s="28" t="s">
        <v>43</v>
      </c>
      <c r="E236" s="29" t="s">
        <v>40</v>
      </c>
    </row>
    <row r="237" spans="1:5" ht="12.75">
      <c r="A237" s="30" t="s">
        <v>45</v>
      </c>
      <c r="E237" s="31" t="s">
        <v>549</v>
      </c>
    </row>
    <row r="238" spans="1:5" ht="48">
      <c r="A238" t="s">
        <v>46</v>
      </c>
      <c r="E238" s="29" t="s">
        <v>292</v>
      </c>
    </row>
    <row r="239" spans="1:16" ht="12.75">
      <c r="A239" s="18" t="s">
        <v>38</v>
      </c>
      <c r="B239" s="23" t="s">
        <v>550</v>
      </c>
      <c r="C239" s="23" t="s">
        <v>551</v>
      </c>
      <c r="D239" s="18" t="s">
        <v>40</v>
      </c>
      <c r="E239" s="24" t="s">
        <v>552</v>
      </c>
      <c r="F239" s="25" t="s">
        <v>105</v>
      </c>
      <c r="G239" s="26">
        <v>82</v>
      </c>
      <c r="H239" s="27">
        <v>0</v>
      </c>
      <c r="I239" s="27">
        <f>ROUND(ROUND(H239,2)*ROUND(G239,3),2)</f>
      </c>
      <c r="O239">
        <f>(I239*0)/100</f>
      </c>
      <c r="P239" t="s">
        <v>20</v>
      </c>
    </row>
    <row r="240" spans="1:5" ht="12.75">
      <c r="A240" s="28" t="s">
        <v>43</v>
      </c>
      <c r="E240" s="29" t="s">
        <v>40</v>
      </c>
    </row>
    <row r="241" spans="1:5" ht="12.75">
      <c r="A241" s="30" t="s">
        <v>45</v>
      </c>
      <c r="E241" s="31" t="s">
        <v>553</v>
      </c>
    </row>
    <row r="242" spans="1:5" ht="84.75">
      <c r="A242" t="s">
        <v>46</v>
      </c>
      <c r="E242" s="29" t="s">
        <v>554</v>
      </c>
    </row>
    <row r="243" spans="1:16" ht="12.75">
      <c r="A243" s="18" t="s">
        <v>38</v>
      </c>
      <c r="B243" s="23" t="s">
        <v>555</v>
      </c>
      <c r="C243" s="23" t="s">
        <v>556</v>
      </c>
      <c r="D243" s="18" t="s">
        <v>40</v>
      </c>
      <c r="E243" s="24" t="s">
        <v>557</v>
      </c>
      <c r="F243" s="25" t="s">
        <v>105</v>
      </c>
      <c r="G243" s="26">
        <v>284.55</v>
      </c>
      <c r="H243" s="27">
        <v>0</v>
      </c>
      <c r="I243" s="27">
        <f>ROUND(ROUND(H243,2)*ROUND(G243,3),2)</f>
      </c>
      <c r="O243">
        <f>(I243*21)/100</f>
      </c>
      <c r="P243" t="s">
        <v>17</v>
      </c>
    </row>
    <row r="244" spans="1:5" ht="12.75">
      <c r="A244" s="28" t="s">
        <v>43</v>
      </c>
      <c r="E244" s="29" t="s">
        <v>40</v>
      </c>
    </row>
    <row r="245" spans="1:5" ht="24">
      <c r="A245" s="30" t="s">
        <v>45</v>
      </c>
      <c r="E245" s="31" t="s">
        <v>558</v>
      </c>
    </row>
    <row r="246" spans="1:5" ht="48">
      <c r="A246" t="s">
        <v>46</v>
      </c>
      <c r="E246" s="29" t="s">
        <v>303</v>
      </c>
    </row>
    <row r="247" spans="1:16" ht="12.75">
      <c r="A247" s="18" t="s">
        <v>38</v>
      </c>
      <c r="B247" s="23" t="s">
        <v>559</v>
      </c>
      <c r="C247" s="23" t="s">
        <v>300</v>
      </c>
      <c r="D247" s="18" t="s">
        <v>40</v>
      </c>
      <c r="E247" s="24" t="s">
        <v>301</v>
      </c>
      <c r="F247" s="25" t="s">
        <v>105</v>
      </c>
      <c r="G247" s="26">
        <v>2485.52</v>
      </c>
      <c r="H247" s="27">
        <v>0</v>
      </c>
      <c r="I247" s="27">
        <f>ROUND(ROUND(H247,2)*ROUND(G247,3),2)</f>
      </c>
      <c r="O247">
        <f>(I247*21)/100</f>
      </c>
      <c r="P247" t="s">
        <v>17</v>
      </c>
    </row>
    <row r="248" spans="1:5" ht="12.75">
      <c r="A248" s="28" t="s">
        <v>43</v>
      </c>
      <c r="E248" s="29" t="s">
        <v>40</v>
      </c>
    </row>
    <row r="249" spans="1:5" ht="48">
      <c r="A249" s="30" t="s">
        <v>45</v>
      </c>
      <c r="E249" s="31" t="s">
        <v>560</v>
      </c>
    </row>
    <row r="250" spans="1:5" ht="48">
      <c r="A250" t="s">
        <v>46</v>
      </c>
      <c r="E250" s="29" t="s">
        <v>303</v>
      </c>
    </row>
    <row r="251" spans="1:16" ht="12.75">
      <c r="A251" s="18" t="s">
        <v>38</v>
      </c>
      <c r="B251" s="23" t="s">
        <v>561</v>
      </c>
      <c r="C251" s="23" t="s">
        <v>562</v>
      </c>
      <c r="D251" s="18" t="s">
        <v>40</v>
      </c>
      <c r="E251" s="24" t="s">
        <v>563</v>
      </c>
      <c r="F251" s="25" t="s">
        <v>114</v>
      </c>
      <c r="G251" s="26">
        <v>74.482</v>
      </c>
      <c r="H251" s="27">
        <v>0</v>
      </c>
      <c r="I251" s="27">
        <f>ROUND(ROUND(H251,2)*ROUND(G251,3),2)</f>
      </c>
      <c r="O251">
        <f>(I251*21)/100</f>
      </c>
      <c r="P251" t="s">
        <v>17</v>
      </c>
    </row>
    <row r="252" spans="1:5" ht="12.75">
      <c r="A252" s="28" t="s">
        <v>43</v>
      </c>
      <c r="E252" s="29" t="s">
        <v>40</v>
      </c>
    </row>
    <row r="253" spans="1:5" ht="48">
      <c r="A253" s="30" t="s">
        <v>45</v>
      </c>
      <c r="E253" s="31" t="s">
        <v>564</v>
      </c>
    </row>
    <row r="254" spans="1:5" ht="120.75">
      <c r="A254" t="s">
        <v>46</v>
      </c>
      <c r="E254" s="29" t="s">
        <v>307</v>
      </c>
    </row>
    <row r="255" spans="1:16" ht="12.75">
      <c r="A255" s="18" t="s">
        <v>38</v>
      </c>
      <c r="B255" s="23" t="s">
        <v>565</v>
      </c>
      <c r="C255" s="23" t="s">
        <v>566</v>
      </c>
      <c r="D255" s="18" t="s">
        <v>40</v>
      </c>
      <c r="E255" s="24" t="s">
        <v>567</v>
      </c>
      <c r="F255" s="25" t="s">
        <v>114</v>
      </c>
      <c r="G255" s="26">
        <v>24.39</v>
      </c>
      <c r="H255" s="27">
        <v>0</v>
      </c>
      <c r="I255" s="27">
        <f>ROUND(ROUND(H255,2)*ROUND(G255,3),2)</f>
      </c>
      <c r="O255">
        <f>(I255*21)/100</f>
      </c>
      <c r="P255" t="s">
        <v>17</v>
      </c>
    </row>
    <row r="256" spans="1:5" ht="12.75">
      <c r="A256" s="28" t="s">
        <v>43</v>
      </c>
      <c r="E256" s="29" t="s">
        <v>40</v>
      </c>
    </row>
    <row r="257" spans="1:5" ht="12.75">
      <c r="A257" s="30" t="s">
        <v>45</v>
      </c>
      <c r="E257" s="31" t="s">
        <v>568</v>
      </c>
    </row>
    <row r="258" spans="1:5" ht="120.75">
      <c r="A258" t="s">
        <v>46</v>
      </c>
      <c r="E258" s="29" t="s">
        <v>307</v>
      </c>
    </row>
    <row r="259" spans="1:16" ht="12.75">
      <c r="A259" s="18" t="s">
        <v>38</v>
      </c>
      <c r="B259" s="23" t="s">
        <v>569</v>
      </c>
      <c r="C259" s="23" t="s">
        <v>570</v>
      </c>
      <c r="D259" s="18" t="s">
        <v>40</v>
      </c>
      <c r="E259" s="24" t="s">
        <v>571</v>
      </c>
      <c r="F259" s="25" t="s">
        <v>114</v>
      </c>
      <c r="G259" s="26">
        <v>44.898</v>
      </c>
      <c r="H259" s="27">
        <v>0</v>
      </c>
      <c r="I259" s="27">
        <f>ROUND(ROUND(H259,2)*ROUND(G259,3),2)</f>
      </c>
      <c r="O259">
        <f>(I259*21)/100</f>
      </c>
      <c r="P259" t="s">
        <v>17</v>
      </c>
    </row>
    <row r="260" spans="1:5" ht="12.75">
      <c r="A260" s="28" t="s">
        <v>43</v>
      </c>
      <c r="E260" s="29" t="s">
        <v>40</v>
      </c>
    </row>
    <row r="261" spans="1:5" ht="48">
      <c r="A261" s="30" t="s">
        <v>45</v>
      </c>
      <c r="E261" s="31" t="s">
        <v>572</v>
      </c>
    </row>
    <row r="262" spans="1:5" ht="120.75">
      <c r="A262" t="s">
        <v>46</v>
      </c>
      <c r="E262" s="29" t="s">
        <v>307</v>
      </c>
    </row>
    <row r="263" spans="1:16" ht="12.75">
      <c r="A263" s="18" t="s">
        <v>38</v>
      </c>
      <c r="B263" s="23" t="s">
        <v>573</v>
      </c>
      <c r="C263" s="23" t="s">
        <v>574</v>
      </c>
      <c r="D263" s="18" t="s">
        <v>40</v>
      </c>
      <c r="E263" s="24" t="s">
        <v>575</v>
      </c>
      <c r="F263" s="25" t="s">
        <v>114</v>
      </c>
      <c r="G263" s="26">
        <v>3.609</v>
      </c>
      <c r="H263" s="27">
        <v>0</v>
      </c>
      <c r="I263" s="27">
        <f>ROUND(ROUND(H263,2)*ROUND(G263,3),2)</f>
      </c>
      <c r="O263">
        <f>(I263*21)/100</f>
      </c>
      <c r="P263" t="s">
        <v>17</v>
      </c>
    </row>
    <row r="264" spans="1:5" ht="12.75">
      <c r="A264" s="28" t="s">
        <v>43</v>
      </c>
      <c r="E264" s="29" t="s">
        <v>40</v>
      </c>
    </row>
    <row r="265" spans="1:5" ht="12.75">
      <c r="A265" s="30" t="s">
        <v>45</v>
      </c>
      <c r="E265" s="31" t="s">
        <v>576</v>
      </c>
    </row>
    <row r="266" spans="1:5" ht="120.75">
      <c r="A266" t="s">
        <v>46</v>
      </c>
      <c r="E266" s="29" t="s">
        <v>307</v>
      </c>
    </row>
    <row r="267" spans="1:16" ht="12.75">
      <c r="A267" s="18" t="s">
        <v>38</v>
      </c>
      <c r="B267" s="23" t="s">
        <v>577</v>
      </c>
      <c r="C267" s="23" t="s">
        <v>578</v>
      </c>
      <c r="D267" s="18" t="s">
        <v>40</v>
      </c>
      <c r="E267" s="24" t="s">
        <v>579</v>
      </c>
      <c r="F267" s="25" t="s">
        <v>114</v>
      </c>
      <c r="G267" s="26">
        <v>20.631</v>
      </c>
      <c r="H267" s="27">
        <v>0</v>
      </c>
      <c r="I267" s="27">
        <f>ROUND(ROUND(H267,2)*ROUND(G267,3),2)</f>
      </c>
      <c r="O267">
        <f>(I267*21)/100</f>
      </c>
      <c r="P267" t="s">
        <v>17</v>
      </c>
    </row>
    <row r="268" spans="1:5" ht="12.75">
      <c r="A268" s="28" t="s">
        <v>43</v>
      </c>
      <c r="E268" s="29" t="s">
        <v>40</v>
      </c>
    </row>
    <row r="269" spans="1:5" ht="12.75">
      <c r="A269" s="30" t="s">
        <v>45</v>
      </c>
      <c r="E269" s="31" t="s">
        <v>580</v>
      </c>
    </row>
    <row r="270" spans="1:5" ht="120.75">
      <c r="A270" t="s">
        <v>46</v>
      </c>
      <c r="E270" s="29" t="s">
        <v>307</v>
      </c>
    </row>
    <row r="271" spans="1:16" ht="12.75">
      <c r="A271" s="18" t="s">
        <v>38</v>
      </c>
      <c r="B271" s="23" t="s">
        <v>581</v>
      </c>
      <c r="C271" s="23" t="s">
        <v>308</v>
      </c>
      <c r="D271" s="18" t="s">
        <v>40</v>
      </c>
      <c r="E271" s="24" t="s">
        <v>309</v>
      </c>
      <c r="F271" s="25" t="s">
        <v>105</v>
      </c>
      <c r="G271" s="26">
        <v>242.9</v>
      </c>
      <c r="H271" s="27">
        <v>0</v>
      </c>
      <c r="I271" s="27">
        <f>ROUND(ROUND(H271,2)*ROUND(G271,3),2)</f>
      </c>
      <c r="O271">
        <f>(I271*21)/100</f>
      </c>
      <c r="P271" t="s">
        <v>17</v>
      </c>
    </row>
    <row r="272" spans="1:5" ht="12.75">
      <c r="A272" s="28" t="s">
        <v>43</v>
      </c>
      <c r="E272" s="29" t="s">
        <v>40</v>
      </c>
    </row>
    <row r="273" spans="1:5" ht="36">
      <c r="A273" s="30" t="s">
        <v>45</v>
      </c>
      <c r="E273" s="31" t="s">
        <v>582</v>
      </c>
    </row>
    <row r="274" spans="1:5" ht="132.75">
      <c r="A274" t="s">
        <v>46</v>
      </c>
      <c r="E274" s="29" t="s">
        <v>311</v>
      </c>
    </row>
    <row r="275" spans="1:18" ht="12.75" customHeight="1">
      <c r="A275" s="5" t="s">
        <v>36</v>
      </c>
      <c r="B275" s="5"/>
      <c r="C275" s="35" t="s">
        <v>30</v>
      </c>
      <c r="D275" s="5"/>
      <c r="E275" s="21" t="s">
        <v>583</v>
      </c>
      <c r="F275" s="5"/>
      <c r="G275" s="5"/>
      <c r="H275" s="5"/>
      <c r="I275" s="36">
        <f>0+Q275</f>
      </c>
      <c r="O275">
        <f>0+R275</f>
      </c>
      <c r="Q275">
        <f>0+I276+I280+I284+I288+I292+I296+I300+I304+I308+I312</f>
      </c>
      <c r="R275">
        <f>0+O276+O280+O284+O288+O292+O296+O300+O304+O308+O312</f>
      </c>
    </row>
    <row r="276" spans="1:16" ht="12.75">
      <c r="A276" s="18" t="s">
        <v>38</v>
      </c>
      <c r="B276" s="23" t="s">
        <v>584</v>
      </c>
      <c r="C276" s="23" t="s">
        <v>585</v>
      </c>
      <c r="D276" s="18" t="s">
        <v>40</v>
      </c>
      <c r="E276" s="24" t="s">
        <v>586</v>
      </c>
      <c r="F276" s="25" t="s">
        <v>105</v>
      </c>
      <c r="G276" s="26">
        <v>22.5</v>
      </c>
      <c r="H276" s="27">
        <v>0</v>
      </c>
      <c r="I276" s="27">
        <f>ROUND(ROUND(H276,2)*ROUND(G276,3),2)</f>
      </c>
      <c r="O276">
        <f>(I276*21)/100</f>
      </c>
      <c r="P276" t="s">
        <v>17</v>
      </c>
    </row>
    <row r="277" spans="1:5" ht="12.75">
      <c r="A277" s="28" t="s">
        <v>43</v>
      </c>
      <c r="E277" s="29" t="s">
        <v>40</v>
      </c>
    </row>
    <row r="278" spans="1:5" ht="12.75">
      <c r="A278" s="30" t="s">
        <v>45</v>
      </c>
      <c r="E278" s="31" t="s">
        <v>587</v>
      </c>
    </row>
    <row r="279" spans="1:5" ht="60">
      <c r="A279" t="s">
        <v>46</v>
      </c>
      <c r="E279" s="29" t="s">
        <v>588</v>
      </c>
    </row>
    <row r="280" spans="1:16" ht="12.75">
      <c r="A280" s="18" t="s">
        <v>38</v>
      </c>
      <c r="B280" s="23" t="s">
        <v>589</v>
      </c>
      <c r="C280" s="23" t="s">
        <v>590</v>
      </c>
      <c r="D280" s="18" t="s">
        <v>40</v>
      </c>
      <c r="E280" s="24" t="s">
        <v>591</v>
      </c>
      <c r="F280" s="25" t="s">
        <v>105</v>
      </c>
      <c r="G280" s="26">
        <v>2820.024</v>
      </c>
      <c r="H280" s="27">
        <v>0</v>
      </c>
      <c r="I280" s="27">
        <f>ROUND(ROUND(H280,2)*ROUND(G280,3),2)</f>
      </c>
      <c r="O280">
        <f>(I280*21)/100</f>
      </c>
      <c r="P280" t="s">
        <v>17</v>
      </c>
    </row>
    <row r="281" spans="1:5" ht="12.75">
      <c r="A281" s="28" t="s">
        <v>43</v>
      </c>
      <c r="E281" s="29" t="s">
        <v>40</v>
      </c>
    </row>
    <row r="282" spans="1:5" ht="217.5">
      <c r="A282" s="30" t="s">
        <v>45</v>
      </c>
      <c r="E282" s="31" t="s">
        <v>592</v>
      </c>
    </row>
    <row r="283" spans="1:5" ht="60">
      <c r="A283" t="s">
        <v>46</v>
      </c>
      <c r="E283" s="29" t="s">
        <v>588</v>
      </c>
    </row>
    <row r="284" spans="1:16" ht="12.75">
      <c r="A284" s="18" t="s">
        <v>38</v>
      </c>
      <c r="B284" s="23" t="s">
        <v>593</v>
      </c>
      <c r="C284" s="23" t="s">
        <v>594</v>
      </c>
      <c r="D284" s="18" t="s">
        <v>40</v>
      </c>
      <c r="E284" s="24" t="s">
        <v>595</v>
      </c>
      <c r="F284" s="25" t="s">
        <v>105</v>
      </c>
      <c r="G284" s="26">
        <v>805.721</v>
      </c>
      <c r="H284" s="27">
        <v>0</v>
      </c>
      <c r="I284" s="27">
        <f>ROUND(ROUND(H284,2)*ROUND(G284,3),2)</f>
      </c>
      <c r="O284">
        <f>(I284*21)/100</f>
      </c>
      <c r="P284" t="s">
        <v>17</v>
      </c>
    </row>
    <row r="285" spans="1:5" ht="12.75">
      <c r="A285" s="28" t="s">
        <v>43</v>
      </c>
      <c r="E285" s="29" t="s">
        <v>40</v>
      </c>
    </row>
    <row r="286" spans="1:5" ht="217.5">
      <c r="A286" s="30" t="s">
        <v>45</v>
      </c>
      <c r="E286" s="31" t="s">
        <v>596</v>
      </c>
    </row>
    <row r="287" spans="1:5" ht="60">
      <c r="A287" t="s">
        <v>46</v>
      </c>
      <c r="E287" s="29" t="s">
        <v>588</v>
      </c>
    </row>
    <row r="288" spans="1:16" ht="12.75">
      <c r="A288" s="18" t="s">
        <v>38</v>
      </c>
      <c r="B288" s="23" t="s">
        <v>597</v>
      </c>
      <c r="C288" s="23" t="s">
        <v>598</v>
      </c>
      <c r="D288" s="18" t="s">
        <v>40</v>
      </c>
      <c r="E288" s="24" t="s">
        <v>599</v>
      </c>
      <c r="F288" s="25" t="s">
        <v>105</v>
      </c>
      <c r="G288" s="26">
        <v>402.861</v>
      </c>
      <c r="H288" s="27">
        <v>0</v>
      </c>
      <c r="I288" s="27">
        <f>ROUND(ROUND(H288,2)*ROUND(G288,3),2)</f>
      </c>
      <c r="O288">
        <f>(I288*21)/100</f>
      </c>
      <c r="P288" t="s">
        <v>17</v>
      </c>
    </row>
    <row r="289" spans="1:5" ht="12.75">
      <c r="A289" s="28" t="s">
        <v>43</v>
      </c>
      <c r="E289" s="29" t="s">
        <v>40</v>
      </c>
    </row>
    <row r="290" spans="1:5" ht="217.5">
      <c r="A290" s="30" t="s">
        <v>45</v>
      </c>
      <c r="E290" s="31" t="s">
        <v>600</v>
      </c>
    </row>
    <row r="291" spans="1:5" ht="60">
      <c r="A291" t="s">
        <v>46</v>
      </c>
      <c r="E291" s="29" t="s">
        <v>588</v>
      </c>
    </row>
    <row r="292" spans="1:16" ht="12.75">
      <c r="A292" s="18" t="s">
        <v>38</v>
      </c>
      <c r="B292" s="23" t="s">
        <v>601</v>
      </c>
      <c r="C292" s="23" t="s">
        <v>602</v>
      </c>
      <c r="D292" s="18" t="s">
        <v>40</v>
      </c>
      <c r="E292" s="24" t="s">
        <v>603</v>
      </c>
      <c r="F292" s="25" t="s">
        <v>105</v>
      </c>
      <c r="G292" s="26">
        <v>4028.605</v>
      </c>
      <c r="H292" s="27">
        <v>0</v>
      </c>
      <c r="I292" s="27">
        <f>ROUND(ROUND(H292,2)*ROUND(G292,3),2)</f>
      </c>
      <c r="O292">
        <f>(I292*21)/100</f>
      </c>
      <c r="P292" t="s">
        <v>17</v>
      </c>
    </row>
    <row r="293" spans="1:5" ht="12.75">
      <c r="A293" s="28" t="s">
        <v>43</v>
      </c>
      <c r="E293" s="29" t="s">
        <v>40</v>
      </c>
    </row>
    <row r="294" spans="1:5" ht="181.5">
      <c r="A294" s="30" t="s">
        <v>45</v>
      </c>
      <c r="E294" s="31" t="s">
        <v>604</v>
      </c>
    </row>
    <row r="295" spans="1:5" ht="60">
      <c r="A295" t="s">
        <v>46</v>
      </c>
      <c r="E295" s="29" t="s">
        <v>588</v>
      </c>
    </row>
    <row r="296" spans="1:16" ht="12.75">
      <c r="A296" s="18" t="s">
        <v>38</v>
      </c>
      <c r="B296" s="23" t="s">
        <v>605</v>
      </c>
      <c r="C296" s="23" t="s">
        <v>606</v>
      </c>
      <c r="D296" s="18" t="s">
        <v>40</v>
      </c>
      <c r="E296" s="24" t="s">
        <v>607</v>
      </c>
      <c r="F296" s="25" t="s">
        <v>105</v>
      </c>
      <c r="G296" s="26">
        <v>4028.605</v>
      </c>
      <c r="H296" s="27">
        <v>0</v>
      </c>
      <c r="I296" s="27">
        <f>ROUND(ROUND(H296,2)*ROUND(G296,3),2)</f>
      </c>
      <c r="O296">
        <f>(I296*21)/100</f>
      </c>
      <c r="P296" t="s">
        <v>17</v>
      </c>
    </row>
    <row r="297" spans="1:5" ht="12.75">
      <c r="A297" s="28" t="s">
        <v>43</v>
      </c>
      <c r="E297" s="29" t="s">
        <v>40</v>
      </c>
    </row>
    <row r="298" spans="1:5" ht="181.5">
      <c r="A298" s="30" t="s">
        <v>45</v>
      </c>
      <c r="E298" s="31" t="s">
        <v>604</v>
      </c>
    </row>
    <row r="299" spans="1:5" ht="60">
      <c r="A299" t="s">
        <v>46</v>
      </c>
      <c r="E299" s="29" t="s">
        <v>588</v>
      </c>
    </row>
    <row r="300" spans="1:16" ht="12.75">
      <c r="A300" s="18" t="s">
        <v>38</v>
      </c>
      <c r="B300" s="23" t="s">
        <v>608</v>
      </c>
      <c r="C300" s="23" t="s">
        <v>609</v>
      </c>
      <c r="D300" s="18" t="s">
        <v>40</v>
      </c>
      <c r="E300" s="24" t="s">
        <v>610</v>
      </c>
      <c r="F300" s="25" t="s">
        <v>105</v>
      </c>
      <c r="G300" s="26">
        <v>1007.151</v>
      </c>
      <c r="H300" s="27">
        <v>0</v>
      </c>
      <c r="I300" s="27">
        <f>ROUND(ROUND(H300,2)*ROUND(G300,3),2)</f>
      </c>
      <c r="O300">
        <f>(I300*21)/100</f>
      </c>
      <c r="P300" t="s">
        <v>17</v>
      </c>
    </row>
    <row r="301" spans="1:5" ht="12.75">
      <c r="A301" s="28" t="s">
        <v>43</v>
      </c>
      <c r="E301" s="29" t="s">
        <v>40</v>
      </c>
    </row>
    <row r="302" spans="1:5" ht="217.5">
      <c r="A302" s="30" t="s">
        <v>45</v>
      </c>
      <c r="E302" s="31" t="s">
        <v>611</v>
      </c>
    </row>
    <row r="303" spans="1:5" ht="48">
      <c r="A303" t="s">
        <v>46</v>
      </c>
      <c r="E303" s="29" t="s">
        <v>612</v>
      </c>
    </row>
    <row r="304" spans="1:16" ht="12.75">
      <c r="A304" s="18" t="s">
        <v>38</v>
      </c>
      <c r="B304" s="23" t="s">
        <v>613</v>
      </c>
      <c r="C304" s="23" t="s">
        <v>614</v>
      </c>
      <c r="D304" s="18" t="s">
        <v>40</v>
      </c>
      <c r="E304" s="24" t="s">
        <v>615</v>
      </c>
      <c r="F304" s="25" t="s">
        <v>105</v>
      </c>
      <c r="G304" s="26">
        <v>402.861</v>
      </c>
      <c r="H304" s="27">
        <v>0</v>
      </c>
      <c r="I304" s="27">
        <f>ROUND(ROUND(H304,2)*ROUND(G304,3),2)</f>
      </c>
      <c r="O304">
        <f>(I304*21)/100</f>
      </c>
      <c r="P304" t="s">
        <v>17</v>
      </c>
    </row>
    <row r="305" spans="1:5" ht="12.75">
      <c r="A305" s="28" t="s">
        <v>43</v>
      </c>
      <c r="E305" s="29" t="s">
        <v>40</v>
      </c>
    </row>
    <row r="306" spans="1:5" ht="217.5">
      <c r="A306" s="30" t="s">
        <v>45</v>
      </c>
      <c r="E306" s="31" t="s">
        <v>616</v>
      </c>
    </row>
    <row r="307" spans="1:5" ht="48">
      <c r="A307" t="s">
        <v>46</v>
      </c>
      <c r="E307" s="29" t="s">
        <v>612</v>
      </c>
    </row>
    <row r="308" spans="1:16" ht="12.75">
      <c r="A308" s="18" t="s">
        <v>38</v>
      </c>
      <c r="B308" s="23" t="s">
        <v>617</v>
      </c>
      <c r="C308" s="23" t="s">
        <v>618</v>
      </c>
      <c r="D308" s="18" t="s">
        <v>40</v>
      </c>
      <c r="E308" s="24" t="s">
        <v>619</v>
      </c>
      <c r="F308" s="25" t="s">
        <v>230</v>
      </c>
      <c r="G308" s="26">
        <v>2.88</v>
      </c>
      <c r="H308" s="27">
        <v>0</v>
      </c>
      <c r="I308" s="27">
        <f>ROUND(ROUND(H308,2)*ROUND(G308,3),2)</f>
      </c>
      <c r="O308">
        <f>(I308*21)/100</f>
      </c>
      <c r="P308" t="s">
        <v>17</v>
      </c>
    </row>
    <row r="309" spans="1:5" ht="12.75">
      <c r="A309" s="28" t="s">
        <v>43</v>
      </c>
      <c r="E309" s="29" t="s">
        <v>40</v>
      </c>
    </row>
    <row r="310" spans="1:5" ht="12.75">
      <c r="A310" s="30" t="s">
        <v>45</v>
      </c>
      <c r="E310" s="31" t="s">
        <v>620</v>
      </c>
    </row>
    <row r="311" spans="1:5" ht="60">
      <c r="A311" t="s">
        <v>46</v>
      </c>
      <c r="E311" s="29" t="s">
        <v>621</v>
      </c>
    </row>
    <row r="312" spans="1:16" ht="12.75">
      <c r="A312" s="18" t="s">
        <v>38</v>
      </c>
      <c r="B312" s="23" t="s">
        <v>622</v>
      </c>
      <c r="C312" s="23" t="s">
        <v>623</v>
      </c>
      <c r="D312" s="18" t="s">
        <v>40</v>
      </c>
      <c r="E312" s="24" t="s">
        <v>624</v>
      </c>
      <c r="F312" s="25" t="s">
        <v>105</v>
      </c>
      <c r="G312" s="26">
        <v>202.525</v>
      </c>
      <c r="H312" s="27">
        <v>0</v>
      </c>
      <c r="I312" s="27">
        <f>ROUND(ROUND(H312,2)*ROUND(G312,3),2)</f>
      </c>
      <c r="O312">
        <f>(I312*21)/100</f>
      </c>
      <c r="P312" t="s">
        <v>17</v>
      </c>
    </row>
    <row r="313" spans="1:5" ht="12.75">
      <c r="A313" s="28" t="s">
        <v>43</v>
      </c>
      <c r="E313" s="29" t="s">
        <v>40</v>
      </c>
    </row>
    <row r="314" spans="1:5" ht="108.75">
      <c r="A314" s="30" t="s">
        <v>45</v>
      </c>
      <c r="E314" s="31" t="s">
        <v>625</v>
      </c>
    </row>
    <row r="315" spans="1:5" ht="72.75">
      <c r="A315" t="s">
        <v>46</v>
      </c>
      <c r="E315" s="29" t="s">
        <v>626</v>
      </c>
    </row>
    <row r="316" spans="1:18" ht="12.75" customHeight="1">
      <c r="A316" s="5" t="s">
        <v>36</v>
      </c>
      <c r="B316" s="5"/>
      <c r="C316" s="35" t="s">
        <v>67</v>
      </c>
      <c r="D316" s="5"/>
      <c r="E316" s="21" t="s">
        <v>627</v>
      </c>
      <c r="F316" s="5"/>
      <c r="G316" s="5"/>
      <c r="H316" s="5"/>
      <c r="I316" s="36">
        <f>0+Q316</f>
      </c>
      <c r="O316">
        <f>0+R316</f>
      </c>
      <c r="Q316">
        <f>0+I317+I321+I325+I329+I333+I337+I341</f>
      </c>
      <c r="R316">
        <f>0+O317+O321+O325+O329+O333+O337+O341</f>
      </c>
    </row>
    <row r="317" spans="1:16" ht="12.75">
      <c r="A317" s="18" t="s">
        <v>38</v>
      </c>
      <c r="B317" s="23" t="s">
        <v>628</v>
      </c>
      <c r="C317" s="23" t="s">
        <v>629</v>
      </c>
      <c r="D317" s="18" t="s">
        <v>40</v>
      </c>
      <c r="E317" s="24" t="s">
        <v>630</v>
      </c>
      <c r="F317" s="25" t="s">
        <v>105</v>
      </c>
      <c r="G317" s="26">
        <v>105</v>
      </c>
      <c r="H317" s="27">
        <v>0</v>
      </c>
      <c r="I317" s="27">
        <f>ROUND(ROUND(H317,2)*ROUND(G317,3),2)</f>
      </c>
      <c r="O317">
        <f>(I317*0)/100</f>
      </c>
      <c r="P317" t="s">
        <v>20</v>
      </c>
    </row>
    <row r="318" spans="1:5" ht="12.75">
      <c r="A318" s="28" t="s">
        <v>43</v>
      </c>
      <c r="E318" s="29" t="s">
        <v>631</v>
      </c>
    </row>
    <row r="319" spans="1:5" ht="36">
      <c r="A319" s="30" t="s">
        <v>45</v>
      </c>
      <c r="E319" s="31" t="s">
        <v>632</v>
      </c>
    </row>
    <row r="320" spans="1:5" ht="169.5">
      <c r="A320" t="s">
        <v>46</v>
      </c>
      <c r="E320" s="29" t="s">
        <v>633</v>
      </c>
    </row>
    <row r="321" spans="1:16" ht="12.75">
      <c r="A321" s="18" t="s">
        <v>38</v>
      </c>
      <c r="B321" s="23" t="s">
        <v>634</v>
      </c>
      <c r="C321" s="23" t="s">
        <v>635</v>
      </c>
      <c r="D321" s="18" t="s">
        <v>40</v>
      </c>
      <c r="E321" s="24" t="s">
        <v>636</v>
      </c>
      <c r="F321" s="25" t="s">
        <v>105</v>
      </c>
      <c r="G321" s="26">
        <v>921.88</v>
      </c>
      <c r="H321" s="27">
        <v>0</v>
      </c>
      <c r="I321" s="27">
        <f>ROUND(ROUND(H321,2)*ROUND(G321,3),2)</f>
      </c>
      <c r="O321">
        <f>(I321*0)/100</f>
      </c>
      <c r="P321" t="s">
        <v>20</v>
      </c>
    </row>
    <row r="322" spans="1:5" ht="12.75">
      <c r="A322" s="28" t="s">
        <v>43</v>
      </c>
      <c r="E322" s="29" t="s">
        <v>637</v>
      </c>
    </row>
    <row r="323" spans="1:5" ht="12.75">
      <c r="A323" s="30" t="s">
        <v>45</v>
      </c>
      <c r="E323" s="31" t="s">
        <v>638</v>
      </c>
    </row>
    <row r="324" spans="1:5" ht="181.5">
      <c r="A324" t="s">
        <v>46</v>
      </c>
      <c r="E324" s="29" t="s">
        <v>639</v>
      </c>
    </row>
    <row r="325" spans="1:16" ht="12.75">
      <c r="A325" s="18" t="s">
        <v>38</v>
      </c>
      <c r="B325" s="23" t="s">
        <v>640</v>
      </c>
      <c r="C325" s="23" t="s">
        <v>641</v>
      </c>
      <c r="D325" s="18" t="s">
        <v>40</v>
      </c>
      <c r="E325" s="24" t="s">
        <v>642</v>
      </c>
      <c r="F325" s="25" t="s">
        <v>105</v>
      </c>
      <c r="G325" s="26">
        <v>333.575</v>
      </c>
      <c r="H325" s="27">
        <v>0</v>
      </c>
      <c r="I325" s="27">
        <f>ROUND(ROUND(H325,2)*ROUND(G325,3),2)</f>
      </c>
      <c r="O325">
        <f>(I325*0)/100</f>
      </c>
      <c r="P325" t="s">
        <v>20</v>
      </c>
    </row>
    <row r="326" spans="1:5" ht="12.75">
      <c r="A326" s="28" t="s">
        <v>43</v>
      </c>
      <c r="E326" s="29" t="s">
        <v>643</v>
      </c>
    </row>
    <row r="327" spans="1:5" ht="12.75">
      <c r="A327" s="30" t="s">
        <v>45</v>
      </c>
      <c r="E327" s="31" t="s">
        <v>644</v>
      </c>
    </row>
    <row r="328" spans="1:5" ht="36">
      <c r="A328" t="s">
        <v>46</v>
      </c>
      <c r="E328" s="29" t="s">
        <v>645</v>
      </c>
    </row>
    <row r="329" spans="1:16" ht="12.75">
      <c r="A329" s="18" t="s">
        <v>38</v>
      </c>
      <c r="B329" s="23" t="s">
        <v>646</v>
      </c>
      <c r="C329" s="23" t="s">
        <v>647</v>
      </c>
      <c r="D329" s="18" t="s">
        <v>40</v>
      </c>
      <c r="E329" s="24" t="s">
        <v>648</v>
      </c>
      <c r="F329" s="25" t="s">
        <v>105</v>
      </c>
      <c r="G329" s="26">
        <v>105</v>
      </c>
      <c r="H329" s="27">
        <v>0</v>
      </c>
      <c r="I329" s="27">
        <f>ROUND(ROUND(H329,2)*ROUND(G329,3),2)</f>
      </c>
      <c r="O329">
        <f>(I329*0)/100</f>
      </c>
      <c r="P329" t="s">
        <v>20</v>
      </c>
    </row>
    <row r="330" spans="1:5" ht="12.75">
      <c r="A330" s="28" t="s">
        <v>43</v>
      </c>
      <c r="E330" s="29" t="s">
        <v>649</v>
      </c>
    </row>
    <row r="331" spans="1:5" ht="36">
      <c r="A331" s="30" t="s">
        <v>45</v>
      </c>
      <c r="E331" s="31" t="s">
        <v>632</v>
      </c>
    </row>
    <row r="332" spans="1:5" ht="36">
      <c r="A332" t="s">
        <v>46</v>
      </c>
      <c r="E332" s="29" t="s">
        <v>645</v>
      </c>
    </row>
    <row r="333" spans="1:16" ht="12.75">
      <c r="A333" s="18" t="s">
        <v>38</v>
      </c>
      <c r="B333" s="23" t="s">
        <v>650</v>
      </c>
      <c r="C333" s="23" t="s">
        <v>651</v>
      </c>
      <c r="D333" s="18" t="s">
        <v>40</v>
      </c>
      <c r="E333" s="24" t="s">
        <v>652</v>
      </c>
      <c r="F333" s="25" t="s">
        <v>230</v>
      </c>
      <c r="G333" s="26">
        <v>138</v>
      </c>
      <c r="H333" s="27">
        <v>0</v>
      </c>
      <c r="I333" s="27">
        <f>ROUND(ROUND(H333,2)*ROUND(G333,3),2)</f>
      </c>
      <c r="O333">
        <f>(I333*21)/100</f>
      </c>
      <c r="P333" t="s">
        <v>17</v>
      </c>
    </row>
    <row r="334" spans="1:5" ht="12.75">
      <c r="A334" s="28" t="s">
        <v>43</v>
      </c>
      <c r="E334" s="29" t="s">
        <v>40</v>
      </c>
    </row>
    <row r="335" spans="1:5" ht="72.75">
      <c r="A335" s="30" t="s">
        <v>45</v>
      </c>
      <c r="E335" s="31" t="s">
        <v>653</v>
      </c>
    </row>
    <row r="336" spans="1:5" ht="169.5">
      <c r="A336" t="s">
        <v>46</v>
      </c>
      <c r="E336" s="29" t="s">
        <v>654</v>
      </c>
    </row>
    <row r="337" spans="1:16" ht="12.75">
      <c r="A337" s="18" t="s">
        <v>38</v>
      </c>
      <c r="B337" s="23" t="s">
        <v>655</v>
      </c>
      <c r="C337" s="23" t="s">
        <v>656</v>
      </c>
      <c r="D337" s="18" t="s">
        <v>40</v>
      </c>
      <c r="E337" s="24" t="s">
        <v>657</v>
      </c>
      <c r="F337" s="25" t="s">
        <v>105</v>
      </c>
      <c r="G337" s="26">
        <v>8</v>
      </c>
      <c r="H337" s="27">
        <v>0</v>
      </c>
      <c r="I337" s="27">
        <f>ROUND(ROUND(H337,2)*ROUND(G337,3),2)</f>
      </c>
      <c r="O337">
        <f>(I337*21)/100</f>
      </c>
      <c r="P337" t="s">
        <v>17</v>
      </c>
    </row>
    <row r="338" spans="1:5" ht="12.75">
      <c r="A338" s="28" t="s">
        <v>43</v>
      </c>
      <c r="E338" s="29" t="s">
        <v>40</v>
      </c>
    </row>
    <row r="339" spans="1:5" ht="12.75">
      <c r="A339" s="30" t="s">
        <v>45</v>
      </c>
      <c r="E339" s="31" t="s">
        <v>658</v>
      </c>
    </row>
    <row r="340" spans="1:5" ht="36">
      <c r="A340" t="s">
        <v>46</v>
      </c>
      <c r="E340" s="29" t="s">
        <v>659</v>
      </c>
    </row>
    <row r="341" spans="1:16" ht="12.75">
      <c r="A341" s="18" t="s">
        <v>38</v>
      </c>
      <c r="B341" s="23" t="s">
        <v>660</v>
      </c>
      <c r="C341" s="23" t="s">
        <v>661</v>
      </c>
      <c r="D341" s="18" t="s">
        <v>40</v>
      </c>
      <c r="E341" s="24" t="s">
        <v>662</v>
      </c>
      <c r="F341" s="25" t="s">
        <v>105</v>
      </c>
      <c r="G341" s="26">
        <v>363.9</v>
      </c>
      <c r="H341" s="27">
        <v>0</v>
      </c>
      <c r="I341" s="27">
        <f>ROUND(ROUND(H341,2)*ROUND(G341,3),2)</f>
      </c>
      <c r="O341">
        <f>(I341*0)/100</f>
      </c>
      <c r="P341" t="s">
        <v>20</v>
      </c>
    </row>
    <row r="342" spans="1:5" ht="12.75">
      <c r="A342" s="28" t="s">
        <v>43</v>
      </c>
      <c r="E342" s="29" t="s">
        <v>40</v>
      </c>
    </row>
    <row r="343" spans="1:5" ht="12.75">
      <c r="A343" s="30" t="s">
        <v>45</v>
      </c>
      <c r="E343" s="31" t="s">
        <v>663</v>
      </c>
    </row>
    <row r="344" spans="1:5" ht="36">
      <c r="A344" t="s">
        <v>46</v>
      </c>
      <c r="E344" s="29" t="s">
        <v>664</v>
      </c>
    </row>
    <row r="345" spans="1:18" ht="12.75" customHeight="1">
      <c r="A345" s="5" t="s">
        <v>36</v>
      </c>
      <c r="B345" s="5"/>
      <c r="C345" s="35" t="s">
        <v>72</v>
      </c>
      <c r="D345" s="5"/>
      <c r="E345" s="21" t="s">
        <v>665</v>
      </c>
      <c r="F345" s="5"/>
      <c r="G345" s="5"/>
      <c r="H345" s="5"/>
      <c r="I345" s="36">
        <f>0+Q345</f>
      </c>
      <c r="O345">
        <f>0+R345</f>
      </c>
      <c r="Q345">
        <f>0+I346+I350+I354+I358+I362</f>
      </c>
      <c r="R345">
        <f>0+O346+O350+O354+O358+O362</f>
      </c>
    </row>
    <row r="346" spans="1:16" ht="12.75">
      <c r="A346" s="18" t="s">
        <v>38</v>
      </c>
      <c r="B346" s="23" t="s">
        <v>666</v>
      </c>
      <c r="C346" s="23" t="s">
        <v>667</v>
      </c>
      <c r="D346" s="18" t="s">
        <v>40</v>
      </c>
      <c r="E346" s="24" t="s">
        <v>668</v>
      </c>
      <c r="F346" s="25" t="s">
        <v>230</v>
      </c>
      <c r="G346" s="26">
        <v>35.5</v>
      </c>
      <c r="H346" s="27">
        <v>0</v>
      </c>
      <c r="I346" s="27">
        <f>ROUND(ROUND(H346,2)*ROUND(G346,3),2)</f>
      </c>
      <c r="O346">
        <f>(I346*21)/100</f>
      </c>
      <c r="P346" t="s">
        <v>17</v>
      </c>
    </row>
    <row r="347" spans="1:5" ht="12.75">
      <c r="A347" s="28" t="s">
        <v>43</v>
      </c>
      <c r="E347" s="29" t="s">
        <v>40</v>
      </c>
    </row>
    <row r="348" spans="1:5" ht="36">
      <c r="A348" s="30" t="s">
        <v>45</v>
      </c>
      <c r="E348" s="31" t="s">
        <v>669</v>
      </c>
    </row>
    <row r="349" spans="1:5" ht="217.5">
      <c r="A349" t="s">
        <v>46</v>
      </c>
      <c r="E349" s="29" t="s">
        <v>670</v>
      </c>
    </row>
    <row r="350" spans="1:16" ht="12.75">
      <c r="A350" s="18" t="s">
        <v>38</v>
      </c>
      <c r="B350" s="23" t="s">
        <v>671</v>
      </c>
      <c r="C350" s="23" t="s">
        <v>672</v>
      </c>
      <c r="D350" s="18" t="s">
        <v>40</v>
      </c>
      <c r="E350" s="24" t="s">
        <v>673</v>
      </c>
      <c r="F350" s="25" t="s">
        <v>230</v>
      </c>
      <c r="G350" s="26">
        <v>612.5</v>
      </c>
      <c r="H350" s="27">
        <v>0</v>
      </c>
      <c r="I350" s="27">
        <f>ROUND(ROUND(H350,2)*ROUND(G350,3),2)</f>
      </c>
      <c r="O350">
        <f>(I350*21)/100</f>
      </c>
      <c r="P350" t="s">
        <v>17</v>
      </c>
    </row>
    <row r="351" spans="1:5" ht="12.75">
      <c r="A351" s="28" t="s">
        <v>43</v>
      </c>
      <c r="E351" s="29" t="s">
        <v>40</v>
      </c>
    </row>
    <row r="352" spans="1:5" ht="12.75">
      <c r="A352" s="30" t="s">
        <v>45</v>
      </c>
      <c r="E352" s="31" t="s">
        <v>674</v>
      </c>
    </row>
    <row r="353" spans="1:5" ht="217.5">
      <c r="A353" t="s">
        <v>46</v>
      </c>
      <c r="E353" s="29" t="s">
        <v>675</v>
      </c>
    </row>
    <row r="354" spans="1:16" ht="12.75">
      <c r="A354" s="18" t="s">
        <v>38</v>
      </c>
      <c r="B354" s="23" t="s">
        <v>676</v>
      </c>
      <c r="C354" s="23" t="s">
        <v>677</v>
      </c>
      <c r="D354" s="18" t="s">
        <v>40</v>
      </c>
      <c r="E354" s="24" t="s">
        <v>678</v>
      </c>
      <c r="F354" s="25" t="s">
        <v>230</v>
      </c>
      <c r="G354" s="26">
        <v>250</v>
      </c>
      <c r="H354" s="27">
        <v>0</v>
      </c>
      <c r="I354" s="27">
        <f>ROUND(ROUND(H354,2)*ROUND(G354,3),2)</f>
      </c>
      <c r="O354">
        <f>(I354*21)/100</f>
      </c>
      <c r="P354" t="s">
        <v>17</v>
      </c>
    </row>
    <row r="355" spans="1:5" ht="12.75">
      <c r="A355" s="28" t="s">
        <v>43</v>
      </c>
      <c r="E355" s="29" t="s">
        <v>40</v>
      </c>
    </row>
    <row r="356" spans="1:5" ht="12.75">
      <c r="A356" s="30" t="s">
        <v>45</v>
      </c>
      <c r="E356" s="31" t="s">
        <v>679</v>
      </c>
    </row>
    <row r="357" spans="1:5" ht="217.5">
      <c r="A357" t="s">
        <v>46</v>
      </c>
      <c r="E357" s="29" t="s">
        <v>675</v>
      </c>
    </row>
    <row r="358" spans="1:16" ht="12.75">
      <c r="A358" s="18" t="s">
        <v>38</v>
      </c>
      <c r="B358" s="23" t="s">
        <v>680</v>
      </c>
      <c r="C358" s="23" t="s">
        <v>681</v>
      </c>
      <c r="D358" s="18" t="s">
        <v>40</v>
      </c>
      <c r="E358" s="24" t="s">
        <v>682</v>
      </c>
      <c r="F358" s="25" t="s">
        <v>90</v>
      </c>
      <c r="G358" s="26">
        <v>4</v>
      </c>
      <c r="H358" s="27">
        <v>0</v>
      </c>
      <c r="I358" s="27">
        <f>ROUND(ROUND(H358,2)*ROUND(G358,3),2)</f>
      </c>
      <c r="O358">
        <f>(I358*21)/100</f>
      </c>
      <c r="P358" t="s">
        <v>17</v>
      </c>
    </row>
    <row r="359" spans="1:5" ht="12.75">
      <c r="A359" s="28" t="s">
        <v>43</v>
      </c>
      <c r="E359" s="29" t="s">
        <v>40</v>
      </c>
    </row>
    <row r="360" spans="1:5" ht="12.75">
      <c r="A360" s="30" t="s">
        <v>45</v>
      </c>
      <c r="E360" s="31" t="s">
        <v>40</v>
      </c>
    </row>
    <row r="361" spans="1:5" ht="132.75">
      <c r="A361" t="s">
        <v>46</v>
      </c>
      <c r="E361" s="29" t="s">
        <v>683</v>
      </c>
    </row>
    <row r="362" spans="1:16" ht="12.75">
      <c r="A362" s="18" t="s">
        <v>38</v>
      </c>
      <c r="B362" s="23" t="s">
        <v>684</v>
      </c>
      <c r="C362" s="23" t="s">
        <v>685</v>
      </c>
      <c r="D362" s="18" t="s">
        <v>40</v>
      </c>
      <c r="E362" s="24" t="s">
        <v>686</v>
      </c>
      <c r="F362" s="25" t="s">
        <v>90</v>
      </c>
      <c r="G362" s="26">
        <v>16</v>
      </c>
      <c r="H362" s="27">
        <v>0</v>
      </c>
      <c r="I362" s="27">
        <f>ROUND(ROUND(H362,2)*ROUND(G362,3),2)</f>
      </c>
      <c r="O362">
        <f>(I362*21)/100</f>
      </c>
      <c r="P362" t="s">
        <v>17</v>
      </c>
    </row>
    <row r="363" spans="1:5" ht="12.75">
      <c r="A363" s="28" t="s">
        <v>43</v>
      </c>
      <c r="E363" s="29" t="s">
        <v>687</v>
      </c>
    </row>
    <row r="364" spans="1:5" ht="12.75">
      <c r="A364" s="30" t="s">
        <v>45</v>
      </c>
      <c r="E364" s="31" t="s">
        <v>40</v>
      </c>
    </row>
    <row r="365" spans="1:5" ht="12.75">
      <c r="A365" t="s">
        <v>46</v>
      </c>
      <c r="E365" s="29" t="s">
        <v>40</v>
      </c>
    </row>
    <row r="366" spans="1:18" ht="12.75" customHeight="1">
      <c r="A366" s="5" t="s">
        <v>36</v>
      </c>
      <c r="B366" s="5"/>
      <c r="C366" s="35" t="s">
        <v>33</v>
      </c>
      <c r="D366" s="5"/>
      <c r="E366" s="21" t="s">
        <v>140</v>
      </c>
      <c r="F366" s="5"/>
      <c r="G366" s="5"/>
      <c r="H366" s="5"/>
      <c r="I366" s="36">
        <f>0+Q366</f>
      </c>
      <c r="O366">
        <f>0+R366</f>
      </c>
      <c r="Q366">
        <f>0+I367+I371+I375+I379+I383+I387+I391+I395+I399+I403+I407+I411+I415+I419+I423+I427+I431+I435+I439+I443+I447+I451+I455+I459+I463+I467+I471+I475</f>
      </c>
      <c r="R366">
        <f>0+O367+O371+O375+O379+O383+O387+O391+O395+O399+O403+O407+O411+O415+O419+O423+O427+O431+O435+O439+O443+O447+O451+O455+O459+O463+O467+O471+O475</f>
      </c>
    </row>
    <row r="367" spans="1:16" ht="12.75">
      <c r="A367" s="18" t="s">
        <v>38</v>
      </c>
      <c r="B367" s="23" t="s">
        <v>688</v>
      </c>
      <c r="C367" s="23" t="s">
        <v>689</v>
      </c>
      <c r="D367" s="18" t="s">
        <v>40</v>
      </c>
      <c r="E367" s="24" t="s">
        <v>690</v>
      </c>
      <c r="F367" s="25" t="s">
        <v>90</v>
      </c>
      <c r="G367" s="26">
        <v>34</v>
      </c>
      <c r="H367" s="27">
        <v>0</v>
      </c>
      <c r="I367" s="27">
        <f>ROUND(ROUND(H367,2)*ROUND(G367,3),2)</f>
      </c>
      <c r="O367">
        <f>(I367*21)/100</f>
      </c>
      <c r="P367" t="s">
        <v>17</v>
      </c>
    </row>
    <row r="368" spans="1:5" ht="12.75">
      <c r="A368" s="28" t="s">
        <v>43</v>
      </c>
      <c r="E368" s="29" t="s">
        <v>40</v>
      </c>
    </row>
    <row r="369" spans="1:5" ht="36">
      <c r="A369" s="30" t="s">
        <v>45</v>
      </c>
      <c r="E369" s="31" t="s">
        <v>691</v>
      </c>
    </row>
    <row r="370" spans="1:5" ht="36">
      <c r="A370" t="s">
        <v>46</v>
      </c>
      <c r="E370" s="29" t="s">
        <v>692</v>
      </c>
    </row>
    <row r="371" spans="1:16" ht="12.75">
      <c r="A371" s="18" t="s">
        <v>38</v>
      </c>
      <c r="B371" s="23" t="s">
        <v>693</v>
      </c>
      <c r="C371" s="23" t="s">
        <v>694</v>
      </c>
      <c r="D371" s="18" t="s">
        <v>40</v>
      </c>
      <c r="E371" s="24" t="s">
        <v>695</v>
      </c>
      <c r="F371" s="25" t="s">
        <v>90</v>
      </c>
      <c r="G371" s="26">
        <v>2</v>
      </c>
      <c r="H371" s="27">
        <v>0</v>
      </c>
      <c r="I371" s="27">
        <f>ROUND(ROUND(H371,2)*ROUND(G371,3),2)</f>
      </c>
      <c r="O371">
        <f>(I371*21)/100</f>
      </c>
      <c r="P371" t="s">
        <v>17</v>
      </c>
    </row>
    <row r="372" spans="1:5" ht="12.75">
      <c r="A372" s="28" t="s">
        <v>43</v>
      </c>
      <c r="E372" s="29" t="s">
        <v>40</v>
      </c>
    </row>
    <row r="373" spans="1:5" ht="12.75">
      <c r="A373" s="30" t="s">
        <v>45</v>
      </c>
      <c r="E373" s="31" t="s">
        <v>40</v>
      </c>
    </row>
    <row r="374" spans="1:5" ht="24">
      <c r="A374" t="s">
        <v>46</v>
      </c>
      <c r="E374" s="29" t="s">
        <v>696</v>
      </c>
    </row>
    <row r="375" spans="1:16" ht="12.75">
      <c r="A375" s="18" t="s">
        <v>38</v>
      </c>
      <c r="B375" s="23" t="s">
        <v>697</v>
      </c>
      <c r="C375" s="23" t="s">
        <v>698</v>
      </c>
      <c r="D375" s="18" t="s">
        <v>40</v>
      </c>
      <c r="E375" s="24" t="s">
        <v>699</v>
      </c>
      <c r="F375" s="25" t="s">
        <v>90</v>
      </c>
      <c r="G375" s="26">
        <v>6</v>
      </c>
      <c r="H375" s="27">
        <v>0</v>
      </c>
      <c r="I375" s="27">
        <f>ROUND(ROUND(H375,2)*ROUND(G375,3),2)</f>
      </c>
      <c r="O375">
        <f>(I375*21)/100</f>
      </c>
      <c r="P375" t="s">
        <v>17</v>
      </c>
    </row>
    <row r="376" spans="1:5" ht="12.75">
      <c r="A376" s="28" t="s">
        <v>43</v>
      </c>
      <c r="E376" s="29" t="s">
        <v>40</v>
      </c>
    </row>
    <row r="377" spans="1:5" ht="12.75">
      <c r="A377" s="30" t="s">
        <v>45</v>
      </c>
      <c r="E377" s="31" t="s">
        <v>700</v>
      </c>
    </row>
    <row r="378" spans="1:5" ht="48">
      <c r="A378" t="s">
        <v>46</v>
      </c>
      <c r="E378" s="29" t="s">
        <v>701</v>
      </c>
    </row>
    <row r="379" spans="1:16" ht="24">
      <c r="A379" s="18" t="s">
        <v>38</v>
      </c>
      <c r="B379" s="23" t="s">
        <v>702</v>
      </c>
      <c r="C379" s="23" t="s">
        <v>703</v>
      </c>
      <c r="D379" s="18" t="s">
        <v>40</v>
      </c>
      <c r="E379" s="24" t="s">
        <v>704</v>
      </c>
      <c r="F379" s="25" t="s">
        <v>90</v>
      </c>
      <c r="G379" s="26">
        <v>2</v>
      </c>
      <c r="H379" s="27">
        <v>0</v>
      </c>
      <c r="I379" s="27">
        <f>ROUND(ROUND(H379,2)*ROUND(G379,3),2)</f>
      </c>
      <c r="O379">
        <f>(I379*21)/100</f>
      </c>
      <c r="P379" t="s">
        <v>17</v>
      </c>
    </row>
    <row r="380" spans="1:5" ht="12.75">
      <c r="A380" s="28" t="s">
        <v>43</v>
      </c>
      <c r="E380" s="29" t="s">
        <v>40</v>
      </c>
    </row>
    <row r="381" spans="1:5" ht="12.75">
      <c r="A381" s="30" t="s">
        <v>45</v>
      </c>
      <c r="E381" s="31" t="s">
        <v>40</v>
      </c>
    </row>
    <row r="382" spans="1:5" ht="48">
      <c r="A382" t="s">
        <v>46</v>
      </c>
      <c r="E382" s="29" t="s">
        <v>705</v>
      </c>
    </row>
    <row r="383" spans="1:16" ht="12.75">
      <c r="A383" s="18" t="s">
        <v>38</v>
      </c>
      <c r="B383" s="23" t="s">
        <v>706</v>
      </c>
      <c r="C383" s="23" t="s">
        <v>707</v>
      </c>
      <c r="D383" s="18" t="s">
        <v>40</v>
      </c>
      <c r="E383" s="24" t="s">
        <v>708</v>
      </c>
      <c r="F383" s="25" t="s">
        <v>105</v>
      </c>
      <c r="G383" s="26">
        <v>112.5</v>
      </c>
      <c r="H383" s="27">
        <v>0</v>
      </c>
      <c r="I383" s="27">
        <f>ROUND(ROUND(H383,2)*ROUND(G383,3),2)</f>
      </c>
      <c r="O383">
        <f>(I383*21)/100</f>
      </c>
      <c r="P383" t="s">
        <v>17</v>
      </c>
    </row>
    <row r="384" spans="1:5" ht="12.75">
      <c r="A384" s="28" t="s">
        <v>43</v>
      </c>
      <c r="E384" s="29" t="s">
        <v>40</v>
      </c>
    </row>
    <row r="385" spans="1:5" ht="12.75">
      <c r="A385" s="30" t="s">
        <v>45</v>
      </c>
      <c r="E385" s="31" t="s">
        <v>709</v>
      </c>
    </row>
    <row r="386" spans="1:5" ht="36">
      <c r="A386" t="s">
        <v>46</v>
      </c>
      <c r="E386" s="29" t="s">
        <v>710</v>
      </c>
    </row>
    <row r="387" spans="1:16" ht="12.75">
      <c r="A387" s="18" t="s">
        <v>38</v>
      </c>
      <c r="B387" s="23" t="s">
        <v>711</v>
      </c>
      <c r="C387" s="23" t="s">
        <v>712</v>
      </c>
      <c r="D387" s="18" t="s">
        <v>40</v>
      </c>
      <c r="E387" s="24" t="s">
        <v>713</v>
      </c>
      <c r="F387" s="25" t="s">
        <v>105</v>
      </c>
      <c r="G387" s="26">
        <v>112.5</v>
      </c>
      <c r="H387" s="27">
        <v>0</v>
      </c>
      <c r="I387" s="27">
        <f>ROUND(ROUND(H387,2)*ROUND(G387,3),2)</f>
      </c>
      <c r="O387">
        <f>(I387*21)/100</f>
      </c>
      <c r="P387" t="s">
        <v>17</v>
      </c>
    </row>
    <row r="388" spans="1:5" ht="12.75">
      <c r="A388" s="28" t="s">
        <v>43</v>
      </c>
      <c r="E388" s="29" t="s">
        <v>40</v>
      </c>
    </row>
    <row r="389" spans="1:5" ht="12.75">
      <c r="A389" s="30" t="s">
        <v>45</v>
      </c>
      <c r="E389" s="31" t="s">
        <v>714</v>
      </c>
    </row>
    <row r="390" spans="1:5" ht="36">
      <c r="A390" t="s">
        <v>46</v>
      </c>
      <c r="E390" s="29" t="s">
        <v>710</v>
      </c>
    </row>
    <row r="391" spans="1:16" ht="12.75">
      <c r="A391" s="18" t="s">
        <v>38</v>
      </c>
      <c r="B391" s="23" t="s">
        <v>715</v>
      </c>
      <c r="C391" s="23" t="s">
        <v>716</v>
      </c>
      <c r="D391" s="18" t="s">
        <v>40</v>
      </c>
      <c r="E391" s="24" t="s">
        <v>717</v>
      </c>
      <c r="F391" s="25" t="s">
        <v>230</v>
      </c>
      <c r="G391" s="26">
        <v>255.5</v>
      </c>
      <c r="H391" s="27">
        <v>0</v>
      </c>
      <c r="I391" s="27">
        <f>ROUND(ROUND(H391,2)*ROUND(G391,3),2)</f>
      </c>
      <c r="O391">
        <f>(I391*21)/100</f>
      </c>
      <c r="P391" t="s">
        <v>17</v>
      </c>
    </row>
    <row r="392" spans="1:5" ht="12.75">
      <c r="A392" s="28" t="s">
        <v>43</v>
      </c>
      <c r="E392" s="29" t="s">
        <v>718</v>
      </c>
    </row>
    <row r="393" spans="1:5" ht="36">
      <c r="A393" s="30" t="s">
        <v>45</v>
      </c>
      <c r="E393" s="31" t="s">
        <v>719</v>
      </c>
    </row>
    <row r="394" spans="1:5" ht="24">
      <c r="A394" t="s">
        <v>46</v>
      </c>
      <c r="E394" s="29" t="s">
        <v>720</v>
      </c>
    </row>
    <row r="395" spans="1:16" ht="12.75">
      <c r="A395" s="18" t="s">
        <v>38</v>
      </c>
      <c r="B395" s="23" t="s">
        <v>721</v>
      </c>
      <c r="C395" s="23" t="s">
        <v>722</v>
      </c>
      <c r="D395" s="18" t="s">
        <v>40</v>
      </c>
      <c r="E395" s="24" t="s">
        <v>723</v>
      </c>
      <c r="F395" s="25" t="s">
        <v>105</v>
      </c>
      <c r="G395" s="26">
        <v>17.65</v>
      </c>
      <c r="H395" s="27">
        <v>0</v>
      </c>
      <c r="I395" s="27">
        <f>ROUND(ROUND(H395,2)*ROUND(G395,3),2)</f>
      </c>
      <c r="O395">
        <f>(I395*21)/100</f>
      </c>
      <c r="P395" t="s">
        <v>17</v>
      </c>
    </row>
    <row r="396" spans="1:5" ht="12.75">
      <c r="A396" s="28" t="s">
        <v>43</v>
      </c>
      <c r="E396" s="29" t="s">
        <v>40</v>
      </c>
    </row>
    <row r="397" spans="1:5" ht="48">
      <c r="A397" s="30" t="s">
        <v>45</v>
      </c>
      <c r="E397" s="31" t="s">
        <v>724</v>
      </c>
    </row>
    <row r="398" spans="1:5" ht="24">
      <c r="A398" t="s">
        <v>46</v>
      </c>
      <c r="E398" s="29" t="s">
        <v>725</v>
      </c>
    </row>
    <row r="399" spans="1:16" ht="12.75">
      <c r="A399" s="18" t="s">
        <v>38</v>
      </c>
      <c r="B399" s="23" t="s">
        <v>726</v>
      </c>
      <c r="C399" s="23" t="s">
        <v>341</v>
      </c>
      <c r="D399" s="18" t="s">
        <v>40</v>
      </c>
      <c r="E399" s="24" t="s">
        <v>727</v>
      </c>
      <c r="F399" s="25" t="s">
        <v>230</v>
      </c>
      <c r="G399" s="26">
        <v>255.5</v>
      </c>
      <c r="H399" s="27">
        <v>0</v>
      </c>
      <c r="I399" s="27">
        <f>ROUND(ROUND(H399,2)*ROUND(G399,3),2)</f>
      </c>
      <c r="O399">
        <f>(I399*21)/100</f>
      </c>
      <c r="P399" t="s">
        <v>17</v>
      </c>
    </row>
    <row r="400" spans="1:5" ht="12.75">
      <c r="A400" s="28" t="s">
        <v>43</v>
      </c>
      <c r="E400" s="29" t="s">
        <v>40</v>
      </c>
    </row>
    <row r="401" spans="1:5" ht="12.75">
      <c r="A401" s="30" t="s">
        <v>45</v>
      </c>
      <c r="E401" s="31" t="s">
        <v>728</v>
      </c>
    </row>
    <row r="402" spans="1:5" ht="36">
      <c r="A402" t="s">
        <v>46</v>
      </c>
      <c r="E402" s="29" t="s">
        <v>344</v>
      </c>
    </row>
    <row r="403" spans="1:16" ht="12.75">
      <c r="A403" s="18" t="s">
        <v>38</v>
      </c>
      <c r="B403" s="23" t="s">
        <v>729</v>
      </c>
      <c r="C403" s="23" t="s">
        <v>730</v>
      </c>
      <c r="D403" s="18" t="s">
        <v>40</v>
      </c>
      <c r="E403" s="24" t="s">
        <v>731</v>
      </c>
      <c r="F403" s="25" t="s">
        <v>230</v>
      </c>
      <c r="G403" s="26">
        <v>26.6</v>
      </c>
      <c r="H403" s="27">
        <v>0</v>
      </c>
      <c r="I403" s="27">
        <f>ROUND(ROUND(H403,2)*ROUND(G403,3),2)</f>
      </c>
      <c r="O403">
        <f>(I403*21)/100</f>
      </c>
      <c r="P403" t="s">
        <v>17</v>
      </c>
    </row>
    <row r="404" spans="1:5" ht="12.75">
      <c r="A404" s="28" t="s">
        <v>43</v>
      </c>
      <c r="E404" s="29" t="s">
        <v>40</v>
      </c>
    </row>
    <row r="405" spans="1:5" ht="12.75">
      <c r="A405" s="30" t="s">
        <v>45</v>
      </c>
      <c r="E405" s="31" t="s">
        <v>732</v>
      </c>
    </row>
    <row r="406" spans="1:5" ht="36">
      <c r="A406" t="s">
        <v>46</v>
      </c>
      <c r="E406" s="29" t="s">
        <v>344</v>
      </c>
    </row>
    <row r="407" spans="1:16" ht="12.75">
      <c r="A407" s="18" t="s">
        <v>38</v>
      </c>
      <c r="B407" s="23" t="s">
        <v>733</v>
      </c>
      <c r="C407" s="23" t="s">
        <v>734</v>
      </c>
      <c r="D407" s="18" t="s">
        <v>40</v>
      </c>
      <c r="E407" s="24" t="s">
        <v>735</v>
      </c>
      <c r="F407" s="25" t="s">
        <v>114</v>
      </c>
      <c r="G407" s="26">
        <v>0.113</v>
      </c>
      <c r="H407" s="27">
        <v>0</v>
      </c>
      <c r="I407" s="27">
        <f>ROUND(ROUND(H407,2)*ROUND(G407,3),2)</f>
      </c>
      <c r="O407">
        <f>(I407*21)/100</f>
      </c>
      <c r="P407" t="s">
        <v>17</v>
      </c>
    </row>
    <row r="408" spans="1:5" ht="12.75">
      <c r="A408" s="28" t="s">
        <v>43</v>
      </c>
      <c r="E408" s="29" t="s">
        <v>40</v>
      </c>
    </row>
    <row r="409" spans="1:5" ht="24">
      <c r="A409" s="30" t="s">
        <v>45</v>
      </c>
      <c r="E409" s="31" t="s">
        <v>736</v>
      </c>
    </row>
    <row r="410" spans="1:5" ht="36">
      <c r="A410" t="s">
        <v>46</v>
      </c>
      <c r="E410" s="29" t="s">
        <v>344</v>
      </c>
    </row>
    <row r="411" spans="1:16" ht="12.75">
      <c r="A411" s="18" t="s">
        <v>38</v>
      </c>
      <c r="B411" s="23" t="s">
        <v>737</v>
      </c>
      <c r="C411" s="23" t="s">
        <v>738</v>
      </c>
      <c r="D411" s="18" t="s">
        <v>40</v>
      </c>
      <c r="E411" s="24" t="s">
        <v>739</v>
      </c>
      <c r="F411" s="25" t="s">
        <v>230</v>
      </c>
      <c r="G411" s="26">
        <v>46.2</v>
      </c>
      <c r="H411" s="27">
        <v>0</v>
      </c>
      <c r="I411" s="27">
        <f>ROUND(ROUND(H411,2)*ROUND(G411,3),2)</f>
      </c>
      <c r="O411">
        <f>(I411*21)/100</f>
      </c>
      <c r="P411" t="s">
        <v>17</v>
      </c>
    </row>
    <row r="412" spans="1:5" ht="12.75">
      <c r="A412" s="28" t="s">
        <v>43</v>
      </c>
      <c r="E412" s="29" t="s">
        <v>40</v>
      </c>
    </row>
    <row r="413" spans="1:5" ht="12.75">
      <c r="A413" s="30" t="s">
        <v>45</v>
      </c>
      <c r="E413" s="31" t="s">
        <v>740</v>
      </c>
    </row>
    <row r="414" spans="1:5" ht="242.25">
      <c r="A414" t="s">
        <v>46</v>
      </c>
      <c r="E414" s="29" t="s">
        <v>741</v>
      </c>
    </row>
    <row r="415" spans="1:16" ht="12.75">
      <c r="A415" s="18" t="s">
        <v>38</v>
      </c>
      <c r="B415" s="23" t="s">
        <v>742</v>
      </c>
      <c r="C415" s="23" t="s">
        <v>743</v>
      </c>
      <c r="D415" s="18" t="s">
        <v>93</v>
      </c>
      <c r="E415" s="24" t="s">
        <v>744</v>
      </c>
      <c r="F415" s="25" t="s">
        <v>79</v>
      </c>
      <c r="G415" s="26">
        <v>1</v>
      </c>
      <c r="H415" s="27">
        <v>0</v>
      </c>
      <c r="I415" s="27">
        <f>ROUND(ROUND(H415,2)*ROUND(G415,3),2)</f>
      </c>
      <c r="O415">
        <f>(I415*21)/100</f>
      </c>
      <c r="P415" t="s">
        <v>17</v>
      </c>
    </row>
    <row r="416" spans="1:5" ht="36">
      <c r="A416" s="28" t="s">
        <v>43</v>
      </c>
      <c r="E416" s="29" t="s">
        <v>745</v>
      </c>
    </row>
    <row r="417" spans="1:5" ht="12.75">
      <c r="A417" s="30" t="s">
        <v>45</v>
      </c>
      <c r="E417" s="31" t="s">
        <v>40</v>
      </c>
    </row>
    <row r="418" spans="1:5" ht="12.75">
      <c r="A418" t="s">
        <v>46</v>
      </c>
      <c r="E418" s="29" t="s">
        <v>40</v>
      </c>
    </row>
    <row r="419" spans="1:16" ht="12.75">
      <c r="A419" s="18" t="s">
        <v>38</v>
      </c>
      <c r="B419" s="23" t="s">
        <v>746</v>
      </c>
      <c r="C419" s="23" t="s">
        <v>747</v>
      </c>
      <c r="D419" s="18" t="s">
        <v>40</v>
      </c>
      <c r="E419" s="24" t="s">
        <v>748</v>
      </c>
      <c r="F419" s="25" t="s">
        <v>470</v>
      </c>
      <c r="G419" s="26">
        <v>530.09</v>
      </c>
      <c r="H419" s="27">
        <v>0</v>
      </c>
      <c r="I419" s="27">
        <f>ROUND(ROUND(H419,2)*ROUND(G419,3),2)</f>
      </c>
      <c r="O419">
        <f>(I419*21)/100</f>
      </c>
      <c r="P419" t="s">
        <v>17</v>
      </c>
    </row>
    <row r="420" spans="1:5" ht="12.75">
      <c r="A420" s="28" t="s">
        <v>43</v>
      </c>
      <c r="E420" s="29" t="s">
        <v>749</v>
      </c>
    </row>
    <row r="421" spans="1:5" ht="145.5">
      <c r="A421" s="30" t="s">
        <v>45</v>
      </c>
      <c r="E421" s="31" t="s">
        <v>750</v>
      </c>
    </row>
    <row r="422" spans="1:5" ht="409.5">
      <c r="A422" t="s">
        <v>46</v>
      </c>
      <c r="E422" s="29" t="s">
        <v>751</v>
      </c>
    </row>
    <row r="423" spans="1:16" ht="12.75">
      <c r="A423" s="18" t="s">
        <v>38</v>
      </c>
      <c r="B423" s="23" t="s">
        <v>752</v>
      </c>
      <c r="C423" s="23" t="s">
        <v>753</v>
      </c>
      <c r="D423" s="18" t="s">
        <v>40</v>
      </c>
      <c r="E423" s="24" t="s">
        <v>754</v>
      </c>
      <c r="F423" s="25" t="s">
        <v>90</v>
      </c>
      <c r="G423" s="26">
        <v>1</v>
      </c>
      <c r="H423" s="27">
        <v>0</v>
      </c>
      <c r="I423" s="27">
        <f>ROUND(ROUND(H423,2)*ROUND(G423,3),2)</f>
      </c>
      <c r="O423">
        <f>(I423*21)/100</f>
      </c>
      <c r="P423" t="s">
        <v>17</v>
      </c>
    </row>
    <row r="424" spans="1:5" ht="12.75">
      <c r="A424" s="28" t="s">
        <v>43</v>
      </c>
      <c r="E424" s="29" t="s">
        <v>40</v>
      </c>
    </row>
    <row r="425" spans="1:5" ht="12.75">
      <c r="A425" s="30" t="s">
        <v>45</v>
      </c>
      <c r="E425" s="31" t="s">
        <v>40</v>
      </c>
    </row>
    <row r="426" spans="1:5" ht="409.5">
      <c r="A426" t="s">
        <v>46</v>
      </c>
      <c r="E426" s="29" t="s">
        <v>751</v>
      </c>
    </row>
    <row r="427" spans="1:16" ht="12.75">
      <c r="A427" s="18" t="s">
        <v>38</v>
      </c>
      <c r="B427" s="23" t="s">
        <v>755</v>
      </c>
      <c r="C427" s="23" t="s">
        <v>756</v>
      </c>
      <c r="D427" s="18" t="s">
        <v>40</v>
      </c>
      <c r="E427" s="24" t="s">
        <v>757</v>
      </c>
      <c r="F427" s="25" t="s">
        <v>90</v>
      </c>
      <c r="G427" s="26">
        <v>48</v>
      </c>
      <c r="H427" s="27">
        <v>0</v>
      </c>
      <c r="I427" s="27">
        <f>ROUND(ROUND(H427,2)*ROUND(G427,3),2)</f>
      </c>
      <c r="O427">
        <f>(I427*21)/100</f>
      </c>
      <c r="P427" t="s">
        <v>17</v>
      </c>
    </row>
    <row r="428" spans="1:5" ht="12.75">
      <c r="A428" s="28" t="s">
        <v>43</v>
      </c>
      <c r="E428" s="29" t="s">
        <v>40</v>
      </c>
    </row>
    <row r="429" spans="1:5" ht="12.75">
      <c r="A429" s="30" t="s">
        <v>45</v>
      </c>
      <c r="E429" s="31" t="s">
        <v>40</v>
      </c>
    </row>
    <row r="430" spans="1:5" ht="242.25">
      <c r="A430" t="s">
        <v>46</v>
      </c>
      <c r="E430" s="29" t="s">
        <v>758</v>
      </c>
    </row>
    <row r="431" spans="1:16" ht="12.75">
      <c r="A431" s="18" t="s">
        <v>38</v>
      </c>
      <c r="B431" s="23" t="s">
        <v>759</v>
      </c>
      <c r="C431" s="23" t="s">
        <v>760</v>
      </c>
      <c r="D431" s="18" t="s">
        <v>40</v>
      </c>
      <c r="E431" s="24" t="s">
        <v>761</v>
      </c>
      <c r="F431" s="25" t="s">
        <v>105</v>
      </c>
      <c r="G431" s="26">
        <v>3175.948</v>
      </c>
      <c r="H431" s="27">
        <v>0</v>
      </c>
      <c r="I431" s="27">
        <f>ROUND(ROUND(H431,2)*ROUND(G431,3),2)</f>
      </c>
      <c r="O431">
        <f>(I431*21)/100</f>
      </c>
      <c r="P431" t="s">
        <v>17</v>
      </c>
    </row>
    <row r="432" spans="1:5" ht="12.75">
      <c r="A432" s="28" t="s">
        <v>43</v>
      </c>
      <c r="E432" s="29" t="s">
        <v>40</v>
      </c>
    </row>
    <row r="433" spans="1:5" ht="108.75">
      <c r="A433" s="30" t="s">
        <v>45</v>
      </c>
      <c r="E433" s="31" t="s">
        <v>762</v>
      </c>
    </row>
    <row r="434" spans="1:5" ht="12.75">
      <c r="A434" t="s">
        <v>46</v>
      </c>
      <c r="E434" s="29" t="s">
        <v>763</v>
      </c>
    </row>
    <row r="435" spans="1:16" ht="12.75">
      <c r="A435" s="18" t="s">
        <v>38</v>
      </c>
      <c r="B435" s="23" t="s">
        <v>764</v>
      </c>
      <c r="C435" s="23" t="s">
        <v>765</v>
      </c>
      <c r="D435" s="18" t="s">
        <v>40</v>
      </c>
      <c r="E435" s="24" t="s">
        <v>766</v>
      </c>
      <c r="F435" s="25" t="s">
        <v>105</v>
      </c>
      <c r="G435" s="26">
        <v>4055.373</v>
      </c>
      <c r="H435" s="27">
        <v>0</v>
      </c>
      <c r="I435" s="27">
        <f>ROUND(ROUND(H435,2)*ROUND(G435,3),2)</f>
      </c>
      <c r="O435">
        <f>(I435*0)/100</f>
      </c>
      <c r="P435" t="s">
        <v>20</v>
      </c>
    </row>
    <row r="436" spans="1:5" ht="12.75">
      <c r="A436" s="28" t="s">
        <v>43</v>
      </c>
      <c r="E436" s="29" t="s">
        <v>40</v>
      </c>
    </row>
    <row r="437" spans="1:5" ht="120.75">
      <c r="A437" s="30" t="s">
        <v>45</v>
      </c>
      <c r="E437" s="31" t="s">
        <v>767</v>
      </c>
    </row>
    <row r="438" spans="1:5" ht="12.75">
      <c r="A438" t="s">
        <v>46</v>
      </c>
      <c r="E438" s="29" t="s">
        <v>763</v>
      </c>
    </row>
    <row r="439" spans="1:16" ht="12.75">
      <c r="A439" s="18" t="s">
        <v>38</v>
      </c>
      <c r="B439" s="23" t="s">
        <v>768</v>
      </c>
      <c r="C439" s="23" t="s">
        <v>769</v>
      </c>
      <c r="D439" s="18" t="s">
        <v>40</v>
      </c>
      <c r="E439" s="24" t="s">
        <v>770</v>
      </c>
      <c r="F439" s="25" t="s">
        <v>105</v>
      </c>
      <c r="G439" s="26">
        <v>802.4</v>
      </c>
      <c r="H439" s="27">
        <v>0</v>
      </c>
      <c r="I439" s="27">
        <f>ROUND(ROUND(H439,2)*ROUND(G439,3),2)</f>
      </c>
      <c r="O439">
        <f>(I439*21)/100</f>
      </c>
      <c r="P439" t="s">
        <v>17</v>
      </c>
    </row>
    <row r="440" spans="1:5" ht="12.75">
      <c r="A440" s="28" t="s">
        <v>43</v>
      </c>
      <c r="E440" s="29" t="s">
        <v>40</v>
      </c>
    </row>
    <row r="441" spans="1:5" ht="12.75">
      <c r="A441" s="30" t="s">
        <v>45</v>
      </c>
      <c r="E441" s="31" t="s">
        <v>771</v>
      </c>
    </row>
    <row r="442" spans="1:5" ht="12.75">
      <c r="A442" t="s">
        <v>46</v>
      </c>
      <c r="E442" s="29" t="s">
        <v>772</v>
      </c>
    </row>
    <row r="443" spans="1:16" ht="12.75">
      <c r="A443" s="18" t="s">
        <v>38</v>
      </c>
      <c r="B443" s="23" t="s">
        <v>773</v>
      </c>
      <c r="C443" s="23" t="s">
        <v>774</v>
      </c>
      <c r="D443" s="18" t="s">
        <v>40</v>
      </c>
      <c r="E443" s="24" t="s">
        <v>775</v>
      </c>
      <c r="F443" s="25" t="s">
        <v>114</v>
      </c>
      <c r="G443" s="26">
        <v>193.79</v>
      </c>
      <c r="H443" s="27">
        <v>0</v>
      </c>
      <c r="I443" s="27">
        <f>ROUND(ROUND(H443,2)*ROUND(G443,3),2)</f>
      </c>
      <c r="O443">
        <f>(I443*21)/100</f>
      </c>
      <c r="P443" t="s">
        <v>17</v>
      </c>
    </row>
    <row r="444" spans="1:5" ht="12.75">
      <c r="A444" s="28" t="s">
        <v>43</v>
      </c>
      <c r="E444" s="29" t="s">
        <v>40</v>
      </c>
    </row>
    <row r="445" spans="1:5" ht="108.75">
      <c r="A445" s="30" t="s">
        <v>45</v>
      </c>
      <c r="E445" s="31" t="s">
        <v>776</v>
      </c>
    </row>
    <row r="446" spans="1:5" ht="96.75">
      <c r="A446" t="s">
        <v>46</v>
      </c>
      <c r="E446" s="29" t="s">
        <v>777</v>
      </c>
    </row>
    <row r="447" spans="1:16" ht="12.75">
      <c r="A447" s="18" t="s">
        <v>38</v>
      </c>
      <c r="B447" s="23" t="s">
        <v>778</v>
      </c>
      <c r="C447" s="23" t="s">
        <v>779</v>
      </c>
      <c r="D447" s="18" t="s">
        <v>40</v>
      </c>
      <c r="E447" s="24" t="s">
        <v>780</v>
      </c>
      <c r="F447" s="25" t="s">
        <v>252</v>
      </c>
      <c r="G447" s="26">
        <v>0.44</v>
      </c>
      <c r="H447" s="27">
        <v>0</v>
      </c>
      <c r="I447" s="27">
        <f>ROUND(ROUND(H447,2)*ROUND(G447,3),2)</f>
      </c>
      <c r="O447">
        <f>(I447*21)/100</f>
      </c>
      <c r="P447" t="s">
        <v>17</v>
      </c>
    </row>
    <row r="448" spans="1:5" ht="12.75">
      <c r="A448" s="28" t="s">
        <v>43</v>
      </c>
      <c r="E448" s="29" t="s">
        <v>40</v>
      </c>
    </row>
    <row r="449" spans="1:5" ht="36">
      <c r="A449" s="30" t="s">
        <v>45</v>
      </c>
      <c r="E449" s="31" t="s">
        <v>781</v>
      </c>
    </row>
    <row r="450" spans="1:5" ht="96.75">
      <c r="A450" t="s">
        <v>46</v>
      </c>
      <c r="E450" s="29" t="s">
        <v>782</v>
      </c>
    </row>
    <row r="451" spans="1:16" ht="12.75">
      <c r="A451" s="18" t="s">
        <v>38</v>
      </c>
      <c r="B451" s="23" t="s">
        <v>783</v>
      </c>
      <c r="C451" s="23" t="s">
        <v>784</v>
      </c>
      <c r="D451" s="18" t="s">
        <v>40</v>
      </c>
      <c r="E451" s="24" t="s">
        <v>785</v>
      </c>
      <c r="F451" s="25" t="s">
        <v>114</v>
      </c>
      <c r="G451" s="26">
        <v>41.34</v>
      </c>
      <c r="H451" s="27">
        <v>0</v>
      </c>
      <c r="I451" s="27">
        <f>ROUND(ROUND(H451,2)*ROUND(G451,3),2)</f>
      </c>
      <c r="O451">
        <f>(I451*21)/100</f>
      </c>
      <c r="P451" t="s">
        <v>17</v>
      </c>
    </row>
    <row r="452" spans="1:5" ht="12.75">
      <c r="A452" s="28" t="s">
        <v>43</v>
      </c>
      <c r="E452" s="29" t="s">
        <v>40</v>
      </c>
    </row>
    <row r="453" spans="1:5" ht="60">
      <c r="A453" s="30" t="s">
        <v>45</v>
      </c>
      <c r="E453" s="31" t="s">
        <v>786</v>
      </c>
    </row>
    <row r="454" spans="1:5" ht="72.75">
      <c r="A454" t="s">
        <v>46</v>
      </c>
      <c r="E454" s="29" t="s">
        <v>787</v>
      </c>
    </row>
    <row r="455" spans="1:16" ht="12.75">
      <c r="A455" s="18" t="s">
        <v>38</v>
      </c>
      <c r="B455" s="23" t="s">
        <v>788</v>
      </c>
      <c r="C455" s="23" t="s">
        <v>789</v>
      </c>
      <c r="D455" s="18" t="s">
        <v>40</v>
      </c>
      <c r="E455" s="24" t="s">
        <v>790</v>
      </c>
      <c r="F455" s="25" t="s">
        <v>114</v>
      </c>
      <c r="G455" s="26">
        <v>40.32</v>
      </c>
      <c r="H455" s="27">
        <v>0</v>
      </c>
      <c r="I455" s="27">
        <f>ROUND(ROUND(H455,2)*ROUND(G455,3),2)</f>
      </c>
      <c r="O455">
        <f>(I455*21)/100</f>
      </c>
      <c r="P455" t="s">
        <v>17</v>
      </c>
    </row>
    <row r="456" spans="1:5" ht="12.75">
      <c r="A456" s="28" t="s">
        <v>43</v>
      </c>
      <c r="E456" s="29" t="s">
        <v>40</v>
      </c>
    </row>
    <row r="457" spans="1:5" ht="48">
      <c r="A457" s="30" t="s">
        <v>45</v>
      </c>
      <c r="E457" s="31" t="s">
        <v>791</v>
      </c>
    </row>
    <row r="458" spans="1:5" ht="72.75">
      <c r="A458" t="s">
        <v>46</v>
      </c>
      <c r="E458" s="29" t="s">
        <v>787</v>
      </c>
    </row>
    <row r="459" spans="1:16" ht="12.75">
      <c r="A459" s="18" t="s">
        <v>38</v>
      </c>
      <c r="B459" s="23" t="s">
        <v>792</v>
      </c>
      <c r="C459" s="23" t="s">
        <v>793</v>
      </c>
      <c r="D459" s="18" t="s">
        <v>40</v>
      </c>
      <c r="E459" s="24" t="s">
        <v>794</v>
      </c>
      <c r="F459" s="25" t="s">
        <v>252</v>
      </c>
      <c r="G459" s="26">
        <v>2.038</v>
      </c>
      <c r="H459" s="27">
        <v>0</v>
      </c>
      <c r="I459" s="27">
        <f>ROUND(ROUND(H459,2)*ROUND(G459,3),2)</f>
      </c>
      <c r="O459">
        <f>(I459*21)/100</f>
      </c>
      <c r="P459" t="s">
        <v>17</v>
      </c>
    </row>
    <row r="460" spans="1:5" ht="12.75">
      <c r="A460" s="28" t="s">
        <v>43</v>
      </c>
      <c r="E460" s="29" t="s">
        <v>40</v>
      </c>
    </row>
    <row r="461" spans="1:5" ht="36">
      <c r="A461" s="30" t="s">
        <v>45</v>
      </c>
      <c r="E461" s="31" t="s">
        <v>795</v>
      </c>
    </row>
    <row r="462" spans="1:5" ht="72.75">
      <c r="A462" t="s">
        <v>46</v>
      </c>
      <c r="E462" s="29" t="s">
        <v>787</v>
      </c>
    </row>
    <row r="463" spans="1:16" ht="12.75">
      <c r="A463" s="18" t="s">
        <v>38</v>
      </c>
      <c r="B463" s="23" t="s">
        <v>796</v>
      </c>
      <c r="C463" s="23" t="s">
        <v>797</v>
      </c>
      <c r="D463" s="18" t="s">
        <v>40</v>
      </c>
      <c r="E463" s="24" t="s">
        <v>798</v>
      </c>
      <c r="F463" s="25" t="s">
        <v>230</v>
      </c>
      <c r="G463" s="26">
        <v>42.9</v>
      </c>
      <c r="H463" s="27">
        <v>0</v>
      </c>
      <c r="I463" s="27">
        <f>ROUND(ROUND(H463,2)*ROUND(G463,3),2)</f>
      </c>
      <c r="O463">
        <f>(I463*21)/100</f>
      </c>
      <c r="P463" t="s">
        <v>17</v>
      </c>
    </row>
    <row r="464" spans="1:5" ht="12.75">
      <c r="A464" s="28" t="s">
        <v>43</v>
      </c>
      <c r="E464" s="29" t="s">
        <v>799</v>
      </c>
    </row>
    <row r="465" spans="1:5" ht="12.75">
      <c r="A465" s="30" t="s">
        <v>45</v>
      </c>
      <c r="E465" s="31" t="s">
        <v>800</v>
      </c>
    </row>
    <row r="466" spans="1:5" ht="72.75">
      <c r="A466" t="s">
        <v>46</v>
      </c>
      <c r="E466" s="29" t="s">
        <v>801</v>
      </c>
    </row>
    <row r="467" spans="1:16" ht="12.75">
      <c r="A467" s="18" t="s">
        <v>38</v>
      </c>
      <c r="B467" s="23" t="s">
        <v>802</v>
      </c>
      <c r="C467" s="23" t="s">
        <v>803</v>
      </c>
      <c r="D467" s="18" t="s">
        <v>40</v>
      </c>
      <c r="E467" s="24" t="s">
        <v>804</v>
      </c>
      <c r="F467" s="25" t="s">
        <v>90</v>
      </c>
      <c r="G467" s="26">
        <v>10</v>
      </c>
      <c r="H467" s="27">
        <v>0</v>
      </c>
      <c r="I467" s="27">
        <f>ROUND(ROUND(H467,2)*ROUND(G467,3),2)</f>
      </c>
      <c r="O467">
        <f>(I467*21)/100</f>
      </c>
      <c r="P467" t="s">
        <v>17</v>
      </c>
    </row>
    <row r="468" spans="1:5" ht="12.75">
      <c r="A468" s="28" t="s">
        <v>43</v>
      </c>
      <c r="E468" s="29" t="s">
        <v>40</v>
      </c>
    </row>
    <row r="469" spans="1:5" ht="12.75">
      <c r="A469" s="30" t="s">
        <v>45</v>
      </c>
      <c r="E469" s="31" t="s">
        <v>40</v>
      </c>
    </row>
    <row r="470" spans="1:5" ht="72.75">
      <c r="A470" t="s">
        <v>46</v>
      </c>
      <c r="E470" s="29" t="s">
        <v>787</v>
      </c>
    </row>
    <row r="471" spans="1:16" ht="12.75">
      <c r="A471" s="18" t="s">
        <v>38</v>
      </c>
      <c r="B471" s="23" t="s">
        <v>805</v>
      </c>
      <c r="C471" s="23" t="s">
        <v>806</v>
      </c>
      <c r="D471" s="18" t="s">
        <v>40</v>
      </c>
      <c r="E471" s="24" t="s">
        <v>807</v>
      </c>
      <c r="F471" s="25" t="s">
        <v>114</v>
      </c>
      <c r="G471" s="26">
        <v>31.806</v>
      </c>
      <c r="H471" s="27">
        <v>0</v>
      </c>
      <c r="I471" s="27">
        <f>ROUND(ROUND(H471,2)*ROUND(G471,3),2)</f>
      </c>
      <c r="O471">
        <f>(I471*0)/100</f>
      </c>
      <c r="P471" t="s">
        <v>20</v>
      </c>
    </row>
    <row r="472" spans="1:5" ht="12.75">
      <c r="A472" s="28" t="s">
        <v>43</v>
      </c>
      <c r="E472" s="29" t="s">
        <v>40</v>
      </c>
    </row>
    <row r="473" spans="1:5" ht="48">
      <c r="A473" s="30" t="s">
        <v>45</v>
      </c>
      <c r="E473" s="31" t="s">
        <v>808</v>
      </c>
    </row>
    <row r="474" spans="1:5" ht="72.75">
      <c r="A474" t="s">
        <v>46</v>
      </c>
      <c r="E474" s="29" t="s">
        <v>809</v>
      </c>
    </row>
    <row r="475" spans="1:16" ht="12.75">
      <c r="A475" s="18" t="s">
        <v>38</v>
      </c>
      <c r="B475" s="23" t="s">
        <v>810</v>
      </c>
      <c r="C475" s="23" t="s">
        <v>811</v>
      </c>
      <c r="D475" s="18" t="s">
        <v>40</v>
      </c>
      <c r="E475" s="24" t="s">
        <v>812</v>
      </c>
      <c r="F475" s="25" t="s">
        <v>230</v>
      </c>
      <c r="G475" s="26">
        <v>138</v>
      </c>
      <c r="H475" s="27">
        <v>0</v>
      </c>
      <c r="I475" s="27">
        <f>ROUND(ROUND(H475,2)*ROUND(G475,3),2)</f>
      </c>
      <c r="O475">
        <f>(I475*21)/100</f>
      </c>
      <c r="P475" t="s">
        <v>17</v>
      </c>
    </row>
    <row r="476" spans="1:5" ht="12.75">
      <c r="A476" s="28" t="s">
        <v>43</v>
      </c>
      <c r="E476" s="29" t="s">
        <v>40</v>
      </c>
    </row>
    <row r="477" spans="1:5" ht="12.75">
      <c r="A477" s="30" t="s">
        <v>45</v>
      </c>
      <c r="E477" s="31" t="s">
        <v>813</v>
      </c>
    </row>
    <row r="478" spans="1:5" ht="72.75">
      <c r="A478" t="s">
        <v>46</v>
      </c>
      <c r="E478" s="29" t="s">
        <v>787</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94"/>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0+O9+O42+O51+O72+O77+O90</f>
      </c>
      <c r="P2" t="s">
        <v>16</v>
      </c>
    </row>
    <row r="3" spans="1:16" ht="15" customHeight="1">
      <c r="A3" t="s">
        <v>1</v>
      </c>
      <c r="B3" s="8" t="s">
        <v>4</v>
      </c>
      <c r="C3" s="9" t="s">
        <v>5</v>
      </c>
      <c r="D3" s="1"/>
      <c r="E3" s="10" t="s">
        <v>6</v>
      </c>
      <c r="F3" s="1"/>
      <c r="G3" s="4"/>
      <c r="H3" s="3" t="s">
        <v>816</v>
      </c>
      <c r="I3" s="32">
        <f>0+I9+I42+I51+I72+I77+I90</f>
      </c>
      <c r="O3" t="s">
        <v>13</v>
      </c>
      <c r="P3" t="s">
        <v>17</v>
      </c>
    </row>
    <row r="4" spans="1:16" ht="15" customHeight="1">
      <c r="A4" t="s">
        <v>7</v>
      </c>
      <c r="B4" s="8" t="s">
        <v>8</v>
      </c>
      <c r="C4" s="9" t="s">
        <v>814</v>
      </c>
      <c r="D4" s="1"/>
      <c r="E4" s="10" t="s">
        <v>815</v>
      </c>
      <c r="F4" s="1"/>
      <c r="G4" s="1"/>
      <c r="H4" s="7"/>
      <c r="I4" s="7"/>
      <c r="O4" t="s">
        <v>14</v>
      </c>
      <c r="P4" t="s">
        <v>17</v>
      </c>
    </row>
    <row r="5" spans="1:16" ht="12.75" customHeight="1">
      <c r="A5" t="s">
        <v>11</v>
      </c>
      <c r="B5" s="12" t="s">
        <v>12</v>
      </c>
      <c r="C5" s="13" t="s">
        <v>816</v>
      </c>
      <c r="D5" s="5"/>
      <c r="E5" s="14" t="s">
        <v>817</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22</v>
      </c>
      <c r="D9" s="19"/>
      <c r="E9" s="21" t="s">
        <v>111</v>
      </c>
      <c r="F9" s="19"/>
      <c r="G9" s="19"/>
      <c r="H9" s="19"/>
      <c r="I9" s="22">
        <f>0+Q9</f>
      </c>
      <c r="O9">
        <f>0+R9</f>
      </c>
      <c r="Q9">
        <f>0+I10+I14+I18+I22+I26+I30+I34+I38</f>
      </c>
      <c r="R9">
        <f>0+O10+O14+O18+O22+O26+O30+O34+O38</f>
      </c>
    </row>
    <row r="10" spans="1:16" ht="12.75">
      <c r="A10" s="18" t="s">
        <v>38</v>
      </c>
      <c r="B10" s="23" t="s">
        <v>22</v>
      </c>
      <c r="C10" s="23" t="s">
        <v>818</v>
      </c>
      <c r="D10" s="18" t="s">
        <v>40</v>
      </c>
      <c r="E10" s="24" t="s">
        <v>819</v>
      </c>
      <c r="F10" s="25" t="s">
        <v>230</v>
      </c>
      <c r="G10" s="26">
        <v>45</v>
      </c>
      <c r="H10" s="27">
        <v>0</v>
      </c>
      <c r="I10" s="27">
        <f>ROUND(ROUND(H10,2)*ROUND(G10,3),2)</f>
      </c>
      <c r="O10">
        <f>(I10*21)/100</f>
      </c>
      <c r="P10" t="s">
        <v>17</v>
      </c>
    </row>
    <row r="11" spans="1:5" ht="24">
      <c r="A11" s="28" t="s">
        <v>43</v>
      </c>
      <c r="E11" s="29" t="s">
        <v>820</v>
      </c>
    </row>
    <row r="12" spans="1:5" ht="12.75">
      <c r="A12" s="30" t="s">
        <v>45</v>
      </c>
      <c r="E12" s="31" t="s">
        <v>40</v>
      </c>
    </row>
    <row r="13" spans="1:5" ht="12.75">
      <c r="A13" t="s">
        <v>46</v>
      </c>
      <c r="E13" s="29" t="s">
        <v>40</v>
      </c>
    </row>
    <row r="14" spans="1:16" ht="12.75">
      <c r="A14" s="18" t="s">
        <v>38</v>
      </c>
      <c r="B14" s="23" t="s">
        <v>17</v>
      </c>
      <c r="C14" s="23" t="s">
        <v>821</v>
      </c>
      <c r="D14" s="18" t="s">
        <v>40</v>
      </c>
      <c r="E14" s="24" t="s">
        <v>822</v>
      </c>
      <c r="F14" s="25" t="s">
        <v>230</v>
      </c>
      <c r="G14" s="26">
        <v>45</v>
      </c>
      <c r="H14" s="27">
        <v>0</v>
      </c>
      <c r="I14" s="27">
        <f>ROUND(ROUND(H14,2)*ROUND(G14,3),2)</f>
      </c>
      <c r="O14">
        <f>(I14*21)/100</f>
      </c>
      <c r="P14" t="s">
        <v>17</v>
      </c>
    </row>
    <row r="15" spans="1:5" ht="12.75">
      <c r="A15" s="28" t="s">
        <v>43</v>
      </c>
      <c r="E15" s="29" t="s">
        <v>823</v>
      </c>
    </row>
    <row r="16" spans="1:5" ht="12.75">
      <c r="A16" s="30" t="s">
        <v>45</v>
      </c>
      <c r="E16" s="31" t="s">
        <v>40</v>
      </c>
    </row>
    <row r="17" spans="1:5" ht="12.75">
      <c r="A17" t="s">
        <v>46</v>
      </c>
      <c r="E17" s="29" t="s">
        <v>40</v>
      </c>
    </row>
    <row r="18" spans="1:16" ht="12.75">
      <c r="A18" s="18" t="s">
        <v>38</v>
      </c>
      <c r="B18" s="23" t="s">
        <v>16</v>
      </c>
      <c r="C18" s="23" t="s">
        <v>824</v>
      </c>
      <c r="D18" s="18" t="s">
        <v>40</v>
      </c>
      <c r="E18" s="24" t="s">
        <v>825</v>
      </c>
      <c r="F18" s="25" t="s">
        <v>230</v>
      </c>
      <c r="G18" s="26">
        <v>45</v>
      </c>
      <c r="H18" s="27">
        <v>0</v>
      </c>
      <c r="I18" s="27">
        <f>ROUND(ROUND(H18,2)*ROUND(G18,3),2)</f>
      </c>
      <c r="O18">
        <f>(I18*21)/100</f>
      </c>
      <c r="P18" t="s">
        <v>17</v>
      </c>
    </row>
    <row r="19" spans="1:5" ht="12.75">
      <c r="A19" s="28" t="s">
        <v>43</v>
      </c>
      <c r="E19" s="29" t="s">
        <v>826</v>
      </c>
    </row>
    <row r="20" spans="1:5" ht="12.75">
      <c r="A20" s="30" t="s">
        <v>45</v>
      </c>
      <c r="E20" s="31" t="s">
        <v>40</v>
      </c>
    </row>
    <row r="21" spans="1:5" ht="12.75">
      <c r="A21" t="s">
        <v>46</v>
      </c>
      <c r="E21" s="29" t="s">
        <v>40</v>
      </c>
    </row>
    <row r="22" spans="1:16" ht="12.75">
      <c r="A22" s="18" t="s">
        <v>38</v>
      </c>
      <c r="B22" s="23" t="s">
        <v>26</v>
      </c>
      <c r="C22" s="23" t="s">
        <v>827</v>
      </c>
      <c r="D22" s="18" t="s">
        <v>40</v>
      </c>
      <c r="E22" s="24" t="s">
        <v>828</v>
      </c>
      <c r="F22" s="25" t="s">
        <v>114</v>
      </c>
      <c r="G22" s="26">
        <v>2</v>
      </c>
      <c r="H22" s="27">
        <v>0</v>
      </c>
      <c r="I22" s="27">
        <f>ROUND(ROUND(H22,2)*ROUND(G22,3),2)</f>
      </c>
      <c r="O22">
        <f>(I22*21)/100</f>
      </c>
      <c r="P22" t="s">
        <v>17</v>
      </c>
    </row>
    <row r="23" spans="1:5" ht="24">
      <c r="A23" s="28" t="s">
        <v>43</v>
      </c>
      <c r="E23" s="29" t="s">
        <v>829</v>
      </c>
    </row>
    <row r="24" spans="1:5" ht="12.75">
      <c r="A24" s="30" t="s">
        <v>45</v>
      </c>
      <c r="E24" s="31" t="s">
        <v>40</v>
      </c>
    </row>
    <row r="25" spans="1:5" ht="12.75">
      <c r="A25" t="s">
        <v>46</v>
      </c>
      <c r="E25" s="29" t="s">
        <v>40</v>
      </c>
    </row>
    <row r="26" spans="1:16" ht="12.75">
      <c r="A26" s="18" t="s">
        <v>38</v>
      </c>
      <c r="B26" s="23" t="s">
        <v>28</v>
      </c>
      <c r="C26" s="23" t="s">
        <v>830</v>
      </c>
      <c r="D26" s="18" t="s">
        <v>40</v>
      </c>
      <c r="E26" s="24" t="s">
        <v>831</v>
      </c>
      <c r="F26" s="25" t="s">
        <v>114</v>
      </c>
      <c r="G26" s="26">
        <v>2.6</v>
      </c>
      <c r="H26" s="27">
        <v>0</v>
      </c>
      <c r="I26" s="27">
        <f>ROUND(ROUND(H26,2)*ROUND(G26,3),2)</f>
      </c>
      <c r="O26">
        <f>(I26*21)/100</f>
      </c>
      <c r="P26" t="s">
        <v>17</v>
      </c>
    </row>
    <row r="27" spans="1:5" ht="24">
      <c r="A27" s="28" t="s">
        <v>43</v>
      </c>
      <c r="E27" s="29" t="s">
        <v>832</v>
      </c>
    </row>
    <row r="28" spans="1:5" ht="12.75">
      <c r="A28" s="30" t="s">
        <v>45</v>
      </c>
      <c r="E28" s="31" t="s">
        <v>40</v>
      </c>
    </row>
    <row r="29" spans="1:5" ht="12.75">
      <c r="A29" t="s">
        <v>46</v>
      </c>
      <c r="E29" s="29" t="s">
        <v>40</v>
      </c>
    </row>
    <row r="30" spans="1:16" ht="12.75">
      <c r="A30" s="18" t="s">
        <v>38</v>
      </c>
      <c r="B30" s="23" t="s">
        <v>30</v>
      </c>
      <c r="C30" s="23" t="s">
        <v>833</v>
      </c>
      <c r="D30" s="18" t="s">
        <v>40</v>
      </c>
      <c r="E30" s="24" t="s">
        <v>834</v>
      </c>
      <c r="F30" s="25" t="s">
        <v>114</v>
      </c>
      <c r="G30" s="26">
        <v>15</v>
      </c>
      <c r="H30" s="27">
        <v>0</v>
      </c>
      <c r="I30" s="27">
        <f>ROUND(ROUND(H30,2)*ROUND(G30,3),2)</f>
      </c>
      <c r="O30">
        <f>(I30*21)/100</f>
      </c>
      <c r="P30" t="s">
        <v>17</v>
      </c>
    </row>
    <row r="31" spans="1:5" ht="36">
      <c r="A31" s="28" t="s">
        <v>43</v>
      </c>
      <c r="E31" s="29" t="s">
        <v>835</v>
      </c>
    </row>
    <row r="32" spans="1:5" ht="12.75">
      <c r="A32" s="30" t="s">
        <v>45</v>
      </c>
      <c r="E32" s="31" t="s">
        <v>40</v>
      </c>
    </row>
    <row r="33" spans="1:5" ht="12.75">
      <c r="A33" t="s">
        <v>46</v>
      </c>
      <c r="E33" s="29" t="s">
        <v>40</v>
      </c>
    </row>
    <row r="34" spans="1:16" ht="12.75">
      <c r="A34" s="18" t="s">
        <v>38</v>
      </c>
      <c r="B34" s="23" t="s">
        <v>67</v>
      </c>
      <c r="C34" s="23" t="s">
        <v>836</v>
      </c>
      <c r="D34" s="18" t="s">
        <v>40</v>
      </c>
      <c r="E34" s="24" t="s">
        <v>837</v>
      </c>
      <c r="F34" s="25" t="s">
        <v>114</v>
      </c>
      <c r="G34" s="26">
        <v>15</v>
      </c>
      <c r="H34" s="27">
        <v>0</v>
      </c>
      <c r="I34" s="27">
        <f>ROUND(ROUND(H34,2)*ROUND(G34,3),2)</f>
      </c>
      <c r="O34">
        <f>(I34*21)/100</f>
      </c>
      <c r="P34" t="s">
        <v>17</v>
      </c>
    </row>
    <row r="35" spans="1:5" ht="36">
      <c r="A35" s="28" t="s">
        <v>43</v>
      </c>
      <c r="E35" s="29" t="s">
        <v>838</v>
      </c>
    </row>
    <row r="36" spans="1:5" ht="12.75">
      <c r="A36" s="30" t="s">
        <v>45</v>
      </c>
      <c r="E36" s="31" t="s">
        <v>40</v>
      </c>
    </row>
    <row r="37" spans="1:5" ht="12.75">
      <c r="A37" t="s">
        <v>46</v>
      </c>
      <c r="E37" s="29" t="s">
        <v>40</v>
      </c>
    </row>
    <row r="38" spans="1:16" ht="12.75">
      <c r="A38" s="18" t="s">
        <v>38</v>
      </c>
      <c r="B38" s="23" t="s">
        <v>176</v>
      </c>
      <c r="C38" s="23" t="s">
        <v>839</v>
      </c>
      <c r="D38" s="18" t="s">
        <v>40</v>
      </c>
      <c r="E38" s="24" t="s">
        <v>840</v>
      </c>
      <c r="F38" s="25" t="s">
        <v>230</v>
      </c>
      <c r="G38" s="26">
        <v>45</v>
      </c>
      <c r="H38" s="27">
        <v>0</v>
      </c>
      <c r="I38" s="27">
        <f>ROUND(ROUND(H38,2)*ROUND(G38,3),2)</f>
      </c>
      <c r="O38">
        <f>(I38*21)/100</f>
      </c>
      <c r="P38" t="s">
        <v>17</v>
      </c>
    </row>
    <row r="39" spans="1:5" ht="24">
      <c r="A39" s="28" t="s">
        <v>43</v>
      </c>
      <c r="E39" s="29" t="s">
        <v>841</v>
      </c>
    </row>
    <row r="40" spans="1:5" ht="12.75">
      <c r="A40" s="30" t="s">
        <v>45</v>
      </c>
      <c r="E40" s="31" t="s">
        <v>40</v>
      </c>
    </row>
    <row r="41" spans="1:5" ht="12.75">
      <c r="A41" t="s">
        <v>46</v>
      </c>
      <c r="E41" s="29" t="s">
        <v>40</v>
      </c>
    </row>
    <row r="42" spans="1:18" ht="12.75" customHeight="1">
      <c r="A42" s="5" t="s">
        <v>36</v>
      </c>
      <c r="B42" s="5"/>
      <c r="C42" s="35" t="s">
        <v>842</v>
      </c>
      <c r="D42" s="5"/>
      <c r="E42" s="21" t="s">
        <v>843</v>
      </c>
      <c r="F42" s="5"/>
      <c r="G42" s="5"/>
      <c r="H42" s="5"/>
      <c r="I42" s="36">
        <f>0+Q42</f>
      </c>
      <c r="O42">
        <f>0+R42</f>
      </c>
      <c r="Q42">
        <f>0+I43+I47</f>
      </c>
      <c r="R42">
        <f>0+O43+O47</f>
      </c>
    </row>
    <row r="43" spans="1:16" ht="12.75">
      <c r="A43" s="18" t="s">
        <v>38</v>
      </c>
      <c r="B43" s="23" t="s">
        <v>72</v>
      </c>
      <c r="C43" s="23" t="s">
        <v>844</v>
      </c>
      <c r="D43" s="18" t="s">
        <v>40</v>
      </c>
      <c r="E43" s="24" t="s">
        <v>845</v>
      </c>
      <c r="F43" s="25" t="s">
        <v>90</v>
      </c>
      <c r="G43" s="26">
        <v>2</v>
      </c>
      <c r="H43" s="27">
        <v>0</v>
      </c>
      <c r="I43" s="27">
        <f>ROUND(ROUND(H43,2)*ROUND(G43,3),2)</f>
      </c>
      <c r="O43">
        <f>(I43*21)/100</f>
      </c>
      <c r="P43" t="s">
        <v>17</v>
      </c>
    </row>
    <row r="44" spans="1:5" ht="24">
      <c r="A44" s="28" t="s">
        <v>43</v>
      </c>
      <c r="E44" s="29" t="s">
        <v>846</v>
      </c>
    </row>
    <row r="45" spans="1:5" ht="12.75">
      <c r="A45" s="30" t="s">
        <v>45</v>
      </c>
      <c r="E45" s="31" t="s">
        <v>40</v>
      </c>
    </row>
    <row r="46" spans="1:5" ht="12.75">
      <c r="A46" t="s">
        <v>46</v>
      </c>
      <c r="E46" s="29" t="s">
        <v>40</v>
      </c>
    </row>
    <row r="47" spans="1:16" ht="12.75">
      <c r="A47" s="18" t="s">
        <v>38</v>
      </c>
      <c r="B47" s="23" t="s">
        <v>96</v>
      </c>
      <c r="C47" s="23" t="s">
        <v>847</v>
      </c>
      <c r="D47" s="18" t="s">
        <v>40</v>
      </c>
      <c r="E47" s="24" t="s">
        <v>848</v>
      </c>
      <c r="F47" s="25" t="s">
        <v>114</v>
      </c>
      <c r="G47" s="26">
        <v>1.5</v>
      </c>
      <c r="H47" s="27">
        <v>0</v>
      </c>
      <c r="I47" s="27">
        <f>ROUND(ROUND(H47,2)*ROUND(G47,3),2)</f>
      </c>
      <c r="O47">
        <f>(I47*21)/100</f>
      </c>
      <c r="P47" t="s">
        <v>17</v>
      </c>
    </row>
    <row r="48" spans="1:5" ht="12.75">
      <c r="A48" s="28" t="s">
        <v>43</v>
      </c>
      <c r="E48" s="29" t="s">
        <v>848</v>
      </c>
    </row>
    <row r="49" spans="1:5" ht="12.75">
      <c r="A49" s="30" t="s">
        <v>45</v>
      </c>
      <c r="E49" s="31" t="s">
        <v>40</v>
      </c>
    </row>
    <row r="50" spans="1:5" ht="12.75">
      <c r="A50" t="s">
        <v>46</v>
      </c>
      <c r="E50" s="29" t="s">
        <v>40</v>
      </c>
    </row>
    <row r="51" spans="1:18" ht="12.75" customHeight="1">
      <c r="A51" s="5" t="s">
        <v>36</v>
      </c>
      <c r="B51" s="5"/>
      <c r="C51" s="35" t="s">
        <v>849</v>
      </c>
      <c r="D51" s="5"/>
      <c r="E51" s="21" t="s">
        <v>850</v>
      </c>
      <c r="F51" s="5"/>
      <c r="G51" s="5"/>
      <c r="H51" s="5"/>
      <c r="I51" s="36">
        <f>0+Q51</f>
      </c>
      <c r="O51">
        <f>0+R51</f>
      </c>
      <c r="Q51">
        <f>0+I52+I56+I60+I64+I68</f>
      </c>
      <c r="R51">
        <f>0+O52+O56+O60+O64+O68</f>
      </c>
    </row>
    <row r="52" spans="1:16" ht="24">
      <c r="A52" s="18" t="s">
        <v>38</v>
      </c>
      <c r="B52" s="23" t="s">
        <v>33</v>
      </c>
      <c r="C52" s="23" t="s">
        <v>851</v>
      </c>
      <c r="D52" s="18" t="s">
        <v>40</v>
      </c>
      <c r="E52" s="24" t="s">
        <v>852</v>
      </c>
      <c r="F52" s="25" t="s">
        <v>90</v>
      </c>
      <c r="G52" s="26">
        <v>2</v>
      </c>
      <c r="H52" s="27">
        <v>0</v>
      </c>
      <c r="I52" s="27">
        <f>ROUND(ROUND(H52,2)*ROUND(G52,3),2)</f>
      </c>
      <c r="O52">
        <f>(I52*21)/100</f>
      </c>
      <c r="P52" t="s">
        <v>17</v>
      </c>
    </row>
    <row r="53" spans="1:5" ht="36">
      <c r="A53" s="28" t="s">
        <v>43</v>
      </c>
      <c r="E53" s="29" t="s">
        <v>853</v>
      </c>
    </row>
    <row r="54" spans="1:5" ht="12.75">
      <c r="A54" s="30" t="s">
        <v>45</v>
      </c>
      <c r="E54" s="31" t="s">
        <v>40</v>
      </c>
    </row>
    <row r="55" spans="1:5" ht="12.75">
      <c r="A55" t="s">
        <v>46</v>
      </c>
      <c r="E55" s="29" t="s">
        <v>40</v>
      </c>
    </row>
    <row r="56" spans="1:16" ht="12.75">
      <c r="A56" s="18" t="s">
        <v>38</v>
      </c>
      <c r="B56" s="23" t="s">
        <v>35</v>
      </c>
      <c r="C56" s="23" t="s">
        <v>854</v>
      </c>
      <c r="D56" s="18" t="s">
        <v>40</v>
      </c>
      <c r="E56" s="24" t="s">
        <v>855</v>
      </c>
      <c r="F56" s="25" t="s">
        <v>230</v>
      </c>
      <c r="G56" s="26">
        <v>45</v>
      </c>
      <c r="H56" s="27">
        <v>0</v>
      </c>
      <c r="I56" s="27">
        <f>ROUND(ROUND(H56,2)*ROUND(G56,3),2)</f>
      </c>
      <c r="O56">
        <f>(I56*21)/100</f>
      </c>
      <c r="P56" t="s">
        <v>17</v>
      </c>
    </row>
    <row r="57" spans="1:5" ht="36">
      <c r="A57" s="28" t="s">
        <v>43</v>
      </c>
      <c r="E57" s="29" t="s">
        <v>856</v>
      </c>
    </row>
    <row r="58" spans="1:5" ht="12.75">
      <c r="A58" s="30" t="s">
        <v>45</v>
      </c>
      <c r="E58" s="31" t="s">
        <v>40</v>
      </c>
    </row>
    <row r="59" spans="1:5" ht="12.75">
      <c r="A59" t="s">
        <v>46</v>
      </c>
      <c r="E59" s="29" t="s">
        <v>40</v>
      </c>
    </row>
    <row r="60" spans="1:16" ht="12.75">
      <c r="A60" s="18" t="s">
        <v>38</v>
      </c>
      <c r="B60" s="23" t="s">
        <v>83</v>
      </c>
      <c r="C60" s="23" t="s">
        <v>857</v>
      </c>
      <c r="D60" s="18" t="s">
        <v>40</v>
      </c>
      <c r="E60" s="24" t="s">
        <v>858</v>
      </c>
      <c r="F60" s="25" t="s">
        <v>230</v>
      </c>
      <c r="G60" s="26">
        <v>45</v>
      </c>
      <c r="H60" s="27">
        <v>0</v>
      </c>
      <c r="I60" s="27">
        <f>ROUND(ROUND(H60,2)*ROUND(G60,3),2)</f>
      </c>
      <c r="O60">
        <f>(I60*21)/100</f>
      </c>
      <c r="P60" t="s">
        <v>17</v>
      </c>
    </row>
    <row r="61" spans="1:5" ht="48">
      <c r="A61" s="28" t="s">
        <v>43</v>
      </c>
      <c r="E61" s="29" t="s">
        <v>859</v>
      </c>
    </row>
    <row r="62" spans="1:5" ht="12.75">
      <c r="A62" s="30" t="s">
        <v>45</v>
      </c>
      <c r="E62" s="31" t="s">
        <v>40</v>
      </c>
    </row>
    <row r="63" spans="1:5" ht="12.75">
      <c r="A63" t="s">
        <v>46</v>
      </c>
      <c r="E63" s="29" t="s">
        <v>40</v>
      </c>
    </row>
    <row r="64" spans="1:16" ht="12.75">
      <c r="A64" s="18" t="s">
        <v>38</v>
      </c>
      <c r="B64" s="23" t="s">
        <v>88</v>
      </c>
      <c r="C64" s="23" t="s">
        <v>860</v>
      </c>
      <c r="D64" s="18" t="s">
        <v>40</v>
      </c>
      <c r="E64" s="24" t="s">
        <v>861</v>
      </c>
      <c r="F64" s="25" t="s">
        <v>230</v>
      </c>
      <c r="G64" s="26">
        <v>45</v>
      </c>
      <c r="H64" s="27">
        <v>0</v>
      </c>
      <c r="I64" s="27">
        <f>ROUND(ROUND(H64,2)*ROUND(G64,3),2)</f>
      </c>
      <c r="O64">
        <f>(I64*21)/100</f>
      </c>
      <c r="P64" t="s">
        <v>17</v>
      </c>
    </row>
    <row r="65" spans="1:5" ht="24">
      <c r="A65" s="28" t="s">
        <v>43</v>
      </c>
      <c r="E65" s="29" t="s">
        <v>862</v>
      </c>
    </row>
    <row r="66" spans="1:5" ht="12.75">
      <c r="A66" s="30" t="s">
        <v>45</v>
      </c>
      <c r="E66" s="31" t="s">
        <v>40</v>
      </c>
    </row>
    <row r="67" spans="1:5" ht="12.75">
      <c r="A67" t="s">
        <v>46</v>
      </c>
      <c r="E67" s="29" t="s">
        <v>40</v>
      </c>
    </row>
    <row r="68" spans="1:16" ht="12.75">
      <c r="A68" s="18" t="s">
        <v>38</v>
      </c>
      <c r="B68" s="23" t="s">
        <v>92</v>
      </c>
      <c r="C68" s="23" t="s">
        <v>863</v>
      </c>
      <c r="D68" s="18" t="s">
        <v>40</v>
      </c>
      <c r="E68" s="24" t="s">
        <v>864</v>
      </c>
      <c r="F68" s="25" t="s">
        <v>230</v>
      </c>
      <c r="G68" s="26">
        <v>45</v>
      </c>
      <c r="H68" s="27">
        <v>0</v>
      </c>
      <c r="I68" s="27">
        <f>ROUND(ROUND(H68,2)*ROUND(G68,3),2)</f>
      </c>
      <c r="O68">
        <f>(I68*21)/100</f>
      </c>
      <c r="P68" t="s">
        <v>17</v>
      </c>
    </row>
    <row r="69" spans="1:5" ht="24">
      <c r="A69" s="28" t="s">
        <v>43</v>
      </c>
      <c r="E69" s="29" t="s">
        <v>865</v>
      </c>
    </row>
    <row r="70" spans="1:5" ht="12.75">
      <c r="A70" s="30" t="s">
        <v>45</v>
      </c>
      <c r="E70" s="31" t="s">
        <v>40</v>
      </c>
    </row>
    <row r="71" spans="1:5" ht="12.75">
      <c r="A71" t="s">
        <v>46</v>
      </c>
      <c r="E71" s="29" t="s">
        <v>40</v>
      </c>
    </row>
    <row r="72" spans="1:18" ht="12.75" customHeight="1">
      <c r="A72" s="5" t="s">
        <v>36</v>
      </c>
      <c r="B72" s="5"/>
      <c r="C72" s="35" t="s">
        <v>866</v>
      </c>
      <c r="D72" s="5"/>
      <c r="E72" s="21" t="s">
        <v>867</v>
      </c>
      <c r="F72" s="5"/>
      <c r="G72" s="5"/>
      <c r="H72" s="5"/>
      <c r="I72" s="36">
        <f>0+Q72</f>
      </c>
      <c r="O72">
        <f>0+R72</f>
      </c>
      <c r="Q72">
        <f>0+I73</f>
      </c>
      <c r="R72">
        <f>0+O73</f>
      </c>
    </row>
    <row r="73" spans="1:16" ht="12.75">
      <c r="A73" s="18" t="s">
        <v>38</v>
      </c>
      <c r="B73" s="23" t="s">
        <v>160</v>
      </c>
      <c r="C73" s="23" t="s">
        <v>868</v>
      </c>
      <c r="D73" s="18" t="s">
        <v>40</v>
      </c>
      <c r="E73" s="24" t="s">
        <v>869</v>
      </c>
      <c r="F73" s="25" t="s">
        <v>230</v>
      </c>
      <c r="G73" s="26">
        <v>45</v>
      </c>
      <c r="H73" s="27">
        <v>0</v>
      </c>
      <c r="I73" s="27">
        <f>ROUND(ROUND(H73,2)*ROUND(G73,3),2)</f>
      </c>
      <c r="O73">
        <f>(I73*21)/100</f>
      </c>
      <c r="P73" t="s">
        <v>17</v>
      </c>
    </row>
    <row r="74" spans="1:5" ht="36">
      <c r="A74" s="28" t="s">
        <v>43</v>
      </c>
      <c r="E74" s="29" t="s">
        <v>870</v>
      </c>
    </row>
    <row r="75" spans="1:5" ht="12.75">
      <c r="A75" s="30" t="s">
        <v>45</v>
      </c>
      <c r="E75" s="31" t="s">
        <v>40</v>
      </c>
    </row>
    <row r="76" spans="1:5" ht="12.75">
      <c r="A76" t="s">
        <v>46</v>
      </c>
      <c r="E76" s="29" t="s">
        <v>40</v>
      </c>
    </row>
    <row r="77" spans="1:18" ht="12.75" customHeight="1">
      <c r="A77" s="5" t="s">
        <v>36</v>
      </c>
      <c r="B77" s="5"/>
      <c r="C77" s="35" t="s">
        <v>871</v>
      </c>
      <c r="D77" s="5"/>
      <c r="E77" s="21" t="s">
        <v>872</v>
      </c>
      <c r="F77" s="5"/>
      <c r="G77" s="5"/>
      <c r="H77" s="5"/>
      <c r="I77" s="36">
        <f>0+Q77</f>
      </c>
      <c r="O77">
        <f>0+R77</f>
      </c>
      <c r="Q77">
        <f>0+I78+I82+I86</f>
      </c>
      <c r="R77">
        <f>0+O78+O82+O86</f>
      </c>
    </row>
    <row r="78" spans="1:16" ht="12.75">
      <c r="A78" s="18" t="s">
        <v>38</v>
      </c>
      <c r="B78" s="23" t="s">
        <v>164</v>
      </c>
      <c r="C78" s="23" t="s">
        <v>873</v>
      </c>
      <c r="D78" s="18" t="s">
        <v>40</v>
      </c>
      <c r="E78" s="24" t="s">
        <v>874</v>
      </c>
      <c r="F78" s="25" t="s">
        <v>252</v>
      </c>
      <c r="G78" s="26">
        <v>7</v>
      </c>
      <c r="H78" s="27">
        <v>0</v>
      </c>
      <c r="I78" s="27">
        <f>ROUND(ROUND(H78,2)*ROUND(G78,3),2)</f>
      </c>
      <c r="O78">
        <f>(I78*21)/100</f>
      </c>
      <c r="P78" t="s">
        <v>17</v>
      </c>
    </row>
    <row r="79" spans="1:5" ht="24">
      <c r="A79" s="28" t="s">
        <v>43</v>
      </c>
      <c r="E79" s="29" t="s">
        <v>875</v>
      </c>
    </row>
    <row r="80" spans="1:5" ht="12.75">
      <c r="A80" s="30" t="s">
        <v>45</v>
      </c>
      <c r="E80" s="31" t="s">
        <v>40</v>
      </c>
    </row>
    <row r="81" spans="1:5" ht="12.75">
      <c r="A81" t="s">
        <v>46</v>
      </c>
      <c r="E81" s="29" t="s">
        <v>40</v>
      </c>
    </row>
    <row r="82" spans="1:16" ht="12.75">
      <c r="A82" s="18" t="s">
        <v>38</v>
      </c>
      <c r="B82" s="23" t="s">
        <v>168</v>
      </c>
      <c r="C82" s="23" t="s">
        <v>876</v>
      </c>
      <c r="D82" s="18" t="s">
        <v>40</v>
      </c>
      <c r="E82" s="24" t="s">
        <v>877</v>
      </c>
      <c r="F82" s="25" t="s">
        <v>252</v>
      </c>
      <c r="G82" s="26">
        <v>7</v>
      </c>
      <c r="H82" s="27">
        <v>0</v>
      </c>
      <c r="I82" s="27">
        <f>ROUND(ROUND(H82,2)*ROUND(G82,3),2)</f>
      </c>
      <c r="O82">
        <f>(I82*21)/100</f>
      </c>
      <c r="P82" t="s">
        <v>17</v>
      </c>
    </row>
    <row r="83" spans="1:5" ht="24">
      <c r="A83" s="28" t="s">
        <v>43</v>
      </c>
      <c r="E83" s="29" t="s">
        <v>878</v>
      </c>
    </row>
    <row r="84" spans="1:5" ht="12.75">
      <c r="A84" s="30" t="s">
        <v>45</v>
      </c>
      <c r="E84" s="31" t="s">
        <v>40</v>
      </c>
    </row>
    <row r="85" spans="1:5" ht="12.75">
      <c r="A85" t="s">
        <v>46</v>
      </c>
      <c r="E85" s="29" t="s">
        <v>40</v>
      </c>
    </row>
    <row r="86" spans="1:16" ht="12.75">
      <c r="A86" s="18" t="s">
        <v>38</v>
      </c>
      <c r="B86" s="23" t="s">
        <v>172</v>
      </c>
      <c r="C86" s="23" t="s">
        <v>879</v>
      </c>
      <c r="D86" s="18" t="s">
        <v>40</v>
      </c>
      <c r="E86" s="24" t="s">
        <v>880</v>
      </c>
      <c r="F86" s="25" t="s">
        <v>252</v>
      </c>
      <c r="G86" s="26">
        <v>7</v>
      </c>
      <c r="H86" s="27">
        <v>0</v>
      </c>
      <c r="I86" s="27">
        <f>ROUND(ROUND(H86,2)*ROUND(G86,3),2)</f>
      </c>
      <c r="O86">
        <f>(I86*21)/100</f>
      </c>
      <c r="P86" t="s">
        <v>17</v>
      </c>
    </row>
    <row r="87" spans="1:5" ht="24">
      <c r="A87" s="28" t="s">
        <v>43</v>
      </c>
      <c r="E87" s="29" t="s">
        <v>881</v>
      </c>
    </row>
    <row r="88" spans="1:5" ht="12.75">
      <c r="A88" s="30" t="s">
        <v>45</v>
      </c>
      <c r="E88" s="31" t="s">
        <v>40</v>
      </c>
    </row>
    <row r="89" spans="1:5" ht="12.75">
      <c r="A89" t="s">
        <v>46</v>
      </c>
      <c r="E89" s="29" t="s">
        <v>40</v>
      </c>
    </row>
    <row r="90" spans="1:18" ht="12.75" customHeight="1">
      <c r="A90" s="5" t="s">
        <v>36</v>
      </c>
      <c r="B90" s="5"/>
      <c r="C90" s="35" t="s">
        <v>882</v>
      </c>
      <c r="D90" s="5"/>
      <c r="E90" s="21" t="s">
        <v>883</v>
      </c>
      <c r="F90" s="5"/>
      <c r="G90" s="5"/>
      <c r="H90" s="5"/>
      <c r="I90" s="36">
        <f>0+Q90</f>
      </c>
      <c r="O90">
        <f>0+R90</f>
      </c>
      <c r="Q90">
        <f>0+I91</f>
      </c>
      <c r="R90">
        <f>0+O91</f>
      </c>
    </row>
    <row r="91" spans="1:16" ht="12.75">
      <c r="A91" s="18" t="s">
        <v>38</v>
      </c>
      <c r="B91" s="23" t="s">
        <v>180</v>
      </c>
      <c r="C91" s="23" t="s">
        <v>884</v>
      </c>
      <c r="D91" s="18" t="s">
        <v>40</v>
      </c>
      <c r="E91" s="24" t="s">
        <v>885</v>
      </c>
      <c r="F91" s="25" t="s">
        <v>90</v>
      </c>
      <c r="G91" s="26">
        <v>2</v>
      </c>
      <c r="H91" s="27">
        <v>0</v>
      </c>
      <c r="I91" s="27">
        <f>ROUND(ROUND(H91,2)*ROUND(G91,3),2)</f>
      </c>
      <c r="O91">
        <f>(I91*21)/100</f>
      </c>
      <c r="P91" t="s">
        <v>17</v>
      </c>
    </row>
    <row r="92" spans="1:5" ht="24">
      <c r="A92" s="28" t="s">
        <v>43</v>
      </c>
      <c r="E92" s="29" t="s">
        <v>886</v>
      </c>
    </row>
    <row r="93" spans="1:5" ht="12.75">
      <c r="A93" s="30" t="s">
        <v>45</v>
      </c>
      <c r="E93" s="31" t="s">
        <v>40</v>
      </c>
    </row>
    <row r="94" spans="1:5" ht="12.75">
      <c r="A94" t="s">
        <v>46</v>
      </c>
      <c r="E94" s="29" t="s">
        <v>40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110"/>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0+O9+O46</f>
      </c>
      <c r="P2" t="s">
        <v>16</v>
      </c>
    </row>
    <row r="3" spans="1:16" ht="15" customHeight="1">
      <c r="A3" t="s">
        <v>1</v>
      </c>
      <c r="B3" s="8" t="s">
        <v>4</v>
      </c>
      <c r="C3" s="9" t="s">
        <v>5</v>
      </c>
      <c r="D3" s="1"/>
      <c r="E3" s="10" t="s">
        <v>6</v>
      </c>
      <c r="F3" s="1"/>
      <c r="G3" s="4"/>
      <c r="H3" s="3" t="s">
        <v>887</v>
      </c>
      <c r="I3" s="32">
        <f>0+I9+I46</f>
      </c>
      <c r="O3" t="s">
        <v>13</v>
      </c>
      <c r="P3" t="s">
        <v>17</v>
      </c>
    </row>
    <row r="4" spans="1:16" ht="15" customHeight="1">
      <c r="A4" t="s">
        <v>7</v>
      </c>
      <c r="B4" s="8" t="s">
        <v>8</v>
      </c>
      <c r="C4" s="9" t="s">
        <v>814</v>
      </c>
      <c r="D4" s="1"/>
      <c r="E4" s="10" t="s">
        <v>815</v>
      </c>
      <c r="F4" s="1"/>
      <c r="G4" s="1"/>
      <c r="H4" s="7"/>
      <c r="I4" s="7"/>
      <c r="O4" t="s">
        <v>14</v>
      </c>
      <c r="P4" t="s">
        <v>17</v>
      </c>
    </row>
    <row r="5" spans="1:16" ht="12.75" customHeight="1">
      <c r="A5" t="s">
        <v>11</v>
      </c>
      <c r="B5" s="12" t="s">
        <v>12</v>
      </c>
      <c r="C5" s="13" t="s">
        <v>887</v>
      </c>
      <c r="D5" s="5"/>
      <c r="E5" s="14" t="s">
        <v>888</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889</v>
      </c>
      <c r="D9" s="19"/>
      <c r="E9" s="21" t="s">
        <v>890</v>
      </c>
      <c r="F9" s="19"/>
      <c r="G9" s="19"/>
      <c r="H9" s="19"/>
      <c r="I9" s="22">
        <f>0+Q9</f>
      </c>
      <c r="O9">
        <f>0+R9</f>
      </c>
      <c r="Q9">
        <f>0+I10+I14+I18+I22+I26+I30+I34+I38+I42</f>
      </c>
      <c r="R9">
        <f>0+O10+O14+O18+O22+O26+O30+O34+O38+O42</f>
      </c>
    </row>
    <row r="10" spans="1:16" ht="24">
      <c r="A10" s="18" t="s">
        <v>38</v>
      </c>
      <c r="B10" s="23" t="s">
        <v>17</v>
      </c>
      <c r="C10" s="23" t="s">
        <v>891</v>
      </c>
      <c r="D10" s="18" t="s">
        <v>40</v>
      </c>
      <c r="E10" s="24" t="s">
        <v>892</v>
      </c>
      <c r="F10" s="25" t="s">
        <v>90</v>
      </c>
      <c r="G10" s="26">
        <v>2</v>
      </c>
      <c r="H10" s="27">
        <v>0</v>
      </c>
      <c r="I10" s="27">
        <f>ROUND(ROUND(H10,2)*ROUND(G10,3),2)</f>
      </c>
      <c r="O10">
        <f>(I10*21)/100</f>
      </c>
      <c r="P10" t="s">
        <v>17</v>
      </c>
    </row>
    <row r="11" spans="1:5" ht="24">
      <c r="A11" s="28" t="s">
        <v>43</v>
      </c>
      <c r="E11" s="29" t="s">
        <v>893</v>
      </c>
    </row>
    <row r="12" spans="1:5" ht="12.75">
      <c r="A12" s="30" t="s">
        <v>45</v>
      </c>
      <c r="E12" s="31" t="s">
        <v>40</v>
      </c>
    </row>
    <row r="13" spans="1:5" ht="12.75">
      <c r="A13" t="s">
        <v>46</v>
      </c>
      <c r="E13" s="29" t="s">
        <v>40</v>
      </c>
    </row>
    <row r="14" spans="1:16" ht="12.75">
      <c r="A14" s="18" t="s">
        <v>38</v>
      </c>
      <c r="B14" s="23" t="s">
        <v>16</v>
      </c>
      <c r="C14" s="23" t="s">
        <v>894</v>
      </c>
      <c r="D14" s="18" t="s">
        <v>40</v>
      </c>
      <c r="E14" s="24" t="s">
        <v>895</v>
      </c>
      <c r="F14" s="25" t="s">
        <v>90</v>
      </c>
      <c r="G14" s="26">
        <v>2</v>
      </c>
      <c r="H14" s="27">
        <v>0</v>
      </c>
      <c r="I14" s="27">
        <f>ROUND(ROUND(H14,2)*ROUND(G14,3),2)</f>
      </c>
      <c r="O14">
        <f>(I14*21)/100</f>
      </c>
      <c r="P14" t="s">
        <v>17</v>
      </c>
    </row>
    <row r="15" spans="1:5" ht="24">
      <c r="A15" s="28" t="s">
        <v>43</v>
      </c>
      <c r="E15" s="29" t="s">
        <v>896</v>
      </c>
    </row>
    <row r="16" spans="1:5" ht="12.75">
      <c r="A16" s="30" t="s">
        <v>45</v>
      </c>
      <c r="E16" s="31" t="s">
        <v>40</v>
      </c>
    </row>
    <row r="17" spans="1:5" ht="12.75">
      <c r="A17" t="s">
        <v>46</v>
      </c>
      <c r="E17" s="29" t="s">
        <v>40</v>
      </c>
    </row>
    <row r="18" spans="1:16" ht="12.75">
      <c r="A18" s="18" t="s">
        <v>38</v>
      </c>
      <c r="B18" s="23" t="s">
        <v>30</v>
      </c>
      <c r="C18" s="23" t="s">
        <v>897</v>
      </c>
      <c r="D18" s="18" t="s">
        <v>40</v>
      </c>
      <c r="E18" s="24" t="s">
        <v>898</v>
      </c>
      <c r="F18" s="25" t="s">
        <v>90</v>
      </c>
      <c r="G18" s="26">
        <v>2</v>
      </c>
      <c r="H18" s="27">
        <v>0</v>
      </c>
      <c r="I18" s="27">
        <f>ROUND(ROUND(H18,2)*ROUND(G18,3),2)</f>
      </c>
      <c r="O18">
        <f>(I18*21)/100</f>
      </c>
      <c r="P18" t="s">
        <v>17</v>
      </c>
    </row>
    <row r="19" spans="1:5" ht="24">
      <c r="A19" s="28" t="s">
        <v>43</v>
      </c>
      <c r="E19" s="29" t="s">
        <v>899</v>
      </c>
    </row>
    <row r="20" spans="1:5" ht="12.75">
      <c r="A20" s="30" t="s">
        <v>45</v>
      </c>
      <c r="E20" s="31" t="s">
        <v>40</v>
      </c>
    </row>
    <row r="21" spans="1:5" ht="12.75">
      <c r="A21" t="s">
        <v>46</v>
      </c>
      <c r="E21" s="29" t="s">
        <v>40</v>
      </c>
    </row>
    <row r="22" spans="1:16" ht="12.75">
      <c r="A22" s="18" t="s">
        <v>38</v>
      </c>
      <c r="B22" s="23" t="s">
        <v>67</v>
      </c>
      <c r="C22" s="23" t="s">
        <v>900</v>
      </c>
      <c r="D22" s="18" t="s">
        <v>40</v>
      </c>
      <c r="E22" s="24" t="s">
        <v>901</v>
      </c>
      <c r="F22" s="25" t="s">
        <v>90</v>
      </c>
      <c r="G22" s="26">
        <v>2</v>
      </c>
      <c r="H22" s="27">
        <v>0</v>
      </c>
      <c r="I22" s="27">
        <f>ROUND(ROUND(H22,2)*ROUND(G22,3),2)</f>
      </c>
      <c r="O22">
        <f>(I22*21)/100</f>
      </c>
      <c r="P22" t="s">
        <v>17</v>
      </c>
    </row>
    <row r="23" spans="1:5" ht="12.75">
      <c r="A23" s="28" t="s">
        <v>43</v>
      </c>
      <c r="E23" s="29" t="s">
        <v>902</v>
      </c>
    </row>
    <row r="24" spans="1:5" ht="12.75">
      <c r="A24" s="30" t="s">
        <v>45</v>
      </c>
      <c r="E24" s="31" t="s">
        <v>40</v>
      </c>
    </row>
    <row r="25" spans="1:5" ht="12.75">
      <c r="A25" t="s">
        <v>46</v>
      </c>
      <c r="E25" s="29" t="s">
        <v>40</v>
      </c>
    </row>
    <row r="26" spans="1:16" ht="12.75">
      <c r="A26" s="18" t="s">
        <v>38</v>
      </c>
      <c r="B26" s="23" t="s">
        <v>72</v>
      </c>
      <c r="C26" s="23" t="s">
        <v>903</v>
      </c>
      <c r="D26" s="18" t="s">
        <v>40</v>
      </c>
      <c r="E26" s="24" t="s">
        <v>904</v>
      </c>
      <c r="F26" s="25" t="s">
        <v>90</v>
      </c>
      <c r="G26" s="26">
        <v>2</v>
      </c>
      <c r="H26" s="27">
        <v>0</v>
      </c>
      <c r="I26" s="27">
        <f>ROUND(ROUND(H26,2)*ROUND(G26,3),2)</f>
      </c>
      <c r="O26">
        <f>(I26*21)/100</f>
      </c>
      <c r="P26" t="s">
        <v>17</v>
      </c>
    </row>
    <row r="27" spans="1:5" ht="12.75">
      <c r="A27" s="28" t="s">
        <v>43</v>
      </c>
      <c r="E27" s="29" t="s">
        <v>905</v>
      </c>
    </row>
    <row r="28" spans="1:5" ht="12.75">
      <c r="A28" s="30" t="s">
        <v>45</v>
      </c>
      <c r="E28" s="31" t="s">
        <v>40</v>
      </c>
    </row>
    <row r="29" spans="1:5" ht="12.75">
      <c r="A29" t="s">
        <v>46</v>
      </c>
      <c r="E29" s="29" t="s">
        <v>40</v>
      </c>
    </row>
    <row r="30" spans="1:16" ht="12.75">
      <c r="A30" s="18" t="s">
        <v>38</v>
      </c>
      <c r="B30" s="23" t="s">
        <v>33</v>
      </c>
      <c r="C30" s="23" t="s">
        <v>906</v>
      </c>
      <c r="D30" s="18" t="s">
        <v>40</v>
      </c>
      <c r="E30" s="24" t="s">
        <v>907</v>
      </c>
      <c r="F30" s="25" t="s">
        <v>90</v>
      </c>
      <c r="G30" s="26">
        <v>2</v>
      </c>
      <c r="H30" s="27">
        <v>0</v>
      </c>
      <c r="I30" s="27">
        <f>ROUND(ROUND(H30,2)*ROUND(G30,3),2)</f>
      </c>
      <c r="O30">
        <f>(I30*21)/100</f>
      </c>
      <c r="P30" t="s">
        <v>17</v>
      </c>
    </row>
    <row r="31" spans="1:5" ht="12.75">
      <c r="A31" s="28" t="s">
        <v>43</v>
      </c>
      <c r="E31" s="29" t="s">
        <v>908</v>
      </c>
    </row>
    <row r="32" spans="1:5" ht="12.75">
      <c r="A32" s="30" t="s">
        <v>45</v>
      </c>
      <c r="E32" s="31" t="s">
        <v>40</v>
      </c>
    </row>
    <row r="33" spans="1:5" ht="12.75">
      <c r="A33" t="s">
        <v>46</v>
      </c>
      <c r="E33" s="29" t="s">
        <v>40</v>
      </c>
    </row>
    <row r="34" spans="1:16" ht="12.75">
      <c r="A34" s="18" t="s">
        <v>38</v>
      </c>
      <c r="B34" s="23" t="s">
        <v>35</v>
      </c>
      <c r="C34" s="23" t="s">
        <v>909</v>
      </c>
      <c r="D34" s="18" t="s">
        <v>40</v>
      </c>
      <c r="E34" s="24" t="s">
        <v>910</v>
      </c>
      <c r="F34" s="25" t="s">
        <v>90</v>
      </c>
      <c r="G34" s="26">
        <v>2</v>
      </c>
      <c r="H34" s="27">
        <v>0</v>
      </c>
      <c r="I34" s="27">
        <f>ROUND(ROUND(H34,2)*ROUND(G34,3),2)</f>
      </c>
      <c r="O34">
        <f>(I34*21)/100</f>
      </c>
      <c r="P34" t="s">
        <v>17</v>
      </c>
    </row>
    <row r="35" spans="1:5" ht="24">
      <c r="A35" s="28" t="s">
        <v>43</v>
      </c>
      <c r="E35" s="29" t="s">
        <v>911</v>
      </c>
    </row>
    <row r="36" spans="1:5" ht="12.75">
      <c r="A36" s="30" t="s">
        <v>45</v>
      </c>
      <c r="E36" s="31" t="s">
        <v>40</v>
      </c>
    </row>
    <row r="37" spans="1:5" ht="12.75">
      <c r="A37" t="s">
        <v>46</v>
      </c>
      <c r="E37" s="29" t="s">
        <v>40</v>
      </c>
    </row>
    <row r="38" spans="1:16" ht="24">
      <c r="A38" s="18" t="s">
        <v>38</v>
      </c>
      <c r="B38" s="23" t="s">
        <v>83</v>
      </c>
      <c r="C38" s="23" t="s">
        <v>912</v>
      </c>
      <c r="D38" s="18" t="s">
        <v>40</v>
      </c>
      <c r="E38" s="24" t="s">
        <v>913</v>
      </c>
      <c r="F38" s="25" t="s">
        <v>230</v>
      </c>
      <c r="G38" s="26">
        <v>2</v>
      </c>
      <c r="H38" s="27">
        <v>0</v>
      </c>
      <c r="I38" s="27">
        <f>ROUND(ROUND(H38,2)*ROUND(G38,3),2)</f>
      </c>
      <c r="O38">
        <f>(I38*21)/100</f>
      </c>
      <c r="P38" t="s">
        <v>17</v>
      </c>
    </row>
    <row r="39" spans="1:5" ht="48">
      <c r="A39" s="28" t="s">
        <v>43</v>
      </c>
      <c r="E39" s="29" t="s">
        <v>914</v>
      </c>
    </row>
    <row r="40" spans="1:5" ht="12.75">
      <c r="A40" s="30" t="s">
        <v>45</v>
      </c>
      <c r="E40" s="31" t="s">
        <v>40</v>
      </c>
    </row>
    <row r="41" spans="1:5" ht="12.75">
      <c r="A41" t="s">
        <v>46</v>
      </c>
      <c r="E41" s="29" t="s">
        <v>40</v>
      </c>
    </row>
    <row r="42" spans="1:16" ht="12.75">
      <c r="A42" s="18" t="s">
        <v>38</v>
      </c>
      <c r="B42" s="23" t="s">
        <v>198</v>
      </c>
      <c r="C42" s="23" t="s">
        <v>915</v>
      </c>
      <c r="D42" s="18" t="s">
        <v>40</v>
      </c>
      <c r="E42" s="24" t="s">
        <v>916</v>
      </c>
      <c r="F42" s="25" t="s">
        <v>230</v>
      </c>
      <c r="G42" s="26">
        <v>2.3</v>
      </c>
      <c r="H42" s="27">
        <v>0</v>
      </c>
      <c r="I42" s="27">
        <f>ROUND(ROUND(H42,2)*ROUND(G42,3),2)</f>
      </c>
      <c r="O42">
        <f>(I42*21)/100</f>
      </c>
      <c r="P42" t="s">
        <v>17</v>
      </c>
    </row>
    <row r="43" spans="1:5" ht="24">
      <c r="A43" s="28" t="s">
        <v>43</v>
      </c>
      <c r="E43" s="29" t="s">
        <v>917</v>
      </c>
    </row>
    <row r="44" spans="1:5" ht="12.75">
      <c r="A44" s="30" t="s">
        <v>45</v>
      </c>
      <c r="E44" s="31" t="s">
        <v>40</v>
      </c>
    </row>
    <row r="45" spans="1:5" ht="12.75">
      <c r="A45" t="s">
        <v>46</v>
      </c>
      <c r="E45" s="29" t="s">
        <v>40</v>
      </c>
    </row>
    <row r="46" spans="1:18" ht="12.75" customHeight="1">
      <c r="A46" s="5" t="s">
        <v>36</v>
      </c>
      <c r="B46" s="5"/>
      <c r="C46" s="35" t="s">
        <v>866</v>
      </c>
      <c r="D46" s="5"/>
      <c r="E46" s="21" t="s">
        <v>867</v>
      </c>
      <c r="F46" s="5"/>
      <c r="G46" s="5"/>
      <c r="H46" s="5"/>
      <c r="I46" s="36">
        <f>0+Q46</f>
      </c>
      <c r="O46">
        <f>0+R46</f>
      </c>
      <c r="Q46">
        <f>0+I47+I51+I55+I59+I63+I67+I71+I75+I79+I83+I87+I91+I95+I99+I103+I107</f>
      </c>
      <c r="R46">
        <f>0+O47+O51+O55+O59+O63+O67+O71+O75+O79+O83+O87+O91+O95+O99+O103+O107</f>
      </c>
    </row>
    <row r="47" spans="1:16" ht="12.75">
      <c r="A47" s="18" t="s">
        <v>38</v>
      </c>
      <c r="B47" s="23" t="s">
        <v>22</v>
      </c>
      <c r="C47" s="23" t="s">
        <v>918</v>
      </c>
      <c r="D47" s="18" t="s">
        <v>40</v>
      </c>
      <c r="E47" s="24" t="s">
        <v>919</v>
      </c>
      <c r="F47" s="25" t="s">
        <v>90</v>
      </c>
      <c r="G47" s="26">
        <v>1</v>
      </c>
      <c r="H47" s="27">
        <v>0</v>
      </c>
      <c r="I47" s="27">
        <f>ROUND(ROUND(H47,2)*ROUND(G47,3),2)</f>
      </c>
      <c r="O47">
        <f>(I47*21)/100</f>
      </c>
      <c r="P47" t="s">
        <v>17</v>
      </c>
    </row>
    <row r="48" spans="1:5" ht="24">
      <c r="A48" s="28" t="s">
        <v>43</v>
      </c>
      <c r="E48" s="29" t="s">
        <v>920</v>
      </c>
    </row>
    <row r="49" spans="1:5" ht="12.75">
      <c r="A49" s="30" t="s">
        <v>45</v>
      </c>
      <c r="E49" s="31" t="s">
        <v>40</v>
      </c>
    </row>
    <row r="50" spans="1:5" ht="12.75">
      <c r="A50" t="s">
        <v>46</v>
      </c>
      <c r="E50" s="29" t="s">
        <v>40</v>
      </c>
    </row>
    <row r="51" spans="1:16" ht="12.75">
      <c r="A51" s="18" t="s">
        <v>38</v>
      </c>
      <c r="B51" s="23" t="s">
        <v>26</v>
      </c>
      <c r="C51" s="23" t="s">
        <v>921</v>
      </c>
      <c r="D51" s="18" t="s">
        <v>40</v>
      </c>
      <c r="E51" s="24" t="s">
        <v>922</v>
      </c>
      <c r="F51" s="25" t="s">
        <v>90</v>
      </c>
      <c r="G51" s="26">
        <v>4</v>
      </c>
      <c r="H51" s="27">
        <v>0</v>
      </c>
      <c r="I51" s="27">
        <f>ROUND(ROUND(H51,2)*ROUND(G51,3),2)</f>
      </c>
      <c r="O51">
        <f>(I51*21)/100</f>
      </c>
      <c r="P51" t="s">
        <v>17</v>
      </c>
    </row>
    <row r="52" spans="1:5" ht="24">
      <c r="A52" s="28" t="s">
        <v>43</v>
      </c>
      <c r="E52" s="29" t="s">
        <v>923</v>
      </c>
    </row>
    <row r="53" spans="1:5" ht="12.75">
      <c r="A53" s="30" t="s">
        <v>45</v>
      </c>
      <c r="E53" s="31" t="s">
        <v>40</v>
      </c>
    </row>
    <row r="54" spans="1:5" ht="12.75">
      <c r="A54" t="s">
        <v>46</v>
      </c>
      <c r="E54" s="29" t="s">
        <v>40</v>
      </c>
    </row>
    <row r="55" spans="1:16" ht="12.75">
      <c r="A55" s="18" t="s">
        <v>38</v>
      </c>
      <c r="B55" s="23" t="s">
        <v>28</v>
      </c>
      <c r="C55" s="23" t="s">
        <v>924</v>
      </c>
      <c r="D55" s="18" t="s">
        <v>40</v>
      </c>
      <c r="E55" s="24" t="s">
        <v>925</v>
      </c>
      <c r="F55" s="25" t="s">
        <v>90</v>
      </c>
      <c r="G55" s="26">
        <v>2</v>
      </c>
      <c r="H55" s="27">
        <v>0</v>
      </c>
      <c r="I55" s="27">
        <f>ROUND(ROUND(H55,2)*ROUND(G55,3),2)</f>
      </c>
      <c r="O55">
        <f>(I55*21)/100</f>
      </c>
      <c r="P55" t="s">
        <v>17</v>
      </c>
    </row>
    <row r="56" spans="1:5" ht="24">
      <c r="A56" s="28" t="s">
        <v>43</v>
      </c>
      <c r="E56" s="29" t="s">
        <v>926</v>
      </c>
    </row>
    <row r="57" spans="1:5" ht="12.75">
      <c r="A57" s="30" t="s">
        <v>45</v>
      </c>
      <c r="E57" s="31" t="s">
        <v>40</v>
      </c>
    </row>
    <row r="58" spans="1:5" ht="12.75">
      <c r="A58" t="s">
        <v>46</v>
      </c>
      <c r="E58" s="29" t="s">
        <v>40</v>
      </c>
    </row>
    <row r="59" spans="1:16" ht="12.75">
      <c r="A59" s="18" t="s">
        <v>38</v>
      </c>
      <c r="B59" s="23" t="s">
        <v>88</v>
      </c>
      <c r="C59" s="23" t="s">
        <v>927</v>
      </c>
      <c r="D59" s="18" t="s">
        <v>40</v>
      </c>
      <c r="E59" s="24" t="s">
        <v>928</v>
      </c>
      <c r="F59" s="25" t="s">
        <v>230</v>
      </c>
      <c r="G59" s="26">
        <v>24</v>
      </c>
      <c r="H59" s="27">
        <v>0</v>
      </c>
      <c r="I59" s="27">
        <f>ROUND(ROUND(H59,2)*ROUND(G59,3),2)</f>
      </c>
      <c r="O59">
        <f>(I59*21)/100</f>
      </c>
      <c r="P59" t="s">
        <v>17</v>
      </c>
    </row>
    <row r="60" spans="1:5" ht="24">
      <c r="A60" s="28" t="s">
        <v>43</v>
      </c>
      <c r="E60" s="29" t="s">
        <v>929</v>
      </c>
    </row>
    <row r="61" spans="1:5" ht="12.75">
      <c r="A61" s="30" t="s">
        <v>45</v>
      </c>
      <c r="E61" s="31" t="s">
        <v>40</v>
      </c>
    </row>
    <row r="62" spans="1:5" ht="12.75">
      <c r="A62" t="s">
        <v>46</v>
      </c>
      <c r="E62" s="29" t="s">
        <v>40</v>
      </c>
    </row>
    <row r="63" spans="1:16" ht="12.75">
      <c r="A63" s="18" t="s">
        <v>38</v>
      </c>
      <c r="B63" s="23" t="s">
        <v>92</v>
      </c>
      <c r="C63" s="23" t="s">
        <v>930</v>
      </c>
      <c r="D63" s="18" t="s">
        <v>40</v>
      </c>
      <c r="E63" s="24" t="s">
        <v>931</v>
      </c>
      <c r="F63" s="25" t="s">
        <v>470</v>
      </c>
      <c r="G63" s="26">
        <v>2</v>
      </c>
      <c r="H63" s="27">
        <v>0</v>
      </c>
      <c r="I63" s="27">
        <f>ROUND(ROUND(H63,2)*ROUND(G63,3),2)</f>
      </c>
      <c r="O63">
        <f>(I63*21)/100</f>
      </c>
      <c r="P63" t="s">
        <v>17</v>
      </c>
    </row>
    <row r="64" spans="1:5" ht="24">
      <c r="A64" s="28" t="s">
        <v>43</v>
      </c>
      <c r="E64" s="29" t="s">
        <v>932</v>
      </c>
    </row>
    <row r="65" spans="1:5" ht="12.75">
      <c r="A65" s="30" t="s">
        <v>45</v>
      </c>
      <c r="E65" s="31" t="s">
        <v>40</v>
      </c>
    </row>
    <row r="66" spans="1:5" ht="12.75">
      <c r="A66" t="s">
        <v>46</v>
      </c>
      <c r="E66" s="29" t="s">
        <v>40</v>
      </c>
    </row>
    <row r="67" spans="1:16" ht="12.75">
      <c r="A67" s="18" t="s">
        <v>38</v>
      </c>
      <c r="B67" s="23" t="s">
        <v>96</v>
      </c>
      <c r="C67" s="23" t="s">
        <v>933</v>
      </c>
      <c r="D67" s="18" t="s">
        <v>40</v>
      </c>
      <c r="E67" s="24" t="s">
        <v>934</v>
      </c>
      <c r="F67" s="25" t="s">
        <v>470</v>
      </c>
      <c r="G67" s="26">
        <v>45</v>
      </c>
      <c r="H67" s="27">
        <v>0</v>
      </c>
      <c r="I67" s="27">
        <f>ROUND(ROUND(H67,2)*ROUND(G67,3),2)</f>
      </c>
      <c r="O67">
        <f>(I67*21)/100</f>
      </c>
      <c r="P67" t="s">
        <v>17</v>
      </c>
    </row>
    <row r="68" spans="1:5" ht="24">
      <c r="A68" s="28" t="s">
        <v>43</v>
      </c>
      <c r="E68" s="29" t="s">
        <v>935</v>
      </c>
    </row>
    <row r="69" spans="1:5" ht="12.75">
      <c r="A69" s="30" t="s">
        <v>45</v>
      </c>
      <c r="E69" s="31" t="s">
        <v>40</v>
      </c>
    </row>
    <row r="70" spans="1:5" ht="12.75">
      <c r="A70" t="s">
        <v>46</v>
      </c>
      <c r="E70" s="29" t="s">
        <v>40</v>
      </c>
    </row>
    <row r="71" spans="1:16" ht="12.75">
      <c r="A71" s="18" t="s">
        <v>38</v>
      </c>
      <c r="B71" s="23" t="s">
        <v>160</v>
      </c>
      <c r="C71" s="23" t="s">
        <v>936</v>
      </c>
      <c r="D71" s="18" t="s">
        <v>40</v>
      </c>
      <c r="E71" s="24" t="s">
        <v>937</v>
      </c>
      <c r="F71" s="25" t="s">
        <v>230</v>
      </c>
      <c r="G71" s="26">
        <v>20</v>
      </c>
      <c r="H71" s="27">
        <v>0</v>
      </c>
      <c r="I71" s="27">
        <f>ROUND(ROUND(H71,2)*ROUND(G71,3),2)</f>
      </c>
      <c r="O71">
        <f>(I71*21)/100</f>
      </c>
      <c r="P71" t="s">
        <v>17</v>
      </c>
    </row>
    <row r="72" spans="1:5" ht="24">
      <c r="A72" s="28" t="s">
        <v>43</v>
      </c>
      <c r="E72" s="29" t="s">
        <v>938</v>
      </c>
    </row>
    <row r="73" spans="1:5" ht="12.75">
      <c r="A73" s="30" t="s">
        <v>45</v>
      </c>
      <c r="E73" s="31" t="s">
        <v>40</v>
      </c>
    </row>
    <row r="74" spans="1:5" ht="12.75">
      <c r="A74" t="s">
        <v>46</v>
      </c>
      <c r="E74" s="29" t="s">
        <v>40</v>
      </c>
    </row>
    <row r="75" spans="1:16" ht="12.75">
      <c r="A75" s="18" t="s">
        <v>38</v>
      </c>
      <c r="B75" s="23" t="s">
        <v>164</v>
      </c>
      <c r="C75" s="23" t="s">
        <v>939</v>
      </c>
      <c r="D75" s="18" t="s">
        <v>40</v>
      </c>
      <c r="E75" s="24" t="s">
        <v>940</v>
      </c>
      <c r="F75" s="25" t="s">
        <v>230</v>
      </c>
      <c r="G75" s="26">
        <v>55</v>
      </c>
      <c r="H75" s="27">
        <v>0</v>
      </c>
      <c r="I75" s="27">
        <f>ROUND(ROUND(H75,2)*ROUND(G75,3),2)</f>
      </c>
      <c r="O75">
        <f>(I75*21)/100</f>
      </c>
      <c r="P75" t="s">
        <v>17</v>
      </c>
    </row>
    <row r="76" spans="1:5" ht="24">
      <c r="A76" s="28" t="s">
        <v>43</v>
      </c>
      <c r="E76" s="29" t="s">
        <v>941</v>
      </c>
    </row>
    <row r="77" spans="1:5" ht="12.75">
      <c r="A77" s="30" t="s">
        <v>45</v>
      </c>
      <c r="E77" s="31" t="s">
        <v>40</v>
      </c>
    </row>
    <row r="78" spans="1:5" ht="12.75">
      <c r="A78" t="s">
        <v>46</v>
      </c>
      <c r="E78" s="29" t="s">
        <v>40</v>
      </c>
    </row>
    <row r="79" spans="1:16" ht="12.75">
      <c r="A79" s="18" t="s">
        <v>38</v>
      </c>
      <c r="B79" s="23" t="s">
        <v>168</v>
      </c>
      <c r="C79" s="23" t="s">
        <v>942</v>
      </c>
      <c r="D79" s="18" t="s">
        <v>40</v>
      </c>
      <c r="E79" s="24" t="s">
        <v>943</v>
      </c>
      <c r="F79" s="25" t="s">
        <v>90</v>
      </c>
      <c r="G79" s="26">
        <v>6</v>
      </c>
      <c r="H79" s="27">
        <v>0</v>
      </c>
      <c r="I79" s="27">
        <f>ROUND(ROUND(H79,2)*ROUND(G79,3),2)</f>
      </c>
      <c r="O79">
        <f>(I79*21)/100</f>
      </c>
      <c r="P79" t="s">
        <v>17</v>
      </c>
    </row>
    <row r="80" spans="1:5" ht="24">
      <c r="A80" s="28" t="s">
        <v>43</v>
      </c>
      <c r="E80" s="29" t="s">
        <v>944</v>
      </c>
    </row>
    <row r="81" spans="1:5" ht="12.75">
      <c r="A81" s="30" t="s">
        <v>45</v>
      </c>
      <c r="E81" s="31" t="s">
        <v>40</v>
      </c>
    </row>
    <row r="82" spans="1:5" ht="12.75">
      <c r="A82" t="s">
        <v>46</v>
      </c>
      <c r="E82" s="29" t="s">
        <v>40</v>
      </c>
    </row>
    <row r="83" spans="1:16" ht="12.75">
      <c r="A83" s="18" t="s">
        <v>38</v>
      </c>
      <c r="B83" s="23" t="s">
        <v>172</v>
      </c>
      <c r="C83" s="23" t="s">
        <v>945</v>
      </c>
      <c r="D83" s="18" t="s">
        <v>40</v>
      </c>
      <c r="E83" s="24" t="s">
        <v>946</v>
      </c>
      <c r="F83" s="25" t="s">
        <v>90</v>
      </c>
      <c r="G83" s="26">
        <v>12</v>
      </c>
      <c r="H83" s="27">
        <v>0</v>
      </c>
      <c r="I83" s="27">
        <f>ROUND(ROUND(H83,2)*ROUND(G83,3),2)</f>
      </c>
      <c r="O83">
        <f>(I83*21)/100</f>
      </c>
      <c r="P83" t="s">
        <v>17</v>
      </c>
    </row>
    <row r="84" spans="1:5" ht="24">
      <c r="A84" s="28" t="s">
        <v>43</v>
      </c>
      <c r="E84" s="29" t="s">
        <v>947</v>
      </c>
    </row>
    <row r="85" spans="1:5" ht="12.75">
      <c r="A85" s="30" t="s">
        <v>45</v>
      </c>
      <c r="E85" s="31" t="s">
        <v>40</v>
      </c>
    </row>
    <row r="86" spans="1:5" ht="12.75">
      <c r="A86" t="s">
        <v>46</v>
      </c>
      <c r="E86" s="29" t="s">
        <v>40</v>
      </c>
    </row>
    <row r="87" spans="1:16" ht="12.75">
      <c r="A87" s="18" t="s">
        <v>38</v>
      </c>
      <c r="B87" s="23" t="s">
        <v>176</v>
      </c>
      <c r="C87" s="23" t="s">
        <v>948</v>
      </c>
      <c r="D87" s="18" t="s">
        <v>40</v>
      </c>
      <c r="E87" s="24" t="s">
        <v>949</v>
      </c>
      <c r="F87" s="25" t="s">
        <v>90</v>
      </c>
      <c r="G87" s="26">
        <v>4</v>
      </c>
      <c r="H87" s="27">
        <v>0</v>
      </c>
      <c r="I87" s="27">
        <f>ROUND(ROUND(H87,2)*ROUND(G87,3),2)</f>
      </c>
      <c r="O87">
        <f>(I87*21)/100</f>
      </c>
      <c r="P87" t="s">
        <v>17</v>
      </c>
    </row>
    <row r="88" spans="1:5" ht="24">
      <c r="A88" s="28" t="s">
        <v>43</v>
      </c>
      <c r="E88" s="29" t="s">
        <v>950</v>
      </c>
    </row>
    <row r="89" spans="1:5" ht="12.75">
      <c r="A89" s="30" t="s">
        <v>45</v>
      </c>
      <c r="E89" s="31" t="s">
        <v>40</v>
      </c>
    </row>
    <row r="90" spans="1:5" ht="12.75">
      <c r="A90" t="s">
        <v>46</v>
      </c>
      <c r="E90" s="29" t="s">
        <v>40</v>
      </c>
    </row>
    <row r="91" spans="1:16" ht="12.75">
      <c r="A91" s="18" t="s">
        <v>38</v>
      </c>
      <c r="B91" s="23" t="s">
        <v>180</v>
      </c>
      <c r="C91" s="23" t="s">
        <v>951</v>
      </c>
      <c r="D91" s="18" t="s">
        <v>40</v>
      </c>
      <c r="E91" s="24" t="s">
        <v>952</v>
      </c>
      <c r="F91" s="25" t="s">
        <v>90</v>
      </c>
      <c r="G91" s="26">
        <v>1</v>
      </c>
      <c r="H91" s="27">
        <v>0</v>
      </c>
      <c r="I91" s="27">
        <f>ROUND(ROUND(H91,2)*ROUND(G91,3),2)</f>
      </c>
      <c r="O91">
        <f>(I91*21)/100</f>
      </c>
      <c r="P91" t="s">
        <v>17</v>
      </c>
    </row>
    <row r="92" spans="1:5" ht="24">
      <c r="A92" s="28" t="s">
        <v>43</v>
      </c>
      <c r="E92" s="29" t="s">
        <v>953</v>
      </c>
    </row>
    <row r="93" spans="1:5" ht="12.75">
      <c r="A93" s="30" t="s">
        <v>45</v>
      </c>
      <c r="E93" s="31" t="s">
        <v>40</v>
      </c>
    </row>
    <row r="94" spans="1:5" ht="12.75">
      <c r="A94" t="s">
        <v>46</v>
      </c>
      <c r="E94" s="29" t="s">
        <v>40</v>
      </c>
    </row>
    <row r="95" spans="1:16" ht="12.75">
      <c r="A95" s="18" t="s">
        <v>38</v>
      </c>
      <c r="B95" s="23" t="s">
        <v>184</v>
      </c>
      <c r="C95" s="23" t="s">
        <v>954</v>
      </c>
      <c r="D95" s="18" t="s">
        <v>40</v>
      </c>
      <c r="E95" s="24" t="s">
        <v>955</v>
      </c>
      <c r="F95" s="25" t="s">
        <v>230</v>
      </c>
      <c r="G95" s="26">
        <v>45</v>
      </c>
      <c r="H95" s="27">
        <v>0</v>
      </c>
      <c r="I95" s="27">
        <f>ROUND(ROUND(H95,2)*ROUND(G95,3),2)</f>
      </c>
      <c r="O95">
        <f>(I95*21)/100</f>
      </c>
      <c r="P95" t="s">
        <v>17</v>
      </c>
    </row>
    <row r="96" spans="1:5" ht="24">
      <c r="A96" s="28" t="s">
        <v>43</v>
      </c>
      <c r="E96" s="29" t="s">
        <v>956</v>
      </c>
    </row>
    <row r="97" spans="1:5" ht="12.75">
      <c r="A97" s="30" t="s">
        <v>45</v>
      </c>
      <c r="E97" s="31" t="s">
        <v>40</v>
      </c>
    </row>
    <row r="98" spans="1:5" ht="12.75">
      <c r="A98" t="s">
        <v>46</v>
      </c>
      <c r="E98" s="29" t="s">
        <v>40</v>
      </c>
    </row>
    <row r="99" spans="1:16" ht="12.75">
      <c r="A99" s="18" t="s">
        <v>38</v>
      </c>
      <c r="B99" s="23" t="s">
        <v>188</v>
      </c>
      <c r="C99" s="23" t="s">
        <v>957</v>
      </c>
      <c r="D99" s="18" t="s">
        <v>40</v>
      </c>
      <c r="E99" s="24" t="s">
        <v>958</v>
      </c>
      <c r="F99" s="25" t="s">
        <v>230</v>
      </c>
      <c r="G99" s="26">
        <v>5</v>
      </c>
      <c r="H99" s="27">
        <v>0</v>
      </c>
      <c r="I99" s="27">
        <f>ROUND(ROUND(H99,2)*ROUND(G99,3),2)</f>
      </c>
      <c r="O99">
        <f>(I99*21)/100</f>
      </c>
      <c r="P99" t="s">
        <v>17</v>
      </c>
    </row>
    <row r="100" spans="1:5" ht="24">
      <c r="A100" s="28" t="s">
        <v>43</v>
      </c>
      <c r="E100" s="29" t="s">
        <v>959</v>
      </c>
    </row>
    <row r="101" spans="1:5" ht="12.75">
      <c r="A101" s="30" t="s">
        <v>45</v>
      </c>
      <c r="E101" s="31" t="s">
        <v>40</v>
      </c>
    </row>
    <row r="102" spans="1:5" ht="12.75">
      <c r="A102" t="s">
        <v>46</v>
      </c>
      <c r="E102" s="29" t="s">
        <v>40</v>
      </c>
    </row>
    <row r="103" spans="1:16" ht="12.75">
      <c r="A103" s="18" t="s">
        <v>38</v>
      </c>
      <c r="B103" s="23" t="s">
        <v>194</v>
      </c>
      <c r="C103" s="23" t="s">
        <v>960</v>
      </c>
      <c r="D103" s="18" t="s">
        <v>40</v>
      </c>
      <c r="E103" s="24" t="s">
        <v>961</v>
      </c>
      <c r="F103" s="25" t="s">
        <v>90</v>
      </c>
      <c r="G103" s="26">
        <v>6</v>
      </c>
      <c r="H103" s="27">
        <v>0</v>
      </c>
      <c r="I103" s="27">
        <f>ROUND(ROUND(H103,2)*ROUND(G103,3),2)</f>
      </c>
      <c r="O103">
        <f>(I103*21)/100</f>
      </c>
      <c r="P103" t="s">
        <v>17</v>
      </c>
    </row>
    <row r="104" spans="1:5" ht="12.75">
      <c r="A104" s="28" t="s">
        <v>43</v>
      </c>
      <c r="E104" s="29" t="s">
        <v>962</v>
      </c>
    </row>
    <row r="105" spans="1:5" ht="12.75">
      <c r="A105" s="30" t="s">
        <v>45</v>
      </c>
      <c r="E105" s="31" t="s">
        <v>40</v>
      </c>
    </row>
    <row r="106" spans="1:5" ht="12.75">
      <c r="A106" t="s">
        <v>46</v>
      </c>
      <c r="E106" s="29" t="s">
        <v>40</v>
      </c>
    </row>
    <row r="107" spans="1:16" ht="12.75">
      <c r="A107" s="18" t="s">
        <v>38</v>
      </c>
      <c r="B107" s="23" t="s">
        <v>203</v>
      </c>
      <c r="C107" s="23" t="s">
        <v>963</v>
      </c>
      <c r="D107" s="18" t="s">
        <v>40</v>
      </c>
      <c r="E107" s="24" t="s">
        <v>964</v>
      </c>
      <c r="F107" s="25" t="s">
        <v>965</v>
      </c>
      <c r="G107" s="26">
        <v>0.066</v>
      </c>
      <c r="H107" s="27">
        <v>0</v>
      </c>
      <c r="I107" s="27">
        <f>ROUND(ROUND(H107,2)*ROUND(G107,3),2)</f>
      </c>
      <c r="O107">
        <f>(I107*21)/100</f>
      </c>
      <c r="P107" t="s">
        <v>17</v>
      </c>
    </row>
    <row r="108" spans="1:5" ht="24">
      <c r="A108" s="28" t="s">
        <v>43</v>
      </c>
      <c r="E108" s="29" t="s">
        <v>966</v>
      </c>
    </row>
    <row r="109" spans="1:5" ht="12.75">
      <c r="A109" s="30" t="s">
        <v>45</v>
      </c>
      <c r="E109" s="31" t="s">
        <v>40</v>
      </c>
    </row>
    <row r="110" spans="1:5" ht="12.75">
      <c r="A110" t="s">
        <v>46</v>
      </c>
      <c r="E110" s="29" t="s">
        <v>40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5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0+O9+O22+O51</f>
      </c>
      <c r="P2" t="s">
        <v>16</v>
      </c>
    </row>
    <row r="3" spans="1:16" ht="15" customHeight="1">
      <c r="A3" t="s">
        <v>1</v>
      </c>
      <c r="B3" s="8" t="s">
        <v>4</v>
      </c>
      <c r="C3" s="9" t="s">
        <v>5</v>
      </c>
      <c r="D3" s="1"/>
      <c r="E3" s="10" t="s">
        <v>6</v>
      </c>
      <c r="F3" s="1"/>
      <c r="G3" s="4"/>
      <c r="H3" s="3" t="s">
        <v>967</v>
      </c>
      <c r="I3" s="32">
        <f>0+I9+I22+I51</f>
      </c>
      <c r="O3" t="s">
        <v>13</v>
      </c>
      <c r="P3" t="s">
        <v>17</v>
      </c>
    </row>
    <row r="4" spans="1:16" ht="15" customHeight="1">
      <c r="A4" t="s">
        <v>7</v>
      </c>
      <c r="B4" s="8" t="s">
        <v>8</v>
      </c>
      <c r="C4" s="9" t="s">
        <v>814</v>
      </c>
      <c r="D4" s="1"/>
      <c r="E4" s="10" t="s">
        <v>815</v>
      </c>
      <c r="F4" s="1"/>
      <c r="G4" s="1"/>
      <c r="H4" s="7"/>
      <c r="I4" s="7"/>
      <c r="O4" t="s">
        <v>14</v>
      </c>
      <c r="P4" t="s">
        <v>17</v>
      </c>
    </row>
    <row r="5" spans="1:16" ht="12.75" customHeight="1">
      <c r="A5" t="s">
        <v>11</v>
      </c>
      <c r="B5" s="12" t="s">
        <v>12</v>
      </c>
      <c r="C5" s="13" t="s">
        <v>967</v>
      </c>
      <c r="D5" s="5"/>
      <c r="E5" s="14" t="s">
        <v>968</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889</v>
      </c>
      <c r="D9" s="19"/>
      <c r="E9" s="21" t="s">
        <v>969</v>
      </c>
      <c r="F9" s="19"/>
      <c r="G9" s="19"/>
      <c r="H9" s="19"/>
      <c r="I9" s="22">
        <f>0+Q9</f>
      </c>
      <c r="O9">
        <f>0+R9</f>
      </c>
      <c r="Q9">
        <f>0+I10+I14+I18</f>
      </c>
      <c r="R9">
        <f>0+O10+O14+O18</f>
      </c>
    </row>
    <row r="10" spans="1:16" ht="12.75">
      <c r="A10" s="18" t="s">
        <v>38</v>
      </c>
      <c r="B10" s="23" t="s">
        <v>22</v>
      </c>
      <c r="C10" s="23" t="s">
        <v>900</v>
      </c>
      <c r="D10" s="18" t="s">
        <v>40</v>
      </c>
      <c r="E10" s="24" t="s">
        <v>901</v>
      </c>
      <c r="F10" s="25" t="s">
        <v>90</v>
      </c>
      <c r="G10" s="26">
        <v>2</v>
      </c>
      <c r="H10" s="27">
        <v>0</v>
      </c>
      <c r="I10" s="27">
        <f>ROUND(ROUND(H10,2)*ROUND(G10,3),2)</f>
      </c>
      <c r="O10">
        <f>(I10*21)/100</f>
      </c>
      <c r="P10" t="s">
        <v>17</v>
      </c>
    </row>
    <row r="11" spans="1:5" ht="12.75">
      <c r="A11" s="28" t="s">
        <v>43</v>
      </c>
      <c r="E11" s="29" t="s">
        <v>902</v>
      </c>
    </row>
    <row r="12" spans="1:5" ht="12.75">
      <c r="A12" s="30" t="s">
        <v>45</v>
      </c>
      <c r="E12" s="31" t="s">
        <v>40</v>
      </c>
    </row>
    <row r="13" spans="1:5" ht="12.75">
      <c r="A13" t="s">
        <v>46</v>
      </c>
      <c r="E13" s="29" t="s">
        <v>40</v>
      </c>
    </row>
    <row r="14" spans="1:16" ht="12.75">
      <c r="A14" s="18" t="s">
        <v>38</v>
      </c>
      <c r="B14" s="23" t="s">
        <v>17</v>
      </c>
      <c r="C14" s="23" t="s">
        <v>903</v>
      </c>
      <c r="D14" s="18" t="s">
        <v>40</v>
      </c>
      <c r="E14" s="24" t="s">
        <v>904</v>
      </c>
      <c r="F14" s="25" t="s">
        <v>90</v>
      </c>
      <c r="G14" s="26">
        <v>2</v>
      </c>
      <c r="H14" s="27">
        <v>0</v>
      </c>
      <c r="I14" s="27">
        <f>ROUND(ROUND(H14,2)*ROUND(G14,3),2)</f>
      </c>
      <c r="O14">
        <f>(I14*21)/100</f>
      </c>
      <c r="P14" t="s">
        <v>17</v>
      </c>
    </row>
    <row r="15" spans="1:5" ht="12.75">
      <c r="A15" s="28" t="s">
        <v>43</v>
      </c>
      <c r="E15" s="29" t="s">
        <v>905</v>
      </c>
    </row>
    <row r="16" spans="1:5" ht="12.75">
      <c r="A16" s="30" t="s">
        <v>45</v>
      </c>
      <c r="E16" s="31" t="s">
        <v>40</v>
      </c>
    </row>
    <row r="17" spans="1:5" ht="12.75">
      <c r="A17" t="s">
        <v>46</v>
      </c>
      <c r="E17" s="29" t="s">
        <v>40</v>
      </c>
    </row>
    <row r="18" spans="1:16" ht="12.75">
      <c r="A18" s="18" t="s">
        <v>38</v>
      </c>
      <c r="B18" s="23" t="s">
        <v>16</v>
      </c>
      <c r="C18" s="23" t="s">
        <v>906</v>
      </c>
      <c r="D18" s="18" t="s">
        <v>40</v>
      </c>
      <c r="E18" s="24" t="s">
        <v>907</v>
      </c>
      <c r="F18" s="25" t="s">
        <v>90</v>
      </c>
      <c r="G18" s="26">
        <v>2</v>
      </c>
      <c r="H18" s="27">
        <v>0</v>
      </c>
      <c r="I18" s="27">
        <f>ROUND(ROUND(H18,2)*ROUND(G18,3),2)</f>
      </c>
      <c r="O18">
        <f>(I18*21)/100</f>
      </c>
      <c r="P18" t="s">
        <v>17</v>
      </c>
    </row>
    <row r="19" spans="1:5" ht="12.75">
      <c r="A19" s="28" t="s">
        <v>43</v>
      </c>
      <c r="E19" s="29" t="s">
        <v>908</v>
      </c>
    </row>
    <row r="20" spans="1:5" ht="12.75">
      <c r="A20" s="30" t="s">
        <v>45</v>
      </c>
      <c r="E20" s="31" t="s">
        <v>40</v>
      </c>
    </row>
    <row r="21" spans="1:5" ht="12.75">
      <c r="A21" t="s">
        <v>46</v>
      </c>
      <c r="E21" s="29" t="s">
        <v>40</v>
      </c>
    </row>
    <row r="22" spans="1:18" ht="12.75" customHeight="1">
      <c r="A22" s="5" t="s">
        <v>36</v>
      </c>
      <c r="B22" s="5"/>
      <c r="C22" s="35" t="s">
        <v>866</v>
      </c>
      <c r="D22" s="5"/>
      <c r="E22" s="21" t="s">
        <v>970</v>
      </c>
      <c r="F22" s="5"/>
      <c r="G22" s="5"/>
      <c r="H22" s="5"/>
      <c r="I22" s="36">
        <f>0+Q22</f>
      </c>
      <c r="O22">
        <f>0+R22</f>
      </c>
      <c r="Q22">
        <f>0+I23+I27+I31+I35+I39+I43+I47</f>
      </c>
      <c r="R22">
        <f>0+O23+O27+O31+O35+O39+O43+O47</f>
      </c>
    </row>
    <row r="23" spans="1:16" ht="12.75">
      <c r="A23" s="18" t="s">
        <v>38</v>
      </c>
      <c r="B23" s="23" t="s">
        <v>26</v>
      </c>
      <c r="C23" s="23" t="s">
        <v>936</v>
      </c>
      <c r="D23" s="18" t="s">
        <v>40</v>
      </c>
      <c r="E23" s="24" t="s">
        <v>937</v>
      </c>
      <c r="F23" s="25" t="s">
        <v>230</v>
      </c>
      <c r="G23" s="26">
        <v>20</v>
      </c>
      <c r="H23" s="27">
        <v>0</v>
      </c>
      <c r="I23" s="27">
        <f>ROUND(ROUND(H23,2)*ROUND(G23,3),2)</f>
      </c>
      <c r="O23">
        <f>(I23*21)/100</f>
      </c>
      <c r="P23" t="s">
        <v>17</v>
      </c>
    </row>
    <row r="24" spans="1:5" ht="24">
      <c r="A24" s="28" t="s">
        <v>43</v>
      </c>
      <c r="E24" s="29" t="s">
        <v>938</v>
      </c>
    </row>
    <row r="25" spans="1:5" ht="12.75">
      <c r="A25" s="30" t="s">
        <v>45</v>
      </c>
      <c r="E25" s="31" t="s">
        <v>40</v>
      </c>
    </row>
    <row r="26" spans="1:5" ht="12.75">
      <c r="A26" t="s">
        <v>46</v>
      </c>
      <c r="E26" s="29" t="s">
        <v>40</v>
      </c>
    </row>
    <row r="27" spans="1:16" ht="12.75">
      <c r="A27" s="18" t="s">
        <v>38</v>
      </c>
      <c r="B27" s="23" t="s">
        <v>28</v>
      </c>
      <c r="C27" s="23" t="s">
        <v>939</v>
      </c>
      <c r="D27" s="18" t="s">
        <v>40</v>
      </c>
      <c r="E27" s="24" t="s">
        <v>940</v>
      </c>
      <c r="F27" s="25" t="s">
        <v>230</v>
      </c>
      <c r="G27" s="26">
        <v>10</v>
      </c>
      <c r="H27" s="27">
        <v>0</v>
      </c>
      <c r="I27" s="27">
        <f>ROUND(ROUND(H27,2)*ROUND(G27,3),2)</f>
      </c>
      <c r="O27">
        <f>(I27*21)/100</f>
      </c>
      <c r="P27" t="s">
        <v>17</v>
      </c>
    </row>
    <row r="28" spans="1:5" ht="24">
      <c r="A28" s="28" t="s">
        <v>43</v>
      </c>
      <c r="E28" s="29" t="s">
        <v>941</v>
      </c>
    </row>
    <row r="29" spans="1:5" ht="12.75">
      <c r="A29" s="30" t="s">
        <v>45</v>
      </c>
      <c r="E29" s="31" t="s">
        <v>40</v>
      </c>
    </row>
    <row r="30" spans="1:5" ht="12.75">
      <c r="A30" t="s">
        <v>46</v>
      </c>
      <c r="E30" s="29" t="s">
        <v>40</v>
      </c>
    </row>
    <row r="31" spans="1:16" ht="12.75">
      <c r="A31" s="18" t="s">
        <v>38</v>
      </c>
      <c r="B31" s="23" t="s">
        <v>30</v>
      </c>
      <c r="C31" s="23" t="s">
        <v>942</v>
      </c>
      <c r="D31" s="18" t="s">
        <v>40</v>
      </c>
      <c r="E31" s="24" t="s">
        <v>943</v>
      </c>
      <c r="F31" s="25" t="s">
        <v>90</v>
      </c>
      <c r="G31" s="26">
        <v>6</v>
      </c>
      <c r="H31" s="27">
        <v>0</v>
      </c>
      <c r="I31" s="27">
        <f>ROUND(ROUND(H31,2)*ROUND(G31,3),2)</f>
      </c>
      <c r="O31">
        <f>(I31*21)/100</f>
      </c>
      <c r="P31" t="s">
        <v>17</v>
      </c>
    </row>
    <row r="32" spans="1:5" ht="24">
      <c r="A32" s="28" t="s">
        <v>43</v>
      </c>
      <c r="E32" s="29" t="s">
        <v>944</v>
      </c>
    </row>
    <row r="33" spans="1:5" ht="12.75">
      <c r="A33" s="30" t="s">
        <v>45</v>
      </c>
      <c r="E33" s="31" t="s">
        <v>40</v>
      </c>
    </row>
    <row r="34" spans="1:5" ht="12.75">
      <c r="A34" t="s">
        <v>46</v>
      </c>
      <c r="E34" s="29" t="s">
        <v>40</v>
      </c>
    </row>
    <row r="35" spans="1:16" ht="12.75">
      <c r="A35" s="18" t="s">
        <v>38</v>
      </c>
      <c r="B35" s="23" t="s">
        <v>67</v>
      </c>
      <c r="C35" s="23" t="s">
        <v>945</v>
      </c>
      <c r="D35" s="18" t="s">
        <v>40</v>
      </c>
      <c r="E35" s="24" t="s">
        <v>946</v>
      </c>
      <c r="F35" s="25" t="s">
        <v>90</v>
      </c>
      <c r="G35" s="26">
        <v>12</v>
      </c>
      <c r="H35" s="27">
        <v>0</v>
      </c>
      <c r="I35" s="27">
        <f>ROUND(ROUND(H35,2)*ROUND(G35,3),2)</f>
      </c>
      <c r="O35">
        <f>(I35*21)/100</f>
      </c>
      <c r="P35" t="s">
        <v>17</v>
      </c>
    </row>
    <row r="36" spans="1:5" ht="24">
      <c r="A36" s="28" t="s">
        <v>43</v>
      </c>
      <c r="E36" s="29" t="s">
        <v>947</v>
      </c>
    </row>
    <row r="37" spans="1:5" ht="12.75">
      <c r="A37" s="30" t="s">
        <v>45</v>
      </c>
      <c r="E37" s="31" t="s">
        <v>40</v>
      </c>
    </row>
    <row r="38" spans="1:5" ht="12.75">
      <c r="A38" t="s">
        <v>46</v>
      </c>
      <c r="E38" s="29" t="s">
        <v>40</v>
      </c>
    </row>
    <row r="39" spans="1:16" ht="12.75">
      <c r="A39" s="18" t="s">
        <v>38</v>
      </c>
      <c r="B39" s="23" t="s">
        <v>72</v>
      </c>
      <c r="C39" s="23" t="s">
        <v>954</v>
      </c>
      <c r="D39" s="18" t="s">
        <v>40</v>
      </c>
      <c r="E39" s="24" t="s">
        <v>955</v>
      </c>
      <c r="F39" s="25" t="s">
        <v>230</v>
      </c>
      <c r="G39" s="26">
        <v>10</v>
      </c>
      <c r="H39" s="27">
        <v>0</v>
      </c>
      <c r="I39" s="27">
        <f>ROUND(ROUND(H39,2)*ROUND(G39,3),2)</f>
      </c>
      <c r="O39">
        <f>(I39*21)/100</f>
      </c>
      <c r="P39" t="s">
        <v>17</v>
      </c>
    </row>
    <row r="40" spans="1:5" ht="24">
      <c r="A40" s="28" t="s">
        <v>43</v>
      </c>
      <c r="E40" s="29" t="s">
        <v>956</v>
      </c>
    </row>
    <row r="41" spans="1:5" ht="12.75">
      <c r="A41" s="30" t="s">
        <v>45</v>
      </c>
      <c r="E41" s="31" t="s">
        <v>40</v>
      </c>
    </row>
    <row r="42" spans="1:5" ht="12.75">
      <c r="A42" t="s">
        <v>46</v>
      </c>
      <c r="E42" s="29" t="s">
        <v>40</v>
      </c>
    </row>
    <row r="43" spans="1:16" ht="12.75">
      <c r="A43" s="18" t="s">
        <v>38</v>
      </c>
      <c r="B43" s="23" t="s">
        <v>33</v>
      </c>
      <c r="C43" s="23" t="s">
        <v>957</v>
      </c>
      <c r="D43" s="18" t="s">
        <v>40</v>
      </c>
      <c r="E43" s="24" t="s">
        <v>958</v>
      </c>
      <c r="F43" s="25" t="s">
        <v>230</v>
      </c>
      <c r="G43" s="26">
        <v>5</v>
      </c>
      <c r="H43" s="27">
        <v>0</v>
      </c>
      <c r="I43" s="27">
        <f>ROUND(ROUND(H43,2)*ROUND(G43,3),2)</f>
      </c>
      <c r="O43">
        <f>(I43*21)/100</f>
      </c>
      <c r="P43" t="s">
        <v>17</v>
      </c>
    </row>
    <row r="44" spans="1:5" ht="24">
      <c r="A44" s="28" t="s">
        <v>43</v>
      </c>
      <c r="E44" s="29" t="s">
        <v>959</v>
      </c>
    </row>
    <row r="45" spans="1:5" ht="12.75">
      <c r="A45" s="30" t="s">
        <v>45</v>
      </c>
      <c r="E45" s="31" t="s">
        <v>40</v>
      </c>
    </row>
    <row r="46" spans="1:5" ht="12.75">
      <c r="A46" t="s">
        <v>46</v>
      </c>
      <c r="E46" s="29" t="s">
        <v>40</v>
      </c>
    </row>
    <row r="47" spans="1:16" ht="12.75">
      <c r="A47" s="18" t="s">
        <v>38</v>
      </c>
      <c r="B47" s="23" t="s">
        <v>35</v>
      </c>
      <c r="C47" s="23" t="s">
        <v>960</v>
      </c>
      <c r="D47" s="18" t="s">
        <v>40</v>
      </c>
      <c r="E47" s="24" t="s">
        <v>961</v>
      </c>
      <c r="F47" s="25" t="s">
        <v>90</v>
      </c>
      <c r="G47" s="26">
        <v>6</v>
      </c>
      <c r="H47" s="27">
        <v>0</v>
      </c>
      <c r="I47" s="27">
        <f>ROUND(ROUND(H47,2)*ROUND(G47,3),2)</f>
      </c>
      <c r="O47">
        <f>(I47*21)/100</f>
      </c>
      <c r="P47" t="s">
        <v>17</v>
      </c>
    </row>
    <row r="48" spans="1:5" ht="12.75">
      <c r="A48" s="28" t="s">
        <v>43</v>
      </c>
      <c r="E48" s="29" t="s">
        <v>962</v>
      </c>
    </row>
    <row r="49" spans="1:5" ht="12.75">
      <c r="A49" s="30" t="s">
        <v>45</v>
      </c>
      <c r="E49" s="31" t="s">
        <v>40</v>
      </c>
    </row>
    <row r="50" spans="1:5" ht="12.75">
      <c r="A50" t="s">
        <v>46</v>
      </c>
      <c r="E50" s="29" t="s">
        <v>40</v>
      </c>
    </row>
    <row r="51" spans="1:18" ht="12.75" customHeight="1">
      <c r="A51" s="5" t="s">
        <v>36</v>
      </c>
      <c r="B51" s="5"/>
      <c r="C51" s="35" t="s">
        <v>971</v>
      </c>
      <c r="D51" s="5"/>
      <c r="E51" s="21" t="s">
        <v>972</v>
      </c>
      <c r="F51" s="5"/>
      <c r="G51" s="5"/>
      <c r="H51" s="5"/>
      <c r="I51" s="36">
        <f>0+Q51</f>
      </c>
      <c r="O51">
        <f>0+R51</f>
      </c>
      <c r="Q51">
        <f>0+I52</f>
      </c>
      <c r="R51">
        <f>0+O52</f>
      </c>
    </row>
    <row r="52" spans="1:16" ht="12.75">
      <c r="A52" s="18" t="s">
        <v>38</v>
      </c>
      <c r="B52" s="23" t="s">
        <v>83</v>
      </c>
      <c r="C52" s="23" t="s">
        <v>973</v>
      </c>
      <c r="D52" s="18" t="s">
        <v>40</v>
      </c>
      <c r="E52" s="24" t="s">
        <v>974</v>
      </c>
      <c r="F52" s="25" t="s">
        <v>975</v>
      </c>
      <c r="G52" s="26">
        <v>16</v>
      </c>
      <c r="H52" s="27">
        <v>0</v>
      </c>
      <c r="I52" s="27">
        <f>ROUND(ROUND(H52,2)*ROUND(G52,3),2)</f>
      </c>
      <c r="O52">
        <f>(I52*21)/100</f>
      </c>
      <c r="P52" t="s">
        <v>17</v>
      </c>
    </row>
    <row r="53" spans="1:5" ht="24">
      <c r="A53" s="28" t="s">
        <v>43</v>
      </c>
      <c r="E53" s="29" t="s">
        <v>976</v>
      </c>
    </row>
    <row r="54" spans="1:5" ht="12.75">
      <c r="A54" s="30" t="s">
        <v>45</v>
      </c>
      <c r="E54" s="31" t="s">
        <v>40</v>
      </c>
    </row>
    <row r="55" spans="1:5" ht="12.75">
      <c r="A55" t="s">
        <v>46</v>
      </c>
      <c r="E55" s="29" t="s">
        <v>40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9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0+O9+O42+O51+O72+O77</f>
      </c>
      <c r="P2" t="s">
        <v>16</v>
      </c>
    </row>
    <row r="3" spans="1:16" ht="15" customHeight="1">
      <c r="A3" t="s">
        <v>1</v>
      </c>
      <c r="B3" s="8" t="s">
        <v>4</v>
      </c>
      <c r="C3" s="9" t="s">
        <v>5</v>
      </c>
      <c r="D3" s="1"/>
      <c r="E3" s="10" t="s">
        <v>6</v>
      </c>
      <c r="F3" s="1"/>
      <c r="G3" s="4"/>
      <c r="H3" s="3" t="s">
        <v>979</v>
      </c>
      <c r="I3" s="32">
        <f>0+I9+I42+I51+I72+I77</f>
      </c>
      <c r="O3" t="s">
        <v>13</v>
      </c>
      <c r="P3" t="s">
        <v>17</v>
      </c>
    </row>
    <row r="4" spans="1:16" ht="15" customHeight="1">
      <c r="A4" t="s">
        <v>7</v>
      </c>
      <c r="B4" s="8" t="s">
        <v>8</v>
      </c>
      <c r="C4" s="9" t="s">
        <v>977</v>
      </c>
      <c r="D4" s="1"/>
      <c r="E4" s="10" t="s">
        <v>978</v>
      </c>
      <c r="F4" s="1"/>
      <c r="G4" s="1"/>
      <c r="H4" s="7"/>
      <c r="I4" s="7"/>
      <c r="O4" t="s">
        <v>14</v>
      </c>
      <c r="P4" t="s">
        <v>17</v>
      </c>
    </row>
    <row r="5" spans="1:16" ht="12.75" customHeight="1">
      <c r="A5" t="s">
        <v>11</v>
      </c>
      <c r="B5" s="12" t="s">
        <v>12</v>
      </c>
      <c r="C5" s="13" t="s">
        <v>979</v>
      </c>
      <c r="D5" s="5"/>
      <c r="E5" s="14" t="s">
        <v>980</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22</v>
      </c>
      <c r="D9" s="19"/>
      <c r="E9" s="21" t="s">
        <v>111</v>
      </c>
      <c r="F9" s="19"/>
      <c r="G9" s="19"/>
      <c r="H9" s="19"/>
      <c r="I9" s="22">
        <f>0+Q9</f>
      </c>
      <c r="O9">
        <f>0+R9</f>
      </c>
      <c r="Q9">
        <f>0+I10+I14+I18+I22+I26+I30+I34+I38</f>
      </c>
      <c r="R9">
        <f>0+O10+O14+O18+O22+O26+O30+O34+O38</f>
      </c>
    </row>
    <row r="10" spans="1:16" ht="12.75">
      <c r="A10" s="18" t="s">
        <v>38</v>
      </c>
      <c r="B10" s="23" t="s">
        <v>22</v>
      </c>
      <c r="C10" s="23" t="s">
        <v>818</v>
      </c>
      <c r="D10" s="18" t="s">
        <v>40</v>
      </c>
      <c r="E10" s="24" t="s">
        <v>819</v>
      </c>
      <c r="F10" s="25" t="s">
        <v>230</v>
      </c>
      <c r="G10" s="26">
        <v>10</v>
      </c>
      <c r="H10" s="27">
        <v>0</v>
      </c>
      <c r="I10" s="27">
        <f>ROUND(ROUND(H10,2)*ROUND(G10,3),2)</f>
      </c>
      <c r="O10">
        <f>(I10*21)/100</f>
      </c>
      <c r="P10" t="s">
        <v>17</v>
      </c>
    </row>
    <row r="11" spans="1:5" ht="24">
      <c r="A11" s="28" t="s">
        <v>43</v>
      </c>
      <c r="E11" s="29" t="s">
        <v>820</v>
      </c>
    </row>
    <row r="12" spans="1:5" ht="12.75">
      <c r="A12" s="30" t="s">
        <v>45</v>
      </c>
      <c r="E12" s="31" t="s">
        <v>40</v>
      </c>
    </row>
    <row r="13" spans="1:5" ht="12.75">
      <c r="A13" t="s">
        <v>46</v>
      </c>
      <c r="E13" s="29" t="s">
        <v>40</v>
      </c>
    </row>
    <row r="14" spans="1:16" ht="12.75">
      <c r="A14" s="18" t="s">
        <v>38</v>
      </c>
      <c r="B14" s="23" t="s">
        <v>17</v>
      </c>
      <c r="C14" s="23" t="s">
        <v>821</v>
      </c>
      <c r="D14" s="18" t="s">
        <v>40</v>
      </c>
      <c r="E14" s="24" t="s">
        <v>822</v>
      </c>
      <c r="F14" s="25" t="s">
        <v>230</v>
      </c>
      <c r="G14" s="26">
        <v>20</v>
      </c>
      <c r="H14" s="27">
        <v>0</v>
      </c>
      <c r="I14" s="27">
        <f>ROUND(ROUND(H14,2)*ROUND(G14,3),2)</f>
      </c>
      <c r="O14">
        <f>(I14*21)/100</f>
      </c>
      <c r="P14" t="s">
        <v>17</v>
      </c>
    </row>
    <row r="15" spans="1:5" ht="12.75">
      <c r="A15" s="28" t="s">
        <v>43</v>
      </c>
      <c r="E15" s="29" t="s">
        <v>823</v>
      </c>
    </row>
    <row r="16" spans="1:5" ht="12.75">
      <c r="A16" s="30" t="s">
        <v>45</v>
      </c>
      <c r="E16" s="31" t="s">
        <v>40</v>
      </c>
    </row>
    <row r="17" spans="1:5" ht="12.75">
      <c r="A17" t="s">
        <v>46</v>
      </c>
      <c r="E17" s="29" t="s">
        <v>40</v>
      </c>
    </row>
    <row r="18" spans="1:16" ht="12.75">
      <c r="A18" s="18" t="s">
        <v>38</v>
      </c>
      <c r="B18" s="23" t="s">
        <v>16</v>
      </c>
      <c r="C18" s="23" t="s">
        <v>824</v>
      </c>
      <c r="D18" s="18" t="s">
        <v>40</v>
      </c>
      <c r="E18" s="24" t="s">
        <v>825</v>
      </c>
      <c r="F18" s="25" t="s">
        <v>230</v>
      </c>
      <c r="G18" s="26">
        <v>20</v>
      </c>
      <c r="H18" s="27">
        <v>0</v>
      </c>
      <c r="I18" s="27">
        <f>ROUND(ROUND(H18,2)*ROUND(G18,3),2)</f>
      </c>
      <c r="O18">
        <f>(I18*21)/100</f>
      </c>
      <c r="P18" t="s">
        <v>17</v>
      </c>
    </row>
    <row r="19" spans="1:5" ht="12.75">
      <c r="A19" s="28" t="s">
        <v>43</v>
      </c>
      <c r="E19" s="29" t="s">
        <v>826</v>
      </c>
    </row>
    <row r="20" spans="1:5" ht="12.75">
      <c r="A20" s="30" t="s">
        <v>45</v>
      </c>
      <c r="E20" s="31" t="s">
        <v>40</v>
      </c>
    </row>
    <row r="21" spans="1:5" ht="12.75">
      <c r="A21" t="s">
        <v>46</v>
      </c>
      <c r="E21" s="29" t="s">
        <v>40</v>
      </c>
    </row>
    <row r="22" spans="1:16" ht="12.75">
      <c r="A22" s="18" t="s">
        <v>38</v>
      </c>
      <c r="B22" s="23" t="s">
        <v>26</v>
      </c>
      <c r="C22" s="23" t="s">
        <v>827</v>
      </c>
      <c r="D22" s="18" t="s">
        <v>40</v>
      </c>
      <c r="E22" s="24" t="s">
        <v>828</v>
      </c>
      <c r="F22" s="25" t="s">
        <v>114</v>
      </c>
      <c r="G22" s="26">
        <v>1</v>
      </c>
      <c r="H22" s="27">
        <v>0</v>
      </c>
      <c r="I22" s="27">
        <f>ROUND(ROUND(H22,2)*ROUND(G22,3),2)</f>
      </c>
      <c r="O22">
        <f>(I22*21)/100</f>
      </c>
      <c r="P22" t="s">
        <v>17</v>
      </c>
    </row>
    <row r="23" spans="1:5" ht="24">
      <c r="A23" s="28" t="s">
        <v>43</v>
      </c>
      <c r="E23" s="29" t="s">
        <v>829</v>
      </c>
    </row>
    <row r="24" spans="1:5" ht="12.75">
      <c r="A24" s="30" t="s">
        <v>45</v>
      </c>
      <c r="E24" s="31" t="s">
        <v>40</v>
      </c>
    </row>
    <row r="25" spans="1:5" ht="12.75">
      <c r="A25" t="s">
        <v>46</v>
      </c>
      <c r="E25" s="29" t="s">
        <v>40</v>
      </c>
    </row>
    <row r="26" spans="1:16" ht="12.75">
      <c r="A26" s="18" t="s">
        <v>38</v>
      </c>
      <c r="B26" s="23" t="s">
        <v>28</v>
      </c>
      <c r="C26" s="23" t="s">
        <v>830</v>
      </c>
      <c r="D26" s="18" t="s">
        <v>40</v>
      </c>
      <c r="E26" s="24" t="s">
        <v>831</v>
      </c>
      <c r="F26" s="25" t="s">
        <v>114</v>
      </c>
      <c r="G26" s="26">
        <v>1.3</v>
      </c>
      <c r="H26" s="27">
        <v>0</v>
      </c>
      <c r="I26" s="27">
        <f>ROUND(ROUND(H26,2)*ROUND(G26,3),2)</f>
      </c>
      <c r="O26">
        <f>(I26*21)/100</f>
      </c>
      <c r="P26" t="s">
        <v>17</v>
      </c>
    </row>
    <row r="27" spans="1:5" ht="24">
      <c r="A27" s="28" t="s">
        <v>43</v>
      </c>
      <c r="E27" s="29" t="s">
        <v>832</v>
      </c>
    </row>
    <row r="28" spans="1:5" ht="12.75">
      <c r="A28" s="30" t="s">
        <v>45</v>
      </c>
      <c r="E28" s="31" t="s">
        <v>40</v>
      </c>
    </row>
    <row r="29" spans="1:5" ht="12.75">
      <c r="A29" t="s">
        <v>46</v>
      </c>
      <c r="E29" s="29" t="s">
        <v>40</v>
      </c>
    </row>
    <row r="30" spans="1:16" ht="12.75">
      <c r="A30" s="18" t="s">
        <v>38</v>
      </c>
      <c r="B30" s="23" t="s">
        <v>30</v>
      </c>
      <c r="C30" s="23" t="s">
        <v>833</v>
      </c>
      <c r="D30" s="18" t="s">
        <v>40</v>
      </c>
      <c r="E30" s="24" t="s">
        <v>834</v>
      </c>
      <c r="F30" s="25" t="s">
        <v>114</v>
      </c>
      <c r="G30" s="26">
        <v>15</v>
      </c>
      <c r="H30" s="27">
        <v>0</v>
      </c>
      <c r="I30" s="27">
        <f>ROUND(ROUND(H30,2)*ROUND(G30,3),2)</f>
      </c>
      <c r="O30">
        <f>(I30*21)/100</f>
      </c>
      <c r="P30" t="s">
        <v>17</v>
      </c>
    </row>
    <row r="31" spans="1:5" ht="36">
      <c r="A31" s="28" t="s">
        <v>43</v>
      </c>
      <c r="E31" s="29" t="s">
        <v>835</v>
      </c>
    </row>
    <row r="32" spans="1:5" ht="12.75">
      <c r="A32" s="30" t="s">
        <v>45</v>
      </c>
      <c r="E32" s="31" t="s">
        <v>40</v>
      </c>
    </row>
    <row r="33" spans="1:5" ht="12.75">
      <c r="A33" t="s">
        <v>46</v>
      </c>
      <c r="E33" s="29" t="s">
        <v>40</v>
      </c>
    </row>
    <row r="34" spans="1:16" ht="12.75">
      <c r="A34" s="18" t="s">
        <v>38</v>
      </c>
      <c r="B34" s="23" t="s">
        <v>67</v>
      </c>
      <c r="C34" s="23" t="s">
        <v>836</v>
      </c>
      <c r="D34" s="18" t="s">
        <v>40</v>
      </c>
      <c r="E34" s="24" t="s">
        <v>837</v>
      </c>
      <c r="F34" s="25" t="s">
        <v>114</v>
      </c>
      <c r="G34" s="26">
        <v>15</v>
      </c>
      <c r="H34" s="27">
        <v>0</v>
      </c>
      <c r="I34" s="27">
        <f>ROUND(ROUND(H34,2)*ROUND(G34,3),2)</f>
      </c>
      <c r="O34">
        <f>(I34*21)/100</f>
      </c>
      <c r="P34" t="s">
        <v>17</v>
      </c>
    </row>
    <row r="35" spans="1:5" ht="36">
      <c r="A35" s="28" t="s">
        <v>43</v>
      </c>
      <c r="E35" s="29" t="s">
        <v>838</v>
      </c>
    </row>
    <row r="36" spans="1:5" ht="12.75">
      <c r="A36" s="30" t="s">
        <v>45</v>
      </c>
      <c r="E36" s="31" t="s">
        <v>40</v>
      </c>
    </row>
    <row r="37" spans="1:5" ht="12.75">
      <c r="A37" t="s">
        <v>46</v>
      </c>
      <c r="E37" s="29" t="s">
        <v>40</v>
      </c>
    </row>
    <row r="38" spans="1:16" ht="12.75">
      <c r="A38" s="18" t="s">
        <v>38</v>
      </c>
      <c r="B38" s="23" t="s">
        <v>176</v>
      </c>
      <c r="C38" s="23" t="s">
        <v>839</v>
      </c>
      <c r="D38" s="18" t="s">
        <v>40</v>
      </c>
      <c r="E38" s="24" t="s">
        <v>840</v>
      </c>
      <c r="F38" s="25" t="s">
        <v>230</v>
      </c>
      <c r="G38" s="26">
        <v>10</v>
      </c>
      <c r="H38" s="27">
        <v>0</v>
      </c>
      <c r="I38" s="27">
        <f>ROUND(ROUND(H38,2)*ROUND(G38,3),2)</f>
      </c>
      <c r="O38">
        <f>(I38*21)/100</f>
      </c>
      <c r="P38" t="s">
        <v>17</v>
      </c>
    </row>
    <row r="39" spans="1:5" ht="24">
      <c r="A39" s="28" t="s">
        <v>43</v>
      </c>
      <c r="E39" s="29" t="s">
        <v>841</v>
      </c>
    </row>
    <row r="40" spans="1:5" ht="12.75">
      <c r="A40" s="30" t="s">
        <v>45</v>
      </c>
      <c r="E40" s="31" t="s">
        <v>40</v>
      </c>
    </row>
    <row r="41" spans="1:5" ht="12.75">
      <c r="A41" t="s">
        <v>46</v>
      </c>
      <c r="E41" s="29" t="s">
        <v>40</v>
      </c>
    </row>
    <row r="42" spans="1:18" ht="12.75" customHeight="1">
      <c r="A42" s="5" t="s">
        <v>36</v>
      </c>
      <c r="B42" s="5"/>
      <c r="C42" s="35" t="s">
        <v>842</v>
      </c>
      <c r="D42" s="5"/>
      <c r="E42" s="21" t="s">
        <v>843</v>
      </c>
      <c r="F42" s="5"/>
      <c r="G42" s="5"/>
      <c r="H42" s="5"/>
      <c r="I42" s="36">
        <f>0+Q42</f>
      </c>
      <c r="O42">
        <f>0+R42</f>
      </c>
      <c r="Q42">
        <f>0+I43+I47</f>
      </c>
      <c r="R42">
        <f>0+O43+O47</f>
      </c>
    </row>
    <row r="43" spans="1:16" ht="12.75">
      <c r="A43" s="18" t="s">
        <v>38</v>
      </c>
      <c r="B43" s="23" t="s">
        <v>72</v>
      </c>
      <c r="C43" s="23" t="s">
        <v>844</v>
      </c>
      <c r="D43" s="18" t="s">
        <v>40</v>
      </c>
      <c r="E43" s="24" t="s">
        <v>845</v>
      </c>
      <c r="F43" s="25" t="s">
        <v>90</v>
      </c>
      <c r="G43" s="26">
        <v>1</v>
      </c>
      <c r="H43" s="27">
        <v>0</v>
      </c>
      <c r="I43" s="27">
        <f>ROUND(ROUND(H43,2)*ROUND(G43,3),2)</f>
      </c>
      <c r="O43">
        <f>(I43*21)/100</f>
      </c>
      <c r="P43" t="s">
        <v>17</v>
      </c>
    </row>
    <row r="44" spans="1:5" ht="24">
      <c r="A44" s="28" t="s">
        <v>43</v>
      </c>
      <c r="E44" s="29" t="s">
        <v>846</v>
      </c>
    </row>
    <row r="45" spans="1:5" ht="12.75">
      <c r="A45" s="30" t="s">
        <v>45</v>
      </c>
      <c r="E45" s="31" t="s">
        <v>40</v>
      </c>
    </row>
    <row r="46" spans="1:5" ht="12.75">
      <c r="A46" t="s">
        <v>46</v>
      </c>
      <c r="E46" s="29" t="s">
        <v>40</v>
      </c>
    </row>
    <row r="47" spans="1:16" ht="12.75">
      <c r="A47" s="18" t="s">
        <v>38</v>
      </c>
      <c r="B47" s="23" t="s">
        <v>96</v>
      </c>
      <c r="C47" s="23" t="s">
        <v>847</v>
      </c>
      <c r="D47" s="18" t="s">
        <v>40</v>
      </c>
      <c r="E47" s="24" t="s">
        <v>848</v>
      </c>
      <c r="F47" s="25" t="s">
        <v>114</v>
      </c>
      <c r="G47" s="26">
        <v>1</v>
      </c>
      <c r="H47" s="27">
        <v>0</v>
      </c>
      <c r="I47" s="27">
        <f>ROUND(ROUND(H47,2)*ROUND(G47,3),2)</f>
      </c>
      <c r="O47">
        <f>(I47*21)/100</f>
      </c>
      <c r="P47" t="s">
        <v>17</v>
      </c>
    </row>
    <row r="48" spans="1:5" ht="12.75">
      <c r="A48" s="28" t="s">
        <v>43</v>
      </c>
      <c r="E48" s="29" t="s">
        <v>848</v>
      </c>
    </row>
    <row r="49" spans="1:5" ht="12.75">
      <c r="A49" s="30" t="s">
        <v>45</v>
      </c>
      <c r="E49" s="31" t="s">
        <v>40</v>
      </c>
    </row>
    <row r="50" spans="1:5" ht="12.75">
      <c r="A50" t="s">
        <v>46</v>
      </c>
      <c r="E50" s="29" t="s">
        <v>40</v>
      </c>
    </row>
    <row r="51" spans="1:18" ht="12.75" customHeight="1">
      <c r="A51" s="5" t="s">
        <v>36</v>
      </c>
      <c r="B51" s="5"/>
      <c r="C51" s="35" t="s">
        <v>849</v>
      </c>
      <c r="D51" s="5"/>
      <c r="E51" s="21" t="s">
        <v>850</v>
      </c>
      <c r="F51" s="5"/>
      <c r="G51" s="5"/>
      <c r="H51" s="5"/>
      <c r="I51" s="36">
        <f>0+Q51</f>
      </c>
      <c r="O51">
        <f>0+R51</f>
      </c>
      <c r="Q51">
        <f>0+I52+I56+I60+I64+I68</f>
      </c>
      <c r="R51">
        <f>0+O52+O56+O60+O64+O68</f>
      </c>
    </row>
    <row r="52" spans="1:16" ht="24">
      <c r="A52" s="18" t="s">
        <v>38</v>
      </c>
      <c r="B52" s="23" t="s">
        <v>33</v>
      </c>
      <c r="C52" s="23" t="s">
        <v>851</v>
      </c>
      <c r="D52" s="18" t="s">
        <v>40</v>
      </c>
      <c r="E52" s="24" t="s">
        <v>852</v>
      </c>
      <c r="F52" s="25" t="s">
        <v>90</v>
      </c>
      <c r="G52" s="26">
        <v>1</v>
      </c>
      <c r="H52" s="27">
        <v>0</v>
      </c>
      <c r="I52" s="27">
        <f>ROUND(ROUND(H52,2)*ROUND(G52,3),2)</f>
      </c>
      <c r="O52">
        <f>(I52*21)/100</f>
      </c>
      <c r="P52" t="s">
        <v>17</v>
      </c>
    </row>
    <row r="53" spans="1:5" ht="36">
      <c r="A53" s="28" t="s">
        <v>43</v>
      </c>
      <c r="E53" s="29" t="s">
        <v>853</v>
      </c>
    </row>
    <row r="54" spans="1:5" ht="12.75">
      <c r="A54" s="30" t="s">
        <v>45</v>
      </c>
      <c r="E54" s="31" t="s">
        <v>40</v>
      </c>
    </row>
    <row r="55" spans="1:5" ht="12.75">
      <c r="A55" t="s">
        <v>46</v>
      </c>
      <c r="E55" s="29" t="s">
        <v>40</v>
      </c>
    </row>
    <row r="56" spans="1:16" ht="12.75">
      <c r="A56" s="18" t="s">
        <v>38</v>
      </c>
      <c r="B56" s="23" t="s">
        <v>35</v>
      </c>
      <c r="C56" s="23" t="s">
        <v>854</v>
      </c>
      <c r="D56" s="18" t="s">
        <v>40</v>
      </c>
      <c r="E56" s="24" t="s">
        <v>855</v>
      </c>
      <c r="F56" s="25" t="s">
        <v>230</v>
      </c>
      <c r="G56" s="26">
        <v>10</v>
      </c>
      <c r="H56" s="27">
        <v>0</v>
      </c>
      <c r="I56" s="27">
        <f>ROUND(ROUND(H56,2)*ROUND(G56,3),2)</f>
      </c>
      <c r="O56">
        <f>(I56*21)/100</f>
      </c>
      <c r="P56" t="s">
        <v>17</v>
      </c>
    </row>
    <row r="57" spans="1:5" ht="36">
      <c r="A57" s="28" t="s">
        <v>43</v>
      </c>
      <c r="E57" s="29" t="s">
        <v>856</v>
      </c>
    </row>
    <row r="58" spans="1:5" ht="12.75">
      <c r="A58" s="30" t="s">
        <v>45</v>
      </c>
      <c r="E58" s="31" t="s">
        <v>40</v>
      </c>
    </row>
    <row r="59" spans="1:5" ht="12.75">
      <c r="A59" t="s">
        <v>46</v>
      </c>
      <c r="E59" s="29" t="s">
        <v>40</v>
      </c>
    </row>
    <row r="60" spans="1:16" ht="12.75">
      <c r="A60" s="18" t="s">
        <v>38</v>
      </c>
      <c r="B60" s="23" t="s">
        <v>83</v>
      </c>
      <c r="C60" s="23" t="s">
        <v>857</v>
      </c>
      <c r="D60" s="18" t="s">
        <v>40</v>
      </c>
      <c r="E60" s="24" t="s">
        <v>858</v>
      </c>
      <c r="F60" s="25" t="s">
        <v>230</v>
      </c>
      <c r="G60" s="26">
        <v>10</v>
      </c>
      <c r="H60" s="27">
        <v>0</v>
      </c>
      <c r="I60" s="27">
        <f>ROUND(ROUND(H60,2)*ROUND(G60,3),2)</f>
      </c>
      <c r="O60">
        <f>(I60*21)/100</f>
      </c>
      <c r="P60" t="s">
        <v>17</v>
      </c>
    </row>
    <row r="61" spans="1:5" ht="48">
      <c r="A61" s="28" t="s">
        <v>43</v>
      </c>
      <c r="E61" s="29" t="s">
        <v>859</v>
      </c>
    </row>
    <row r="62" spans="1:5" ht="12.75">
      <c r="A62" s="30" t="s">
        <v>45</v>
      </c>
      <c r="E62" s="31" t="s">
        <v>40</v>
      </c>
    </row>
    <row r="63" spans="1:5" ht="12.75">
      <c r="A63" t="s">
        <v>46</v>
      </c>
      <c r="E63" s="29" t="s">
        <v>40</v>
      </c>
    </row>
    <row r="64" spans="1:16" ht="12.75">
      <c r="A64" s="18" t="s">
        <v>38</v>
      </c>
      <c r="B64" s="23" t="s">
        <v>88</v>
      </c>
      <c r="C64" s="23" t="s">
        <v>860</v>
      </c>
      <c r="D64" s="18" t="s">
        <v>40</v>
      </c>
      <c r="E64" s="24" t="s">
        <v>861</v>
      </c>
      <c r="F64" s="25" t="s">
        <v>230</v>
      </c>
      <c r="G64" s="26">
        <v>10</v>
      </c>
      <c r="H64" s="27">
        <v>0</v>
      </c>
      <c r="I64" s="27">
        <f>ROUND(ROUND(H64,2)*ROUND(G64,3),2)</f>
      </c>
      <c r="O64">
        <f>(I64*21)/100</f>
      </c>
      <c r="P64" t="s">
        <v>17</v>
      </c>
    </row>
    <row r="65" spans="1:5" ht="24">
      <c r="A65" s="28" t="s">
        <v>43</v>
      </c>
      <c r="E65" s="29" t="s">
        <v>862</v>
      </c>
    </row>
    <row r="66" spans="1:5" ht="12.75">
      <c r="A66" s="30" t="s">
        <v>45</v>
      </c>
      <c r="E66" s="31" t="s">
        <v>40</v>
      </c>
    </row>
    <row r="67" spans="1:5" ht="12.75">
      <c r="A67" t="s">
        <v>46</v>
      </c>
      <c r="E67" s="29" t="s">
        <v>40</v>
      </c>
    </row>
    <row r="68" spans="1:16" ht="12.75">
      <c r="A68" s="18" t="s">
        <v>38</v>
      </c>
      <c r="B68" s="23" t="s">
        <v>92</v>
      </c>
      <c r="C68" s="23" t="s">
        <v>863</v>
      </c>
      <c r="D68" s="18" t="s">
        <v>40</v>
      </c>
      <c r="E68" s="24" t="s">
        <v>864</v>
      </c>
      <c r="F68" s="25" t="s">
        <v>230</v>
      </c>
      <c r="G68" s="26">
        <v>10</v>
      </c>
      <c r="H68" s="27">
        <v>0</v>
      </c>
      <c r="I68" s="27">
        <f>ROUND(ROUND(H68,2)*ROUND(G68,3),2)</f>
      </c>
      <c r="O68">
        <f>(I68*21)/100</f>
      </c>
      <c r="P68" t="s">
        <v>17</v>
      </c>
    </row>
    <row r="69" spans="1:5" ht="24">
      <c r="A69" s="28" t="s">
        <v>43</v>
      </c>
      <c r="E69" s="29" t="s">
        <v>865</v>
      </c>
    </row>
    <row r="70" spans="1:5" ht="12.75">
      <c r="A70" s="30" t="s">
        <v>45</v>
      </c>
      <c r="E70" s="31" t="s">
        <v>40</v>
      </c>
    </row>
    <row r="71" spans="1:5" ht="12.75">
      <c r="A71" t="s">
        <v>46</v>
      </c>
      <c r="E71" s="29" t="s">
        <v>40</v>
      </c>
    </row>
    <row r="72" spans="1:18" ht="12.75" customHeight="1">
      <c r="A72" s="5" t="s">
        <v>36</v>
      </c>
      <c r="B72" s="5"/>
      <c r="C72" s="35" t="s">
        <v>866</v>
      </c>
      <c r="D72" s="5"/>
      <c r="E72" s="21" t="s">
        <v>867</v>
      </c>
      <c r="F72" s="5"/>
      <c r="G72" s="5"/>
      <c r="H72" s="5"/>
      <c r="I72" s="36">
        <f>0+Q72</f>
      </c>
      <c r="O72">
        <f>0+R72</f>
      </c>
      <c r="Q72">
        <f>0+I73</f>
      </c>
      <c r="R72">
        <f>0+O73</f>
      </c>
    </row>
    <row r="73" spans="1:16" ht="12.75">
      <c r="A73" s="18" t="s">
        <v>38</v>
      </c>
      <c r="B73" s="23" t="s">
        <v>160</v>
      </c>
      <c r="C73" s="23" t="s">
        <v>868</v>
      </c>
      <c r="D73" s="18" t="s">
        <v>40</v>
      </c>
      <c r="E73" s="24" t="s">
        <v>869</v>
      </c>
      <c r="F73" s="25" t="s">
        <v>230</v>
      </c>
      <c r="G73" s="26">
        <v>10</v>
      </c>
      <c r="H73" s="27">
        <v>0</v>
      </c>
      <c r="I73" s="27">
        <f>ROUND(ROUND(H73,2)*ROUND(G73,3),2)</f>
      </c>
      <c r="O73">
        <f>(I73*21)/100</f>
      </c>
      <c r="P73" t="s">
        <v>17</v>
      </c>
    </row>
    <row r="74" spans="1:5" ht="24">
      <c r="A74" s="28" t="s">
        <v>43</v>
      </c>
      <c r="E74" s="29" t="s">
        <v>981</v>
      </c>
    </row>
    <row r="75" spans="1:5" ht="12.75">
      <c r="A75" s="30" t="s">
        <v>45</v>
      </c>
      <c r="E75" s="31" t="s">
        <v>40</v>
      </c>
    </row>
    <row r="76" spans="1:5" ht="12.75">
      <c r="A76" t="s">
        <v>46</v>
      </c>
      <c r="E76" s="29" t="s">
        <v>40</v>
      </c>
    </row>
    <row r="77" spans="1:18" ht="12.75" customHeight="1">
      <c r="A77" s="5" t="s">
        <v>36</v>
      </c>
      <c r="B77" s="5"/>
      <c r="C77" s="35" t="s">
        <v>871</v>
      </c>
      <c r="D77" s="5"/>
      <c r="E77" s="21" t="s">
        <v>872</v>
      </c>
      <c r="F77" s="5"/>
      <c r="G77" s="5"/>
      <c r="H77" s="5"/>
      <c r="I77" s="36">
        <f>0+Q77</f>
      </c>
      <c r="O77">
        <f>0+R77</f>
      </c>
      <c r="Q77">
        <f>0+I78+I82+I86+I90</f>
      </c>
      <c r="R77">
        <f>0+O78+O82+O86+O90</f>
      </c>
    </row>
    <row r="78" spans="1:16" ht="12.75">
      <c r="A78" s="18" t="s">
        <v>38</v>
      </c>
      <c r="B78" s="23" t="s">
        <v>164</v>
      </c>
      <c r="C78" s="23" t="s">
        <v>873</v>
      </c>
      <c r="D78" s="18" t="s">
        <v>40</v>
      </c>
      <c r="E78" s="24" t="s">
        <v>874</v>
      </c>
      <c r="F78" s="25" t="s">
        <v>252</v>
      </c>
      <c r="G78" s="26">
        <v>4</v>
      </c>
      <c r="H78" s="27">
        <v>0</v>
      </c>
      <c r="I78" s="27">
        <f>ROUND(ROUND(H78,2)*ROUND(G78,3),2)</f>
      </c>
      <c r="O78">
        <f>(I78*21)/100</f>
      </c>
      <c r="P78" t="s">
        <v>17</v>
      </c>
    </row>
    <row r="79" spans="1:5" ht="24">
      <c r="A79" s="28" t="s">
        <v>43</v>
      </c>
      <c r="E79" s="29" t="s">
        <v>875</v>
      </c>
    </row>
    <row r="80" spans="1:5" ht="12.75">
      <c r="A80" s="30" t="s">
        <v>45</v>
      </c>
      <c r="E80" s="31" t="s">
        <v>40</v>
      </c>
    </row>
    <row r="81" spans="1:5" ht="12.75">
      <c r="A81" t="s">
        <v>46</v>
      </c>
      <c r="E81" s="29" t="s">
        <v>40</v>
      </c>
    </row>
    <row r="82" spans="1:16" ht="12.75">
      <c r="A82" s="18" t="s">
        <v>38</v>
      </c>
      <c r="B82" s="23" t="s">
        <v>168</v>
      </c>
      <c r="C82" s="23" t="s">
        <v>876</v>
      </c>
      <c r="D82" s="18" t="s">
        <v>40</v>
      </c>
      <c r="E82" s="24" t="s">
        <v>877</v>
      </c>
      <c r="F82" s="25" t="s">
        <v>252</v>
      </c>
      <c r="G82" s="26">
        <v>4</v>
      </c>
      <c r="H82" s="27">
        <v>0</v>
      </c>
      <c r="I82" s="27">
        <f>ROUND(ROUND(H82,2)*ROUND(G82,3),2)</f>
      </c>
      <c r="O82">
        <f>(I82*21)/100</f>
      </c>
      <c r="P82" t="s">
        <v>17</v>
      </c>
    </row>
    <row r="83" spans="1:5" ht="24">
      <c r="A83" s="28" t="s">
        <v>43</v>
      </c>
      <c r="E83" s="29" t="s">
        <v>878</v>
      </c>
    </row>
    <row r="84" spans="1:5" ht="12.75">
      <c r="A84" s="30" t="s">
        <v>45</v>
      </c>
      <c r="E84" s="31" t="s">
        <v>40</v>
      </c>
    </row>
    <row r="85" spans="1:5" ht="12.75">
      <c r="A85" t="s">
        <v>46</v>
      </c>
      <c r="E85" s="29" t="s">
        <v>40</v>
      </c>
    </row>
    <row r="86" spans="1:16" ht="12.75">
      <c r="A86" s="18" t="s">
        <v>38</v>
      </c>
      <c r="B86" s="23" t="s">
        <v>172</v>
      </c>
      <c r="C86" s="23" t="s">
        <v>879</v>
      </c>
      <c r="D86" s="18" t="s">
        <v>40</v>
      </c>
      <c r="E86" s="24" t="s">
        <v>880</v>
      </c>
      <c r="F86" s="25" t="s">
        <v>252</v>
      </c>
      <c r="G86" s="26">
        <v>4</v>
      </c>
      <c r="H86" s="27">
        <v>0</v>
      </c>
      <c r="I86" s="27">
        <f>ROUND(ROUND(H86,2)*ROUND(G86,3),2)</f>
      </c>
      <c r="O86">
        <f>(I86*21)/100</f>
      </c>
      <c r="P86" t="s">
        <v>17</v>
      </c>
    </row>
    <row r="87" spans="1:5" ht="24">
      <c r="A87" s="28" t="s">
        <v>43</v>
      </c>
      <c r="E87" s="29" t="s">
        <v>881</v>
      </c>
    </row>
    <row r="88" spans="1:5" ht="12.75">
      <c r="A88" s="30" t="s">
        <v>45</v>
      </c>
      <c r="E88" s="31" t="s">
        <v>40</v>
      </c>
    </row>
    <row r="89" spans="1:5" ht="12.75">
      <c r="A89" t="s">
        <v>46</v>
      </c>
      <c r="E89" s="29" t="s">
        <v>40</v>
      </c>
    </row>
    <row r="90" spans="1:16" ht="12.75">
      <c r="A90" s="18" t="s">
        <v>38</v>
      </c>
      <c r="B90" s="23" t="s">
        <v>180</v>
      </c>
      <c r="C90" s="23" t="s">
        <v>884</v>
      </c>
      <c r="D90" s="18" t="s">
        <v>40</v>
      </c>
      <c r="E90" s="24" t="s">
        <v>885</v>
      </c>
      <c r="F90" s="25" t="s">
        <v>90</v>
      </c>
      <c r="G90" s="26">
        <v>2</v>
      </c>
      <c r="H90" s="27">
        <v>0</v>
      </c>
      <c r="I90" s="27">
        <f>ROUND(ROUND(H90,2)*ROUND(G90,3),2)</f>
      </c>
      <c r="O90">
        <f>(I90*21)/100</f>
      </c>
      <c r="P90" t="s">
        <v>17</v>
      </c>
    </row>
    <row r="91" spans="1:5" ht="24">
      <c r="A91" s="28" t="s">
        <v>43</v>
      </c>
      <c r="E91" s="29" t="s">
        <v>886</v>
      </c>
    </row>
    <row r="92" spans="1:5" ht="12.75">
      <c r="A92" s="30" t="s">
        <v>45</v>
      </c>
      <c r="E92" s="31" t="s">
        <v>40</v>
      </c>
    </row>
    <row r="93" spans="1:5" ht="12.75">
      <c r="A93" t="s">
        <v>46</v>
      </c>
      <c r="E93" s="29" t="s">
        <v>40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171"/>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0+O9+O54+O167</f>
      </c>
      <c r="P2" t="s">
        <v>16</v>
      </c>
    </row>
    <row r="3" spans="1:16" ht="15" customHeight="1">
      <c r="A3" t="s">
        <v>1</v>
      </c>
      <c r="B3" s="8" t="s">
        <v>4</v>
      </c>
      <c r="C3" s="9" t="s">
        <v>5</v>
      </c>
      <c r="D3" s="1"/>
      <c r="E3" s="10" t="s">
        <v>6</v>
      </c>
      <c r="F3" s="1"/>
      <c r="G3" s="4"/>
      <c r="H3" s="3" t="s">
        <v>982</v>
      </c>
      <c r="I3" s="32">
        <f>0+I9+I54+I167</f>
      </c>
      <c r="O3" t="s">
        <v>13</v>
      </c>
      <c r="P3" t="s">
        <v>17</v>
      </c>
    </row>
    <row r="4" spans="1:16" ht="15" customHeight="1">
      <c r="A4" t="s">
        <v>7</v>
      </c>
      <c r="B4" s="8" t="s">
        <v>8</v>
      </c>
      <c r="C4" s="9" t="s">
        <v>977</v>
      </c>
      <c r="D4" s="1"/>
      <c r="E4" s="10" t="s">
        <v>978</v>
      </c>
      <c r="F4" s="1"/>
      <c r="G4" s="1"/>
      <c r="H4" s="7"/>
      <c r="I4" s="7"/>
      <c r="O4" t="s">
        <v>14</v>
      </c>
      <c r="P4" t="s">
        <v>17</v>
      </c>
    </row>
    <row r="5" spans="1:16" ht="12.75" customHeight="1">
      <c r="A5" t="s">
        <v>11</v>
      </c>
      <c r="B5" s="12" t="s">
        <v>12</v>
      </c>
      <c r="C5" s="13" t="s">
        <v>982</v>
      </c>
      <c r="D5" s="5"/>
      <c r="E5" s="14" t="s">
        <v>983</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889</v>
      </c>
      <c r="D9" s="19"/>
      <c r="E9" s="21" t="s">
        <v>890</v>
      </c>
      <c r="F9" s="19"/>
      <c r="G9" s="19"/>
      <c r="H9" s="19"/>
      <c r="I9" s="22">
        <f>0+Q9</f>
      </c>
      <c r="O9">
        <f>0+R9</f>
      </c>
      <c r="Q9">
        <f>0+I10+I14+I18+I22+I26+I30+I34+I38+I42+I46+I50</f>
      </c>
      <c r="R9">
        <f>0+O10+O14+O18+O22+O26+O30+O34+O38+O42+O46+O50</f>
      </c>
    </row>
    <row r="10" spans="1:16" ht="24">
      <c r="A10" s="18" t="s">
        <v>38</v>
      </c>
      <c r="B10" s="23" t="s">
        <v>30</v>
      </c>
      <c r="C10" s="23" t="s">
        <v>891</v>
      </c>
      <c r="D10" s="18" t="s">
        <v>40</v>
      </c>
      <c r="E10" s="24" t="s">
        <v>984</v>
      </c>
      <c r="F10" s="25" t="s">
        <v>90</v>
      </c>
      <c r="G10" s="26">
        <v>3</v>
      </c>
      <c r="H10" s="27">
        <v>0</v>
      </c>
      <c r="I10" s="27">
        <f>ROUND(ROUND(H10,2)*ROUND(G10,3),2)</f>
      </c>
      <c r="O10">
        <f>(I10*21)/100</f>
      </c>
      <c r="P10" t="s">
        <v>17</v>
      </c>
    </row>
    <row r="11" spans="1:5" ht="24">
      <c r="A11" s="28" t="s">
        <v>43</v>
      </c>
      <c r="E11" s="29" t="s">
        <v>893</v>
      </c>
    </row>
    <row r="12" spans="1:5" ht="12.75">
      <c r="A12" s="30" t="s">
        <v>45</v>
      </c>
      <c r="E12" s="31" t="s">
        <v>40</v>
      </c>
    </row>
    <row r="13" spans="1:5" ht="12.75">
      <c r="A13" t="s">
        <v>46</v>
      </c>
      <c r="E13" s="29" t="s">
        <v>40</v>
      </c>
    </row>
    <row r="14" spans="1:16" ht="12.75">
      <c r="A14" s="18" t="s">
        <v>38</v>
      </c>
      <c r="B14" s="23" t="s">
        <v>67</v>
      </c>
      <c r="C14" s="23" t="s">
        <v>894</v>
      </c>
      <c r="D14" s="18" t="s">
        <v>40</v>
      </c>
      <c r="E14" s="24" t="s">
        <v>895</v>
      </c>
      <c r="F14" s="25" t="s">
        <v>90</v>
      </c>
      <c r="G14" s="26">
        <v>1</v>
      </c>
      <c r="H14" s="27">
        <v>0</v>
      </c>
      <c r="I14" s="27">
        <f>ROUND(ROUND(H14,2)*ROUND(G14,3),2)</f>
      </c>
      <c r="O14">
        <f>(I14*21)/100</f>
      </c>
      <c r="P14" t="s">
        <v>17</v>
      </c>
    </row>
    <row r="15" spans="1:5" ht="24">
      <c r="A15" s="28" t="s">
        <v>43</v>
      </c>
      <c r="E15" s="29" t="s">
        <v>896</v>
      </c>
    </row>
    <row r="16" spans="1:5" ht="12.75">
      <c r="A16" s="30" t="s">
        <v>45</v>
      </c>
      <c r="E16" s="31" t="s">
        <v>40</v>
      </c>
    </row>
    <row r="17" spans="1:5" ht="12.75">
      <c r="A17" t="s">
        <v>46</v>
      </c>
      <c r="E17" s="29" t="s">
        <v>40</v>
      </c>
    </row>
    <row r="18" spans="1:16" ht="12.75">
      <c r="A18" s="18" t="s">
        <v>38</v>
      </c>
      <c r="B18" s="23" t="s">
        <v>35</v>
      </c>
      <c r="C18" s="23" t="s">
        <v>897</v>
      </c>
      <c r="D18" s="18" t="s">
        <v>40</v>
      </c>
      <c r="E18" s="24" t="s">
        <v>898</v>
      </c>
      <c r="F18" s="25" t="s">
        <v>90</v>
      </c>
      <c r="G18" s="26">
        <v>1</v>
      </c>
      <c r="H18" s="27">
        <v>0</v>
      </c>
      <c r="I18" s="27">
        <f>ROUND(ROUND(H18,2)*ROUND(G18,3),2)</f>
      </c>
      <c r="O18">
        <f>(I18*21)/100</f>
      </c>
      <c r="P18" t="s">
        <v>17</v>
      </c>
    </row>
    <row r="19" spans="1:5" ht="24">
      <c r="A19" s="28" t="s">
        <v>43</v>
      </c>
      <c r="E19" s="29" t="s">
        <v>899</v>
      </c>
    </row>
    <row r="20" spans="1:5" ht="12.75">
      <c r="A20" s="30" t="s">
        <v>45</v>
      </c>
      <c r="E20" s="31" t="s">
        <v>40</v>
      </c>
    </row>
    <row r="21" spans="1:5" ht="12.75">
      <c r="A21" t="s">
        <v>46</v>
      </c>
      <c r="E21" s="29" t="s">
        <v>40</v>
      </c>
    </row>
    <row r="22" spans="1:16" ht="12.75">
      <c r="A22" s="18" t="s">
        <v>38</v>
      </c>
      <c r="B22" s="23" t="s">
        <v>83</v>
      </c>
      <c r="C22" s="23" t="s">
        <v>900</v>
      </c>
      <c r="D22" s="18" t="s">
        <v>40</v>
      </c>
      <c r="E22" s="24" t="s">
        <v>901</v>
      </c>
      <c r="F22" s="25" t="s">
        <v>90</v>
      </c>
      <c r="G22" s="26">
        <v>2</v>
      </c>
      <c r="H22" s="27">
        <v>0</v>
      </c>
      <c r="I22" s="27">
        <f>ROUND(ROUND(H22,2)*ROUND(G22,3),2)</f>
      </c>
      <c r="O22">
        <f>(I22*21)/100</f>
      </c>
      <c r="P22" t="s">
        <v>17</v>
      </c>
    </row>
    <row r="23" spans="1:5" ht="12.75">
      <c r="A23" s="28" t="s">
        <v>43</v>
      </c>
      <c r="E23" s="29" t="s">
        <v>902</v>
      </c>
    </row>
    <row r="24" spans="1:5" ht="12.75">
      <c r="A24" s="30" t="s">
        <v>45</v>
      </c>
      <c r="E24" s="31" t="s">
        <v>40</v>
      </c>
    </row>
    <row r="25" spans="1:5" ht="12.75">
      <c r="A25" t="s">
        <v>46</v>
      </c>
      <c r="E25" s="29" t="s">
        <v>40</v>
      </c>
    </row>
    <row r="26" spans="1:16" ht="12.75">
      <c r="A26" s="18" t="s">
        <v>38</v>
      </c>
      <c r="B26" s="23" t="s">
        <v>88</v>
      </c>
      <c r="C26" s="23" t="s">
        <v>903</v>
      </c>
      <c r="D26" s="18" t="s">
        <v>40</v>
      </c>
      <c r="E26" s="24" t="s">
        <v>904</v>
      </c>
      <c r="F26" s="25" t="s">
        <v>90</v>
      </c>
      <c r="G26" s="26">
        <v>1</v>
      </c>
      <c r="H26" s="27">
        <v>0</v>
      </c>
      <c r="I26" s="27">
        <f>ROUND(ROUND(H26,2)*ROUND(G26,3),2)</f>
      </c>
      <c r="O26">
        <f>(I26*21)/100</f>
      </c>
      <c r="P26" t="s">
        <v>17</v>
      </c>
    </row>
    <row r="27" spans="1:5" ht="12.75">
      <c r="A27" s="28" t="s">
        <v>43</v>
      </c>
      <c r="E27" s="29" t="s">
        <v>905</v>
      </c>
    </row>
    <row r="28" spans="1:5" ht="12.75">
      <c r="A28" s="30" t="s">
        <v>45</v>
      </c>
      <c r="E28" s="31" t="s">
        <v>40</v>
      </c>
    </row>
    <row r="29" spans="1:5" ht="12.75">
      <c r="A29" t="s">
        <v>46</v>
      </c>
      <c r="E29" s="29" t="s">
        <v>40</v>
      </c>
    </row>
    <row r="30" spans="1:16" ht="12.75">
      <c r="A30" s="18" t="s">
        <v>38</v>
      </c>
      <c r="B30" s="23" t="s">
        <v>92</v>
      </c>
      <c r="C30" s="23" t="s">
        <v>906</v>
      </c>
      <c r="D30" s="18" t="s">
        <v>40</v>
      </c>
      <c r="E30" s="24" t="s">
        <v>907</v>
      </c>
      <c r="F30" s="25" t="s">
        <v>90</v>
      </c>
      <c r="G30" s="26">
        <v>2</v>
      </c>
      <c r="H30" s="27">
        <v>0</v>
      </c>
      <c r="I30" s="27">
        <f>ROUND(ROUND(H30,2)*ROUND(G30,3),2)</f>
      </c>
      <c r="O30">
        <f>(I30*21)/100</f>
      </c>
      <c r="P30" t="s">
        <v>17</v>
      </c>
    </row>
    <row r="31" spans="1:5" ht="12.75">
      <c r="A31" s="28" t="s">
        <v>43</v>
      </c>
      <c r="E31" s="29" t="s">
        <v>908</v>
      </c>
    </row>
    <row r="32" spans="1:5" ht="12.75">
      <c r="A32" s="30" t="s">
        <v>45</v>
      </c>
      <c r="E32" s="31" t="s">
        <v>40</v>
      </c>
    </row>
    <row r="33" spans="1:5" ht="12.75">
      <c r="A33" t="s">
        <v>46</v>
      </c>
      <c r="E33" s="29" t="s">
        <v>40</v>
      </c>
    </row>
    <row r="34" spans="1:16" ht="12.75">
      <c r="A34" s="18" t="s">
        <v>38</v>
      </c>
      <c r="B34" s="23" t="s">
        <v>96</v>
      </c>
      <c r="C34" s="23" t="s">
        <v>985</v>
      </c>
      <c r="D34" s="18" t="s">
        <v>40</v>
      </c>
      <c r="E34" s="24" t="s">
        <v>986</v>
      </c>
      <c r="F34" s="25" t="s">
        <v>90</v>
      </c>
      <c r="G34" s="26">
        <v>1</v>
      </c>
      <c r="H34" s="27">
        <v>0</v>
      </c>
      <c r="I34" s="27">
        <f>ROUND(ROUND(H34,2)*ROUND(G34,3),2)</f>
      </c>
      <c r="O34">
        <f>(I34*21)/100</f>
      </c>
      <c r="P34" t="s">
        <v>17</v>
      </c>
    </row>
    <row r="35" spans="1:5" ht="12.75">
      <c r="A35" s="28" t="s">
        <v>43</v>
      </c>
      <c r="E35" s="29" t="s">
        <v>987</v>
      </c>
    </row>
    <row r="36" spans="1:5" ht="12.75">
      <c r="A36" s="30" t="s">
        <v>45</v>
      </c>
      <c r="E36" s="31" t="s">
        <v>40</v>
      </c>
    </row>
    <row r="37" spans="1:5" ht="12.75">
      <c r="A37" t="s">
        <v>46</v>
      </c>
      <c r="E37" s="29" t="s">
        <v>40</v>
      </c>
    </row>
    <row r="38" spans="1:16" ht="12.75">
      <c r="A38" s="18" t="s">
        <v>38</v>
      </c>
      <c r="B38" s="23" t="s">
        <v>160</v>
      </c>
      <c r="C38" s="23" t="s">
        <v>909</v>
      </c>
      <c r="D38" s="18" t="s">
        <v>40</v>
      </c>
      <c r="E38" s="24" t="s">
        <v>910</v>
      </c>
      <c r="F38" s="25" t="s">
        <v>90</v>
      </c>
      <c r="G38" s="26">
        <v>1</v>
      </c>
      <c r="H38" s="27">
        <v>0</v>
      </c>
      <c r="I38" s="27">
        <f>ROUND(ROUND(H38,2)*ROUND(G38,3),2)</f>
      </c>
      <c r="O38">
        <f>(I38*21)/100</f>
      </c>
      <c r="P38" t="s">
        <v>17</v>
      </c>
    </row>
    <row r="39" spans="1:5" ht="24">
      <c r="A39" s="28" t="s">
        <v>43</v>
      </c>
      <c r="E39" s="29" t="s">
        <v>911</v>
      </c>
    </row>
    <row r="40" spans="1:5" ht="12.75">
      <c r="A40" s="30" t="s">
        <v>45</v>
      </c>
      <c r="E40" s="31" t="s">
        <v>40</v>
      </c>
    </row>
    <row r="41" spans="1:5" ht="12.75">
      <c r="A41" t="s">
        <v>46</v>
      </c>
      <c r="E41" s="29" t="s">
        <v>40</v>
      </c>
    </row>
    <row r="42" spans="1:16" ht="24">
      <c r="A42" s="18" t="s">
        <v>38</v>
      </c>
      <c r="B42" s="23" t="s">
        <v>164</v>
      </c>
      <c r="C42" s="23" t="s">
        <v>912</v>
      </c>
      <c r="D42" s="18" t="s">
        <v>40</v>
      </c>
      <c r="E42" s="24" t="s">
        <v>913</v>
      </c>
      <c r="F42" s="25" t="s">
        <v>230</v>
      </c>
      <c r="G42" s="26">
        <v>1</v>
      </c>
      <c r="H42" s="27">
        <v>0</v>
      </c>
      <c r="I42" s="27">
        <f>ROUND(ROUND(H42,2)*ROUND(G42,3),2)</f>
      </c>
      <c r="O42">
        <f>(I42*21)/100</f>
      </c>
      <c r="P42" t="s">
        <v>17</v>
      </c>
    </row>
    <row r="43" spans="1:5" ht="36">
      <c r="A43" s="28" t="s">
        <v>43</v>
      </c>
      <c r="E43" s="29" t="s">
        <v>988</v>
      </c>
    </row>
    <row r="44" spans="1:5" ht="12.75">
      <c r="A44" s="30" t="s">
        <v>45</v>
      </c>
      <c r="E44" s="31" t="s">
        <v>40</v>
      </c>
    </row>
    <row r="45" spans="1:5" ht="12.75">
      <c r="A45" t="s">
        <v>46</v>
      </c>
      <c r="E45" s="29" t="s">
        <v>40</v>
      </c>
    </row>
    <row r="46" spans="1:16" ht="12.75">
      <c r="A46" s="18" t="s">
        <v>38</v>
      </c>
      <c r="B46" s="23" t="s">
        <v>457</v>
      </c>
      <c r="C46" s="23" t="s">
        <v>989</v>
      </c>
      <c r="D46" s="18" t="s">
        <v>40</v>
      </c>
      <c r="E46" s="24" t="s">
        <v>990</v>
      </c>
      <c r="F46" s="25" t="s">
        <v>90</v>
      </c>
      <c r="G46" s="26">
        <v>1</v>
      </c>
      <c r="H46" s="27">
        <v>0</v>
      </c>
      <c r="I46" s="27">
        <f>ROUND(ROUND(H46,2)*ROUND(G46,3),2)</f>
      </c>
      <c r="O46">
        <f>(I46*21)/100</f>
      </c>
      <c r="P46" t="s">
        <v>17</v>
      </c>
    </row>
    <row r="47" spans="1:5" ht="24">
      <c r="A47" s="28" t="s">
        <v>43</v>
      </c>
      <c r="E47" s="29" t="s">
        <v>991</v>
      </c>
    </row>
    <row r="48" spans="1:5" ht="12.75">
      <c r="A48" s="30" t="s">
        <v>45</v>
      </c>
      <c r="E48" s="31" t="s">
        <v>40</v>
      </c>
    </row>
    <row r="49" spans="1:5" ht="12.75">
      <c r="A49" t="s">
        <v>46</v>
      </c>
      <c r="E49" s="29" t="s">
        <v>40</v>
      </c>
    </row>
    <row r="50" spans="1:16" ht="12.75">
      <c r="A50" s="18" t="s">
        <v>38</v>
      </c>
      <c r="B50" s="23" t="s">
        <v>467</v>
      </c>
      <c r="C50" s="23" t="s">
        <v>915</v>
      </c>
      <c r="D50" s="18" t="s">
        <v>40</v>
      </c>
      <c r="E50" s="24" t="s">
        <v>916</v>
      </c>
      <c r="F50" s="25" t="s">
        <v>230</v>
      </c>
      <c r="G50" s="26">
        <v>1.001</v>
      </c>
      <c r="H50" s="27">
        <v>0</v>
      </c>
      <c r="I50" s="27">
        <f>ROUND(ROUND(H50,2)*ROUND(G50,3),2)</f>
      </c>
      <c r="O50">
        <f>(I50*21)/100</f>
      </c>
      <c r="P50" t="s">
        <v>17</v>
      </c>
    </row>
    <row r="51" spans="1:5" ht="24">
      <c r="A51" s="28" t="s">
        <v>43</v>
      </c>
      <c r="E51" s="29" t="s">
        <v>917</v>
      </c>
    </row>
    <row r="52" spans="1:5" ht="12.75">
      <c r="A52" s="30" t="s">
        <v>45</v>
      </c>
      <c r="E52" s="31" t="s">
        <v>40</v>
      </c>
    </row>
    <row r="53" spans="1:5" ht="12.75">
      <c r="A53" t="s">
        <v>46</v>
      </c>
      <c r="E53" s="29" t="s">
        <v>40</v>
      </c>
    </row>
    <row r="54" spans="1:18" ht="12.75" customHeight="1">
      <c r="A54" s="5" t="s">
        <v>36</v>
      </c>
      <c r="B54" s="5"/>
      <c r="C54" s="35" t="s">
        <v>866</v>
      </c>
      <c r="D54" s="5"/>
      <c r="E54" s="21" t="s">
        <v>867</v>
      </c>
      <c r="F54" s="5"/>
      <c r="G54" s="5"/>
      <c r="H54" s="5"/>
      <c r="I54" s="36">
        <f>0+Q54</f>
      </c>
      <c r="O54">
        <f>0+R54</f>
      </c>
      <c r="Q54">
        <f>0+I55+I59+I63+I67+I71+I75+I79+I83+I87+I91+I95+I99+I103+I107+I111+I115+I119+I123+I127+I131+I135+I139+I143+I147+I151+I155+I159+I163</f>
      </c>
      <c r="R54">
        <f>0+O55+O59+O63+O67+O71+O75+O79+O83+O87+O91+O95+O99+O103+O107+O111+O115+O119+O123+O127+O131+O135+O139+O143+O147+O151+O155+O159+O163</f>
      </c>
    </row>
    <row r="55" spans="1:16" ht="12.75">
      <c r="A55" s="18" t="s">
        <v>38</v>
      </c>
      <c r="B55" s="23" t="s">
        <v>22</v>
      </c>
      <c r="C55" s="23" t="s">
        <v>992</v>
      </c>
      <c r="D55" s="18" t="s">
        <v>40</v>
      </c>
      <c r="E55" s="24" t="s">
        <v>993</v>
      </c>
      <c r="F55" s="25" t="s">
        <v>90</v>
      </c>
      <c r="G55" s="26">
        <v>3</v>
      </c>
      <c r="H55" s="27">
        <v>0</v>
      </c>
      <c r="I55" s="27">
        <f>ROUND(ROUND(H55,2)*ROUND(G55,3),2)</f>
      </c>
      <c r="O55">
        <f>(I55*21)/100</f>
      </c>
      <c r="P55" t="s">
        <v>17</v>
      </c>
    </row>
    <row r="56" spans="1:5" ht="24">
      <c r="A56" s="28" t="s">
        <v>43</v>
      </c>
      <c r="E56" s="29" t="s">
        <v>994</v>
      </c>
    </row>
    <row r="57" spans="1:5" ht="12.75">
      <c r="A57" s="30" t="s">
        <v>45</v>
      </c>
      <c r="E57" s="31" t="s">
        <v>40</v>
      </c>
    </row>
    <row r="58" spans="1:5" ht="12.75">
      <c r="A58" t="s">
        <v>46</v>
      </c>
      <c r="E58" s="29" t="s">
        <v>40</v>
      </c>
    </row>
    <row r="59" spans="1:16" ht="12.75">
      <c r="A59" s="18" t="s">
        <v>38</v>
      </c>
      <c r="B59" s="23" t="s">
        <v>17</v>
      </c>
      <c r="C59" s="23" t="s">
        <v>995</v>
      </c>
      <c r="D59" s="18" t="s">
        <v>40</v>
      </c>
      <c r="E59" s="24" t="s">
        <v>996</v>
      </c>
      <c r="F59" s="25" t="s">
        <v>90</v>
      </c>
      <c r="G59" s="26">
        <v>27</v>
      </c>
      <c r="H59" s="27">
        <v>0</v>
      </c>
      <c r="I59" s="27">
        <f>ROUND(ROUND(H59,2)*ROUND(G59,3),2)</f>
      </c>
      <c r="O59">
        <f>(I59*21)/100</f>
      </c>
      <c r="P59" t="s">
        <v>17</v>
      </c>
    </row>
    <row r="60" spans="1:5" ht="24">
      <c r="A60" s="28" t="s">
        <v>43</v>
      </c>
      <c r="E60" s="29" t="s">
        <v>997</v>
      </c>
    </row>
    <row r="61" spans="1:5" ht="12.75">
      <c r="A61" s="30" t="s">
        <v>45</v>
      </c>
      <c r="E61" s="31" t="s">
        <v>40</v>
      </c>
    </row>
    <row r="62" spans="1:5" ht="12.75">
      <c r="A62" t="s">
        <v>46</v>
      </c>
      <c r="E62" s="29" t="s">
        <v>40</v>
      </c>
    </row>
    <row r="63" spans="1:16" ht="12.75">
      <c r="A63" s="18" t="s">
        <v>38</v>
      </c>
      <c r="B63" s="23" t="s">
        <v>16</v>
      </c>
      <c r="C63" s="23" t="s">
        <v>998</v>
      </c>
      <c r="D63" s="18" t="s">
        <v>40</v>
      </c>
      <c r="E63" s="24" t="s">
        <v>999</v>
      </c>
      <c r="F63" s="25" t="s">
        <v>90</v>
      </c>
      <c r="G63" s="26">
        <v>3</v>
      </c>
      <c r="H63" s="27">
        <v>0</v>
      </c>
      <c r="I63" s="27">
        <f>ROUND(ROUND(H63,2)*ROUND(G63,3),2)</f>
      </c>
      <c r="O63">
        <f>(I63*21)/100</f>
      </c>
      <c r="P63" t="s">
        <v>17</v>
      </c>
    </row>
    <row r="64" spans="1:5" ht="24">
      <c r="A64" s="28" t="s">
        <v>43</v>
      </c>
      <c r="E64" s="29" t="s">
        <v>1000</v>
      </c>
    </row>
    <row r="65" spans="1:5" ht="12.75">
      <c r="A65" s="30" t="s">
        <v>45</v>
      </c>
      <c r="E65" s="31" t="s">
        <v>40</v>
      </c>
    </row>
    <row r="66" spans="1:5" ht="12.75">
      <c r="A66" t="s">
        <v>46</v>
      </c>
      <c r="E66" s="29" t="s">
        <v>40</v>
      </c>
    </row>
    <row r="67" spans="1:16" ht="12.75">
      <c r="A67" s="18" t="s">
        <v>38</v>
      </c>
      <c r="B67" s="23" t="s">
        <v>26</v>
      </c>
      <c r="C67" s="23" t="s">
        <v>1001</v>
      </c>
      <c r="D67" s="18" t="s">
        <v>40</v>
      </c>
      <c r="E67" s="24" t="s">
        <v>1002</v>
      </c>
      <c r="F67" s="25" t="s">
        <v>90</v>
      </c>
      <c r="G67" s="26">
        <v>3</v>
      </c>
      <c r="H67" s="27">
        <v>0</v>
      </c>
      <c r="I67" s="27">
        <f>ROUND(ROUND(H67,2)*ROUND(G67,3),2)</f>
      </c>
      <c r="O67">
        <f>(I67*21)/100</f>
      </c>
      <c r="P67" t="s">
        <v>17</v>
      </c>
    </row>
    <row r="68" spans="1:5" ht="24">
      <c r="A68" s="28" t="s">
        <v>43</v>
      </c>
      <c r="E68" s="29" t="s">
        <v>1003</v>
      </c>
    </row>
    <row r="69" spans="1:5" ht="12.75">
      <c r="A69" s="30" t="s">
        <v>45</v>
      </c>
      <c r="E69" s="31" t="s">
        <v>40</v>
      </c>
    </row>
    <row r="70" spans="1:5" ht="12.75">
      <c r="A70" t="s">
        <v>46</v>
      </c>
      <c r="E70" s="29" t="s">
        <v>40</v>
      </c>
    </row>
    <row r="71" spans="1:16" ht="12.75">
      <c r="A71" s="18" t="s">
        <v>38</v>
      </c>
      <c r="B71" s="23" t="s">
        <v>28</v>
      </c>
      <c r="C71" s="23" t="s">
        <v>1004</v>
      </c>
      <c r="D71" s="18" t="s">
        <v>40</v>
      </c>
      <c r="E71" s="24" t="s">
        <v>1005</v>
      </c>
      <c r="F71" s="25" t="s">
        <v>90</v>
      </c>
      <c r="G71" s="26">
        <v>9</v>
      </c>
      <c r="H71" s="27">
        <v>0</v>
      </c>
      <c r="I71" s="27">
        <f>ROUND(ROUND(H71,2)*ROUND(G71,3),2)</f>
      </c>
      <c r="O71">
        <f>(I71*21)/100</f>
      </c>
      <c r="P71" t="s">
        <v>17</v>
      </c>
    </row>
    <row r="72" spans="1:5" ht="24">
      <c r="A72" s="28" t="s">
        <v>43</v>
      </c>
      <c r="E72" s="29" t="s">
        <v>1006</v>
      </c>
    </row>
    <row r="73" spans="1:5" ht="12.75">
      <c r="A73" s="30" t="s">
        <v>45</v>
      </c>
      <c r="E73" s="31" t="s">
        <v>40</v>
      </c>
    </row>
    <row r="74" spans="1:5" ht="12.75">
      <c r="A74" t="s">
        <v>46</v>
      </c>
      <c r="E74" s="29" t="s">
        <v>40</v>
      </c>
    </row>
    <row r="75" spans="1:16" ht="12.75">
      <c r="A75" s="18" t="s">
        <v>38</v>
      </c>
      <c r="B75" s="23" t="s">
        <v>72</v>
      </c>
      <c r="C75" s="23" t="s">
        <v>921</v>
      </c>
      <c r="D75" s="18" t="s">
        <v>40</v>
      </c>
      <c r="E75" s="24" t="s">
        <v>922</v>
      </c>
      <c r="F75" s="25" t="s">
        <v>90</v>
      </c>
      <c r="G75" s="26">
        <v>2</v>
      </c>
      <c r="H75" s="27">
        <v>0</v>
      </c>
      <c r="I75" s="27">
        <f>ROUND(ROUND(H75,2)*ROUND(G75,3),2)</f>
      </c>
      <c r="O75">
        <f>(I75*21)/100</f>
      </c>
      <c r="P75" t="s">
        <v>17</v>
      </c>
    </row>
    <row r="76" spans="1:5" ht="24">
      <c r="A76" s="28" t="s">
        <v>43</v>
      </c>
      <c r="E76" s="29" t="s">
        <v>923</v>
      </c>
    </row>
    <row r="77" spans="1:5" ht="12.75">
      <c r="A77" s="30" t="s">
        <v>45</v>
      </c>
      <c r="E77" s="31" t="s">
        <v>40</v>
      </c>
    </row>
    <row r="78" spans="1:5" ht="12.75">
      <c r="A78" t="s">
        <v>46</v>
      </c>
      <c r="E78" s="29" t="s">
        <v>40</v>
      </c>
    </row>
    <row r="79" spans="1:16" ht="12.75">
      <c r="A79" s="18" t="s">
        <v>38</v>
      </c>
      <c r="B79" s="23" t="s">
        <v>33</v>
      </c>
      <c r="C79" s="23" t="s">
        <v>924</v>
      </c>
      <c r="D79" s="18" t="s">
        <v>40</v>
      </c>
      <c r="E79" s="24" t="s">
        <v>925</v>
      </c>
      <c r="F79" s="25" t="s">
        <v>90</v>
      </c>
      <c r="G79" s="26">
        <v>2</v>
      </c>
      <c r="H79" s="27">
        <v>0</v>
      </c>
      <c r="I79" s="27">
        <f>ROUND(ROUND(H79,2)*ROUND(G79,3),2)</f>
      </c>
      <c r="O79">
        <f>(I79*21)/100</f>
      </c>
      <c r="P79" t="s">
        <v>17</v>
      </c>
    </row>
    <row r="80" spans="1:5" ht="24">
      <c r="A80" s="28" t="s">
        <v>43</v>
      </c>
      <c r="E80" s="29" t="s">
        <v>926</v>
      </c>
    </row>
    <row r="81" spans="1:5" ht="12.75">
      <c r="A81" s="30" t="s">
        <v>45</v>
      </c>
      <c r="E81" s="31" t="s">
        <v>40</v>
      </c>
    </row>
    <row r="82" spans="1:5" ht="12.75">
      <c r="A82" t="s">
        <v>46</v>
      </c>
      <c r="E82" s="29" t="s">
        <v>40</v>
      </c>
    </row>
    <row r="83" spans="1:16" ht="12.75">
      <c r="A83" s="18" t="s">
        <v>38</v>
      </c>
      <c r="B83" s="23" t="s">
        <v>168</v>
      </c>
      <c r="C83" s="23" t="s">
        <v>1007</v>
      </c>
      <c r="D83" s="18" t="s">
        <v>40</v>
      </c>
      <c r="E83" s="24" t="s">
        <v>1008</v>
      </c>
      <c r="F83" s="25" t="s">
        <v>90</v>
      </c>
      <c r="G83" s="26">
        <v>2</v>
      </c>
      <c r="H83" s="27">
        <v>0</v>
      </c>
      <c r="I83" s="27">
        <f>ROUND(ROUND(H83,2)*ROUND(G83,3),2)</f>
      </c>
      <c r="O83">
        <f>(I83*21)/100</f>
      </c>
      <c r="P83" t="s">
        <v>17</v>
      </c>
    </row>
    <row r="84" spans="1:5" ht="24">
      <c r="A84" s="28" t="s">
        <v>43</v>
      </c>
      <c r="E84" s="29" t="s">
        <v>1009</v>
      </c>
    </row>
    <row r="85" spans="1:5" ht="12.75">
      <c r="A85" s="30" t="s">
        <v>45</v>
      </c>
      <c r="E85" s="31" t="s">
        <v>40</v>
      </c>
    </row>
    <row r="86" spans="1:5" ht="12.75">
      <c r="A86" t="s">
        <v>46</v>
      </c>
      <c r="E86" s="29" t="s">
        <v>40</v>
      </c>
    </row>
    <row r="87" spans="1:16" ht="12.75">
      <c r="A87" s="18" t="s">
        <v>38</v>
      </c>
      <c r="B87" s="23" t="s">
        <v>172</v>
      </c>
      <c r="C87" s="23" t="s">
        <v>927</v>
      </c>
      <c r="D87" s="18" t="s">
        <v>40</v>
      </c>
      <c r="E87" s="24" t="s">
        <v>928</v>
      </c>
      <c r="F87" s="25" t="s">
        <v>230</v>
      </c>
      <c r="G87" s="26">
        <v>20</v>
      </c>
      <c r="H87" s="27">
        <v>0</v>
      </c>
      <c r="I87" s="27">
        <f>ROUND(ROUND(H87,2)*ROUND(G87,3),2)</f>
      </c>
      <c r="O87">
        <f>(I87*21)/100</f>
      </c>
      <c r="P87" t="s">
        <v>17</v>
      </c>
    </row>
    <row r="88" spans="1:5" ht="12.75">
      <c r="A88" s="28" t="s">
        <v>43</v>
      </c>
      <c r="E88" s="29" t="s">
        <v>928</v>
      </c>
    </row>
    <row r="89" spans="1:5" ht="12.75">
      <c r="A89" s="30" t="s">
        <v>45</v>
      </c>
      <c r="E89" s="31" t="s">
        <v>40</v>
      </c>
    </row>
    <row r="90" spans="1:5" ht="12.75">
      <c r="A90" t="s">
        <v>46</v>
      </c>
      <c r="E90" s="29" t="s">
        <v>40</v>
      </c>
    </row>
    <row r="91" spans="1:16" ht="12.75">
      <c r="A91" s="18" t="s">
        <v>38</v>
      </c>
      <c r="B91" s="23" t="s">
        <v>176</v>
      </c>
      <c r="C91" s="23" t="s">
        <v>1010</v>
      </c>
      <c r="D91" s="18" t="s">
        <v>40</v>
      </c>
      <c r="E91" s="24" t="s">
        <v>1011</v>
      </c>
      <c r="F91" s="25" t="s">
        <v>230</v>
      </c>
      <c r="G91" s="26">
        <v>36</v>
      </c>
      <c r="H91" s="27">
        <v>0</v>
      </c>
      <c r="I91" s="27">
        <f>ROUND(ROUND(H91,2)*ROUND(G91,3),2)</f>
      </c>
      <c r="O91">
        <f>(I91*21)/100</f>
      </c>
      <c r="P91" t="s">
        <v>17</v>
      </c>
    </row>
    <row r="92" spans="1:5" ht="12.75">
      <c r="A92" s="28" t="s">
        <v>43</v>
      </c>
      <c r="E92" s="29" t="s">
        <v>1011</v>
      </c>
    </row>
    <row r="93" spans="1:5" ht="12.75">
      <c r="A93" s="30" t="s">
        <v>45</v>
      </c>
      <c r="E93" s="31" t="s">
        <v>40</v>
      </c>
    </row>
    <row r="94" spans="1:5" ht="12.75">
      <c r="A94" t="s">
        <v>46</v>
      </c>
      <c r="E94" s="29" t="s">
        <v>40</v>
      </c>
    </row>
    <row r="95" spans="1:16" ht="12.75">
      <c r="A95" s="18" t="s">
        <v>38</v>
      </c>
      <c r="B95" s="23" t="s">
        <v>180</v>
      </c>
      <c r="C95" s="23" t="s">
        <v>1012</v>
      </c>
      <c r="D95" s="18" t="s">
        <v>40</v>
      </c>
      <c r="E95" s="24" t="s">
        <v>1013</v>
      </c>
      <c r="F95" s="25" t="s">
        <v>90</v>
      </c>
      <c r="G95" s="26">
        <v>3</v>
      </c>
      <c r="H95" s="27">
        <v>0</v>
      </c>
      <c r="I95" s="27">
        <f>ROUND(ROUND(H95,2)*ROUND(G95,3),2)</f>
      </c>
      <c r="O95">
        <f>(I95*21)/100</f>
      </c>
      <c r="P95" t="s">
        <v>17</v>
      </c>
    </row>
    <row r="96" spans="1:5" ht="12.75">
      <c r="A96" s="28" t="s">
        <v>43</v>
      </c>
      <c r="E96" s="29" t="s">
        <v>1013</v>
      </c>
    </row>
    <row r="97" spans="1:5" ht="12.75">
      <c r="A97" s="30" t="s">
        <v>45</v>
      </c>
      <c r="E97" s="31" t="s">
        <v>40</v>
      </c>
    </row>
    <row r="98" spans="1:5" ht="12.75">
      <c r="A98" t="s">
        <v>46</v>
      </c>
      <c r="E98" s="29" t="s">
        <v>40</v>
      </c>
    </row>
    <row r="99" spans="1:16" ht="12.75">
      <c r="A99" s="18" t="s">
        <v>38</v>
      </c>
      <c r="B99" s="23" t="s">
        <v>184</v>
      </c>
      <c r="C99" s="23" t="s">
        <v>930</v>
      </c>
      <c r="D99" s="18" t="s">
        <v>40</v>
      </c>
      <c r="E99" s="24" t="s">
        <v>931</v>
      </c>
      <c r="F99" s="25" t="s">
        <v>470</v>
      </c>
      <c r="G99" s="26">
        <v>2</v>
      </c>
      <c r="H99" s="27">
        <v>0</v>
      </c>
      <c r="I99" s="27">
        <f>ROUND(ROUND(H99,2)*ROUND(G99,3),2)</f>
      </c>
      <c r="O99">
        <f>(I99*21)/100</f>
      </c>
      <c r="P99" t="s">
        <v>17</v>
      </c>
    </row>
    <row r="100" spans="1:5" ht="12.75">
      <c r="A100" s="28" t="s">
        <v>43</v>
      </c>
      <c r="E100" s="29" t="s">
        <v>931</v>
      </c>
    </row>
    <row r="101" spans="1:5" ht="12.75">
      <c r="A101" s="30" t="s">
        <v>45</v>
      </c>
      <c r="E101" s="31" t="s">
        <v>40</v>
      </c>
    </row>
    <row r="102" spans="1:5" ht="12.75">
      <c r="A102" t="s">
        <v>46</v>
      </c>
      <c r="E102" s="29" t="s">
        <v>40</v>
      </c>
    </row>
    <row r="103" spans="1:16" ht="12.75">
      <c r="A103" s="18" t="s">
        <v>38</v>
      </c>
      <c r="B103" s="23" t="s">
        <v>188</v>
      </c>
      <c r="C103" s="23" t="s">
        <v>933</v>
      </c>
      <c r="D103" s="18" t="s">
        <v>40</v>
      </c>
      <c r="E103" s="24" t="s">
        <v>934</v>
      </c>
      <c r="F103" s="25" t="s">
        <v>470</v>
      </c>
      <c r="G103" s="26">
        <v>10</v>
      </c>
      <c r="H103" s="27">
        <v>0</v>
      </c>
      <c r="I103" s="27">
        <f>ROUND(ROUND(H103,2)*ROUND(G103,3),2)</f>
      </c>
      <c r="O103">
        <f>(I103*21)/100</f>
      </c>
      <c r="P103" t="s">
        <v>17</v>
      </c>
    </row>
    <row r="104" spans="1:5" ht="12.75">
      <c r="A104" s="28" t="s">
        <v>43</v>
      </c>
      <c r="E104" s="29" t="s">
        <v>934</v>
      </c>
    </row>
    <row r="105" spans="1:5" ht="12.75">
      <c r="A105" s="30" t="s">
        <v>45</v>
      </c>
      <c r="E105" s="31" t="s">
        <v>40</v>
      </c>
    </row>
    <row r="106" spans="1:5" ht="12.75">
      <c r="A106" t="s">
        <v>46</v>
      </c>
      <c r="E106" s="29" t="s">
        <v>40</v>
      </c>
    </row>
    <row r="107" spans="1:16" ht="12.75">
      <c r="A107" s="18" t="s">
        <v>38</v>
      </c>
      <c r="B107" s="23" t="s">
        <v>194</v>
      </c>
      <c r="C107" s="23" t="s">
        <v>1014</v>
      </c>
      <c r="D107" s="18" t="s">
        <v>40</v>
      </c>
      <c r="E107" s="24" t="s">
        <v>1015</v>
      </c>
      <c r="F107" s="25" t="s">
        <v>90</v>
      </c>
      <c r="G107" s="26">
        <v>10</v>
      </c>
      <c r="H107" s="27">
        <v>0</v>
      </c>
      <c r="I107" s="27">
        <f>ROUND(ROUND(H107,2)*ROUND(G107,3),2)</f>
      </c>
      <c r="O107">
        <f>(I107*21)/100</f>
      </c>
      <c r="P107" t="s">
        <v>17</v>
      </c>
    </row>
    <row r="108" spans="1:5" ht="12.75">
      <c r="A108" s="28" t="s">
        <v>43</v>
      </c>
      <c r="E108" s="29" t="s">
        <v>1015</v>
      </c>
    </row>
    <row r="109" spans="1:5" ht="12.75">
      <c r="A109" s="30" t="s">
        <v>45</v>
      </c>
      <c r="E109" s="31" t="s">
        <v>40</v>
      </c>
    </row>
    <row r="110" spans="1:5" ht="12.75">
      <c r="A110" t="s">
        <v>46</v>
      </c>
      <c r="E110" s="29" t="s">
        <v>40</v>
      </c>
    </row>
    <row r="111" spans="1:16" ht="12.75">
      <c r="A111" s="18" t="s">
        <v>38</v>
      </c>
      <c r="B111" s="23" t="s">
        <v>198</v>
      </c>
      <c r="C111" s="23" t="s">
        <v>1016</v>
      </c>
      <c r="D111" s="18" t="s">
        <v>40</v>
      </c>
      <c r="E111" s="24" t="s">
        <v>1017</v>
      </c>
      <c r="F111" s="25" t="s">
        <v>1018</v>
      </c>
      <c r="G111" s="26">
        <v>1</v>
      </c>
      <c r="H111" s="27">
        <v>0</v>
      </c>
      <c r="I111" s="27">
        <f>ROUND(ROUND(H111,2)*ROUND(G111,3),2)</f>
      </c>
      <c r="O111">
        <f>(I111*21)/100</f>
      </c>
      <c r="P111" t="s">
        <v>17</v>
      </c>
    </row>
    <row r="112" spans="1:5" ht="12.75">
      <c r="A112" s="28" t="s">
        <v>43</v>
      </c>
      <c r="E112" s="29" t="s">
        <v>1017</v>
      </c>
    </row>
    <row r="113" spans="1:5" ht="12.75">
      <c r="A113" s="30" t="s">
        <v>45</v>
      </c>
      <c r="E113" s="31" t="s">
        <v>40</v>
      </c>
    </row>
    <row r="114" spans="1:5" ht="12.75">
      <c r="A114" t="s">
        <v>46</v>
      </c>
      <c r="E114" s="29" t="s">
        <v>40</v>
      </c>
    </row>
    <row r="115" spans="1:16" ht="12.75">
      <c r="A115" s="18" t="s">
        <v>38</v>
      </c>
      <c r="B115" s="23" t="s">
        <v>203</v>
      </c>
      <c r="C115" s="23" t="s">
        <v>1019</v>
      </c>
      <c r="D115" s="18" t="s">
        <v>40</v>
      </c>
      <c r="E115" s="24" t="s">
        <v>1020</v>
      </c>
      <c r="F115" s="25" t="s">
        <v>230</v>
      </c>
      <c r="G115" s="26">
        <v>36</v>
      </c>
      <c r="H115" s="27">
        <v>0</v>
      </c>
      <c r="I115" s="27">
        <f>ROUND(ROUND(H115,2)*ROUND(G115,3),2)</f>
      </c>
      <c r="O115">
        <f>(I115*21)/100</f>
      </c>
      <c r="P115" t="s">
        <v>17</v>
      </c>
    </row>
    <row r="116" spans="1:5" ht="24">
      <c r="A116" s="28" t="s">
        <v>43</v>
      </c>
      <c r="E116" s="29" t="s">
        <v>1021</v>
      </c>
    </row>
    <row r="117" spans="1:5" ht="12.75">
      <c r="A117" s="30" t="s">
        <v>45</v>
      </c>
      <c r="E117" s="31" t="s">
        <v>40</v>
      </c>
    </row>
    <row r="118" spans="1:5" ht="12.75">
      <c r="A118" t="s">
        <v>46</v>
      </c>
      <c r="E118" s="29" t="s">
        <v>40</v>
      </c>
    </row>
    <row r="119" spans="1:16" ht="12.75">
      <c r="A119" s="18" t="s">
        <v>38</v>
      </c>
      <c r="B119" s="23" t="s">
        <v>207</v>
      </c>
      <c r="C119" s="23" t="s">
        <v>1022</v>
      </c>
      <c r="D119" s="18" t="s">
        <v>40</v>
      </c>
      <c r="E119" s="24" t="s">
        <v>1023</v>
      </c>
      <c r="F119" s="25" t="s">
        <v>90</v>
      </c>
      <c r="G119" s="26">
        <v>3</v>
      </c>
      <c r="H119" s="27">
        <v>0</v>
      </c>
      <c r="I119" s="27">
        <f>ROUND(ROUND(H119,2)*ROUND(G119,3),2)</f>
      </c>
      <c r="O119">
        <f>(I119*21)/100</f>
      </c>
      <c r="P119" t="s">
        <v>17</v>
      </c>
    </row>
    <row r="120" spans="1:5" ht="24">
      <c r="A120" s="28" t="s">
        <v>43</v>
      </c>
      <c r="E120" s="29" t="s">
        <v>1024</v>
      </c>
    </row>
    <row r="121" spans="1:5" ht="12.75">
      <c r="A121" s="30" t="s">
        <v>45</v>
      </c>
      <c r="E121" s="31" t="s">
        <v>40</v>
      </c>
    </row>
    <row r="122" spans="1:5" ht="12.75">
      <c r="A122" t="s">
        <v>46</v>
      </c>
      <c r="E122" s="29" t="s">
        <v>40</v>
      </c>
    </row>
    <row r="123" spans="1:16" ht="12.75">
      <c r="A123" s="18" t="s">
        <v>38</v>
      </c>
      <c r="B123" s="23" t="s">
        <v>211</v>
      </c>
      <c r="C123" s="23" t="s">
        <v>936</v>
      </c>
      <c r="D123" s="18" t="s">
        <v>40</v>
      </c>
      <c r="E123" s="24" t="s">
        <v>937</v>
      </c>
      <c r="F123" s="25" t="s">
        <v>230</v>
      </c>
      <c r="G123" s="26">
        <v>20</v>
      </c>
      <c r="H123" s="27">
        <v>0</v>
      </c>
      <c r="I123" s="27">
        <f>ROUND(ROUND(H123,2)*ROUND(G123,3),2)</f>
      </c>
      <c r="O123">
        <f>(I123*21)/100</f>
      </c>
      <c r="P123" t="s">
        <v>17</v>
      </c>
    </row>
    <row r="124" spans="1:5" ht="24">
      <c r="A124" s="28" t="s">
        <v>43</v>
      </c>
      <c r="E124" s="29" t="s">
        <v>938</v>
      </c>
    </row>
    <row r="125" spans="1:5" ht="12.75">
      <c r="A125" s="30" t="s">
        <v>45</v>
      </c>
      <c r="E125" s="31" t="s">
        <v>40</v>
      </c>
    </row>
    <row r="126" spans="1:5" ht="12.75">
      <c r="A126" t="s">
        <v>46</v>
      </c>
      <c r="E126" s="29" t="s">
        <v>40</v>
      </c>
    </row>
    <row r="127" spans="1:16" ht="12.75">
      <c r="A127" s="18" t="s">
        <v>38</v>
      </c>
      <c r="B127" s="23" t="s">
        <v>216</v>
      </c>
      <c r="C127" s="23" t="s">
        <v>936</v>
      </c>
      <c r="D127" s="18" t="s">
        <v>22</v>
      </c>
      <c r="E127" s="24" t="s">
        <v>937</v>
      </c>
      <c r="F127" s="25" t="s">
        <v>230</v>
      </c>
      <c r="G127" s="26">
        <v>140</v>
      </c>
      <c r="H127" s="27">
        <v>0</v>
      </c>
      <c r="I127" s="27">
        <f>ROUND(ROUND(H127,2)*ROUND(G127,3),2)</f>
      </c>
      <c r="O127">
        <f>(I127*21)/100</f>
      </c>
      <c r="P127" t="s">
        <v>17</v>
      </c>
    </row>
    <row r="128" spans="1:5" ht="24">
      <c r="A128" s="28" t="s">
        <v>43</v>
      </c>
      <c r="E128" s="29" t="s">
        <v>938</v>
      </c>
    </row>
    <row r="129" spans="1:5" ht="12.75">
      <c r="A129" s="30" t="s">
        <v>45</v>
      </c>
      <c r="E129" s="31" t="s">
        <v>40</v>
      </c>
    </row>
    <row r="130" spans="1:5" ht="12.75">
      <c r="A130" t="s">
        <v>46</v>
      </c>
      <c r="E130" s="29" t="s">
        <v>40</v>
      </c>
    </row>
    <row r="131" spans="1:16" ht="12.75">
      <c r="A131" s="18" t="s">
        <v>38</v>
      </c>
      <c r="B131" s="23" t="s">
        <v>220</v>
      </c>
      <c r="C131" s="23" t="s">
        <v>942</v>
      </c>
      <c r="D131" s="18" t="s">
        <v>40</v>
      </c>
      <c r="E131" s="24" t="s">
        <v>943</v>
      </c>
      <c r="F131" s="25" t="s">
        <v>90</v>
      </c>
      <c r="G131" s="26">
        <v>6</v>
      </c>
      <c r="H131" s="27">
        <v>0</v>
      </c>
      <c r="I131" s="27">
        <f>ROUND(ROUND(H131,2)*ROUND(G131,3),2)</f>
      </c>
      <c r="O131">
        <f>(I131*21)/100</f>
      </c>
      <c r="P131" t="s">
        <v>17</v>
      </c>
    </row>
    <row r="132" spans="1:5" ht="24">
      <c r="A132" s="28" t="s">
        <v>43</v>
      </c>
      <c r="E132" s="29" t="s">
        <v>944</v>
      </c>
    </row>
    <row r="133" spans="1:5" ht="12.75">
      <c r="A133" s="30" t="s">
        <v>45</v>
      </c>
      <c r="E133" s="31" t="s">
        <v>40</v>
      </c>
    </row>
    <row r="134" spans="1:5" ht="12.75">
      <c r="A134" t="s">
        <v>46</v>
      </c>
      <c r="E134" s="29" t="s">
        <v>40</v>
      </c>
    </row>
    <row r="135" spans="1:16" ht="12.75">
      <c r="A135" s="18" t="s">
        <v>38</v>
      </c>
      <c r="B135" s="23" t="s">
        <v>223</v>
      </c>
      <c r="C135" s="23" t="s">
        <v>1025</v>
      </c>
      <c r="D135" s="18" t="s">
        <v>40</v>
      </c>
      <c r="E135" s="24" t="s">
        <v>1026</v>
      </c>
      <c r="F135" s="25" t="s">
        <v>90</v>
      </c>
      <c r="G135" s="26">
        <v>6</v>
      </c>
      <c r="H135" s="27">
        <v>0</v>
      </c>
      <c r="I135" s="27">
        <f>ROUND(ROUND(H135,2)*ROUND(G135,3),2)</f>
      </c>
      <c r="O135">
        <f>(I135*21)/100</f>
      </c>
      <c r="P135" t="s">
        <v>17</v>
      </c>
    </row>
    <row r="136" spans="1:5" ht="24">
      <c r="A136" s="28" t="s">
        <v>43</v>
      </c>
      <c r="E136" s="29" t="s">
        <v>1027</v>
      </c>
    </row>
    <row r="137" spans="1:5" ht="12.75">
      <c r="A137" s="30" t="s">
        <v>45</v>
      </c>
      <c r="E137" s="31" t="s">
        <v>40</v>
      </c>
    </row>
    <row r="138" spans="1:5" ht="12.75">
      <c r="A138" t="s">
        <v>46</v>
      </c>
      <c r="E138" s="29" t="s">
        <v>40</v>
      </c>
    </row>
    <row r="139" spans="1:16" ht="12.75">
      <c r="A139" s="18" t="s">
        <v>38</v>
      </c>
      <c r="B139" s="23" t="s">
        <v>227</v>
      </c>
      <c r="C139" s="23" t="s">
        <v>948</v>
      </c>
      <c r="D139" s="18" t="s">
        <v>40</v>
      </c>
      <c r="E139" s="24" t="s">
        <v>949</v>
      </c>
      <c r="F139" s="25" t="s">
        <v>90</v>
      </c>
      <c r="G139" s="26">
        <v>2</v>
      </c>
      <c r="H139" s="27">
        <v>0</v>
      </c>
      <c r="I139" s="27">
        <f>ROUND(ROUND(H139,2)*ROUND(G139,3),2)</f>
      </c>
      <c r="O139">
        <f>(I139*21)/100</f>
      </c>
      <c r="P139" t="s">
        <v>17</v>
      </c>
    </row>
    <row r="140" spans="1:5" ht="24">
      <c r="A140" s="28" t="s">
        <v>43</v>
      </c>
      <c r="E140" s="29" t="s">
        <v>950</v>
      </c>
    </row>
    <row r="141" spans="1:5" ht="12.75">
      <c r="A141" s="30" t="s">
        <v>45</v>
      </c>
      <c r="E141" s="31" t="s">
        <v>40</v>
      </c>
    </row>
    <row r="142" spans="1:5" ht="12.75">
      <c r="A142" t="s">
        <v>46</v>
      </c>
      <c r="E142" s="29" t="s">
        <v>40</v>
      </c>
    </row>
    <row r="143" spans="1:16" ht="12.75">
      <c r="A143" s="18" t="s">
        <v>38</v>
      </c>
      <c r="B143" s="23" t="s">
        <v>232</v>
      </c>
      <c r="C143" s="23" t="s">
        <v>1028</v>
      </c>
      <c r="D143" s="18" t="s">
        <v>40</v>
      </c>
      <c r="E143" s="24" t="s">
        <v>1029</v>
      </c>
      <c r="F143" s="25" t="s">
        <v>90</v>
      </c>
      <c r="G143" s="26">
        <v>3</v>
      </c>
      <c r="H143" s="27">
        <v>0</v>
      </c>
      <c r="I143" s="27">
        <f>ROUND(ROUND(H143,2)*ROUND(G143,3),2)</f>
      </c>
      <c r="O143">
        <f>(I143*21)/100</f>
      </c>
      <c r="P143" t="s">
        <v>17</v>
      </c>
    </row>
    <row r="144" spans="1:5" ht="24">
      <c r="A144" s="28" t="s">
        <v>43</v>
      </c>
      <c r="E144" s="29" t="s">
        <v>1030</v>
      </c>
    </row>
    <row r="145" spans="1:5" ht="12.75">
      <c r="A145" s="30" t="s">
        <v>45</v>
      </c>
      <c r="E145" s="31" t="s">
        <v>40</v>
      </c>
    </row>
    <row r="146" spans="1:5" ht="12.75">
      <c r="A146" t="s">
        <v>46</v>
      </c>
      <c r="E146" s="29" t="s">
        <v>40</v>
      </c>
    </row>
    <row r="147" spans="1:16" ht="12.75">
      <c r="A147" s="18" t="s">
        <v>38</v>
      </c>
      <c r="B147" s="23" t="s">
        <v>236</v>
      </c>
      <c r="C147" s="23" t="s">
        <v>954</v>
      </c>
      <c r="D147" s="18" t="s">
        <v>40</v>
      </c>
      <c r="E147" s="24" t="s">
        <v>955</v>
      </c>
      <c r="F147" s="25" t="s">
        <v>230</v>
      </c>
      <c r="G147" s="26">
        <v>10</v>
      </c>
      <c r="H147" s="27">
        <v>0</v>
      </c>
      <c r="I147" s="27">
        <f>ROUND(ROUND(H147,2)*ROUND(G147,3),2)</f>
      </c>
      <c r="O147">
        <f>(I147*21)/100</f>
      </c>
      <c r="P147" t="s">
        <v>17</v>
      </c>
    </row>
    <row r="148" spans="1:5" ht="24">
      <c r="A148" s="28" t="s">
        <v>43</v>
      </c>
      <c r="E148" s="29" t="s">
        <v>956</v>
      </c>
    </row>
    <row r="149" spans="1:5" ht="12.75">
      <c r="A149" s="30" t="s">
        <v>45</v>
      </c>
      <c r="E149" s="31" t="s">
        <v>40</v>
      </c>
    </row>
    <row r="150" spans="1:5" ht="12.75">
      <c r="A150" t="s">
        <v>46</v>
      </c>
      <c r="E150" s="29" t="s">
        <v>40</v>
      </c>
    </row>
    <row r="151" spans="1:16" ht="12.75">
      <c r="A151" s="18" t="s">
        <v>38</v>
      </c>
      <c r="B151" s="23" t="s">
        <v>442</v>
      </c>
      <c r="C151" s="23" t="s">
        <v>957</v>
      </c>
      <c r="D151" s="18" t="s">
        <v>40</v>
      </c>
      <c r="E151" s="24" t="s">
        <v>958</v>
      </c>
      <c r="F151" s="25" t="s">
        <v>230</v>
      </c>
      <c r="G151" s="26">
        <v>2.5</v>
      </c>
      <c r="H151" s="27">
        <v>0</v>
      </c>
      <c r="I151" s="27">
        <f>ROUND(ROUND(H151,2)*ROUND(G151,3),2)</f>
      </c>
      <c r="O151">
        <f>(I151*21)/100</f>
      </c>
      <c r="P151" t="s">
        <v>17</v>
      </c>
    </row>
    <row r="152" spans="1:5" ht="24">
      <c r="A152" s="28" t="s">
        <v>43</v>
      </c>
      <c r="E152" s="29" t="s">
        <v>959</v>
      </c>
    </row>
    <row r="153" spans="1:5" ht="12.75">
      <c r="A153" s="30" t="s">
        <v>45</v>
      </c>
      <c r="E153" s="31" t="s">
        <v>40</v>
      </c>
    </row>
    <row r="154" spans="1:5" ht="12.75">
      <c r="A154" t="s">
        <v>46</v>
      </c>
      <c r="E154" s="29" t="s">
        <v>40</v>
      </c>
    </row>
    <row r="155" spans="1:16" ht="12.75">
      <c r="A155" s="18" t="s">
        <v>38</v>
      </c>
      <c r="B155" s="23" t="s">
        <v>447</v>
      </c>
      <c r="C155" s="23" t="s">
        <v>960</v>
      </c>
      <c r="D155" s="18" t="s">
        <v>40</v>
      </c>
      <c r="E155" s="24" t="s">
        <v>961</v>
      </c>
      <c r="F155" s="25" t="s">
        <v>90</v>
      </c>
      <c r="G155" s="26">
        <v>4</v>
      </c>
      <c r="H155" s="27">
        <v>0</v>
      </c>
      <c r="I155" s="27">
        <f>ROUND(ROUND(H155,2)*ROUND(G155,3),2)</f>
      </c>
      <c r="O155">
        <f>(I155*21)/100</f>
      </c>
      <c r="P155" t="s">
        <v>17</v>
      </c>
    </row>
    <row r="156" spans="1:5" ht="12.75">
      <c r="A156" s="28" t="s">
        <v>43</v>
      </c>
      <c r="E156" s="29" t="s">
        <v>962</v>
      </c>
    </row>
    <row r="157" spans="1:5" ht="12.75">
      <c r="A157" s="30" t="s">
        <v>45</v>
      </c>
      <c r="E157" s="31" t="s">
        <v>40</v>
      </c>
    </row>
    <row r="158" spans="1:5" ht="12.75">
      <c r="A158" t="s">
        <v>46</v>
      </c>
      <c r="E158" s="29" t="s">
        <v>40</v>
      </c>
    </row>
    <row r="159" spans="1:16" ht="12.75">
      <c r="A159" s="18" t="s">
        <v>38</v>
      </c>
      <c r="B159" s="23" t="s">
        <v>452</v>
      </c>
      <c r="C159" s="23" t="s">
        <v>1031</v>
      </c>
      <c r="D159" s="18" t="s">
        <v>40</v>
      </c>
      <c r="E159" s="24" t="s">
        <v>1032</v>
      </c>
      <c r="F159" s="25" t="s">
        <v>90</v>
      </c>
      <c r="G159" s="26">
        <v>2</v>
      </c>
      <c r="H159" s="27">
        <v>0</v>
      </c>
      <c r="I159" s="27">
        <f>ROUND(ROUND(H159,2)*ROUND(G159,3),2)</f>
      </c>
      <c r="O159">
        <f>(I159*21)/100</f>
      </c>
      <c r="P159" t="s">
        <v>17</v>
      </c>
    </row>
    <row r="160" spans="1:5" ht="24">
      <c r="A160" s="28" t="s">
        <v>43</v>
      </c>
      <c r="E160" s="29" t="s">
        <v>1033</v>
      </c>
    </row>
    <row r="161" spans="1:5" ht="12.75">
      <c r="A161" s="30" t="s">
        <v>45</v>
      </c>
      <c r="E161" s="31" t="s">
        <v>40</v>
      </c>
    </row>
    <row r="162" spans="1:5" ht="12.75">
      <c r="A162" t="s">
        <v>46</v>
      </c>
      <c r="E162" s="29" t="s">
        <v>40</v>
      </c>
    </row>
    <row r="163" spans="1:16" ht="12.75">
      <c r="A163" s="18" t="s">
        <v>38</v>
      </c>
      <c r="B163" s="23" t="s">
        <v>473</v>
      </c>
      <c r="C163" s="23" t="s">
        <v>1034</v>
      </c>
      <c r="D163" s="18" t="s">
        <v>40</v>
      </c>
      <c r="E163" s="24" t="s">
        <v>1035</v>
      </c>
      <c r="F163" s="25" t="s">
        <v>965</v>
      </c>
      <c r="G163" s="26">
        <v>0.168</v>
      </c>
      <c r="H163" s="27">
        <v>0</v>
      </c>
      <c r="I163" s="27">
        <f>ROUND(ROUND(H163,2)*ROUND(G163,3),2)</f>
      </c>
      <c r="O163">
        <f>(I163*21)/100</f>
      </c>
      <c r="P163" t="s">
        <v>17</v>
      </c>
    </row>
    <row r="164" spans="1:5" ht="24">
      <c r="A164" s="28" t="s">
        <v>43</v>
      </c>
      <c r="E164" s="29" t="s">
        <v>1036</v>
      </c>
    </row>
    <row r="165" spans="1:5" ht="12.75">
      <c r="A165" s="30" t="s">
        <v>45</v>
      </c>
      <c r="E165" s="31" t="s">
        <v>40</v>
      </c>
    </row>
    <row r="166" spans="1:5" ht="12.75">
      <c r="A166" t="s">
        <v>46</v>
      </c>
      <c r="E166" s="29" t="s">
        <v>40</v>
      </c>
    </row>
    <row r="167" spans="1:18" ht="12.75" customHeight="1">
      <c r="A167" s="5" t="s">
        <v>36</v>
      </c>
      <c r="B167" s="5"/>
      <c r="C167" s="35" t="s">
        <v>971</v>
      </c>
      <c r="D167" s="5"/>
      <c r="E167" s="21" t="s">
        <v>972</v>
      </c>
      <c r="F167" s="5"/>
      <c r="G167" s="5"/>
      <c r="H167" s="5"/>
      <c r="I167" s="36">
        <f>0+Q167</f>
      </c>
      <c r="O167">
        <f>0+R167</f>
      </c>
      <c r="Q167">
        <f>0+I168</f>
      </c>
      <c r="R167">
        <f>0+O168</f>
      </c>
    </row>
    <row r="168" spans="1:16" ht="12.75">
      <c r="A168" s="18" t="s">
        <v>38</v>
      </c>
      <c r="B168" s="23" t="s">
        <v>462</v>
      </c>
      <c r="C168" s="23" t="s">
        <v>1037</v>
      </c>
      <c r="D168" s="18" t="s">
        <v>40</v>
      </c>
      <c r="E168" s="24" t="s">
        <v>1038</v>
      </c>
      <c r="F168" s="25" t="s">
        <v>975</v>
      </c>
      <c r="G168" s="26">
        <v>4</v>
      </c>
      <c r="H168" s="27">
        <v>0</v>
      </c>
      <c r="I168" s="27">
        <f>ROUND(ROUND(H168,2)*ROUND(G168,3),2)</f>
      </c>
      <c r="O168">
        <f>(I168*21)/100</f>
      </c>
      <c r="P168" t="s">
        <v>17</v>
      </c>
    </row>
    <row r="169" spans="1:5" ht="24">
      <c r="A169" s="28" t="s">
        <v>43</v>
      </c>
      <c r="E169" s="29" t="s">
        <v>1039</v>
      </c>
    </row>
    <row r="170" spans="1:5" ht="12.75">
      <c r="A170" s="30" t="s">
        <v>45</v>
      </c>
      <c r="E170" s="31" t="s">
        <v>40</v>
      </c>
    </row>
    <row r="171" spans="1:5" ht="12.75">
      <c r="A171" t="s">
        <v>46</v>
      </c>
      <c r="E171" s="29" t="s">
        <v>40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