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128" yWindow="468" windowWidth="16752" windowHeight="15132" tabRatio="926" firstSheet="1" activeTab="10"/>
  </bookViews>
  <sheets>
    <sheet name="Pokyny pro vyplnění" sheetId="11" r:id="rId1"/>
    <sheet name="Stavba" sheetId="1" r:id="rId2"/>
    <sheet name="VzorPolozky" sheetId="10" state="hidden" r:id="rId3"/>
    <sheet name="2020_003 01 Pol" sheetId="12" r:id="rId4"/>
    <sheet name="2020_003 02 Pol" sheetId="13" r:id="rId5"/>
    <sheet name="2020_003 03a Pol" sheetId="14" r:id="rId6"/>
    <sheet name="2020_003 03b Pol" sheetId="15" r:id="rId7"/>
    <sheet name="2020_003 04 Pol" sheetId="16" r:id="rId8"/>
    <sheet name="2020_003 05a Pol" sheetId="17" r:id="rId9"/>
    <sheet name="2020_003 05b Pol" sheetId="18" r:id="rId10"/>
    <sheet name="2020_003 05c Pol" sheetId="19" r:id="rId11"/>
    <sheet name="2020_003 06 Pol" sheetId="20" r:id="rId12"/>
  </sheets>
  <externalReferences>
    <externalReference r:id="rId13"/>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'2020_003 01 Pol'!$1:$7</definedName>
    <definedName name="_xlnm.Print_Titles" localSheetId="4">'2020_003 02 Pol'!$1:$7</definedName>
    <definedName name="_xlnm.Print_Titles" localSheetId="5">'2020_003 03a Pol'!$1:$7</definedName>
    <definedName name="_xlnm.Print_Titles" localSheetId="6">'2020_003 03b Pol'!$1:$7</definedName>
    <definedName name="_xlnm.Print_Titles" localSheetId="7">'2020_003 04 Pol'!$1:$7</definedName>
    <definedName name="_xlnm.Print_Titles" localSheetId="8">'2020_003 05a Pol'!$1:$7</definedName>
    <definedName name="_xlnm.Print_Titles" localSheetId="9">'2020_003 05b Pol'!$1:$7</definedName>
    <definedName name="_xlnm.Print_Titles" localSheetId="10">'2020_003 05c Pol'!$1:$7</definedName>
    <definedName name="_xlnm.Print_Titles" localSheetId="11">'2020_003 06 Pol'!$1:$7</definedName>
    <definedName name="oadresa">Stavba!$D$6</definedName>
    <definedName name="Objednatel" localSheetId="1">Stavba!$D$5</definedName>
    <definedName name="Objekt" localSheetId="1">Stavba!$B$38</definedName>
    <definedName name="_xlnm.Print_Area" localSheetId="3">'2020_003 01 Pol'!$A$1:$X$28</definedName>
    <definedName name="_xlnm.Print_Area" localSheetId="4">'2020_003 02 Pol'!$A$1:$X$304</definedName>
    <definedName name="_xlnm.Print_Area" localSheetId="5">'2020_003 03a Pol'!$A$1:$X$81</definedName>
    <definedName name="_xlnm.Print_Area" localSheetId="6">'2020_003 03b Pol'!$A$1:$X$69</definedName>
    <definedName name="_xlnm.Print_Area" localSheetId="7">'2020_003 04 Pol'!$A$1:$X$84</definedName>
    <definedName name="_xlnm.Print_Area" localSheetId="8">'2020_003 05a Pol'!$A$1:$X$32</definedName>
    <definedName name="_xlnm.Print_Area" localSheetId="9">'2020_003 05b Pol'!$A$1:$X$37</definedName>
    <definedName name="_xlnm.Print_Area" localSheetId="10">'2020_003 05c Pol'!$A$1:$X$88</definedName>
    <definedName name="_xlnm.Print_Area" localSheetId="11">'2020_003 06 Pol'!$A$1:$X$72</definedName>
    <definedName name="_xlnm.Print_Area" localSheetId="1">Stavba!$A$1:$J$107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6" i="1"/>
  <c r="I105"/>
  <c r="I104"/>
  <c r="I103"/>
  <c r="I102"/>
  <c r="I101"/>
  <c r="I100"/>
  <c r="I99"/>
  <c r="I98"/>
  <c r="I97"/>
  <c r="I96"/>
  <c r="I95"/>
  <c r="I94"/>
  <c r="I93"/>
  <c r="I92"/>
  <c r="I91"/>
  <c r="I90"/>
  <c r="I89"/>
  <c r="I88"/>
  <c r="I87"/>
  <c r="I86"/>
  <c r="I85"/>
  <c r="I84"/>
  <c r="I83"/>
  <c r="I82"/>
  <c r="I81"/>
  <c r="I79"/>
  <c r="I76"/>
  <c r="I75"/>
  <c r="I72"/>
  <c r="I71"/>
  <c r="I69"/>
  <c r="I67"/>
  <c r="I66"/>
  <c r="I65"/>
  <c r="I64"/>
  <c r="I63"/>
  <c r="I62"/>
  <c r="I61"/>
  <c r="I60"/>
  <c r="I58"/>
  <c r="I57"/>
  <c r="G49"/>
  <c r="F49"/>
  <c r="G47"/>
  <c r="F47"/>
  <c r="G46"/>
  <c r="F46"/>
  <c r="G45"/>
  <c r="F45"/>
  <c r="G44"/>
  <c r="F44"/>
  <c r="G43"/>
  <c r="F43"/>
  <c r="G42"/>
  <c r="F42"/>
  <c r="G41"/>
  <c r="F41"/>
  <c r="G62" i="20"/>
  <c r="BA30"/>
  <c r="BA20"/>
  <c r="BA12"/>
  <c r="BA10"/>
  <c r="G9"/>
  <c r="I9"/>
  <c r="K9"/>
  <c r="M9"/>
  <c r="O9"/>
  <c r="O8" s="1"/>
  <c r="Q9"/>
  <c r="V9"/>
  <c r="V8" s="1"/>
  <c r="G11"/>
  <c r="I11"/>
  <c r="K11"/>
  <c r="M11"/>
  <c r="O11"/>
  <c r="Q11"/>
  <c r="Q8" s="1"/>
  <c r="V11"/>
  <c r="G13"/>
  <c r="G8" s="1"/>
  <c r="I13"/>
  <c r="K13"/>
  <c r="O13"/>
  <c r="Q13"/>
  <c r="V13"/>
  <c r="G15"/>
  <c r="I15"/>
  <c r="I8" s="1"/>
  <c r="K15"/>
  <c r="M15"/>
  <c r="O15"/>
  <c r="Q15"/>
  <c r="V15"/>
  <c r="G17"/>
  <c r="AF62" s="1"/>
  <c r="I17"/>
  <c r="K17"/>
  <c r="O17"/>
  <c r="Q17"/>
  <c r="V17"/>
  <c r="G19"/>
  <c r="M19" s="1"/>
  <c r="I19"/>
  <c r="K19"/>
  <c r="O19"/>
  <c r="Q19"/>
  <c r="V19"/>
  <c r="G21"/>
  <c r="M21" s="1"/>
  <c r="I21"/>
  <c r="K21"/>
  <c r="K8" s="1"/>
  <c r="O21"/>
  <c r="Q21"/>
  <c r="V21"/>
  <c r="G23"/>
  <c r="I23"/>
  <c r="K23"/>
  <c r="M23"/>
  <c r="O23"/>
  <c r="Q23"/>
  <c r="V23"/>
  <c r="G24"/>
  <c r="I24"/>
  <c r="K24"/>
  <c r="M24"/>
  <c r="O24"/>
  <c r="Q24"/>
  <c r="V24"/>
  <c r="G25"/>
  <c r="I25"/>
  <c r="K25"/>
  <c r="M25"/>
  <c r="O25"/>
  <c r="Q25"/>
  <c r="V25"/>
  <c r="G27"/>
  <c r="M27" s="1"/>
  <c r="I27"/>
  <c r="K27"/>
  <c r="O27"/>
  <c r="Q27"/>
  <c r="V27"/>
  <c r="G28"/>
  <c r="I28"/>
  <c r="K28"/>
  <c r="M28"/>
  <c r="O28"/>
  <c r="Q28"/>
  <c r="V28"/>
  <c r="G29"/>
  <c r="M29" s="1"/>
  <c r="I29"/>
  <c r="K29"/>
  <c r="O29"/>
  <c r="Q29"/>
  <c r="V29"/>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I37"/>
  <c r="K37"/>
  <c r="M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I45"/>
  <c r="K45"/>
  <c r="M45"/>
  <c r="O45"/>
  <c r="Q45"/>
  <c r="V45"/>
  <c r="G46"/>
  <c r="M46" s="1"/>
  <c r="I46"/>
  <c r="K46"/>
  <c r="O46"/>
  <c r="Q46"/>
  <c r="V46"/>
  <c r="G47"/>
  <c r="M47" s="1"/>
  <c r="I47"/>
  <c r="K47"/>
  <c r="O47"/>
  <c r="Q47"/>
  <c r="V47"/>
  <c r="G48"/>
  <c r="M48" s="1"/>
  <c r="I48"/>
  <c r="K48"/>
  <c r="O48"/>
  <c r="Q48"/>
  <c r="V48"/>
  <c r="G49"/>
  <c r="I49"/>
  <c r="K49"/>
  <c r="M49"/>
  <c r="O49"/>
  <c r="Q49"/>
  <c r="V49"/>
  <c r="G50"/>
  <c r="I50"/>
  <c r="K50"/>
  <c r="M50"/>
  <c r="O50"/>
  <c r="Q50"/>
  <c r="V50"/>
  <c r="O51"/>
  <c r="Q51"/>
  <c r="G52"/>
  <c r="G51" s="1"/>
  <c r="I52"/>
  <c r="I51" s="1"/>
  <c r="K52"/>
  <c r="O52"/>
  <c r="Q52"/>
  <c r="V52"/>
  <c r="V51" s="1"/>
  <c r="G53"/>
  <c r="I53"/>
  <c r="K53"/>
  <c r="M53"/>
  <c r="O53"/>
  <c r="Q53"/>
  <c r="V53"/>
  <c r="G54"/>
  <c r="M54" s="1"/>
  <c r="I54"/>
  <c r="K54"/>
  <c r="K51" s="1"/>
  <c r="O54"/>
  <c r="Q54"/>
  <c r="V54"/>
  <c r="G55"/>
  <c r="M55" s="1"/>
  <c r="I55"/>
  <c r="K55"/>
  <c r="O55"/>
  <c r="Q55"/>
  <c r="V55"/>
  <c r="G56"/>
  <c r="M56" s="1"/>
  <c r="I56"/>
  <c r="K56"/>
  <c r="O56"/>
  <c r="Q56"/>
  <c r="V56"/>
  <c r="I57"/>
  <c r="K57"/>
  <c r="G58"/>
  <c r="I58"/>
  <c r="K58"/>
  <c r="M58"/>
  <c r="O58"/>
  <c r="O57" s="1"/>
  <c r="Q58"/>
  <c r="V58"/>
  <c r="V57" s="1"/>
  <c r="G59"/>
  <c r="I59"/>
  <c r="K59"/>
  <c r="M59"/>
  <c r="O59"/>
  <c r="Q59"/>
  <c r="Q57" s="1"/>
  <c r="V59"/>
  <c r="G60"/>
  <c r="G57" s="1"/>
  <c r="I60"/>
  <c r="K60"/>
  <c r="O60"/>
  <c r="Q60"/>
  <c r="V60"/>
  <c r="AE62"/>
  <c r="G9" i="19"/>
  <c r="I9"/>
  <c r="K9"/>
  <c r="O9"/>
  <c r="Q9"/>
  <c r="V9"/>
  <c r="G10"/>
  <c r="M10" s="1"/>
  <c r="I10"/>
  <c r="K10"/>
  <c r="O10"/>
  <c r="Q10"/>
  <c r="V10"/>
  <c r="G11"/>
  <c r="M11" s="1"/>
  <c r="I11"/>
  <c r="K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M17" s="1"/>
  <c r="I17"/>
  <c r="K17"/>
  <c r="O17"/>
  <c r="Q17"/>
  <c r="V17"/>
  <c r="G18"/>
  <c r="M18" s="1"/>
  <c r="I18"/>
  <c r="K18"/>
  <c r="O18"/>
  <c r="Q18"/>
  <c r="V18"/>
  <c r="G19"/>
  <c r="I70" i="1" s="1"/>
  <c r="G20" i="19"/>
  <c r="M20" s="1"/>
  <c r="I20"/>
  <c r="K20"/>
  <c r="O20"/>
  <c r="Q20"/>
  <c r="V20"/>
  <c r="G21"/>
  <c r="M21" s="1"/>
  <c r="I21"/>
  <c r="K21"/>
  <c r="O21"/>
  <c r="Q21"/>
  <c r="V21"/>
  <c r="G22"/>
  <c r="I22"/>
  <c r="K22"/>
  <c r="M22"/>
  <c r="O22"/>
  <c r="Q22"/>
  <c r="V22"/>
  <c r="G23"/>
  <c r="I23"/>
  <c r="K23"/>
  <c r="M23"/>
  <c r="O23"/>
  <c r="Q23"/>
  <c r="V23"/>
  <c r="G24"/>
  <c r="M24" s="1"/>
  <c r="I24"/>
  <c r="K24"/>
  <c r="O24"/>
  <c r="Q24"/>
  <c r="V24"/>
  <c r="G25"/>
  <c r="M25" s="1"/>
  <c r="I25"/>
  <c r="K25"/>
  <c r="O25"/>
  <c r="Q25"/>
  <c r="V25"/>
  <c r="G26"/>
  <c r="M26" s="1"/>
  <c r="I26"/>
  <c r="K26"/>
  <c r="O26"/>
  <c r="Q26"/>
  <c r="V26"/>
  <c r="G27"/>
  <c r="M27" s="1"/>
  <c r="I27"/>
  <c r="K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4"/>
  <c r="M34" s="1"/>
  <c r="I34"/>
  <c r="K34"/>
  <c r="O34"/>
  <c r="Q34"/>
  <c r="V34"/>
  <c r="G35"/>
  <c r="M35" s="1"/>
  <c r="I35"/>
  <c r="K35"/>
  <c r="O35"/>
  <c r="O33" s="1"/>
  <c r="Q35"/>
  <c r="Q33" s="1"/>
  <c r="V35"/>
  <c r="V33" s="1"/>
  <c r="G36"/>
  <c r="M36" s="1"/>
  <c r="I36"/>
  <c r="K36"/>
  <c r="O36"/>
  <c r="Q36"/>
  <c r="V36"/>
  <c r="G37"/>
  <c r="I74" i="1" s="1"/>
  <c r="G38" i="19"/>
  <c r="I38"/>
  <c r="K38"/>
  <c r="M38"/>
  <c r="O38"/>
  <c r="Q38"/>
  <c r="Q37" s="1"/>
  <c r="V38"/>
  <c r="G39"/>
  <c r="I39"/>
  <c r="K39"/>
  <c r="K37" s="1"/>
  <c r="M39"/>
  <c r="O39"/>
  <c r="O37" s="1"/>
  <c r="Q39"/>
  <c r="V39"/>
  <c r="G40"/>
  <c r="M40" s="1"/>
  <c r="I40"/>
  <c r="I37" s="1"/>
  <c r="K40"/>
  <c r="O40"/>
  <c r="Q40"/>
  <c r="V40"/>
  <c r="G42"/>
  <c r="M42" s="1"/>
  <c r="I42"/>
  <c r="I41" s="1"/>
  <c r="K42"/>
  <c r="O42"/>
  <c r="Q42"/>
  <c r="V42"/>
  <c r="G43"/>
  <c r="M43" s="1"/>
  <c r="I43"/>
  <c r="K43"/>
  <c r="O43"/>
  <c r="Q43"/>
  <c r="Q41" s="1"/>
  <c r="V43"/>
  <c r="V41" s="1"/>
  <c r="G44"/>
  <c r="M44" s="1"/>
  <c r="I44"/>
  <c r="K44"/>
  <c r="O44"/>
  <c r="Q44"/>
  <c r="V44"/>
  <c r="G45"/>
  <c r="M45" s="1"/>
  <c r="I45"/>
  <c r="K45"/>
  <c r="O45"/>
  <c r="Q45"/>
  <c r="V45"/>
  <c r="G46"/>
  <c r="M46" s="1"/>
  <c r="I46"/>
  <c r="K46"/>
  <c r="O46"/>
  <c r="Q46"/>
  <c r="V46"/>
  <c r="G47"/>
  <c r="I47"/>
  <c r="K47"/>
  <c r="M47"/>
  <c r="O47"/>
  <c r="Q47"/>
  <c r="V47"/>
  <c r="G49"/>
  <c r="I49"/>
  <c r="K49"/>
  <c r="O49"/>
  <c r="Q49"/>
  <c r="V49"/>
  <c r="G50"/>
  <c r="M50" s="1"/>
  <c r="I50"/>
  <c r="K50"/>
  <c r="O50"/>
  <c r="Q50"/>
  <c r="V50"/>
  <c r="G51"/>
  <c r="M51" s="1"/>
  <c r="I51"/>
  <c r="K51"/>
  <c r="O51"/>
  <c r="Q51"/>
  <c r="V51"/>
  <c r="G52"/>
  <c r="M52" s="1"/>
  <c r="I52"/>
  <c r="K52"/>
  <c r="O52"/>
  <c r="Q52"/>
  <c r="V52"/>
  <c r="G53"/>
  <c r="M53" s="1"/>
  <c r="I53"/>
  <c r="K53"/>
  <c r="O53"/>
  <c r="Q53"/>
  <c r="V53"/>
  <c r="G54"/>
  <c r="I54"/>
  <c r="K54"/>
  <c r="M54"/>
  <c r="O54"/>
  <c r="Q54"/>
  <c r="V54"/>
  <c r="G55"/>
  <c r="M55" s="1"/>
  <c r="I55"/>
  <c r="K55"/>
  <c r="O55"/>
  <c r="Q55"/>
  <c r="V55"/>
  <c r="G56"/>
  <c r="M56" s="1"/>
  <c r="I56"/>
  <c r="K56"/>
  <c r="O56"/>
  <c r="Q56"/>
  <c r="V56"/>
  <c r="G57"/>
  <c r="M57" s="1"/>
  <c r="I57"/>
  <c r="K57"/>
  <c r="O57"/>
  <c r="Q57"/>
  <c r="V57"/>
  <c r="G58"/>
  <c r="M58" s="1"/>
  <c r="I58"/>
  <c r="K58"/>
  <c r="O58"/>
  <c r="Q58"/>
  <c r="V58"/>
  <c r="G59"/>
  <c r="M59" s="1"/>
  <c r="I59"/>
  <c r="K59"/>
  <c r="O59"/>
  <c r="Q59"/>
  <c r="V59"/>
  <c r="G60"/>
  <c r="M60" s="1"/>
  <c r="I60"/>
  <c r="K60"/>
  <c r="O60"/>
  <c r="Q60"/>
  <c r="V60"/>
  <c r="G61"/>
  <c r="M61" s="1"/>
  <c r="I61"/>
  <c r="K61"/>
  <c r="O61"/>
  <c r="Q61"/>
  <c r="V61"/>
  <c r="G63"/>
  <c r="M63" s="1"/>
  <c r="I63"/>
  <c r="K63"/>
  <c r="O63"/>
  <c r="Q63"/>
  <c r="V63"/>
  <c r="V62" s="1"/>
  <c r="G64"/>
  <c r="I64"/>
  <c r="K64"/>
  <c r="M64"/>
  <c r="O64"/>
  <c r="Q64"/>
  <c r="Q62" s="1"/>
  <c r="V64"/>
  <c r="G65"/>
  <c r="M65" s="1"/>
  <c r="I65"/>
  <c r="K65"/>
  <c r="K62" s="1"/>
  <c r="O65"/>
  <c r="Q65"/>
  <c r="V65"/>
  <c r="G66"/>
  <c r="I66"/>
  <c r="K66"/>
  <c r="M66"/>
  <c r="O66"/>
  <c r="Q66"/>
  <c r="V66"/>
  <c r="G67"/>
  <c r="M67" s="1"/>
  <c r="I67"/>
  <c r="K67"/>
  <c r="O67"/>
  <c r="Q67"/>
  <c r="V67"/>
  <c r="G68"/>
  <c r="M68" s="1"/>
  <c r="I68"/>
  <c r="K68"/>
  <c r="O68"/>
  <c r="Q68"/>
  <c r="V68"/>
  <c r="V69"/>
  <c r="G70"/>
  <c r="I70"/>
  <c r="K70"/>
  <c r="M70"/>
  <c r="O70"/>
  <c r="Q70"/>
  <c r="Q69" s="1"/>
  <c r="V70"/>
  <c r="G71"/>
  <c r="I71"/>
  <c r="I69" s="1"/>
  <c r="K71"/>
  <c r="K69" s="1"/>
  <c r="M71"/>
  <c r="O71"/>
  <c r="Q71"/>
  <c r="V71"/>
  <c r="G72"/>
  <c r="I72"/>
  <c r="K72"/>
  <c r="O72"/>
  <c r="Q72"/>
  <c r="V72"/>
  <c r="G73"/>
  <c r="M73" s="1"/>
  <c r="I73"/>
  <c r="K73"/>
  <c r="O73"/>
  <c r="Q73"/>
  <c r="V73"/>
  <c r="AE78"/>
  <c r="F39" i="1" s="1"/>
  <c r="F50" s="1"/>
  <c r="G23" s="1"/>
  <c r="G27" i="18"/>
  <c r="G9"/>
  <c r="G8" s="1"/>
  <c r="I9"/>
  <c r="K9"/>
  <c r="K8" s="1"/>
  <c r="O9"/>
  <c r="O8" s="1"/>
  <c r="Q9"/>
  <c r="V9"/>
  <c r="V8" s="1"/>
  <c r="G10"/>
  <c r="I10"/>
  <c r="K10"/>
  <c r="M10"/>
  <c r="O10"/>
  <c r="Q10"/>
  <c r="V10"/>
  <c r="G11"/>
  <c r="M11" s="1"/>
  <c r="I11"/>
  <c r="K11"/>
  <c r="O11"/>
  <c r="Q11"/>
  <c r="V11"/>
  <c r="G12"/>
  <c r="M12" s="1"/>
  <c r="I12"/>
  <c r="K12"/>
  <c r="O12"/>
  <c r="Q12"/>
  <c r="Q8" s="1"/>
  <c r="V12"/>
  <c r="G13"/>
  <c r="M13" s="1"/>
  <c r="I13"/>
  <c r="K13"/>
  <c r="O13"/>
  <c r="Q13"/>
  <c r="V13"/>
  <c r="G14"/>
  <c r="I14"/>
  <c r="K14"/>
  <c r="M14"/>
  <c r="O14"/>
  <c r="Q14"/>
  <c r="V14"/>
  <c r="G15"/>
  <c r="M15" s="1"/>
  <c r="I15"/>
  <c r="K15"/>
  <c r="O15"/>
  <c r="Q15"/>
  <c r="V15"/>
  <c r="G16"/>
  <c r="M16" s="1"/>
  <c r="I16"/>
  <c r="I8" s="1"/>
  <c r="K16"/>
  <c r="O16"/>
  <c r="Q16"/>
  <c r="V16"/>
  <c r="G17"/>
  <c r="M17" s="1"/>
  <c r="I17"/>
  <c r="K17"/>
  <c r="O17"/>
  <c r="Q17"/>
  <c r="V17"/>
  <c r="G18"/>
  <c r="I18"/>
  <c r="K18"/>
  <c r="M18"/>
  <c r="O18"/>
  <c r="Q18"/>
  <c r="V18"/>
  <c r="G19"/>
  <c r="M19" s="1"/>
  <c r="I19"/>
  <c r="K19"/>
  <c r="O19"/>
  <c r="Q19"/>
  <c r="V19"/>
  <c r="G20"/>
  <c r="M20" s="1"/>
  <c r="I20"/>
  <c r="K20"/>
  <c r="O20"/>
  <c r="Q20"/>
  <c r="V20"/>
  <c r="G21"/>
  <c r="M21" s="1"/>
  <c r="I21"/>
  <c r="K21"/>
  <c r="O21"/>
  <c r="Q21"/>
  <c r="V21"/>
  <c r="G22"/>
  <c r="I22"/>
  <c r="K22"/>
  <c r="M22"/>
  <c r="O22"/>
  <c r="Q22"/>
  <c r="V22"/>
  <c r="G23"/>
  <c r="M23" s="1"/>
  <c r="I23"/>
  <c r="K23"/>
  <c r="O23"/>
  <c r="Q23"/>
  <c r="V23"/>
  <c r="G24"/>
  <c r="M24" s="1"/>
  <c r="I24"/>
  <c r="K24"/>
  <c r="O24"/>
  <c r="Q24"/>
  <c r="V24"/>
  <c r="AE27"/>
  <c r="G22" i="17"/>
  <c r="G9"/>
  <c r="M9" s="1"/>
  <c r="I9"/>
  <c r="K9"/>
  <c r="K8" s="1"/>
  <c r="O9"/>
  <c r="Q9"/>
  <c r="V9"/>
  <c r="V8" s="1"/>
  <c r="G10"/>
  <c r="I10"/>
  <c r="K10"/>
  <c r="M10"/>
  <c r="O10"/>
  <c r="Q10"/>
  <c r="V10"/>
  <c r="G11"/>
  <c r="G8" s="1"/>
  <c r="I11"/>
  <c r="K11"/>
  <c r="O11"/>
  <c r="O8" s="1"/>
  <c r="Q11"/>
  <c r="V11"/>
  <c r="G12"/>
  <c r="M12" s="1"/>
  <c r="I12"/>
  <c r="I8" s="1"/>
  <c r="K12"/>
  <c r="O12"/>
  <c r="Q12"/>
  <c r="V12"/>
  <c r="G13"/>
  <c r="M13" s="1"/>
  <c r="I13"/>
  <c r="K13"/>
  <c r="O13"/>
  <c r="Q13"/>
  <c r="V13"/>
  <c r="G14"/>
  <c r="I14"/>
  <c r="K14"/>
  <c r="M14"/>
  <c r="O14"/>
  <c r="Q14"/>
  <c r="V14"/>
  <c r="G15"/>
  <c r="M15" s="1"/>
  <c r="I15"/>
  <c r="K15"/>
  <c r="O15"/>
  <c r="Q15"/>
  <c r="V15"/>
  <c r="G16"/>
  <c r="M16" s="1"/>
  <c r="I16"/>
  <c r="K16"/>
  <c r="O16"/>
  <c r="Q16"/>
  <c r="Q8" s="1"/>
  <c r="V16"/>
  <c r="G17"/>
  <c r="M17" s="1"/>
  <c r="I17"/>
  <c r="K17"/>
  <c r="O17"/>
  <c r="Q17"/>
  <c r="V17"/>
  <c r="G18"/>
  <c r="I18"/>
  <c r="K18"/>
  <c r="M18"/>
  <c r="O18"/>
  <c r="Q18"/>
  <c r="V18"/>
  <c r="G19"/>
  <c r="M19" s="1"/>
  <c r="I19"/>
  <c r="K19"/>
  <c r="O19"/>
  <c r="Q19"/>
  <c r="V19"/>
  <c r="AE22"/>
  <c r="AF22"/>
  <c r="G74" i="16"/>
  <c r="Q8"/>
  <c r="V8"/>
  <c r="G9"/>
  <c r="G8" s="1"/>
  <c r="I9"/>
  <c r="I8" s="1"/>
  <c r="K9"/>
  <c r="K8" s="1"/>
  <c r="O9"/>
  <c r="O8" s="1"/>
  <c r="Q9"/>
  <c r="V9"/>
  <c r="G10"/>
  <c r="M10" s="1"/>
  <c r="I10"/>
  <c r="K10"/>
  <c r="O10"/>
  <c r="Q10"/>
  <c r="V10"/>
  <c r="K11"/>
  <c r="G12"/>
  <c r="I12"/>
  <c r="K12"/>
  <c r="M12"/>
  <c r="O12"/>
  <c r="O11" s="1"/>
  <c r="Q12"/>
  <c r="Q11" s="1"/>
  <c r="V12"/>
  <c r="G13"/>
  <c r="I13"/>
  <c r="K13"/>
  <c r="M13"/>
  <c r="O13"/>
  <c r="Q13"/>
  <c r="V13"/>
  <c r="G14"/>
  <c r="I14"/>
  <c r="K14"/>
  <c r="M14"/>
  <c r="O14"/>
  <c r="Q14"/>
  <c r="V14"/>
  <c r="G15"/>
  <c r="I15"/>
  <c r="K15"/>
  <c r="M15"/>
  <c r="O15"/>
  <c r="Q15"/>
  <c r="V15"/>
  <c r="V11" s="1"/>
  <c r="G16"/>
  <c r="I16"/>
  <c r="K16"/>
  <c r="M16"/>
  <c r="O16"/>
  <c r="Q16"/>
  <c r="V16"/>
  <c r="G17"/>
  <c r="M17" s="1"/>
  <c r="I17"/>
  <c r="K17"/>
  <c r="O17"/>
  <c r="Q17"/>
  <c r="V17"/>
  <c r="G18"/>
  <c r="M18" s="1"/>
  <c r="I18"/>
  <c r="I11" s="1"/>
  <c r="K18"/>
  <c r="O18"/>
  <c r="Q18"/>
  <c r="V18"/>
  <c r="G19"/>
  <c r="M19" s="1"/>
  <c r="I19"/>
  <c r="K19"/>
  <c r="O19"/>
  <c r="Q19"/>
  <c r="V19"/>
  <c r="G20"/>
  <c r="I20"/>
  <c r="K20"/>
  <c r="M20"/>
  <c r="O20"/>
  <c r="Q20"/>
  <c r="V20"/>
  <c r="G21"/>
  <c r="I21"/>
  <c r="K21"/>
  <c r="M21"/>
  <c r="O21"/>
  <c r="Q21"/>
  <c r="V21"/>
  <c r="G22"/>
  <c r="I22"/>
  <c r="K22"/>
  <c r="M22"/>
  <c r="O22"/>
  <c r="Q22"/>
  <c r="V22"/>
  <c r="G23"/>
  <c r="I23"/>
  <c r="K23"/>
  <c r="M23"/>
  <c r="O23"/>
  <c r="Q23"/>
  <c r="V23"/>
  <c r="G24"/>
  <c r="I24"/>
  <c r="K24"/>
  <c r="M24"/>
  <c r="O24"/>
  <c r="Q24"/>
  <c r="V24"/>
  <c r="G25"/>
  <c r="M25" s="1"/>
  <c r="I25"/>
  <c r="K25"/>
  <c r="O25"/>
  <c r="Q25"/>
  <c r="V25"/>
  <c r="G26"/>
  <c r="M26" s="1"/>
  <c r="I26"/>
  <c r="K26"/>
  <c r="O26"/>
  <c r="Q26"/>
  <c r="V26"/>
  <c r="G28"/>
  <c r="I28"/>
  <c r="K28"/>
  <c r="M28"/>
  <c r="O28"/>
  <c r="O27" s="1"/>
  <c r="Q28"/>
  <c r="Q27" s="1"/>
  <c r="V28"/>
  <c r="G29"/>
  <c r="I29"/>
  <c r="K29"/>
  <c r="M29"/>
  <c r="O29"/>
  <c r="Q29"/>
  <c r="V29"/>
  <c r="G30"/>
  <c r="I30"/>
  <c r="K30"/>
  <c r="M30"/>
  <c r="O30"/>
  <c r="Q30"/>
  <c r="V30"/>
  <c r="G31"/>
  <c r="I31"/>
  <c r="K31"/>
  <c r="M31"/>
  <c r="O31"/>
  <c r="Q31"/>
  <c r="V31"/>
  <c r="V27" s="1"/>
  <c r="G32"/>
  <c r="I32"/>
  <c r="K32"/>
  <c r="M32"/>
  <c r="O32"/>
  <c r="Q32"/>
  <c r="V32"/>
  <c r="G33"/>
  <c r="M33" s="1"/>
  <c r="I33"/>
  <c r="K33"/>
  <c r="O33"/>
  <c r="Q33"/>
  <c r="V33"/>
  <c r="G34"/>
  <c r="M34" s="1"/>
  <c r="I34"/>
  <c r="I27" s="1"/>
  <c r="K34"/>
  <c r="O34"/>
  <c r="Q34"/>
  <c r="V34"/>
  <c r="G35"/>
  <c r="M35" s="1"/>
  <c r="I35"/>
  <c r="K35"/>
  <c r="K27" s="1"/>
  <c r="O35"/>
  <c r="Q35"/>
  <c r="V35"/>
  <c r="G36"/>
  <c r="I36"/>
  <c r="K36"/>
  <c r="M36"/>
  <c r="O36"/>
  <c r="Q36"/>
  <c r="V36"/>
  <c r="G37"/>
  <c r="I37"/>
  <c r="K37"/>
  <c r="M37"/>
  <c r="O37"/>
  <c r="Q37"/>
  <c r="V37"/>
  <c r="G38"/>
  <c r="I38"/>
  <c r="K38"/>
  <c r="M38"/>
  <c r="O38"/>
  <c r="Q38"/>
  <c r="V38"/>
  <c r="G39"/>
  <c r="I39"/>
  <c r="K39"/>
  <c r="M39"/>
  <c r="O39"/>
  <c r="Q39"/>
  <c r="V39"/>
  <c r="G40"/>
  <c r="I40"/>
  <c r="K40"/>
  <c r="M40"/>
  <c r="O40"/>
  <c r="Q40"/>
  <c r="V40"/>
  <c r="G41"/>
  <c r="M41" s="1"/>
  <c r="I41"/>
  <c r="K41"/>
  <c r="O41"/>
  <c r="Q41"/>
  <c r="V41"/>
  <c r="G42"/>
  <c r="M42" s="1"/>
  <c r="I42"/>
  <c r="K42"/>
  <c r="O42"/>
  <c r="Q42"/>
  <c r="V42"/>
  <c r="G43"/>
  <c r="M43" s="1"/>
  <c r="I43"/>
  <c r="K43"/>
  <c r="O43"/>
  <c r="Q43"/>
  <c r="V43"/>
  <c r="G44"/>
  <c r="I44"/>
  <c r="K44"/>
  <c r="M44"/>
  <c r="O44"/>
  <c r="Q44"/>
  <c r="V44"/>
  <c r="G45"/>
  <c r="I45"/>
  <c r="K45"/>
  <c r="M45"/>
  <c r="O45"/>
  <c r="Q45"/>
  <c r="V45"/>
  <c r="G46"/>
  <c r="I46"/>
  <c r="K46"/>
  <c r="M46"/>
  <c r="O46"/>
  <c r="Q46"/>
  <c r="V46"/>
  <c r="G47"/>
  <c r="I47"/>
  <c r="K47"/>
  <c r="M47"/>
  <c r="O47"/>
  <c r="Q47"/>
  <c r="V47"/>
  <c r="G48"/>
  <c r="I48"/>
  <c r="K48"/>
  <c r="M48"/>
  <c r="O48"/>
  <c r="Q48"/>
  <c r="V48"/>
  <c r="G49"/>
  <c r="M49" s="1"/>
  <c r="I49"/>
  <c r="K49"/>
  <c r="O49"/>
  <c r="Q49"/>
  <c r="V49"/>
  <c r="G51"/>
  <c r="M51" s="1"/>
  <c r="I51"/>
  <c r="K51"/>
  <c r="K50" s="1"/>
  <c r="O51"/>
  <c r="O50" s="1"/>
  <c r="Q51"/>
  <c r="V51"/>
  <c r="V50" s="1"/>
  <c r="G52"/>
  <c r="I52"/>
  <c r="K52"/>
  <c r="M52"/>
  <c r="O52"/>
  <c r="Q52"/>
  <c r="V52"/>
  <c r="G53"/>
  <c r="I53"/>
  <c r="K53"/>
  <c r="M53"/>
  <c r="O53"/>
  <c r="Q53"/>
  <c r="V53"/>
  <c r="G54"/>
  <c r="I54"/>
  <c r="K54"/>
  <c r="M54"/>
  <c r="O54"/>
  <c r="Q54"/>
  <c r="Q50" s="1"/>
  <c r="V54"/>
  <c r="G55"/>
  <c r="I55"/>
  <c r="K55"/>
  <c r="M55"/>
  <c r="O55"/>
  <c r="Q55"/>
  <c r="V55"/>
  <c r="G56"/>
  <c r="I56"/>
  <c r="K56"/>
  <c r="M56"/>
  <c r="O56"/>
  <c r="Q56"/>
  <c r="V56"/>
  <c r="G57"/>
  <c r="M57" s="1"/>
  <c r="I57"/>
  <c r="K57"/>
  <c r="O57"/>
  <c r="Q57"/>
  <c r="V57"/>
  <c r="G58"/>
  <c r="M58" s="1"/>
  <c r="I58"/>
  <c r="I50" s="1"/>
  <c r="K58"/>
  <c r="O58"/>
  <c r="Q58"/>
  <c r="V58"/>
  <c r="G59"/>
  <c r="M59" s="1"/>
  <c r="I59"/>
  <c r="K59"/>
  <c r="O59"/>
  <c r="Q59"/>
  <c r="V59"/>
  <c r="G60"/>
  <c r="I60"/>
  <c r="K60"/>
  <c r="M60"/>
  <c r="O60"/>
  <c r="Q60"/>
  <c r="V60"/>
  <c r="G61"/>
  <c r="I61"/>
  <c r="K61"/>
  <c r="M61"/>
  <c r="O61"/>
  <c r="Q61"/>
  <c r="V61"/>
  <c r="G62"/>
  <c r="I62"/>
  <c r="K62"/>
  <c r="M62"/>
  <c r="O62"/>
  <c r="Q62"/>
  <c r="V62"/>
  <c r="G63"/>
  <c r="I63"/>
  <c r="K63"/>
  <c r="M63"/>
  <c r="O63"/>
  <c r="Q63"/>
  <c r="V63"/>
  <c r="G64"/>
  <c r="I64"/>
  <c r="K64"/>
  <c r="M64"/>
  <c r="O64"/>
  <c r="Q64"/>
  <c r="V64"/>
  <c r="G65"/>
  <c r="M65" s="1"/>
  <c r="I65"/>
  <c r="K65"/>
  <c r="O65"/>
  <c r="Q65"/>
  <c r="V65"/>
  <c r="G66"/>
  <c r="M66" s="1"/>
  <c r="I66"/>
  <c r="K66"/>
  <c r="O66"/>
  <c r="Q66"/>
  <c r="V66"/>
  <c r="G67"/>
  <c r="M67" s="1"/>
  <c r="I67"/>
  <c r="K67"/>
  <c r="O67"/>
  <c r="Q67"/>
  <c r="V67"/>
  <c r="G68"/>
  <c r="I68"/>
  <c r="K68"/>
  <c r="M68"/>
  <c r="O68"/>
  <c r="Q68"/>
  <c r="V68"/>
  <c r="G69"/>
  <c r="I69"/>
  <c r="K69"/>
  <c r="M69"/>
  <c r="O69"/>
  <c r="Q69"/>
  <c r="V69"/>
  <c r="G70"/>
  <c r="I70"/>
  <c r="K70"/>
  <c r="M70"/>
  <c r="O70"/>
  <c r="Q70"/>
  <c r="V70"/>
  <c r="G71"/>
  <c r="I71"/>
  <c r="K71"/>
  <c r="M71"/>
  <c r="O71"/>
  <c r="Q71"/>
  <c r="V71"/>
  <c r="G72"/>
  <c r="I72"/>
  <c r="K72"/>
  <c r="M72"/>
  <c r="O72"/>
  <c r="Q72"/>
  <c r="V72"/>
  <c r="AE74"/>
  <c r="G59" i="15"/>
  <c r="I8"/>
  <c r="V8"/>
  <c r="G9"/>
  <c r="G8" s="1"/>
  <c r="I9"/>
  <c r="K9"/>
  <c r="K8" s="1"/>
  <c r="O9"/>
  <c r="O8" s="1"/>
  <c r="Q9"/>
  <c r="V9"/>
  <c r="G10"/>
  <c r="M10" s="1"/>
  <c r="I10"/>
  <c r="K10"/>
  <c r="O10"/>
  <c r="Q10"/>
  <c r="V10"/>
  <c r="G11"/>
  <c r="M11" s="1"/>
  <c r="I11"/>
  <c r="K11"/>
  <c r="O11"/>
  <c r="Q11"/>
  <c r="V11"/>
  <c r="G12"/>
  <c r="I12"/>
  <c r="K12"/>
  <c r="M12"/>
  <c r="O12"/>
  <c r="Q12"/>
  <c r="Q8" s="1"/>
  <c r="V12"/>
  <c r="G13"/>
  <c r="I13"/>
  <c r="K13"/>
  <c r="M13"/>
  <c r="O13"/>
  <c r="Q13"/>
  <c r="V13"/>
  <c r="G14"/>
  <c r="I14"/>
  <c r="K14"/>
  <c r="M14"/>
  <c r="O14"/>
  <c r="Q14"/>
  <c r="V14"/>
  <c r="Q15"/>
  <c r="V15"/>
  <c r="G16"/>
  <c r="I16"/>
  <c r="I15" s="1"/>
  <c r="K16"/>
  <c r="M16"/>
  <c r="O16"/>
  <c r="Q16"/>
  <c r="V16"/>
  <c r="G17"/>
  <c r="G15" s="1"/>
  <c r="I17"/>
  <c r="K17"/>
  <c r="K15" s="1"/>
  <c r="O17"/>
  <c r="Q17"/>
  <c r="V17"/>
  <c r="G18"/>
  <c r="M18" s="1"/>
  <c r="I18"/>
  <c r="K18"/>
  <c r="O18"/>
  <c r="Q18"/>
  <c r="V18"/>
  <c r="G19"/>
  <c r="M19" s="1"/>
  <c r="I19"/>
  <c r="K19"/>
  <c r="O19"/>
  <c r="O15" s="1"/>
  <c r="Q19"/>
  <c r="V19"/>
  <c r="G20"/>
  <c r="I20"/>
  <c r="K20"/>
  <c r="M20"/>
  <c r="O20"/>
  <c r="Q20"/>
  <c r="V20"/>
  <c r="G21"/>
  <c r="I21"/>
  <c r="K21"/>
  <c r="M21"/>
  <c r="O21"/>
  <c r="Q21"/>
  <c r="V21"/>
  <c r="G23"/>
  <c r="G22" s="1"/>
  <c r="I23"/>
  <c r="I22" s="1"/>
  <c r="K23"/>
  <c r="K22" s="1"/>
  <c r="O23"/>
  <c r="Q23"/>
  <c r="V23"/>
  <c r="V22" s="1"/>
  <c r="G24"/>
  <c r="I24"/>
  <c r="K24"/>
  <c r="M24"/>
  <c r="O24"/>
  <c r="Q24"/>
  <c r="V24"/>
  <c r="G25"/>
  <c r="M25" s="1"/>
  <c r="I25"/>
  <c r="K25"/>
  <c r="O25"/>
  <c r="Q25"/>
  <c r="V25"/>
  <c r="G26"/>
  <c r="M26" s="1"/>
  <c r="I26"/>
  <c r="K26"/>
  <c r="O26"/>
  <c r="Q26"/>
  <c r="V26"/>
  <c r="G27"/>
  <c r="M27" s="1"/>
  <c r="I27"/>
  <c r="K27"/>
  <c r="O27"/>
  <c r="Q27"/>
  <c r="V27"/>
  <c r="G28"/>
  <c r="I28"/>
  <c r="K28"/>
  <c r="M28"/>
  <c r="O28"/>
  <c r="Q28"/>
  <c r="V28"/>
  <c r="G29"/>
  <c r="I29"/>
  <c r="K29"/>
  <c r="M29"/>
  <c r="O29"/>
  <c r="O22" s="1"/>
  <c r="Q29"/>
  <c r="V29"/>
  <c r="G30"/>
  <c r="I30"/>
  <c r="K30"/>
  <c r="M30"/>
  <c r="O30"/>
  <c r="Q30"/>
  <c r="Q22" s="1"/>
  <c r="V30"/>
  <c r="G31"/>
  <c r="M31" s="1"/>
  <c r="I31"/>
  <c r="K31"/>
  <c r="O31"/>
  <c r="Q31"/>
  <c r="V31"/>
  <c r="G33"/>
  <c r="G32" s="1"/>
  <c r="I33"/>
  <c r="K33"/>
  <c r="K32" s="1"/>
  <c r="O33"/>
  <c r="O32" s="1"/>
  <c r="Q33"/>
  <c r="V33"/>
  <c r="G34"/>
  <c r="M34" s="1"/>
  <c r="I34"/>
  <c r="I32" s="1"/>
  <c r="K34"/>
  <c r="O34"/>
  <c r="Q34"/>
  <c r="V34"/>
  <c r="G35"/>
  <c r="M35" s="1"/>
  <c r="I35"/>
  <c r="K35"/>
  <c r="O35"/>
  <c r="Q35"/>
  <c r="V35"/>
  <c r="G36"/>
  <c r="I36"/>
  <c r="K36"/>
  <c r="M36"/>
  <c r="O36"/>
  <c r="Q36"/>
  <c r="Q32" s="1"/>
  <c r="V36"/>
  <c r="G37"/>
  <c r="I37"/>
  <c r="K37"/>
  <c r="M37"/>
  <c r="O37"/>
  <c r="Q37"/>
  <c r="V37"/>
  <c r="G38"/>
  <c r="I38"/>
  <c r="K38"/>
  <c r="M38"/>
  <c r="O38"/>
  <c r="Q38"/>
  <c r="V38"/>
  <c r="G39"/>
  <c r="M39" s="1"/>
  <c r="I39"/>
  <c r="K39"/>
  <c r="O39"/>
  <c r="Q39"/>
  <c r="V39"/>
  <c r="V32" s="1"/>
  <c r="G40"/>
  <c r="M40" s="1"/>
  <c r="I40"/>
  <c r="K40"/>
  <c r="O40"/>
  <c r="Q40"/>
  <c r="V40"/>
  <c r="G41"/>
  <c r="K41"/>
  <c r="V41"/>
  <c r="G42"/>
  <c r="M42" s="1"/>
  <c r="M41" s="1"/>
  <c r="I42"/>
  <c r="I41" s="1"/>
  <c r="K42"/>
  <c r="O42"/>
  <c r="O41" s="1"/>
  <c r="Q42"/>
  <c r="Q41" s="1"/>
  <c r="V42"/>
  <c r="I43"/>
  <c r="K43"/>
  <c r="G44"/>
  <c r="I44"/>
  <c r="K44"/>
  <c r="M44"/>
  <c r="O44"/>
  <c r="Q44"/>
  <c r="Q43" s="1"/>
  <c r="V44"/>
  <c r="V43" s="1"/>
  <c r="G45"/>
  <c r="I45"/>
  <c r="K45"/>
  <c r="M45"/>
  <c r="O45"/>
  <c r="O43" s="1"/>
  <c r="Q45"/>
  <c r="V45"/>
  <c r="G46"/>
  <c r="I46"/>
  <c r="K46"/>
  <c r="M46"/>
  <c r="O46"/>
  <c r="Q46"/>
  <c r="V46"/>
  <c r="G47"/>
  <c r="M47" s="1"/>
  <c r="I47"/>
  <c r="K47"/>
  <c r="O47"/>
  <c r="Q47"/>
  <c r="V47"/>
  <c r="G48"/>
  <c r="M48" s="1"/>
  <c r="I48"/>
  <c r="K48"/>
  <c r="O48"/>
  <c r="Q48"/>
  <c r="V48"/>
  <c r="G49"/>
  <c r="V49"/>
  <c r="G50"/>
  <c r="M50" s="1"/>
  <c r="I50"/>
  <c r="I49" s="1"/>
  <c r="K50"/>
  <c r="O50"/>
  <c r="O49" s="1"/>
  <c r="Q50"/>
  <c r="Q49" s="1"/>
  <c r="V50"/>
  <c r="G51"/>
  <c r="M51" s="1"/>
  <c r="I51"/>
  <c r="K51"/>
  <c r="K49" s="1"/>
  <c r="O51"/>
  <c r="Q51"/>
  <c r="V51"/>
  <c r="K52"/>
  <c r="G53"/>
  <c r="I53"/>
  <c r="K53"/>
  <c r="M53"/>
  <c r="O53"/>
  <c r="O52" s="1"/>
  <c r="Q53"/>
  <c r="V53"/>
  <c r="V52" s="1"/>
  <c r="G54"/>
  <c r="G52" s="1"/>
  <c r="I54"/>
  <c r="K54"/>
  <c r="M54"/>
  <c r="O54"/>
  <c r="Q54"/>
  <c r="Q52" s="1"/>
  <c r="V54"/>
  <c r="G55"/>
  <c r="M55" s="1"/>
  <c r="I55"/>
  <c r="K55"/>
  <c r="O55"/>
  <c r="Q55"/>
  <c r="V55"/>
  <c r="G56"/>
  <c r="M56" s="1"/>
  <c r="I56"/>
  <c r="I52" s="1"/>
  <c r="K56"/>
  <c r="O56"/>
  <c r="Q56"/>
  <c r="V56"/>
  <c r="G57"/>
  <c r="M57" s="1"/>
  <c r="I57"/>
  <c r="K57"/>
  <c r="O57"/>
  <c r="Q57"/>
  <c r="V57"/>
  <c r="AE59"/>
  <c r="AF59"/>
  <c r="G71" i="14"/>
  <c r="V8"/>
  <c r="G9"/>
  <c r="G8" s="1"/>
  <c r="I9"/>
  <c r="I8" s="1"/>
  <c r="K9"/>
  <c r="K8" s="1"/>
  <c r="O9"/>
  <c r="O8" s="1"/>
  <c r="Q9"/>
  <c r="V9"/>
  <c r="G10"/>
  <c r="M10" s="1"/>
  <c r="I10"/>
  <c r="K10"/>
  <c r="O10"/>
  <c r="Q10"/>
  <c r="V10"/>
  <c r="G11"/>
  <c r="M11" s="1"/>
  <c r="I11"/>
  <c r="K11"/>
  <c r="O11"/>
  <c r="Q11"/>
  <c r="V11"/>
  <c r="G12"/>
  <c r="I12"/>
  <c r="K12"/>
  <c r="M12"/>
  <c r="O12"/>
  <c r="Q12"/>
  <c r="V12"/>
  <c r="G13"/>
  <c r="I13"/>
  <c r="K13"/>
  <c r="M13"/>
  <c r="O13"/>
  <c r="Q13"/>
  <c r="V13"/>
  <c r="G14"/>
  <c r="I14"/>
  <c r="K14"/>
  <c r="M14"/>
  <c r="O14"/>
  <c r="Q14"/>
  <c r="Q8" s="1"/>
  <c r="V14"/>
  <c r="O15"/>
  <c r="Q15"/>
  <c r="V15"/>
  <c r="G16"/>
  <c r="G15" s="1"/>
  <c r="I16"/>
  <c r="I15" s="1"/>
  <c r="K16"/>
  <c r="M16"/>
  <c r="M15" s="1"/>
  <c r="O16"/>
  <c r="Q16"/>
  <c r="V16"/>
  <c r="G17"/>
  <c r="M17" s="1"/>
  <c r="I17"/>
  <c r="K17"/>
  <c r="O17"/>
  <c r="Q17"/>
  <c r="V17"/>
  <c r="G18"/>
  <c r="M18" s="1"/>
  <c r="I18"/>
  <c r="K18"/>
  <c r="O18"/>
  <c r="Q18"/>
  <c r="V18"/>
  <c r="G19"/>
  <c r="M19" s="1"/>
  <c r="I19"/>
  <c r="K19"/>
  <c r="K15" s="1"/>
  <c r="O19"/>
  <c r="Q19"/>
  <c r="V19"/>
  <c r="G20"/>
  <c r="I20"/>
  <c r="K20"/>
  <c r="M20"/>
  <c r="O20"/>
  <c r="Q20"/>
  <c r="V20"/>
  <c r="K21"/>
  <c r="O21"/>
  <c r="G22"/>
  <c r="I22"/>
  <c r="I21" s="1"/>
  <c r="K22"/>
  <c r="M22"/>
  <c r="O22"/>
  <c r="Q22"/>
  <c r="Q21" s="1"/>
  <c r="V22"/>
  <c r="V21" s="1"/>
  <c r="G23"/>
  <c r="M23" s="1"/>
  <c r="M21" s="1"/>
  <c r="I23"/>
  <c r="K23"/>
  <c r="O23"/>
  <c r="Q23"/>
  <c r="V23"/>
  <c r="G24"/>
  <c r="I24"/>
  <c r="K24"/>
  <c r="M24"/>
  <c r="O24"/>
  <c r="Q24"/>
  <c r="V24"/>
  <c r="G25"/>
  <c r="M25" s="1"/>
  <c r="I25"/>
  <c r="K25"/>
  <c r="O25"/>
  <c r="Q25"/>
  <c r="V25"/>
  <c r="G26"/>
  <c r="I26"/>
  <c r="Q26"/>
  <c r="G27"/>
  <c r="M27" s="1"/>
  <c r="M26" s="1"/>
  <c r="I27"/>
  <c r="K27"/>
  <c r="K26" s="1"/>
  <c r="O27"/>
  <c r="O26" s="1"/>
  <c r="Q27"/>
  <c r="V27"/>
  <c r="V26" s="1"/>
  <c r="G29"/>
  <c r="G28" s="1"/>
  <c r="I29"/>
  <c r="K29"/>
  <c r="M29"/>
  <c r="O29"/>
  <c r="O28" s="1"/>
  <c r="Q29"/>
  <c r="Q28" s="1"/>
  <c r="V29"/>
  <c r="V28" s="1"/>
  <c r="G30"/>
  <c r="I30"/>
  <c r="K30"/>
  <c r="M30"/>
  <c r="O30"/>
  <c r="Q30"/>
  <c r="V30"/>
  <c r="G32"/>
  <c r="I32"/>
  <c r="K32"/>
  <c r="M32"/>
  <c r="O32"/>
  <c r="Q32"/>
  <c r="V32"/>
  <c r="G33"/>
  <c r="I33"/>
  <c r="K33"/>
  <c r="M33"/>
  <c r="O33"/>
  <c r="Q33"/>
  <c r="V33"/>
  <c r="G35"/>
  <c r="M35" s="1"/>
  <c r="M28" s="1"/>
  <c r="I35"/>
  <c r="K35"/>
  <c r="O35"/>
  <c r="Q35"/>
  <c r="V35"/>
  <c r="G36"/>
  <c r="M36" s="1"/>
  <c r="I36"/>
  <c r="I28" s="1"/>
  <c r="K36"/>
  <c r="O36"/>
  <c r="Q36"/>
  <c r="V36"/>
  <c r="G37"/>
  <c r="M37" s="1"/>
  <c r="I37"/>
  <c r="K37"/>
  <c r="K28" s="1"/>
  <c r="O37"/>
  <c r="Q37"/>
  <c r="V37"/>
  <c r="G38"/>
  <c r="I38"/>
  <c r="K38"/>
  <c r="M38"/>
  <c r="O38"/>
  <c r="Q38"/>
  <c r="V38"/>
  <c r="G39"/>
  <c r="I39"/>
  <c r="K39"/>
  <c r="M39"/>
  <c r="O39"/>
  <c r="Q39"/>
  <c r="V39"/>
  <c r="G40"/>
  <c r="I40"/>
  <c r="K40"/>
  <c r="M40"/>
  <c r="O40"/>
  <c r="Q40"/>
  <c r="V40"/>
  <c r="G42"/>
  <c r="I42"/>
  <c r="I41" s="1"/>
  <c r="K42"/>
  <c r="M42"/>
  <c r="O42"/>
  <c r="Q42"/>
  <c r="V42"/>
  <c r="G43"/>
  <c r="G41" s="1"/>
  <c r="I43"/>
  <c r="K43"/>
  <c r="O43"/>
  <c r="Q43"/>
  <c r="V43"/>
  <c r="G44"/>
  <c r="M44" s="1"/>
  <c r="I44"/>
  <c r="K44"/>
  <c r="O44"/>
  <c r="Q44"/>
  <c r="V44"/>
  <c r="G45"/>
  <c r="M45" s="1"/>
  <c r="I45"/>
  <c r="K45"/>
  <c r="K41" s="1"/>
  <c r="O45"/>
  <c r="Q45"/>
  <c r="V45"/>
  <c r="G46"/>
  <c r="I46"/>
  <c r="K46"/>
  <c r="M46"/>
  <c r="O46"/>
  <c r="Q46"/>
  <c r="V46"/>
  <c r="G47"/>
  <c r="I47"/>
  <c r="K47"/>
  <c r="M47"/>
  <c r="O47"/>
  <c r="O41" s="1"/>
  <c r="Q47"/>
  <c r="V47"/>
  <c r="G48"/>
  <c r="I48"/>
  <c r="K48"/>
  <c r="M48"/>
  <c r="O48"/>
  <c r="Q48"/>
  <c r="Q41" s="1"/>
  <c r="V48"/>
  <c r="G49"/>
  <c r="I49"/>
  <c r="K49"/>
  <c r="M49"/>
  <c r="O49"/>
  <c r="Q49"/>
  <c r="V49"/>
  <c r="V41" s="1"/>
  <c r="G50"/>
  <c r="I50"/>
  <c r="K50"/>
  <c r="M50"/>
  <c r="O50"/>
  <c r="Q50"/>
  <c r="V50"/>
  <c r="G51"/>
  <c r="K51"/>
  <c r="O51"/>
  <c r="V51"/>
  <c r="G52"/>
  <c r="M52" s="1"/>
  <c r="M51" s="1"/>
  <c r="I52"/>
  <c r="I51" s="1"/>
  <c r="K52"/>
  <c r="O52"/>
  <c r="Q52"/>
  <c r="Q51" s="1"/>
  <c r="V52"/>
  <c r="K53"/>
  <c r="G54"/>
  <c r="I54"/>
  <c r="K54"/>
  <c r="M54"/>
  <c r="O54"/>
  <c r="Q54"/>
  <c r="Q53" s="1"/>
  <c r="V54"/>
  <c r="G55"/>
  <c r="I55"/>
  <c r="K55"/>
  <c r="M55"/>
  <c r="O55"/>
  <c r="O53" s="1"/>
  <c r="Q55"/>
  <c r="V55"/>
  <c r="G56"/>
  <c r="I56"/>
  <c r="K56"/>
  <c r="M56"/>
  <c r="O56"/>
  <c r="Q56"/>
  <c r="V56"/>
  <c r="G57"/>
  <c r="I57"/>
  <c r="K57"/>
  <c r="M57"/>
  <c r="O57"/>
  <c r="Q57"/>
  <c r="V57"/>
  <c r="V53" s="1"/>
  <c r="G58"/>
  <c r="I58"/>
  <c r="K58"/>
  <c r="M58"/>
  <c r="O58"/>
  <c r="Q58"/>
  <c r="V58"/>
  <c r="G59"/>
  <c r="M59" s="1"/>
  <c r="I59"/>
  <c r="K59"/>
  <c r="O59"/>
  <c r="Q59"/>
  <c r="V59"/>
  <c r="G60"/>
  <c r="M60" s="1"/>
  <c r="I60"/>
  <c r="I53" s="1"/>
  <c r="K60"/>
  <c r="O60"/>
  <c r="Q60"/>
  <c r="V60"/>
  <c r="G61"/>
  <c r="I61"/>
  <c r="K61"/>
  <c r="V61"/>
  <c r="G62"/>
  <c r="I62"/>
  <c r="K62"/>
  <c r="M62"/>
  <c r="M61" s="1"/>
  <c r="O62"/>
  <c r="Q62"/>
  <c r="Q61" s="1"/>
  <c r="V62"/>
  <c r="G63"/>
  <c r="I63"/>
  <c r="K63"/>
  <c r="M63"/>
  <c r="O63"/>
  <c r="O61" s="1"/>
  <c r="Q63"/>
  <c r="V63"/>
  <c r="O64"/>
  <c r="Q64"/>
  <c r="G65"/>
  <c r="G64" s="1"/>
  <c r="I65"/>
  <c r="K65"/>
  <c r="K64" s="1"/>
  <c r="M65"/>
  <c r="O65"/>
  <c r="Q65"/>
  <c r="V65"/>
  <c r="V64" s="1"/>
  <c r="G66"/>
  <c r="I66"/>
  <c r="K66"/>
  <c r="M66"/>
  <c r="O66"/>
  <c r="Q66"/>
  <c r="V66"/>
  <c r="G67"/>
  <c r="M67" s="1"/>
  <c r="I67"/>
  <c r="K67"/>
  <c r="O67"/>
  <c r="Q67"/>
  <c r="V67"/>
  <c r="G68"/>
  <c r="M68" s="1"/>
  <c r="I68"/>
  <c r="I64" s="1"/>
  <c r="K68"/>
  <c r="O68"/>
  <c r="Q68"/>
  <c r="V68"/>
  <c r="G69"/>
  <c r="M69" s="1"/>
  <c r="I69"/>
  <c r="K69"/>
  <c r="O69"/>
  <c r="Q69"/>
  <c r="V69"/>
  <c r="AE71"/>
  <c r="G294" i="13"/>
  <c r="G9"/>
  <c r="G8" s="1"/>
  <c r="I9"/>
  <c r="I8" s="1"/>
  <c r="K9"/>
  <c r="O9"/>
  <c r="O8" s="1"/>
  <c r="Q9"/>
  <c r="V9"/>
  <c r="G10"/>
  <c r="M10" s="1"/>
  <c r="I10"/>
  <c r="K10"/>
  <c r="K8" s="1"/>
  <c r="O10"/>
  <c r="Q10"/>
  <c r="Q8" s="1"/>
  <c r="V10"/>
  <c r="G12"/>
  <c r="M12" s="1"/>
  <c r="I12"/>
  <c r="K12"/>
  <c r="O12"/>
  <c r="Q12"/>
  <c r="V12"/>
  <c r="G14"/>
  <c r="I14"/>
  <c r="K14"/>
  <c r="M14"/>
  <c r="O14"/>
  <c r="Q14"/>
  <c r="V14"/>
  <c r="G16"/>
  <c r="I16"/>
  <c r="K16"/>
  <c r="M16"/>
  <c r="O16"/>
  <c r="Q16"/>
  <c r="V16"/>
  <c r="G18"/>
  <c r="I18"/>
  <c r="K18"/>
  <c r="M18"/>
  <c r="O18"/>
  <c r="Q18"/>
  <c r="V18"/>
  <c r="G20"/>
  <c r="I20"/>
  <c r="K20"/>
  <c r="M20"/>
  <c r="O20"/>
  <c r="Q20"/>
  <c r="V20"/>
  <c r="V8" s="1"/>
  <c r="G24"/>
  <c r="I24"/>
  <c r="K24"/>
  <c r="M24"/>
  <c r="O24"/>
  <c r="Q24"/>
  <c r="V24"/>
  <c r="G26"/>
  <c r="M26" s="1"/>
  <c r="I26"/>
  <c r="K26"/>
  <c r="O26"/>
  <c r="Q26"/>
  <c r="V26"/>
  <c r="G28"/>
  <c r="M28" s="1"/>
  <c r="I28"/>
  <c r="K28"/>
  <c r="O28"/>
  <c r="Q28"/>
  <c r="V28"/>
  <c r="G30"/>
  <c r="M30" s="1"/>
  <c r="I30"/>
  <c r="K30"/>
  <c r="O30"/>
  <c r="Q30"/>
  <c r="V30"/>
  <c r="G34"/>
  <c r="I34"/>
  <c r="K34"/>
  <c r="M34"/>
  <c r="O34"/>
  <c r="Q34"/>
  <c r="V34"/>
  <c r="G36"/>
  <c r="I36"/>
  <c r="K36"/>
  <c r="M36"/>
  <c r="O36"/>
  <c r="Q36"/>
  <c r="V36"/>
  <c r="G37"/>
  <c r="I37"/>
  <c r="K37"/>
  <c r="M37"/>
  <c r="O37"/>
  <c r="Q37"/>
  <c r="V37"/>
  <c r="G38"/>
  <c r="I38"/>
  <c r="K38"/>
  <c r="M38"/>
  <c r="O38"/>
  <c r="Q38"/>
  <c r="V38"/>
  <c r="V40"/>
  <c r="G41"/>
  <c r="G40" s="1"/>
  <c r="I41"/>
  <c r="I40" s="1"/>
  <c r="K41"/>
  <c r="O41"/>
  <c r="O40" s="1"/>
  <c r="Q41"/>
  <c r="V41"/>
  <c r="G43"/>
  <c r="M43" s="1"/>
  <c r="I43"/>
  <c r="K43"/>
  <c r="K40" s="1"/>
  <c r="O43"/>
  <c r="Q43"/>
  <c r="Q40" s="1"/>
  <c r="V43"/>
  <c r="G44"/>
  <c r="M44" s="1"/>
  <c r="I44"/>
  <c r="K44"/>
  <c r="O44"/>
  <c r="Q44"/>
  <c r="V44"/>
  <c r="K45"/>
  <c r="G46"/>
  <c r="G45" s="1"/>
  <c r="I46"/>
  <c r="K46"/>
  <c r="M46"/>
  <c r="O46"/>
  <c r="O45" s="1"/>
  <c r="Q46"/>
  <c r="Q45" s="1"/>
  <c r="V46"/>
  <c r="G48"/>
  <c r="I48"/>
  <c r="K48"/>
  <c r="M48"/>
  <c r="O48"/>
  <c r="Q48"/>
  <c r="V48"/>
  <c r="V45" s="1"/>
  <c r="G50"/>
  <c r="I50"/>
  <c r="K50"/>
  <c r="M50"/>
  <c r="O50"/>
  <c r="Q50"/>
  <c r="V50"/>
  <c r="G52"/>
  <c r="I52"/>
  <c r="K52"/>
  <c r="M52"/>
  <c r="O52"/>
  <c r="Q52"/>
  <c r="V52"/>
  <c r="G53"/>
  <c r="M53" s="1"/>
  <c r="M45" s="1"/>
  <c r="I53"/>
  <c r="K53"/>
  <c r="O53"/>
  <c r="Q53"/>
  <c r="V53"/>
  <c r="G59"/>
  <c r="M59" s="1"/>
  <c r="I59"/>
  <c r="I45" s="1"/>
  <c r="K59"/>
  <c r="O59"/>
  <c r="Q59"/>
  <c r="V59"/>
  <c r="G60"/>
  <c r="I60"/>
  <c r="K60"/>
  <c r="V60"/>
  <c r="G61"/>
  <c r="I61"/>
  <c r="K61"/>
  <c r="M61"/>
  <c r="M60" s="1"/>
  <c r="O61"/>
  <c r="O60" s="1"/>
  <c r="Q61"/>
  <c r="V61"/>
  <c r="G70"/>
  <c r="I70"/>
  <c r="K70"/>
  <c r="M70"/>
  <c r="O70"/>
  <c r="Q70"/>
  <c r="Q60" s="1"/>
  <c r="V70"/>
  <c r="G80"/>
  <c r="I80"/>
  <c r="K80"/>
  <c r="M80"/>
  <c r="O80"/>
  <c r="Q80"/>
  <c r="V80"/>
  <c r="O83"/>
  <c r="Q83"/>
  <c r="V83"/>
  <c r="G84"/>
  <c r="G83" s="1"/>
  <c r="I84"/>
  <c r="I83" s="1"/>
  <c r="K84"/>
  <c r="M84"/>
  <c r="O84"/>
  <c r="Q84"/>
  <c r="V84"/>
  <c r="G86"/>
  <c r="M86" s="1"/>
  <c r="I86"/>
  <c r="K86"/>
  <c r="O86"/>
  <c r="Q86"/>
  <c r="V86"/>
  <c r="G89"/>
  <c r="M89" s="1"/>
  <c r="I89"/>
  <c r="K89"/>
  <c r="O89"/>
  <c r="Q89"/>
  <c r="V89"/>
  <c r="G91"/>
  <c r="M91" s="1"/>
  <c r="I91"/>
  <c r="K91"/>
  <c r="K83" s="1"/>
  <c r="O91"/>
  <c r="Q91"/>
  <c r="V91"/>
  <c r="I93"/>
  <c r="K93"/>
  <c r="M93"/>
  <c r="G94"/>
  <c r="G93" s="1"/>
  <c r="I94"/>
  <c r="K94"/>
  <c r="M94"/>
  <c r="O94"/>
  <c r="O93" s="1"/>
  <c r="Q94"/>
  <c r="Q93" s="1"/>
  <c r="V94"/>
  <c r="V93" s="1"/>
  <c r="G95"/>
  <c r="I95"/>
  <c r="M95"/>
  <c r="O95"/>
  <c r="Q95"/>
  <c r="G96"/>
  <c r="I96"/>
  <c r="K96"/>
  <c r="K95" s="1"/>
  <c r="M96"/>
  <c r="O96"/>
  <c r="Q96"/>
  <c r="V96"/>
  <c r="V95" s="1"/>
  <c r="G97"/>
  <c r="I97"/>
  <c r="K97"/>
  <c r="M97"/>
  <c r="O97"/>
  <c r="Q97"/>
  <c r="V97"/>
  <c r="G100"/>
  <c r="G101"/>
  <c r="M101" s="1"/>
  <c r="I101"/>
  <c r="I100" s="1"/>
  <c r="K101"/>
  <c r="K100" s="1"/>
  <c r="O101"/>
  <c r="Q101"/>
  <c r="Q100" s="1"/>
  <c r="V101"/>
  <c r="G104"/>
  <c r="M104" s="1"/>
  <c r="I104"/>
  <c r="K104"/>
  <c r="O104"/>
  <c r="Q104"/>
  <c r="V104"/>
  <c r="G107"/>
  <c r="I107"/>
  <c r="K107"/>
  <c r="M107"/>
  <c r="O107"/>
  <c r="Q107"/>
  <c r="V107"/>
  <c r="G116"/>
  <c r="I116"/>
  <c r="K116"/>
  <c r="M116"/>
  <c r="O116"/>
  <c r="O100" s="1"/>
  <c r="Q116"/>
  <c r="V116"/>
  <c r="G119"/>
  <c r="I119"/>
  <c r="K119"/>
  <c r="M119"/>
  <c r="O119"/>
  <c r="Q119"/>
  <c r="V119"/>
  <c r="G120"/>
  <c r="I120"/>
  <c r="K120"/>
  <c r="M120"/>
  <c r="O120"/>
  <c r="Q120"/>
  <c r="V120"/>
  <c r="V100" s="1"/>
  <c r="G122"/>
  <c r="I122"/>
  <c r="K122"/>
  <c r="M122"/>
  <c r="O122"/>
  <c r="Q122"/>
  <c r="V122"/>
  <c r="G124"/>
  <c r="M124" s="1"/>
  <c r="I124"/>
  <c r="K124"/>
  <c r="O124"/>
  <c r="Q124"/>
  <c r="V124"/>
  <c r="G127"/>
  <c r="M127" s="1"/>
  <c r="I127"/>
  <c r="K127"/>
  <c r="O127"/>
  <c r="Q127"/>
  <c r="V127"/>
  <c r="G129"/>
  <c r="M129" s="1"/>
  <c r="I129"/>
  <c r="K129"/>
  <c r="O129"/>
  <c r="Q129"/>
  <c r="V129"/>
  <c r="G145"/>
  <c r="I145"/>
  <c r="K145"/>
  <c r="M145"/>
  <c r="O145"/>
  <c r="Q145"/>
  <c r="V145"/>
  <c r="G146"/>
  <c r="I146"/>
  <c r="K146"/>
  <c r="M146"/>
  <c r="O146"/>
  <c r="Q146"/>
  <c r="V146"/>
  <c r="G148"/>
  <c r="I148"/>
  <c r="K148"/>
  <c r="M148"/>
  <c r="O148"/>
  <c r="Q148"/>
  <c r="V148"/>
  <c r="G150"/>
  <c r="I150"/>
  <c r="K150"/>
  <c r="M150"/>
  <c r="O150"/>
  <c r="Q150"/>
  <c r="V150"/>
  <c r="G151"/>
  <c r="I151"/>
  <c r="K151"/>
  <c r="M151"/>
  <c r="O151"/>
  <c r="Q151"/>
  <c r="V151"/>
  <c r="G152"/>
  <c r="M152" s="1"/>
  <c r="I152"/>
  <c r="K152"/>
  <c r="O152"/>
  <c r="Q152"/>
  <c r="V152"/>
  <c r="G153"/>
  <c r="M153" s="1"/>
  <c r="I153"/>
  <c r="K153"/>
  <c r="O153"/>
  <c r="Q153"/>
  <c r="V153"/>
  <c r="G163"/>
  <c r="M163" s="1"/>
  <c r="I163"/>
  <c r="K163"/>
  <c r="O163"/>
  <c r="Q163"/>
  <c r="V163"/>
  <c r="G164"/>
  <c r="I164"/>
  <c r="K164"/>
  <c r="M164"/>
  <c r="O164"/>
  <c r="Q164"/>
  <c r="V164"/>
  <c r="G165"/>
  <c r="K165"/>
  <c r="M165"/>
  <c r="O165"/>
  <c r="G166"/>
  <c r="I166"/>
  <c r="I165" s="1"/>
  <c r="K166"/>
  <c r="M166"/>
  <c r="O166"/>
  <c r="Q166"/>
  <c r="Q165" s="1"/>
  <c r="V166"/>
  <c r="V165" s="1"/>
  <c r="K167"/>
  <c r="O167"/>
  <c r="Q167"/>
  <c r="V167"/>
  <c r="G168"/>
  <c r="I168"/>
  <c r="I167" s="1"/>
  <c r="K168"/>
  <c r="M168"/>
  <c r="O168"/>
  <c r="Q168"/>
  <c r="V168"/>
  <c r="G177"/>
  <c r="G167" s="1"/>
  <c r="I177"/>
  <c r="K177"/>
  <c r="O177"/>
  <c r="Q177"/>
  <c r="V177"/>
  <c r="G178"/>
  <c r="I178"/>
  <c r="Q178"/>
  <c r="G179"/>
  <c r="M179" s="1"/>
  <c r="M178" s="1"/>
  <c r="I179"/>
  <c r="K179"/>
  <c r="K178" s="1"/>
  <c r="O179"/>
  <c r="O178" s="1"/>
  <c r="Q179"/>
  <c r="V179"/>
  <c r="V178" s="1"/>
  <c r="G180"/>
  <c r="I180"/>
  <c r="K180"/>
  <c r="M180"/>
  <c r="O180"/>
  <c r="Q180"/>
  <c r="V180"/>
  <c r="G181"/>
  <c r="I181"/>
  <c r="K181"/>
  <c r="M181"/>
  <c r="O181"/>
  <c r="Q181"/>
  <c r="V181"/>
  <c r="G183"/>
  <c r="M183" s="1"/>
  <c r="I183"/>
  <c r="K183"/>
  <c r="K182" s="1"/>
  <c r="O183"/>
  <c r="Q183"/>
  <c r="V183"/>
  <c r="V182" s="1"/>
  <c r="G185"/>
  <c r="I185"/>
  <c r="K185"/>
  <c r="M185"/>
  <c r="O185"/>
  <c r="Q185"/>
  <c r="V185"/>
  <c r="G189"/>
  <c r="G182" s="1"/>
  <c r="I189"/>
  <c r="K189"/>
  <c r="O189"/>
  <c r="Q189"/>
  <c r="V189"/>
  <c r="G191"/>
  <c r="M191" s="1"/>
  <c r="I191"/>
  <c r="I182" s="1"/>
  <c r="K191"/>
  <c r="O191"/>
  <c r="Q191"/>
  <c r="V191"/>
  <c r="G197"/>
  <c r="M197" s="1"/>
  <c r="I197"/>
  <c r="K197"/>
  <c r="O197"/>
  <c r="Q197"/>
  <c r="V197"/>
  <c r="G198"/>
  <c r="I198"/>
  <c r="K198"/>
  <c r="M198"/>
  <c r="O198"/>
  <c r="Q198"/>
  <c r="V198"/>
  <c r="G200"/>
  <c r="I200"/>
  <c r="K200"/>
  <c r="M200"/>
  <c r="O200"/>
  <c r="O182" s="1"/>
  <c r="Q200"/>
  <c r="V200"/>
  <c r="G203"/>
  <c r="I203"/>
  <c r="K203"/>
  <c r="M203"/>
  <c r="O203"/>
  <c r="Q203"/>
  <c r="Q182" s="1"/>
  <c r="V203"/>
  <c r="G205"/>
  <c r="M205" s="1"/>
  <c r="I205"/>
  <c r="K205"/>
  <c r="O205"/>
  <c r="Q205"/>
  <c r="V205"/>
  <c r="G207"/>
  <c r="I207"/>
  <c r="K207"/>
  <c r="M207"/>
  <c r="O207"/>
  <c r="Q207"/>
  <c r="V207"/>
  <c r="G208"/>
  <c r="M208" s="1"/>
  <c r="I208"/>
  <c r="K208"/>
  <c r="O208"/>
  <c r="Q208"/>
  <c r="V208"/>
  <c r="G210"/>
  <c r="M210" s="1"/>
  <c r="I210"/>
  <c r="K210"/>
  <c r="K209" s="1"/>
  <c r="O210"/>
  <c r="Q210"/>
  <c r="V210"/>
  <c r="V209" s="1"/>
  <c r="G212"/>
  <c r="I212"/>
  <c r="K212"/>
  <c r="M212"/>
  <c r="O212"/>
  <c r="Q212"/>
  <c r="V212"/>
  <c r="G222"/>
  <c r="I222"/>
  <c r="K222"/>
  <c r="M222"/>
  <c r="O222"/>
  <c r="O209" s="1"/>
  <c r="Q222"/>
  <c r="V222"/>
  <c r="G227"/>
  <c r="I227"/>
  <c r="K227"/>
  <c r="M227"/>
  <c r="O227"/>
  <c r="Q227"/>
  <c r="Q209" s="1"/>
  <c r="V227"/>
  <c r="G235"/>
  <c r="M235" s="1"/>
  <c r="I235"/>
  <c r="K235"/>
  <c r="O235"/>
  <c r="Q235"/>
  <c r="V235"/>
  <c r="G237"/>
  <c r="I237"/>
  <c r="K237"/>
  <c r="M237"/>
  <c r="O237"/>
  <c r="Q237"/>
  <c r="V237"/>
  <c r="G243"/>
  <c r="M243" s="1"/>
  <c r="I243"/>
  <c r="K243"/>
  <c r="O243"/>
  <c r="Q243"/>
  <c r="V243"/>
  <c r="G248"/>
  <c r="M248" s="1"/>
  <c r="I248"/>
  <c r="I209" s="1"/>
  <c r="K248"/>
  <c r="O248"/>
  <c r="Q248"/>
  <c r="V248"/>
  <c r="G250"/>
  <c r="M250" s="1"/>
  <c r="I250"/>
  <c r="K250"/>
  <c r="O250"/>
  <c r="Q250"/>
  <c r="V250"/>
  <c r="G252"/>
  <c r="I252"/>
  <c r="K252"/>
  <c r="M252"/>
  <c r="O252"/>
  <c r="Q252"/>
  <c r="V252"/>
  <c r="G254"/>
  <c r="I254"/>
  <c r="K254"/>
  <c r="M254"/>
  <c r="O254"/>
  <c r="Q254"/>
  <c r="V254"/>
  <c r="G256"/>
  <c r="I256"/>
  <c r="K256"/>
  <c r="M256"/>
  <c r="O256"/>
  <c r="Q256"/>
  <c r="V256"/>
  <c r="O257"/>
  <c r="Q257"/>
  <c r="V257"/>
  <c r="G258"/>
  <c r="I258"/>
  <c r="I257" s="1"/>
  <c r="K258"/>
  <c r="M258"/>
  <c r="O258"/>
  <c r="Q258"/>
  <c r="V258"/>
  <c r="G267"/>
  <c r="G257" s="1"/>
  <c r="I267"/>
  <c r="K267"/>
  <c r="O267"/>
  <c r="Q267"/>
  <c r="V267"/>
  <c r="G269"/>
  <c r="M269" s="1"/>
  <c r="I269"/>
  <c r="K269"/>
  <c r="O269"/>
  <c r="Q269"/>
  <c r="V269"/>
  <c r="G271"/>
  <c r="M271" s="1"/>
  <c r="I271"/>
  <c r="K271"/>
  <c r="K257" s="1"/>
  <c r="O271"/>
  <c r="Q271"/>
  <c r="V271"/>
  <c r="I272"/>
  <c r="K272"/>
  <c r="M272"/>
  <c r="G273"/>
  <c r="G272" s="1"/>
  <c r="I273"/>
  <c r="K273"/>
  <c r="M273"/>
  <c r="O273"/>
  <c r="O272" s="1"/>
  <c r="Q273"/>
  <c r="V273"/>
  <c r="V272" s="1"/>
  <c r="G275"/>
  <c r="I275"/>
  <c r="K275"/>
  <c r="M275"/>
  <c r="O275"/>
  <c r="Q275"/>
  <c r="Q272" s="1"/>
  <c r="V275"/>
  <c r="G277"/>
  <c r="K277"/>
  <c r="O277"/>
  <c r="Q277"/>
  <c r="V277"/>
  <c r="G278"/>
  <c r="I278"/>
  <c r="I277" s="1"/>
  <c r="K278"/>
  <c r="M278"/>
  <c r="M277" s="1"/>
  <c r="O278"/>
  <c r="Q278"/>
  <c r="V278"/>
  <c r="G285"/>
  <c r="G286"/>
  <c r="M286" s="1"/>
  <c r="I286"/>
  <c r="I285" s="1"/>
  <c r="K286"/>
  <c r="O286"/>
  <c r="Q286"/>
  <c r="Q285" s="1"/>
  <c r="V286"/>
  <c r="G287"/>
  <c r="M287" s="1"/>
  <c r="I287"/>
  <c r="K287"/>
  <c r="K285" s="1"/>
  <c r="O287"/>
  <c r="Q287"/>
  <c r="V287"/>
  <c r="G288"/>
  <c r="I288"/>
  <c r="K288"/>
  <c r="M288"/>
  <c r="O288"/>
  <c r="Q288"/>
  <c r="V288"/>
  <c r="G289"/>
  <c r="I289"/>
  <c r="K289"/>
  <c r="M289"/>
  <c r="O289"/>
  <c r="O285" s="1"/>
  <c r="Q289"/>
  <c r="V289"/>
  <c r="G290"/>
  <c r="I290"/>
  <c r="K290"/>
  <c r="M290"/>
  <c r="O290"/>
  <c r="Q290"/>
  <c r="V290"/>
  <c r="G291"/>
  <c r="M291" s="1"/>
  <c r="I291"/>
  <c r="K291"/>
  <c r="O291"/>
  <c r="Q291"/>
  <c r="V291"/>
  <c r="V285" s="1"/>
  <c r="G292"/>
  <c r="I292"/>
  <c r="K292"/>
  <c r="M292"/>
  <c r="O292"/>
  <c r="Q292"/>
  <c r="V292"/>
  <c r="AE294"/>
  <c r="G18" i="12"/>
  <c r="Q8"/>
  <c r="G9"/>
  <c r="G8" s="1"/>
  <c r="I9"/>
  <c r="I8" s="1"/>
  <c r="K9"/>
  <c r="K8" s="1"/>
  <c r="O9"/>
  <c r="Q9"/>
  <c r="V9"/>
  <c r="V8" s="1"/>
  <c r="G10"/>
  <c r="M10" s="1"/>
  <c r="I10"/>
  <c r="K10"/>
  <c r="O10"/>
  <c r="Q10"/>
  <c r="V10"/>
  <c r="G11"/>
  <c r="I11"/>
  <c r="K11"/>
  <c r="M11"/>
  <c r="O11"/>
  <c r="Q11"/>
  <c r="V11"/>
  <c r="G12"/>
  <c r="I12"/>
  <c r="K12"/>
  <c r="M12"/>
  <c r="O12"/>
  <c r="O8" s="1"/>
  <c r="Q12"/>
  <c r="V12"/>
  <c r="I13"/>
  <c r="K13"/>
  <c r="O13"/>
  <c r="Q13"/>
  <c r="G14"/>
  <c r="I14"/>
  <c r="K14"/>
  <c r="M14"/>
  <c r="O14"/>
  <c r="Q14"/>
  <c r="V14"/>
  <c r="V13" s="1"/>
  <c r="G15"/>
  <c r="I15"/>
  <c r="K15"/>
  <c r="M15"/>
  <c r="O15"/>
  <c r="Q15"/>
  <c r="V15"/>
  <c r="G16"/>
  <c r="G13" s="1"/>
  <c r="I16"/>
  <c r="K16"/>
  <c r="O16"/>
  <c r="Q16"/>
  <c r="V16"/>
  <c r="AE18"/>
  <c r="AF18"/>
  <c r="I20" i="1"/>
  <c r="I19"/>
  <c r="I18"/>
  <c r="I17"/>
  <c r="H50"/>
  <c r="I49"/>
  <c r="I47"/>
  <c r="I46"/>
  <c r="I45"/>
  <c r="I44"/>
  <c r="I43"/>
  <c r="I42"/>
  <c r="I41"/>
  <c r="G69" i="19" l="1"/>
  <c r="I59" i="1" s="1"/>
  <c r="I62" i="19"/>
  <c r="O41"/>
  <c r="K19"/>
  <c r="G8"/>
  <c r="Q8"/>
  <c r="I8"/>
  <c r="O69"/>
  <c r="K8"/>
  <c r="F48" i="1"/>
  <c r="G48" i="19"/>
  <c r="I78" i="1" s="1"/>
  <c r="K41" i="19"/>
  <c r="V19"/>
  <c r="I19"/>
  <c r="O8"/>
  <c r="V8"/>
  <c r="Q48"/>
  <c r="I48"/>
  <c r="O62"/>
  <c r="K48"/>
  <c r="M37"/>
  <c r="O19"/>
  <c r="I33"/>
  <c r="Q19"/>
  <c r="F40" i="1"/>
  <c r="K33" i="19"/>
  <c r="G62"/>
  <c r="I80" i="1" s="1"/>
  <c r="O48" i="19"/>
  <c r="V48"/>
  <c r="V37"/>
  <c r="M60" i="20"/>
  <c r="M57" s="1"/>
  <c r="M52"/>
  <c r="M51" s="1"/>
  <c r="M13"/>
  <c r="M8" s="1"/>
  <c r="M17"/>
  <c r="M33" i="19"/>
  <c r="M41"/>
  <c r="M62"/>
  <c r="M19"/>
  <c r="G41"/>
  <c r="I77" i="1" s="1"/>
  <c r="G33" i="19"/>
  <c r="I73" i="1" s="1"/>
  <c r="AF78" i="19"/>
  <c r="M72"/>
  <c r="M69" s="1"/>
  <c r="M49"/>
  <c r="M48" s="1"/>
  <c r="M9"/>
  <c r="M8" s="1"/>
  <c r="M9" i="18"/>
  <c r="M8" s="1"/>
  <c r="AF27"/>
  <c r="M11" i="17"/>
  <c r="M8" s="1"/>
  <c r="M27" i="16"/>
  <c r="M50"/>
  <c r="M11"/>
  <c r="G27"/>
  <c r="G11"/>
  <c r="G50"/>
  <c r="M9"/>
  <c r="M8" s="1"/>
  <c r="AF74"/>
  <c r="M49" i="15"/>
  <c r="M43"/>
  <c r="M52"/>
  <c r="G43"/>
  <c r="M23"/>
  <c r="M22" s="1"/>
  <c r="M33"/>
  <c r="M32" s="1"/>
  <c r="M17"/>
  <c r="M15" s="1"/>
  <c r="M9"/>
  <c r="M8" s="1"/>
  <c r="M53" i="14"/>
  <c r="M64"/>
  <c r="G53"/>
  <c r="G21"/>
  <c r="M43"/>
  <c r="M41" s="1"/>
  <c r="M9"/>
  <c r="M8" s="1"/>
  <c r="AF71"/>
  <c r="M83" i="13"/>
  <c r="M285"/>
  <c r="M182"/>
  <c r="M257"/>
  <c r="M100"/>
  <c r="M209"/>
  <c r="M167"/>
  <c r="G209"/>
  <c r="M267"/>
  <c r="M189"/>
  <c r="M177"/>
  <c r="M41"/>
  <c r="M40" s="1"/>
  <c r="M9"/>
  <c r="M8" s="1"/>
  <c r="AF294"/>
  <c r="M13" i="12"/>
  <c r="M16"/>
  <c r="M9"/>
  <c r="M8" s="1"/>
  <c r="J28" i="1"/>
  <c r="J26"/>
  <c r="G38"/>
  <c r="F38"/>
  <c r="J23"/>
  <c r="J24"/>
  <c r="J25"/>
  <c r="J27"/>
  <c r="E24"/>
  <c r="G24"/>
  <c r="E26"/>
  <c r="G26"/>
  <c r="I16" l="1"/>
  <c r="I21" s="1"/>
  <c r="I40"/>
  <c r="I68"/>
  <c r="I107" s="1"/>
  <c r="G78" i="19"/>
  <c r="G39" i="1"/>
  <c r="G40"/>
  <c r="G48"/>
  <c r="I48" s="1"/>
  <c r="J105" l="1"/>
  <c r="J80"/>
  <c r="J104"/>
  <c r="J59"/>
  <c r="J57"/>
  <c r="J96"/>
  <c r="J98"/>
  <c r="J100"/>
  <c r="J103"/>
  <c r="J101"/>
  <c r="J76"/>
  <c r="J84"/>
  <c r="J99"/>
  <c r="J97"/>
  <c r="J74"/>
  <c r="J106"/>
  <c r="J91"/>
  <c r="J89"/>
  <c r="J90"/>
  <c r="J78"/>
  <c r="J87"/>
  <c r="J85"/>
  <c r="J82"/>
  <c r="J65"/>
  <c r="J86"/>
  <c r="J102"/>
  <c r="J95"/>
  <c r="J62"/>
  <c r="J94"/>
  <c r="J83"/>
  <c r="J81"/>
  <c r="J92"/>
  <c r="J72"/>
  <c r="J79"/>
  <c r="J77"/>
  <c r="J70"/>
  <c r="J66"/>
  <c r="J75"/>
  <c r="J73"/>
  <c r="J63"/>
  <c r="J64"/>
  <c r="J88"/>
  <c r="J71"/>
  <c r="J69"/>
  <c r="J58"/>
  <c r="J67"/>
  <c r="J60"/>
  <c r="J61"/>
  <c r="J68"/>
  <c r="J93"/>
  <c r="I39"/>
  <c r="I50" s="1"/>
  <c r="G50"/>
  <c r="G25" s="1"/>
  <c r="A27" s="1"/>
  <c r="J107" l="1"/>
  <c r="J43"/>
  <c r="J48"/>
  <c r="J44"/>
  <c r="J40"/>
  <c r="J39"/>
  <c r="J50" s="1"/>
  <c r="J46"/>
  <c r="J42"/>
  <c r="J47"/>
  <c r="J41"/>
  <c r="J49"/>
  <c r="J45"/>
  <c r="G28"/>
  <c r="G27" s="1"/>
  <c r="G29" s="1"/>
  <c r="A28"/>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Rozpocet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<sst xmlns="http://schemas.openxmlformats.org/spreadsheetml/2006/main" count="3915" uniqueCount="929">
  <si>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</si>
  <si>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</si>
  <si>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</si>
  <si>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</si>
  <si>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</si>
  <si>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</si>
  <si>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</si>
  <si>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</si>
  <si>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</si>
  <si>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</si>
  <si>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</si>
  <si>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</si>
  <si>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</si>
  <si>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</si>
  <si>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</si>
  <si>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</si>
  <si>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</si>
  <si>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</si>
  <si>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</si>
  <si>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</si>
  <si>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</si>
  <si>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</si>
  <si>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</si>
  <si>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</si>
  <si>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</si>
  <si>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</si>
  <si>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</si>
  <si>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</si>
  <si>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</si>
  <si>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</si>
  <si>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</si>
  <si>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</si>
  <si>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</si>
  <si>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</si>
  <si>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</si>
  <si>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</si>
  <si>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</si>
  <si>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</si>
  <si>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</si>
  <si>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</si>
  <si>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</si>
  <si>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</si>
  <si>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</si>
  <si>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Stavba</t>
  </si>
  <si>
    <t>2020_003</t>
  </si>
  <si>
    <t>Adaptace 3NP Ohrazenice - 1 etapa</t>
  </si>
  <si>
    <t>01</t>
  </si>
  <si>
    <t>Ostatní a vedlejší náklady</t>
  </si>
  <si>
    <t>02</t>
  </si>
  <si>
    <t>Adaptace 3NP - stavební část - 1.etapa</t>
  </si>
  <si>
    <t>03a</t>
  </si>
  <si>
    <t>Elektroinstalace - EPS</t>
  </si>
  <si>
    <t>03b</t>
  </si>
  <si>
    <t>Elektroinstalace - Poplachový zabezpečovací a tísňový systém</t>
  </si>
  <si>
    <t>04</t>
  </si>
  <si>
    <t>ZTI</t>
  </si>
  <si>
    <t>05a</t>
  </si>
  <si>
    <t>Elektro - RS1</t>
  </si>
  <si>
    <t>05b</t>
  </si>
  <si>
    <t>Elektro - RS3</t>
  </si>
  <si>
    <t>05c</t>
  </si>
  <si>
    <t>Elektro</t>
  </si>
  <si>
    <t>06</t>
  </si>
  <si>
    <t>Vzduchotechnika</t>
  </si>
  <si>
    <t>Celkem za stavbu</t>
  </si>
  <si>
    <t>CZK</t>
  </si>
  <si>
    <t>Rekapitulace dílů</t>
  </si>
  <si>
    <t>Typ dílu</t>
  </si>
  <si>
    <t>_1</t>
  </si>
  <si>
    <t>Pardubice ohrazenice - konzervátorské pracoviště</t>
  </si>
  <si>
    <t>Řídící systém</t>
  </si>
  <si>
    <t>_10</t>
  </si>
  <si>
    <t>Neuvedené či nezbytné položky</t>
  </si>
  <si>
    <t>_11</t>
  </si>
  <si>
    <t>_12</t>
  </si>
  <si>
    <t>Detektory</t>
  </si>
  <si>
    <t>_13</t>
  </si>
  <si>
    <t>Elektroinstalační materiál</t>
  </si>
  <si>
    <t>_14</t>
  </si>
  <si>
    <t>Vnitřní rozvody</t>
  </si>
  <si>
    <t>_15</t>
  </si>
  <si>
    <t>Drážky, prostupy</t>
  </si>
  <si>
    <t>_16</t>
  </si>
  <si>
    <t>Hodinové sazby</t>
  </si>
  <si>
    <t>_17</t>
  </si>
  <si>
    <t>Technická dokumentace</t>
  </si>
  <si>
    <t>_2</t>
  </si>
  <si>
    <t>_3</t>
  </si>
  <si>
    <t>Kabely a vodiče</t>
  </si>
  <si>
    <t>Moduly</t>
  </si>
  <si>
    <t>_4</t>
  </si>
  <si>
    <t>Instalační materiál I.</t>
  </si>
  <si>
    <t>Ostatní zařízení</t>
  </si>
  <si>
    <t>_5</t>
  </si>
  <si>
    <t>Instalační materiál II.</t>
  </si>
  <si>
    <t>_6</t>
  </si>
  <si>
    <t>Trubky a žlaby</t>
  </si>
  <si>
    <t>_7</t>
  </si>
  <si>
    <t>Svítidla</t>
  </si>
  <si>
    <t>_8</t>
  </si>
  <si>
    <t>Část hromosvod</t>
  </si>
  <si>
    <t>_9</t>
  </si>
  <si>
    <t>Část uzemnění</t>
  </si>
  <si>
    <t>0</t>
  </si>
  <si>
    <t>Nepřiřazený díl</t>
  </si>
  <si>
    <t>3</t>
  </si>
  <si>
    <t>Svislé a kompletní konstrukce</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</si>
  <si>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</si>
  <si>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</si>
  <si>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</si>
  <si>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</si>
  <si>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</si>
  <si>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</si>
  <si>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</si>
  <si>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</si>
  <si>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</si>
  <si>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</si>
  <si>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</si>
  <si>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</si>
  <si>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</si>
  <si>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</si>
  <si>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</si>
  <si>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</si>
  <si>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HZS</t>
  </si>
  <si>
    <t>Hodinové zúčtovací sazby</t>
  </si>
  <si>
    <t>711</t>
  </si>
  <si>
    <t>Izolace proti vodě</t>
  </si>
  <si>
    <t>721</t>
  </si>
  <si>
    <t>Zdravotechnika - vnitřní kanalizace</t>
  </si>
  <si>
    <t>722</t>
  </si>
  <si>
    <t>Zdravotechnika - vnitřní vodovod</t>
  </si>
  <si>
    <t>725</t>
  </si>
  <si>
    <t>Zdravotechnika - zařizovací předměty</t>
  </si>
  <si>
    <t>728</t>
  </si>
  <si>
    <t>Vzduchotechnika a ostatní výrobky</t>
  </si>
  <si>
    <t>766</t>
  </si>
  <si>
    <t>Konstrukce truhlářské</t>
  </si>
  <si>
    <t>771</t>
  </si>
  <si>
    <t>Podlahy z dlaždic a obklady</t>
  </si>
  <si>
    <t>776</t>
  </si>
  <si>
    <t>Podlahy povlakové</t>
  </si>
  <si>
    <t>783</t>
  </si>
  <si>
    <t>Nátěry</t>
  </si>
  <si>
    <t>784</t>
  </si>
  <si>
    <t>Malby</t>
  </si>
  <si>
    <t>799</t>
  </si>
  <si>
    <t>Ostatní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</si>
  <si>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</si>
  <si>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</si>
  <si>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</si>
  <si>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</si>
  <si>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</si>
  <si>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</si>
  <si>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</si>
  <si>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</si>
  <si>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</si>
  <si>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</si>
  <si>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</si>
  <si>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</si>
  <si>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</si>
  <si>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</si>
  <si>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</si>
  <si>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</si>
  <si>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</si>
  <si>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</si>
  <si>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</si>
  <si>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</si>
  <si>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</si>
  <si>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</si>
  <si>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</si>
  <si>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</si>
  <si>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</si>
  <si>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</si>
  <si>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</si>
  <si>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</si>
  <si>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</si>
  <si>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</si>
  <si>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</si>
  <si>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</si>
  <si>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</si>
  <si>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</si>
  <si>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</si>
  <si>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20/ II</t>
  </si>
  <si>
    <t>Kalkul</t>
  </si>
  <si>
    <t>VRN</t>
  </si>
  <si>
    <t>POL99_8</t>
  </si>
  <si>
    <t>005121020R</t>
  </si>
  <si>
    <t xml:space="preserve">Provoz zařízení staveniště </t>
  </si>
  <si>
    <t>Indiv</t>
  </si>
  <si>
    <t>005121030R</t>
  </si>
  <si>
    <t>Odstranění zařízení staveniště</t>
  </si>
  <si>
    <t>005124010R</t>
  </si>
  <si>
    <t>Koordinační a inženýrská činnost</t>
  </si>
  <si>
    <t>00523  R</t>
  </si>
  <si>
    <t>Zkoušky a revize - veškeré zkoušky předepsané tech. normou, projektovou dokumentací (meření hluku)</t>
  </si>
  <si>
    <t>005241010R</t>
  </si>
  <si>
    <t xml:space="preserve">Dokumentace skutečného provedení </t>
  </si>
  <si>
    <t>00524R</t>
  </si>
  <si>
    <t>Předání a převzetí díla</t>
  </si>
  <si>
    <t>SUM</t>
  </si>
  <si>
    <t>Poznámky uchazeče k zadání</t>
  </si>
  <si>
    <t>POPUZIV</t>
  </si>
  <si>
    <t>END</t>
  </si>
  <si>
    <t>311101214</t>
  </si>
  <si>
    <t>Vytvoření prostupů pl. do 0,20 m2 v nosných zdech vč. zapravení</t>
  </si>
  <si>
    <t>m</t>
  </si>
  <si>
    <t>Práce</t>
  </si>
  <si>
    <t>POL1_</t>
  </si>
  <si>
    <t>317121047</t>
  </si>
  <si>
    <t>Překlad nenosný pórobeton, světlost otv. do 105 cm překlad nenosný 7,5 P4,4 124 x 24,9 x 7,5 cm</t>
  </si>
  <si>
    <t>kus</t>
  </si>
  <si>
    <t>RTS 20/ I</t>
  </si>
  <si>
    <t>PX pro dv. 600 : 2</t>
  </si>
  <si>
    <t>VV</t>
  </si>
  <si>
    <t>Překlad nenosný pórobeton, světlost otv. do 105 cm překlad nenosný 10 P4,4 124 x 24,9 x 10 cm</t>
  </si>
  <si>
    <t>P2 : 3</t>
  </si>
  <si>
    <t>317145335</t>
  </si>
  <si>
    <t>Překlad pórobeton. plochý 150x124x2000</t>
  </si>
  <si>
    <t>P1 : 1</t>
  </si>
  <si>
    <t>340271615</t>
  </si>
  <si>
    <t>Zazdívka otvorů pl.do 4 m2, pórobet.tvár.,tl.15 cm</t>
  </si>
  <si>
    <t>m3</t>
  </si>
  <si>
    <t>310/311 : 2*0,9*0,15</t>
  </si>
  <si>
    <t>342255022</t>
  </si>
  <si>
    <t>Příčky z desek pórobetonových tl. 7,5 cm</t>
  </si>
  <si>
    <t>m2</t>
  </si>
  <si>
    <t>2,6*(3,5+1,6+1,9)-(2*0,6*2)</t>
  </si>
  <si>
    <t>342255024</t>
  </si>
  <si>
    <t>Příčky z desek pórobetonových tl. 10 cm</t>
  </si>
  <si>
    <t>2,6*3,5</t>
  </si>
  <si>
    <t>2,6*(3,5+6,3)</t>
  </si>
  <si>
    <t>2,6*3,48</t>
  </si>
  <si>
    <t>342255028</t>
  </si>
  <si>
    <t>Příčky z desek pórobetonových tl. 15 cm</t>
  </si>
  <si>
    <t>2,6*2,6-(2*1,5)</t>
  </si>
  <si>
    <t>342948111</t>
  </si>
  <si>
    <t>Ukotvení příček k cihel.konstr. kotvami na hmožd.</t>
  </si>
  <si>
    <t>15*2,6</t>
  </si>
  <si>
    <t>346275115</t>
  </si>
  <si>
    <t>Přizdívky z desek Ytong tl. 150 mm</t>
  </si>
  <si>
    <t>1,2*(0,9*+1,5)</t>
  </si>
  <si>
    <t>342264051</t>
  </si>
  <si>
    <t>Podhled sádrokartonový na zavěšenou ocel. konstr. desky požár. impreg. tl. 12,5 mm, bez izolace</t>
  </si>
  <si>
    <t>312 : 6,78</t>
  </si>
  <si>
    <t>313 : 7,65</t>
  </si>
  <si>
    <t>314 : 2,09</t>
  </si>
  <si>
    <t>342264098</t>
  </si>
  <si>
    <t>Příplatek k podhledu sádrokart. za plochu do 10 m2</t>
  </si>
  <si>
    <t>Odkaz na mn. položky pořadí 11 : 16,52000</t>
  </si>
  <si>
    <t>31110128R</t>
  </si>
  <si>
    <t>Vytvoření prostupu ve stropní a střešní konstrukci vč. systémové izolace a zapravení</t>
  </si>
  <si>
    <t>kpl</t>
  </si>
  <si>
    <t>Vlastní</t>
  </si>
  <si>
    <t>342260R</t>
  </si>
  <si>
    <t>Revizní dvířka - bude upřesněno</t>
  </si>
  <si>
    <t>ks</t>
  </si>
  <si>
    <t>3422612000R</t>
  </si>
  <si>
    <t>Příčka vysokopevnostní sádrokarton, tl.150 mm desky např. Habito vč. tep. izolace</t>
  </si>
  <si>
    <t>POL1_1</t>
  </si>
  <si>
    <t>SDK příčky : 2,6*(4*5,5)</t>
  </si>
  <si>
    <t>413941123</t>
  </si>
  <si>
    <t>Osazení válcovaných nosníků ve stropech č. 14 - 22 včetně dodávky profilu I č. 16</t>
  </si>
  <si>
    <t>t</t>
  </si>
  <si>
    <t>IPE 140 : 4*6*12,9/1000*1,1</t>
  </si>
  <si>
    <t>413000R</t>
  </si>
  <si>
    <t xml:space="preserve">Příplatek za manipulaci a montáž nosníků </t>
  </si>
  <si>
    <t xml:space="preserve">900      </t>
  </si>
  <si>
    <t>Hzs - nezmeřitelné práce vyklínování, XPS 20mm,vysekání kapes pro osazení nosníků, zapravení po bourání</t>
  </si>
  <si>
    <t>h</t>
  </si>
  <si>
    <t>Prav.M</t>
  </si>
  <si>
    <t>POL10_</t>
  </si>
  <si>
    <t>602016141</t>
  </si>
  <si>
    <t xml:space="preserve">Štuk na stěnách vnitřní </t>
  </si>
  <si>
    <t>Odkaz na mn. položky pořadí 23 : 123,55000</t>
  </si>
  <si>
    <t>611421231</t>
  </si>
  <si>
    <t>Oprava váp.omítek stropů do 10% plochy - štukových</t>
  </si>
  <si>
    <t>Odkaz na mn. položky pořadí 44 : 328,97000</t>
  </si>
  <si>
    <t>612421637</t>
  </si>
  <si>
    <t>Omítka vnitřní zdiva, MVC, štuková</t>
  </si>
  <si>
    <t>opravy po bouračkách : 9</t>
  </si>
  <si>
    <t>612421331</t>
  </si>
  <si>
    <t>Oprava vápen.omítek stěn do 30 % pl. - štukových</t>
  </si>
  <si>
    <t>612481211</t>
  </si>
  <si>
    <t>Montáž výztužné sítě(perlinky)do stěrky-vnit.stěny včetně výztužné sítě a stěrkového tmelu</t>
  </si>
  <si>
    <t>příčky pórobeton : 2*(2,6*2,6-(2*1,5))</t>
  </si>
  <si>
    <t>2*(2,6*(3,5+3,5+6,3))</t>
  </si>
  <si>
    <t>2*(2,6*(3,5+1,6+1,9)-(2*0,6*2))</t>
  </si>
  <si>
    <t>dozdívka : 2*0,9*0,15</t>
  </si>
  <si>
    <t>ostatní po odsekání, napojení mat. : 15</t>
  </si>
  <si>
    <t>6124812R1</t>
  </si>
  <si>
    <t>Stavební přípomoce pro řemesla upřesněno dle skutečnosti</t>
  </si>
  <si>
    <t>632419104</t>
  </si>
  <si>
    <t>Samonivelač. stěrka, ruční zpracování tl.4 mm</t>
  </si>
  <si>
    <t xml:space="preserve">PN1 : </t>
  </si>
  <si>
    <t>302 : 25,24</t>
  </si>
  <si>
    <t>303 : 32,15</t>
  </si>
  <si>
    <t>304 : 18,88</t>
  </si>
  <si>
    <t>305 : 24,60</t>
  </si>
  <si>
    <t>306 : 33,26</t>
  </si>
  <si>
    <t>307 : 24,50</t>
  </si>
  <si>
    <t>315 : 20,16</t>
  </si>
  <si>
    <t>632419106</t>
  </si>
  <si>
    <t>Samonivelač. stěrka, ruční zpracování tl.6 mm</t>
  </si>
  <si>
    <t xml:space="preserve">3NP - PN2 : </t>
  </si>
  <si>
    <t>301 : 55,54</t>
  </si>
  <si>
    <t>308 : 34</t>
  </si>
  <si>
    <t>309 : 44,18</t>
  </si>
  <si>
    <t>317 : 11,96</t>
  </si>
  <si>
    <t>1NP - 111 : 4,5</t>
  </si>
  <si>
    <t>783896210</t>
  </si>
  <si>
    <t>Penetrace betonových podkladů</t>
  </si>
  <si>
    <t>Odkaz na mn. položky pořadí 26 : 166,70000</t>
  </si>
  <si>
    <t>Odkaz na mn. položky pořadí 25 : 178,79000</t>
  </si>
  <si>
    <t>642944121</t>
  </si>
  <si>
    <t>Osazení ocelových zárubní dodatečně do 2,5 m2 včetně dodávky zárubně  60x197 cm</t>
  </si>
  <si>
    <t>D5 : 2</t>
  </si>
  <si>
    <t>Osazení ocelových zárubní dodatečně do 2,5 m2 včetně dodávky zárubně  90x197</t>
  </si>
  <si>
    <t>D2 : 2</t>
  </si>
  <si>
    <t>D4 : 1</t>
  </si>
  <si>
    <t>Osazení ocelových zárubní dodatečně do 2,5 m2 včetně dodávky zárubně 110x197 cm</t>
  </si>
  <si>
    <t>D3 : 2</t>
  </si>
  <si>
    <t>642944221</t>
  </si>
  <si>
    <t>Osazení ocelových zárubní dodatečně nad 2,5 m2. včetně dodávky zárubně 145x197 cm</t>
  </si>
  <si>
    <t>D1 : 1</t>
  </si>
  <si>
    <t>941955002</t>
  </si>
  <si>
    <t>Lešení lehké pomocné, výška podlahy do 1,9 m, přesuny - komplet</t>
  </si>
  <si>
    <t>952901111</t>
  </si>
  <si>
    <t>Vyčištění budov o výšce podlaží do 4 m (průběžný a závěrečný úklid)</t>
  </si>
  <si>
    <t>952902110</t>
  </si>
  <si>
    <t>Čištění zametáním v místnostech a chodbách</t>
  </si>
  <si>
    <t>Odkaz na mn. položky pořadí 37 : 92,87000</t>
  </si>
  <si>
    <t>Odkaz na mn. položky pořadí 51 : 311,39000</t>
  </si>
  <si>
    <t>962032231</t>
  </si>
  <si>
    <t>Bourání zdiva z cihel pálených na MVC</t>
  </si>
  <si>
    <t>stěny (zdivo stáv.) : (0,2*2,6*5,5+0,1*2,6*3,5)*1,15</t>
  </si>
  <si>
    <t>ostění (1x dvoukř.) : 0,1*(2,6*2*0,3)*1,15</t>
  </si>
  <si>
    <t>965048215</t>
  </si>
  <si>
    <t>Dočištění povrchu po vybourání dlažeb a podlah, MC do 15%</t>
  </si>
  <si>
    <t>965081713</t>
  </si>
  <si>
    <t>Bourání dlažeb keramických tl.10 mm, nad 1 m2 ručně, dlaždice keramické</t>
  </si>
  <si>
    <t xml:space="preserve">Dlažba - PS1 : </t>
  </si>
  <si>
    <t>300 : 12,36</t>
  </si>
  <si>
    <t>309 : 5,36</t>
  </si>
  <si>
    <t>314 : 24,67</t>
  </si>
  <si>
    <t>315 : 19,21</t>
  </si>
  <si>
    <t>316 : 6,61</t>
  </si>
  <si>
    <t>317 : 20,16</t>
  </si>
  <si>
    <t>968071125</t>
  </si>
  <si>
    <t>Vyvěšení, zavěšení křídel dveří pl. 2 m2</t>
  </si>
  <si>
    <t>stáv. dveře - demontáž a montáž zpět : 13</t>
  </si>
  <si>
    <t>stáv. dveře - demontáž k likvidaci : 4</t>
  </si>
  <si>
    <t>968071126</t>
  </si>
  <si>
    <t>Vyvěšení, zavěšení kovových křídel dveří nad 2 m2</t>
  </si>
  <si>
    <t>968072455</t>
  </si>
  <si>
    <t>Vybourání kovových dveřních zárubní pl. do 2 m2</t>
  </si>
  <si>
    <t>stáv. dveře : 2*0,9+2*2*1,1+2*0,9+2*2*0,6</t>
  </si>
  <si>
    <t>968072456</t>
  </si>
  <si>
    <t>Vybourání kovových dveřních zárubní pl. nad 2 m2</t>
  </si>
  <si>
    <t>stáv. dveře : 2*1,45</t>
  </si>
  <si>
    <t>971033641</t>
  </si>
  <si>
    <t>Vybourání otv. zeď cihel./sklobeton pl.do 4 m2, do tl.30 cm, MVC</t>
  </si>
  <si>
    <t>otvory pro nové dveře : 0,2*(2*(2,1*1,2)+2,1*1)</t>
  </si>
  <si>
    <t>0,2*(0,9*2)</t>
  </si>
  <si>
    <t>973031324</t>
  </si>
  <si>
    <t>Vysekání kapes zeď cihel. MVC, pl. 0,1m2, hl. 15cm</t>
  </si>
  <si>
    <t>pro osazení překladu do stáv. zdiva : 5</t>
  </si>
  <si>
    <t>978011121</t>
  </si>
  <si>
    <t>Otlučení omítek vnitřních vápenných stropů do 10 %</t>
  </si>
  <si>
    <t xml:space="preserve">PN2 : </t>
  </si>
  <si>
    <t xml:space="preserve">1NP : </t>
  </si>
  <si>
    <t>111 : 4,5</t>
  </si>
  <si>
    <t>978013141</t>
  </si>
  <si>
    <t>Otlučení omítek vnitřních stěn v rozsahu do 30 %</t>
  </si>
  <si>
    <t>978013191</t>
  </si>
  <si>
    <t>Otlučení omítek vnitřních stěn v rozsahu do 100 %</t>
  </si>
  <si>
    <t>stáv. stěny na vybourání : 2*2,6*3,5</t>
  </si>
  <si>
    <t>978059631</t>
  </si>
  <si>
    <t>Odsekání vnějších obkladů stěn nad 2 m2</t>
  </si>
  <si>
    <t>šatna,wc : 2,2*(3,5+3,5+2*6)*1,1</t>
  </si>
  <si>
    <t>725110811</t>
  </si>
  <si>
    <t>Demontáž klozetů splachovacích</t>
  </si>
  <si>
    <t>soubor</t>
  </si>
  <si>
    <t>725210821</t>
  </si>
  <si>
    <t>Demontáž umyvadel</t>
  </si>
  <si>
    <t>735111810</t>
  </si>
  <si>
    <t>Demontáž těles otopných</t>
  </si>
  <si>
    <t>776511810</t>
  </si>
  <si>
    <t>Odstranění PVC a koberců lepených bez podložky z ploch nad 20 m2 vč. soklíků</t>
  </si>
  <si>
    <t xml:space="preserve">PS1 - pvc : </t>
  </si>
  <si>
    <t>301 : 38,59</t>
  </si>
  <si>
    <t>302 : 19,70</t>
  </si>
  <si>
    <t>303 : 18,93</t>
  </si>
  <si>
    <t>304 : 116,42</t>
  </si>
  <si>
    <t>306 : 56,38</t>
  </si>
  <si>
    <t>307 : 36,85</t>
  </si>
  <si>
    <t>308 : 12,52</t>
  </si>
  <si>
    <t>312 : 12</t>
  </si>
  <si>
    <t xml:space="preserve">909      </t>
  </si>
  <si>
    <t>Hzs-nezmeritelne stavebni prace (pomocené a bourací práce, zapravení)</t>
  </si>
  <si>
    <t>9604R</t>
  </si>
  <si>
    <t>Demontáž zrcadel a rámů vč. likvidace</t>
  </si>
  <si>
    <t>999281105</t>
  </si>
  <si>
    <t>Přesun hmot pro opravy a údržbu do výšky 6 m</t>
  </si>
  <si>
    <t>Poesun hmot</t>
  </si>
  <si>
    <t>POL7_</t>
  </si>
  <si>
    <t>711212002</t>
  </si>
  <si>
    <t>Hydroizolační povlak - nátěr nebo stěrka pružná hydroizolace tl. 2mm</t>
  </si>
  <si>
    <t>312 : 0,5*(1,8+1,9+1,9+1,8+1,7*4+0,9*4)-(4*0,6*0,5+1,2*0,05+0,9*0,5)</t>
  </si>
  <si>
    <t>313 : 0,5*(3,5+3,5+2*1,35+4*1,55)-(1,2*2*0,5+2*0,6*0,5+0,9*0,5)</t>
  </si>
  <si>
    <t>314 : 0,5*(2*1,55+2*1,5)-(0,9*0,5)</t>
  </si>
  <si>
    <t>998711202</t>
  </si>
  <si>
    <t>Přesun hmot pro izolace proti vodě, výšky do 12 m</t>
  </si>
  <si>
    <t>OV5</t>
  </si>
  <si>
    <t>Deskový radiátor 11V 600x500 vč. napojení ke stáv. potrubí</t>
  </si>
  <si>
    <t>OV7</t>
  </si>
  <si>
    <t xml:space="preserve">Rozšíření vnitřního parapetu </t>
  </si>
  <si>
    <t>OV8</t>
  </si>
  <si>
    <t>766661112</t>
  </si>
  <si>
    <t>Montáž dveří do zárubně,otevíravých 1kř.do 0,8 m</t>
  </si>
  <si>
    <t>D05 : 2</t>
  </si>
  <si>
    <t>766661122</t>
  </si>
  <si>
    <t>Montáž dveří do zárubně,otevíravých 1kř.nad 0,8 m</t>
  </si>
  <si>
    <t>766661132</t>
  </si>
  <si>
    <t>Montáž dveří do zárubně,otevíravých 2kř.1,45 m</t>
  </si>
  <si>
    <t>D01 : 1</t>
  </si>
  <si>
    <t>766670021</t>
  </si>
  <si>
    <t>Montáž kliky, štítku, dveřní zarážky</t>
  </si>
  <si>
    <t>D02 : 2</t>
  </si>
  <si>
    <t>D03 : 2</t>
  </si>
  <si>
    <t>D04 : 1</t>
  </si>
  <si>
    <t>766695212</t>
  </si>
  <si>
    <t>Montáž prahů dveří jednokřídlových</t>
  </si>
  <si>
    <t>61161801</t>
  </si>
  <si>
    <t>Dveře vnitřní hladké plné 1kř. 60x197</t>
  </si>
  <si>
    <t>SPCM</t>
  </si>
  <si>
    <t>Specifikace</t>
  </si>
  <si>
    <t>POL3_</t>
  </si>
  <si>
    <t>61161804</t>
  </si>
  <si>
    <t>Dveře vnitřní hladké plné 1kř. 90x197</t>
  </si>
  <si>
    <t>61161805</t>
  </si>
  <si>
    <t>Dveře vnitřní hladké plné 1kř.110x197</t>
  </si>
  <si>
    <t>61161806</t>
  </si>
  <si>
    <t>Dveře vnitřní hladké plné 2kř. 145x197</t>
  </si>
  <si>
    <t>61187161</t>
  </si>
  <si>
    <t>Prah dřev. tl. 2 cm</t>
  </si>
  <si>
    <t>998766202</t>
  </si>
  <si>
    <t>Přesun hmot pro truhlářské konstr., výšky do 12 m</t>
  </si>
  <si>
    <t>771101210</t>
  </si>
  <si>
    <t>Penetrace podkladu pod dlažby</t>
  </si>
  <si>
    <t>Odkaz na mn. položky pořadí 72 : 166,70000</t>
  </si>
  <si>
    <t>771212113</t>
  </si>
  <si>
    <t>Kladení dlažby keramické do TM, vel. do 400x400 mm</t>
  </si>
  <si>
    <t>771475014</t>
  </si>
  <si>
    <t>Obklad soklíků keram.rovných, tmel,výška 10 cm</t>
  </si>
  <si>
    <t>301 : 31,16*2+0,2*4-(15*1)</t>
  </si>
  <si>
    <t>308 : 6,25*2+5,44*2-1,0</t>
  </si>
  <si>
    <t>309 : 3,48+2,76+10,52*2+0,8-1</t>
  </si>
  <si>
    <t>317 : 5,26+7,36+2,85+2*0,7-1,53</t>
  </si>
  <si>
    <t>771578011</t>
  </si>
  <si>
    <t>Spára podlaha - stěna, silikonem</t>
  </si>
  <si>
    <t>Odkaz na mn. položky pořadí 73 : 112,92000</t>
  </si>
  <si>
    <t xml:space="preserve">dlažba/obklady : </t>
  </si>
  <si>
    <t>312 : (1,8+1,9+1,9+1,8+1,7*4+0,9*4)-(4*0,6*1,8+1,2*0,9+0,9*1,8)</t>
  </si>
  <si>
    <t>313 : (3,5+3,5+2*1,35+4*1,55)-(1,2*2*0,9+2*0,6*2+0,9*2)</t>
  </si>
  <si>
    <t>314 : (2*1,55+2*1,5)-(0,9*2)</t>
  </si>
  <si>
    <t>315 : 3</t>
  </si>
  <si>
    <t>111 : 5</t>
  </si>
  <si>
    <t>771579795</t>
  </si>
  <si>
    <t>Příplatek za spárování vodotěsnou hmotou - plošně</t>
  </si>
  <si>
    <t>RTS 19/ II</t>
  </si>
  <si>
    <t>Odkaz na mn. položky pořadí 71 : 166,70000</t>
  </si>
  <si>
    <t>781101210</t>
  </si>
  <si>
    <t>Penetrace podkladu pod obklady</t>
  </si>
  <si>
    <t>312 : 1,8*(1,8+1,9+1,9+1,8+1,7*4+0,9*4)-(4*0,6*2+1,2*0,9+0,9*2)</t>
  </si>
  <si>
    <t>313 : 1,8*(3,5+3,5+2*1,35+4*1,55)-(1,2*2*0,9+2*0,6*2+0,9*2)</t>
  </si>
  <si>
    <t>314 : 1,8*(2*1,55+2*1,5)-(0,9*2)</t>
  </si>
  <si>
    <t>315 : 3*0,9</t>
  </si>
  <si>
    <t>781475116</t>
  </si>
  <si>
    <t>Obklad vnitřní stěn keramický, do tmele, 25x40 cm</t>
  </si>
  <si>
    <t>781497132</t>
  </si>
  <si>
    <t xml:space="preserve">Lišta nerezová rohová k obkladům </t>
  </si>
  <si>
    <t>rohy/dveře : 20*1,8*1,15</t>
  </si>
  <si>
    <t>5976422000R</t>
  </si>
  <si>
    <t>Dlažba keramická 300x300x8 mm - dle výběru investora</t>
  </si>
  <si>
    <t>Odkaz na mn. položky pořadí 72 : 166,70000*1,05</t>
  </si>
  <si>
    <t>5976422001R</t>
  </si>
  <si>
    <t>Obklad keramický 250x400x7 mm - dle výběru investora</t>
  </si>
  <si>
    <t>Odkaz na mn. položky pořadí 77 : 58,50000*1,04</t>
  </si>
  <si>
    <t>59764241</t>
  </si>
  <si>
    <t>Keramický sokl 300x80x8 mm - dle výběru investora</t>
  </si>
  <si>
    <t>136/0,3*1,05</t>
  </si>
  <si>
    <t>998771202</t>
  </si>
  <si>
    <t>Přesun hmot pro podlahy z dlaždic, výšky do 12 m</t>
  </si>
  <si>
    <t>776101121</t>
  </si>
  <si>
    <t>Provedení penetrace podkladu pod.povlak.podlahy</t>
  </si>
  <si>
    <t>776521200</t>
  </si>
  <si>
    <t>Lepení povlakových podlah z dílců PVC a CV (vinyl) pouze položení - PVC ve specifikaci</t>
  </si>
  <si>
    <t>Odkaz na mn. položky pořadí 83 : 178,79000</t>
  </si>
  <si>
    <t>284101ER</t>
  </si>
  <si>
    <t>PVC - chem. odolné tl. 5mm dle specifikace investora</t>
  </si>
  <si>
    <t>Odkaz na mn. položky pořadí 84 : 178,79000*1,05</t>
  </si>
  <si>
    <t>998776202</t>
  </si>
  <si>
    <t>Přesun hmot pro podlahy povlakové, výšky do 12 m</t>
  </si>
  <si>
    <t>783201811</t>
  </si>
  <si>
    <t>Odstranění nátěrů z kovových konstrukcí oškrábáním - zárubně</t>
  </si>
  <si>
    <t>Odkaz na mn. položky pořadí 88 : 11,00000</t>
  </si>
  <si>
    <t>783225100</t>
  </si>
  <si>
    <t>Nátěr syntetický kovových konstrukcí 2x + 1x email - zárubně</t>
  </si>
  <si>
    <t>stáv. zárubně : 11</t>
  </si>
  <si>
    <t>784450020</t>
  </si>
  <si>
    <t>Malba ze směsi penetrace 1x, bílá 2x, otěruvzdorná</t>
  </si>
  <si>
    <t>Agregovaná položka</t>
  </si>
  <si>
    <t>POL2_</t>
  </si>
  <si>
    <t>Odkaz na mn. položky pořadí 22 : 170,00000</t>
  </si>
  <si>
    <t>Odkaz na mn. položky pořadí 21 : 9,00000</t>
  </si>
  <si>
    <t>Odkaz na mn. položky pořadí 20 : 328,97000</t>
  </si>
  <si>
    <t>Koeficient : 0,15</t>
  </si>
  <si>
    <t>979086112</t>
  </si>
  <si>
    <t>Nakládání nebo překládání suti a vybouraných hmot</t>
  </si>
  <si>
    <t>Poesun suti</t>
  </si>
  <si>
    <t>POL8_</t>
  </si>
  <si>
    <t>979011111</t>
  </si>
  <si>
    <t>Svislá doprava suti a vybour. hmot za 2.NP a 1.PP</t>
  </si>
  <si>
    <t>979011121</t>
  </si>
  <si>
    <t>Příplatek za každé další podlaží</t>
  </si>
  <si>
    <t>979081111</t>
  </si>
  <si>
    <t>Odvoz suti a vybour. hmot na skládku do 1 km</t>
  </si>
  <si>
    <t>979081121</t>
  </si>
  <si>
    <t>Příplatek k odvozu za každý další 1 km, 10 km</t>
  </si>
  <si>
    <t>979082111</t>
  </si>
  <si>
    <t>Vnitrostaveništní doprava suti do 10 m</t>
  </si>
  <si>
    <t>979990001</t>
  </si>
  <si>
    <t>Poplatek za skládku stavební suti</t>
  </si>
  <si>
    <t>Pol__0002</t>
  </si>
  <si>
    <t>zákaznický text</t>
  </si>
  <si>
    <t>Pol__0003</t>
  </si>
  <si>
    <t>zpracování změny konfiguračního SW</t>
  </si>
  <si>
    <t>Pol__0004</t>
  </si>
  <si>
    <t>přeadresace prvků na linkovém vedení</t>
  </si>
  <si>
    <t>Pol__0005</t>
  </si>
  <si>
    <t>základní oživení, nastavení, uvedení do provozu</t>
  </si>
  <si>
    <t>Pol__0006</t>
  </si>
  <si>
    <t>aktualizace SW v rámci sítě ústředen</t>
  </si>
  <si>
    <t>Pol__0007</t>
  </si>
  <si>
    <t>předání a zaškolení obsluhy</t>
  </si>
  <si>
    <t>Pol__0010</t>
  </si>
  <si>
    <t>odborná demontáž stávajícího zařízení - hlásič analogový multisensorový vč. patice</t>
  </si>
  <si>
    <t>POL3_0</t>
  </si>
  <si>
    <t>Pol__0011</t>
  </si>
  <si>
    <t>odborná demontáž stávajícího zařízení, přesun a zpětná montáž do nové pozice - hlásič analogový multisensorový vč. patice</t>
  </si>
  <si>
    <t>Pol__0012</t>
  </si>
  <si>
    <t>hlásič analogový multisensorový, zkratový izolátor</t>
  </si>
  <si>
    <t>Pol__0013</t>
  </si>
  <si>
    <t>patice hlásiče standard</t>
  </si>
  <si>
    <t>Pol__0014</t>
  </si>
  <si>
    <t>popisný štítek hlásiče s adresou</t>
  </si>
  <si>
    <t>Pol__0017</t>
  </si>
  <si>
    <t>v/v modul 4out 230VA, zkratový izolátor</t>
  </si>
  <si>
    <t>Pol__0018</t>
  </si>
  <si>
    <t>box pro V/V modul</t>
  </si>
  <si>
    <t>Pol__0019</t>
  </si>
  <si>
    <t>šroubovací průchodka PG11 IP-68</t>
  </si>
  <si>
    <t>Pol__0020</t>
  </si>
  <si>
    <t>kontramatka  PG11</t>
  </si>
  <si>
    <t>Pol__0023</t>
  </si>
  <si>
    <t>lahev zkušebního plynu</t>
  </si>
  <si>
    <t>Pol__0026</t>
  </si>
  <si>
    <t>kabel linkový, nízkofrekvenční sdělovací kabel</t>
  </si>
  <si>
    <t>Pol__0027</t>
  </si>
  <si>
    <t>kabel silový  s třídou funkčnosti P30-R, PH120-R, P75090-R, třída reakce na oheň B2ca s1, d0 a se zachováním funkčnosti kabelové trasy při požáru podle ZP 27/2008 v souladu s přílohou č. 2 vyhlášky</t>
  </si>
  <si>
    <t>č. 23/2008 sb.</t>
  </si>
  <si>
    <t>POP</t>
  </si>
  <si>
    <t>Pol__0028</t>
  </si>
  <si>
    <t>lišta vkládací PVC</t>
  </si>
  <si>
    <t>Pol__0029</t>
  </si>
  <si>
    <t>kabelový úchyt vč. kotevního prvků s požadavkem na zachování integrity kabelového nosného systému, splňující požadavky ČSN 73 0848 s třídou funkčnosti požární odolnosti kabelového nosného systému</t>
  </si>
  <si>
    <t>min. P-30R.</t>
  </si>
  <si>
    <t>Pol__0030</t>
  </si>
  <si>
    <t>hmoždinka</t>
  </si>
  <si>
    <t>Pol__0031</t>
  </si>
  <si>
    <t>vrut</t>
  </si>
  <si>
    <t>Pol__0032</t>
  </si>
  <si>
    <t>osazení hmoždinky</t>
  </si>
  <si>
    <t>Pol__0033</t>
  </si>
  <si>
    <t>sádra stavební</t>
  </si>
  <si>
    <t>Pol__0034</t>
  </si>
  <si>
    <t>požární ucpávky a požárně bezpečnostní opatření na kabelových dle požadavků TZ a PBŘS</t>
  </si>
  <si>
    <t>Pol__0035</t>
  </si>
  <si>
    <t>podružný instalační materiál</t>
  </si>
  <si>
    <t>Pol__0038</t>
  </si>
  <si>
    <t>značení trasy vedení</t>
  </si>
  <si>
    <t>Pol__0039</t>
  </si>
  <si>
    <t>práce spojené s vyhledání stávajících zařízení</t>
  </si>
  <si>
    <t>hod</t>
  </si>
  <si>
    <t>Pol__0040</t>
  </si>
  <si>
    <t>práce spojené s vyhledáním, úpravami, demontáží a napojováním stávajících rozvodů</t>
  </si>
  <si>
    <t>Pol__0041</t>
  </si>
  <si>
    <t>práce spojené s úpravou rozvaděče NN</t>
  </si>
  <si>
    <t>Pol__0042</t>
  </si>
  <si>
    <t>integrace nových rozvodů a zařízení do stávajícího systému</t>
  </si>
  <si>
    <t>Pol__0043</t>
  </si>
  <si>
    <t>měření kabelových úseků</t>
  </si>
  <si>
    <t>Pol__0044</t>
  </si>
  <si>
    <t>ukončení žil kabelu do 2,5mm2</t>
  </si>
  <si>
    <t>Pol__0045</t>
  </si>
  <si>
    <t>závěrečné práce na rozvaděči / ústředně</t>
  </si>
  <si>
    <t>Pol__0046</t>
  </si>
  <si>
    <t>zakrytí stávajícího zařízení fólií proti znečištění a poškození v průběhu provádění díla</t>
  </si>
  <si>
    <t>Pol__0049</t>
  </si>
  <si>
    <t>zhotovení průstupů přes svislé a vodorovné stavební konstrukce do průměru 32mm</t>
  </si>
  <si>
    <t>Pol__0052</t>
  </si>
  <si>
    <t>koordinace prací</t>
  </si>
  <si>
    <t>Pol__0053</t>
  </si>
  <si>
    <t>závěrečné komplexní odzkoušení a uvedení do provozu</t>
  </si>
  <si>
    <t>Pol__0054</t>
  </si>
  <si>
    <t>napojení ovládaných a monitorovaných zařízení</t>
  </si>
  <si>
    <t>Pol__0055</t>
  </si>
  <si>
    <t>odzkoušení a uvedení do provozu ovládané, monitorované zařízení</t>
  </si>
  <si>
    <t>zpracování podkladových tabulek pro aktualizaci zásahových plánů HZS</t>
  </si>
  <si>
    <t>R-položka</t>
  </si>
  <si>
    <t>POL12_1</t>
  </si>
  <si>
    <t>Pol__0056</t>
  </si>
  <si>
    <t>komplexní zkoušky za účasti HZS vč. přezkoušení přenosu signálu ze všech hlásičů na PCO HZS</t>
  </si>
  <si>
    <t>Pol__0057</t>
  </si>
  <si>
    <t>základní úklid staveniště</t>
  </si>
  <si>
    <t>Pol__0059</t>
  </si>
  <si>
    <t>Projektová dokumentace skutečného stavu v tištěné i elektronické editovatelné podobě</t>
  </si>
  <si>
    <t>sada</t>
  </si>
  <si>
    <t>Pol__0060</t>
  </si>
  <si>
    <t>Protokol o funkční zkoušce</t>
  </si>
  <si>
    <t>Pol__0062</t>
  </si>
  <si>
    <t>Doprava</t>
  </si>
  <si>
    <t>POL1_9</t>
  </si>
  <si>
    <t>Pol__0063</t>
  </si>
  <si>
    <t>Přesun</t>
  </si>
  <si>
    <t>Pol__0064</t>
  </si>
  <si>
    <t>PPV</t>
  </si>
  <si>
    <t>Pol__0065</t>
  </si>
  <si>
    <t>Likvidace odpadu</t>
  </si>
  <si>
    <t>Pol__0066</t>
  </si>
  <si>
    <t>Náklady na umístění a zabezpečení stanoviště</t>
  </si>
  <si>
    <t>modul linkový 8 vstupů, 4 výstupy, plastový kryt, ochranný kontakt, certifikace ČSN EN 50 131 stupeň 3</t>
  </si>
  <si>
    <t>Pol__0008</t>
  </si>
  <si>
    <t>odborná demontáž stávajícího zařízení, přesun a zpětná montáž do nové pozice - detektor PIR AM</t>
  </si>
  <si>
    <t>odborná demontáž stávajícího zařízení, přesun a zpětná montáž do nové pozice - detektor tříštění skla</t>
  </si>
  <si>
    <t>odborná demontáž stávajícího zařízení, přesun a zpětná montáž do nové pozice - detektor magnetický kontakt vč. svorkovacího boxu</t>
  </si>
  <si>
    <t>detektor prostorový PIR+MW AM, vyvážení T-EOL, vějíř dosah 12m, certifikace ČSN EN 50 131 stupeň 3</t>
  </si>
  <si>
    <t>Pol__0015</t>
  </si>
  <si>
    <t>kontakt magnetický polarizovaný v zápustném / povrchovém provedení , čtyř drátový plastový magnetický kontakt se sabotážní smyčkou, dosah 22mm, certifikace ČSN EN 50 131 stupeň 3</t>
  </si>
  <si>
    <t>Pol__0016</t>
  </si>
  <si>
    <t>krabice svorkovací, plast, povrchová montáž, sabotážní kontakt, počet svorek 12+2, certifikace ČSN EN 50 131 stupeň 3</t>
  </si>
  <si>
    <t>kabel sdělovací</t>
  </si>
  <si>
    <t>Pol__0021</t>
  </si>
  <si>
    <t>Pol__0022</t>
  </si>
  <si>
    <t>Pol__0024</t>
  </si>
  <si>
    <t>Pol__0025</t>
  </si>
  <si>
    <t>Pol__0036</t>
  </si>
  <si>
    <t>Pol__0037</t>
  </si>
  <si>
    <t>koordinace prací s ostatními profesemi</t>
  </si>
  <si>
    <t>zpracování podkladových tabulek pro aktualizaci zásahových plánů PCO Policie ČR</t>
  </si>
  <si>
    <t>komplexní zkoušky vč. přezkoušení přenosu signálu na PCO Policie ČR</t>
  </si>
  <si>
    <t>Pol__0047</t>
  </si>
  <si>
    <t>Pol__0050</t>
  </si>
  <si>
    <t>Likvidace odpadů</t>
  </si>
  <si>
    <t>HZS2212</t>
  </si>
  <si>
    <t>Hodinová zúčtovací sazba instalatér odborný - napojení na stávající vodovod a kanalizaci včetně napojovacích tvarovek</t>
  </si>
  <si>
    <t>URS</t>
  </si>
  <si>
    <t>HZS2491</t>
  </si>
  <si>
    <t>Hodinová zúčtovací sazba dělník zednických výpomocí</t>
  </si>
  <si>
    <t>721174004</t>
  </si>
  <si>
    <t>Potrubí kanalizační z PP svodné DN 75</t>
  </si>
  <si>
    <t>ÚRS 19 01</t>
  </si>
  <si>
    <t>POL1_7</t>
  </si>
  <si>
    <t>721174024</t>
  </si>
  <si>
    <t>Potrubí kanalizační z PP odpadní DN 75</t>
  </si>
  <si>
    <t>721174042</t>
  </si>
  <si>
    <t>Potrubí kanalizační z PP připojovací DN 40</t>
  </si>
  <si>
    <t>721174043</t>
  </si>
  <si>
    <t>Potrubí kanalizační z PP připojovací DN 50</t>
  </si>
  <si>
    <t>721174045</t>
  </si>
  <si>
    <t>Potrubí kanalizační z PP připojovací DN 110</t>
  </si>
  <si>
    <t>721194104</t>
  </si>
  <si>
    <t>Vyvedení a upevnění odpadních výpustek DN 40</t>
  </si>
  <si>
    <t>721194105</t>
  </si>
  <si>
    <t>Vyvedení a upevnění odpadních výpustek DN 50</t>
  </si>
  <si>
    <t>721194109</t>
  </si>
  <si>
    <t>Vyvedení a upevnění odpadních výpustek DN 100</t>
  </si>
  <si>
    <t>721274121</t>
  </si>
  <si>
    <t>Přivzdušňovací ventil vnitřní odpadních potrubí do DN 50</t>
  </si>
  <si>
    <t>721274123</t>
  </si>
  <si>
    <t>Přivzdušňovací ventil vnitřní odpadních potrubí DN 100</t>
  </si>
  <si>
    <t>72129.R01</t>
  </si>
  <si>
    <t>Podpůrný žlab kanalizačního potrubí DN40-DN50</t>
  </si>
  <si>
    <t>72129.R02</t>
  </si>
  <si>
    <t>Podpůrný žlab (závěsné objímky) kanalizačního potrubí DN75-DN100</t>
  </si>
  <si>
    <t>721290111</t>
  </si>
  <si>
    <t>Zkouška těsnosti potrubí kanalizace vodou do DN 125</t>
  </si>
  <si>
    <t>998721203</t>
  </si>
  <si>
    <t>Přesun hmot procentní pro vnitřní kanalizace v objektech v do 24 m</t>
  </si>
  <si>
    <t>28615.R01</t>
  </si>
  <si>
    <t>čistící kus kanalizační PP DN 75</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</si>
  <si>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</si>
  <si>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</si>
  <si>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</si>
  <si>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</si>
  <si>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</si>
  <si>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</si>
  <si>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722181231</t>
  </si>
  <si>
    <t>Ochrana vodovodního potrubí přilepenými termoizolačními trubicemi z PE tl do 13 mm DN do 22 mm</t>
  </si>
  <si>
    <t>722181232</t>
  </si>
  <si>
    <t>Ochrana vodovodního potrubí přilepenými termoizolačními trubicemi z PE tl do 13 mm DN do 45 mm</t>
  </si>
  <si>
    <t>722181241</t>
  </si>
  <si>
    <t>Ochrana vodovodního potrubí přilepenými termoizolačními trubicemi z PE tl do 20 mm DN do 22 mm</t>
  </si>
  <si>
    <t>722181242</t>
  </si>
  <si>
    <t>Ochrana vodovodního potrubí přilepenými termoizolačními trubicemi z PE tl do 20 mm DN do 45 mm</t>
  </si>
  <si>
    <t>722182012</t>
  </si>
  <si>
    <t>Podpůrný žlab pro potrubí D 25</t>
  </si>
  <si>
    <t>722182013</t>
  </si>
  <si>
    <t>Podpůrný žlab pro potrubí D 32</t>
  </si>
  <si>
    <t>722190401</t>
  </si>
  <si>
    <t>Vyvedení a upevnění výpustku do DN 25</t>
  </si>
  <si>
    <t>722220152</t>
  </si>
  <si>
    <t>Nástěnka závitová plastová PPR PN 20 DN 20 x G 1/2</t>
  </si>
  <si>
    <t>722220232</t>
  </si>
  <si>
    <t>Přechodka dGK PPR PN 20 D 25 x G 3/4 s kovovým vnitřním závitem</t>
  </si>
  <si>
    <t>722220233</t>
  </si>
  <si>
    <t>Přechodka dGK PPR PN 20 D 32 x G 1 s kovovým vnitřním závitem</t>
  </si>
  <si>
    <t>722231072</t>
  </si>
  <si>
    <t>Ventil zpětný mosazný G 1/2 PN 10 do 110°C se dvěma závity</t>
  </si>
  <si>
    <t>722231073</t>
  </si>
  <si>
    <t>Ventil zpětný mosazný G 3/4 PN 10 do 110°C se dvěma závity</t>
  </si>
  <si>
    <t>722231221</t>
  </si>
  <si>
    <t>Ventil pojistný mosazný G 1/2 PN 6 do 100°C k bojleru s vnitřním x vnějším závitem</t>
  </si>
  <si>
    <t>722231222</t>
  </si>
  <si>
    <t>Ventil pojistný mosazný G 3/4 PN 6 do 100°C k bojleru s vnitřním x vnějším závitem</t>
  </si>
  <si>
    <t>722232103</t>
  </si>
  <si>
    <t>Kohout kulový přímý G 1/2PN 42 do 185°C s vnějším a vnitřním závitem</t>
  </si>
  <si>
    <t>722232104</t>
  </si>
  <si>
    <t>Kohout kulový přímý G 3/4 PN 42 do 185°C s vnějším a vnitřním závitem</t>
  </si>
  <si>
    <t>722232105</t>
  </si>
  <si>
    <t>Kohout kulový přímý G 1 PN 42 do 185°C s vnějším a vnitřním závitem</t>
  </si>
  <si>
    <t>722290226</t>
  </si>
  <si>
    <t>Zkouška těsnosti vodovodního potrubí do DN 50</t>
  </si>
  <si>
    <t>998722203</t>
  </si>
  <si>
    <t>Přesun hmot procentní pro vnitřní vodovod v objektech v do 24 m</t>
  </si>
  <si>
    <t>725112171</t>
  </si>
  <si>
    <t>Kombi klozet s hlubokým splachováním odpad vodorovný</t>
  </si>
  <si>
    <t>725121525</t>
  </si>
  <si>
    <t>Pisoárový záchodek automatický s radarovým senzorem</t>
  </si>
  <si>
    <t>725211601</t>
  </si>
  <si>
    <t>Umyvadlo keramické bílé šířky 500 mm bez krytu na sifon připevněné na stěnu šrouby</t>
  </si>
  <si>
    <t>725241111</t>
  </si>
  <si>
    <t>Vanička sprchová akrylátová čtvercová 800x800 mm</t>
  </si>
  <si>
    <t>725244522</t>
  </si>
  <si>
    <t>Zástěna sprchová rohová rámová se skleněnou výplní tl. 4 a 5 mm dveře posuvné dvoudílné vstup z rohu na vaničku 800x800 mm</t>
  </si>
  <si>
    <t>725311131</t>
  </si>
  <si>
    <t>Dřez dvojitý nerezový se zápachovou uzávěrkou nástavný 900x600 mm</t>
  </si>
  <si>
    <t>725319111</t>
  </si>
  <si>
    <t>Montáž dřezu ostatních typů</t>
  </si>
  <si>
    <t>725331111</t>
  </si>
  <si>
    <t>Výlevka bez výtokových armatur keramická se sklopnou plastovou mřížkou 500 mm</t>
  </si>
  <si>
    <t>725532102</t>
  </si>
  <si>
    <t>Elektrický ohřívač zásobníkový akumulační závěsný svislý 15 l / 2 kW</t>
  </si>
  <si>
    <t>725532114</t>
  </si>
  <si>
    <t>Elektrický ohřívač zásobníkový akumulační závěsný svislý 80 l / 3 kW</t>
  </si>
  <si>
    <t>725813111</t>
  </si>
  <si>
    <t>Ventil rohový bez připojovací trubičky nebo flexi hadičky G 1/2</t>
  </si>
  <si>
    <t>725821311</t>
  </si>
  <si>
    <t>Baterie dřezová nástěnná páková s otáčivým kulatým ústím a délkou ramínka 200 mm</t>
  </si>
  <si>
    <t>725821312</t>
  </si>
  <si>
    <t>Baterie dřezová (výlevková) nástěnná páková s otáčivým kulatým ústím a délkou ramínka 300 mm</t>
  </si>
  <si>
    <t>725822612</t>
  </si>
  <si>
    <t>Baterie umyvadlová stojánková páková s výpustí</t>
  </si>
  <si>
    <t>725841311</t>
  </si>
  <si>
    <t>Baterie sprchová nástěnná pákové</t>
  </si>
  <si>
    <t>725861.R01</t>
  </si>
  <si>
    <t>Zápachová uzávěrka s kalichem pro odkap kondenzátu a pojišťovacích ventilů ohřívačů vody</t>
  </si>
  <si>
    <t>725861.R02</t>
  </si>
  <si>
    <t>Zápachová uzávěrka podomítková s mechanickým uzávěrem (kuličkou) a revizním víčkem (např. HL138)</t>
  </si>
  <si>
    <t>725861.R03</t>
  </si>
  <si>
    <t>Kondenzační sifon pro vzduchotechnické jednotky (např. HL136)</t>
  </si>
  <si>
    <t>725861102</t>
  </si>
  <si>
    <t>Zápachová uzávěrka pro umyvadla DN 40</t>
  </si>
  <si>
    <t>725862103</t>
  </si>
  <si>
    <t>Zápachová uzávěrka pro dřezy DN 40/50</t>
  </si>
  <si>
    <t>998725203</t>
  </si>
  <si>
    <t>Přesun hmot procentní pro zařizovací předměty v objektech v do 24 m</t>
  </si>
  <si>
    <t>55231.R01</t>
  </si>
  <si>
    <t>dřez velkokapacitní nerezový 800x600x850mm</t>
  </si>
  <si>
    <t>Pol__0001</t>
  </si>
  <si>
    <t>Vypínač 63A/3p s vypínací cívkou, Uc=230V</t>
  </si>
  <si>
    <t>Jistič 6A/1/B</t>
  </si>
  <si>
    <t>Jistič 25A/3/C</t>
  </si>
  <si>
    <t>Jistič 40A/3/B</t>
  </si>
  <si>
    <t>Trafo modulové 230V/24V AC, 125VA, SELF</t>
  </si>
  <si>
    <t>Pomocné relé In=10A, Uc=24V AC, kontakty 2/2</t>
  </si>
  <si>
    <t>Signálka modulová, zelená, U=230V</t>
  </si>
  <si>
    <t>Svorky do 2,5mm2</t>
  </si>
  <si>
    <t>Pol__0009</t>
  </si>
  <si>
    <t>Úprava zapojení</t>
  </si>
  <si>
    <t>Podružný materiál - propoje do 63A</t>
  </si>
  <si>
    <t>Revize, dokumentace</t>
  </si>
  <si>
    <t>1) Pomocný montážní materiál vyspecifikuje montážní firma na montáži</t>
  </si>
  <si>
    <t>Vestavný rozvaděč 600/400/200mm, IP44/20, s dvířky, EW30i</t>
  </si>
  <si>
    <t>Vypínač 63A/3p</t>
  </si>
  <si>
    <t>Jistič 10A/3/C</t>
  </si>
  <si>
    <t>Jistič 16A/1/B</t>
  </si>
  <si>
    <t>Jistič 16A/3/C</t>
  </si>
  <si>
    <t>Jistič 25A/3/B</t>
  </si>
  <si>
    <t>Proudový chránič 40A/4p/30mA, B</t>
  </si>
  <si>
    <t>Proudový chránič s nadproudovou spouští 10A/2/B 30mA</t>
  </si>
  <si>
    <t>Proudový chránič s nadproudovou spouští 16A/2/B 30mA</t>
  </si>
  <si>
    <t>Stykač C25.3, 1/1, Uc=230V</t>
  </si>
  <si>
    <t>Přepěťová ochrana B+C, modulová</t>
  </si>
  <si>
    <t>Propojky, pomocný materiál</t>
  </si>
  <si>
    <t>Montáž, úprava, doprava, typová zkouška</t>
  </si>
  <si>
    <t>Revize</t>
  </si>
  <si>
    <t>Vodič CY (54) 6</t>
  </si>
  <si>
    <t>Vodič CY (54) 16</t>
  </si>
  <si>
    <t>Kabel CHKE-V/O 3x1,5</t>
  </si>
  <si>
    <t>Kabel CYKY-O 3x1,5</t>
  </si>
  <si>
    <t>Kabel CYKY-J 3x1,5</t>
  </si>
  <si>
    <t>Kabel CYKY-J 5x1,5</t>
  </si>
  <si>
    <t>Kabel CYKY-J 3x2,5</t>
  </si>
  <si>
    <t>Kabel CYKY-J 5x2,5</t>
  </si>
  <si>
    <t>Kabel CYKY-J 5x4</t>
  </si>
  <si>
    <t>Kabel CYKY-J 5x16</t>
  </si>
  <si>
    <t>Zásuvka jednoduchá 16A/3p - 1x, jednoduchý rámeček</t>
  </si>
  <si>
    <t>Zásuvka jednoduchá 16A/3p - 2x, dvojnásobný rámeček</t>
  </si>
  <si>
    <t>Zásuvka jednoduchá 16A/3p - 4x, čtyřnásobný rámeček</t>
  </si>
  <si>
    <t>Zásuvka dvojitá 16A/3p, IP20, pootočená</t>
  </si>
  <si>
    <t>Zásubka 400V 16A/5p, IP54, nástěnná, zadní přívod</t>
  </si>
  <si>
    <t>Vypínač IP20</t>
  </si>
  <si>
    <t>Vypínač IP65</t>
  </si>
  <si>
    <t>Vypínač 16A/5p, IP65. na stěnu / střechu, plast</t>
  </si>
  <si>
    <t>Stropní nastavitelný pohybový senzor, In=10A</t>
  </si>
  <si>
    <t>Tlačítko rudé, na stěnu, uzamykatelné, bezpečnostní</t>
  </si>
  <si>
    <t>Doběhový člen na VZT</t>
  </si>
  <si>
    <t>Krabice D=68mm univerzální</t>
  </si>
  <si>
    <t>Svorka 3x2,5mm2</t>
  </si>
  <si>
    <t>Bernard svorka - připojení vody, …</t>
  </si>
  <si>
    <t>El.inst.oheb.trubka 1423 H50 s protahovacím drátem</t>
  </si>
  <si>
    <t>Trubka pevná D 23 s příchytkami</t>
  </si>
  <si>
    <t>Příchytky systémové na strop / stěnu - plastové do 10x kabel</t>
  </si>
  <si>
    <t>Svítidlo přisazené LED 2x19W l=120cm, IP 54</t>
  </si>
  <si>
    <t>Svítidlo přisazené LED 2x19W l=120cm, IP 65 / Ex - plast</t>
  </si>
  <si>
    <t>Svítidlo přisazené LED 48W, 1200/300mm, IP54,4000K</t>
  </si>
  <si>
    <t>Svítidlo LED přisazené, 17W, 4000K, IP42, se senzorem</t>
  </si>
  <si>
    <t>Svítidlo LED přisazené, 17W, 4000K, IP42,</t>
  </si>
  <si>
    <t>Svítidlo 3W/60min. s piktogramem</t>
  </si>
  <si>
    <t>Vodič AlMgSi D=8mm</t>
  </si>
  <si>
    <t>Jímací tyč pro ploché střechy s balastema a podložkou, h=2m</t>
  </si>
  <si>
    <t>Jímací tyč pro ploché střechy s balastema a podložkou, h=3m</t>
  </si>
  <si>
    <t>Pomocný jímač drátový, h=0,5m</t>
  </si>
  <si>
    <t>Svorka křížová SK</t>
  </si>
  <si>
    <t>Svorka okapová / univerzální SO/SU</t>
  </si>
  <si>
    <t>Svorka spojovací</t>
  </si>
  <si>
    <t>Podpěra pro ploché střechy</t>
  </si>
  <si>
    <t>Podpěra stěnová - do zateplení fasády</t>
  </si>
  <si>
    <t>Nastavitelná fasádní krabice</t>
  </si>
  <si>
    <t>Zkušební svorka SZ, označení svodu</t>
  </si>
  <si>
    <t>ka</t>
  </si>
  <si>
    <t>Podružný materiál (svorky, propoje, …)</t>
  </si>
  <si>
    <t>Pol__0048</t>
  </si>
  <si>
    <t>Montáž + doprava</t>
  </si>
  <si>
    <t>Pásek FeZn 30/4 ve výkopu</t>
  </si>
  <si>
    <t>Drát FeZn D=10mm</t>
  </si>
  <si>
    <t>Pol__0051</t>
  </si>
  <si>
    <t>Výkop zemina IV., 70/35cm včetně záhozu a úpravy terénu</t>
  </si>
  <si>
    <t>Svorka křížová zemní SKz</t>
  </si>
  <si>
    <t>Podružný materiál (ochrana spojů, …)</t>
  </si>
  <si>
    <t>Sekací a vrtací práce a ostatní stavební výpomoci (drážkování, zapravení,..)</t>
  </si>
  <si>
    <t>Pol__0058</t>
  </si>
  <si>
    <t>2) Kabely v objektu zapojuje firma provádějící vnitřní instalaci</t>
  </si>
  <si>
    <t>Přívodní podstropní jednotka o výkonu 1400 m3/h, jednotka tvořena filtrem M5 (ISO Coarse 80%), ventilátorem s regulací otáček o příkonu 0,55 kW 3x400 V, osazená el. ohřívačem o výkonu 15,5 kW, s</t>
  </si>
  <si>
    <t>přípravou pro přímý výparník/kondenzátor (uvažované chladivo R32) o chladícím výkonu 6,8 kW a topném výkonu 15,4 kW vč. eliminátoru kapek, bližší popis viz TZ, na sání do jednotky osazena uzavírací klapka, na hrdlech osazeny tlumící manžety, jednotka dodána vč. MaR umístěné v plastovém rozvaděči, prokabelování provedeno dle podkladů výrobce, jednotka řízena dle jednoduchého ovladače umístěného ve větrané místnosti, SFPvAHU = 862 W/m3s, hmotnost jednotky 124 kg, doporučené jištění 13 A, rozměry jednotky 1860x790x395x mm, mechanická stabilita pláště jednotky dle EN1886 D1(M), termická izolace pláště jednotky dle EN1886 T3(M), faktor tepelných mostů pláště jednotky dle EN1886 TB2(M), akustický výkon na sání 67 dB(A), na výtlaku 77 dB(A), do okolí 51 dB(A)</t>
  </si>
  <si>
    <t>Odvodní sestava o výkonu 1800 m3/h určená pro odvod vzdušiny ATEX Zóna 1, tvořená antistatickým filtrem M5 (ISO Coarse 80%), ventilátorem o příkonu 1,3 kW 3x400 V Ex II 2G c IIB+H2 TX, uzavírací</t>
  </si>
  <si>
    <t>klapkou na výfuku, tlumícími manžetami na ventilátoru pro ATEX Zóna 1, sestava doplněna o jednoduchý regulátor otáček umístěný ve větrané místnosti, sestava umístěna ve venkovním prostředí na ocelové konstrukci kotvené do betonových dlaždic a doplněna o ochranou stříšku nad ventilátorem, hmotnost sestavy 74 kg, akustický výkon na sání 68 dB(A), na výfuku 84 dB(A), do okolí 71 dB(A)</t>
  </si>
  <si>
    <t>Potrubní EC ventilátor Ř100 mm o výkonu 130 m3/h, na výfuku osazena zpětná klapka, ventilátor spouštěn dle pohybového čidla v předsíni a osazen 10-ti min doběhem, doběh a spínání dodávkou</t>
  </si>
  <si>
    <t>elektro</t>
  </si>
  <si>
    <t>Potrubní EC ventilátor Ř100 mm o výkonu 160 m3/h, na výfuku osazena zpětná klapka, ventilátor spouštěn dle pohybového čidla v předsíni a osazen 10-ti min doběhem, doběh a spínání dodávkou</t>
  </si>
  <si>
    <t>Potrubní EC ventilátor Ř100 mm o výkonu 150 m3/h, na výfuku osazena zpětná klapka, ventilátor spouštěn dle pohybového čidla v místnosti a osazen 10-ti min doběhem, doběh a spínání dodávkou</t>
  </si>
  <si>
    <t>Potrubní ventilátor Ř200 mm pro trvalý provoz odsávání ze skříní s uskladněnými hořlavinami v provedení EX II2G Ex e IIC T3 Gb, vzhledem ke skutečnosti že ventilátor násobně převyšuje potřebný</t>
  </si>
  <si>
    <t>větrací výkon (15-30 m3/h) bude jeho odsávací výkon zaregulována pomocí navržených klapek, ventilátor umístěný na střeše na ocelové konzoli kotvené do betonových dlaždic, nad ventilátorem provedena ochranná stříška</t>
  </si>
  <si>
    <t>Radiální ventilátor dodávaný společně s odsávacím ramenem o výkonu min. 800 m3/h, příkon 0,55 kW 230 V, tělo z galvanizovaného plechu, oběžné kolo lité z hliníku, na výfuku osazen výfukový kus se</t>
  </si>
  <si>
    <t>sítem</t>
  </si>
  <si>
    <t>Odsávací flexibilní rameno dl. 3 m Ř160 mm polohovatelné instalované na otočné platformě 360° vybavené systémovým dýmníkem dodávaným výrobcem s uzavírací klapkou</t>
  </si>
  <si>
    <t>Tlumič hluku kruhový Ř100 mm dl. 600 mm</t>
  </si>
  <si>
    <t>Buňkový tlumič hluku 500x250 mm dl. 1 m, tlumič z pozinkovaného plechu s absorpční výplní z nehořlavého zvukoizolačního materiálu odděleného od proudícího média pozinkovaným netkanou</t>
  </si>
  <si>
    <t>kašírovanou textílií, tlumič osazen náběhy na obou koncích</t>
  </si>
  <si>
    <t>Tlumič hluku kruhový Ř200 mm dl. 900 mm</t>
  </si>
  <si>
    <t>Tlumič hluku kruhový Ř250 mm dl. 900 mm</t>
  </si>
  <si>
    <t>Kruhová textilní výusť šitá na míru Ř250 mm, průtok 1400 m3/h, délka 5000 mm, výusť z 100% polyesteru o hmotnosti 200g/m2 a tloušťce 0,3 mm, prodyšnost 55 m3/h/m2 při 120 Pa, pevnost</t>
  </si>
  <si>
    <t>(osnova/útek)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provozovatele, výusť opatřena rovnoměrnou mikroperforací a vystužena obručemi, výusť zavěšena na lanka</t>
  </si>
  <si>
    <t>Talířový ventil kovový d100 mm</t>
  </si>
  <si>
    <t>Talířový ventil kovový d160 mm</t>
  </si>
  <si>
    <t>Zpětná klapka d100 mm</t>
  </si>
  <si>
    <t>Zpětná klapka d160 mm</t>
  </si>
  <si>
    <t>Regulační klapka d100 mm</t>
  </si>
  <si>
    <t>Přetlaková klapka 500x200 mm</t>
  </si>
  <si>
    <t>Fasádní žaluzie 500x200 mm</t>
  </si>
  <si>
    <t>Mřížka 500x200 mm</t>
  </si>
  <si>
    <t>Výfuková hlavice d100 mm</t>
  </si>
  <si>
    <t>Ukončení potrubí výfukovým kusem se sítem 20x20 mm</t>
  </si>
  <si>
    <t>Pružná manžeta d200 mm ATEX Zóna 1</t>
  </si>
  <si>
    <t>Ocelové pozinkované kruhové spiro potrubí d100 mm spojované na vsuvky vč. 30% tvarovek</t>
  </si>
  <si>
    <t>Ocelové pozinkované kruhové spiro potrubí d160 mm spojované na vsuvky vč. 30% tvarovek</t>
  </si>
  <si>
    <t>Ocelové pozinkované kruhové spiro potrubí d200 mm spojované na vsuvky vč. 30% tvarovek</t>
  </si>
  <si>
    <t>Ocelové pozinkované kruhové spiro potrubí d250 mm spojované na vsuvky vč. 30% tvarovek</t>
  </si>
  <si>
    <t>Ocelové pozinkované čtyřhranné potrubí spojované na příruby (přímé trouby i tvarovky)</t>
  </si>
  <si>
    <t>Al hadice opatřena 25-ti mm protihlukové izolace d100 mm</t>
  </si>
  <si>
    <t>Al hadice opatřena 25-ti mm protihlukové izolace d160 mm</t>
  </si>
  <si>
    <t>Tepelná izolace potrubí minerální vatou tl. 25 mm</t>
  </si>
  <si>
    <t>Oplechování tepelné izolace ve venkovním prostředí</t>
  </si>
  <si>
    <t>X1</t>
  </si>
  <si>
    <t>Montážní, spojovací a těsnící materiál</t>
  </si>
  <si>
    <t>X2</t>
  </si>
  <si>
    <t>X3</t>
  </si>
  <si>
    <t>Lešení, jeřáby a pomocné konstrukce</t>
  </si>
  <si>
    <t>X4</t>
  </si>
  <si>
    <t>Dokumentace skutečného provedení stavby</t>
  </si>
  <si>
    <t>X5</t>
  </si>
  <si>
    <t>Komplexní zkoušky</t>
  </si>
  <si>
    <t>Betonové dlaždice pro konvení zařízení umístěných na střeše</t>
  </si>
  <si>
    <t>Ocelové kontrukce pro ventilátory a chladící jendotky</t>
  </si>
  <si>
    <t>soub</t>
  </si>
  <si>
    <t>Stříšky pro ochranu ventilátorů před působením vnějších vlivů</t>
  </si>
  <si>
    <t xml:space="preserve">"""Všeobecné podmínky k výkazu výměr a provádění stavby
 1. Nabídková cena obsahuje veškeré práce a dodávky obsažené v projektové dokumentaci, výkazu výměr a výpisech materiálů, které jsou součástí projektové dokumentace a uvedené v cenové nabídce (rozpočtu stavby).
2. Věcné ani výměrové údaje ve všech soupisech prací a dodávek nesmí být zhotovitelem při zpracování nabídky měněny. Výměry materiálů ve specifikacích jsou uvedeny v teoretické (vypočítané) výměře, náklady na prořez či ztratné zohlední dodavatel v jednotkové ceně. Celkové ceny jednotlivých položek i kapitol budou odpovídat uvedené věcné náplni a výměrám v soupisu prací a dodávek. 
3. Výkaz výměr, dodávek a prací není položkový, ani úplný a vyčerpávající. Je souhrnný, tzn. že poskytuje ucelený přehled o rozsahu dodávky pomocí položek, které mají vliv na celkovou a pevnou cenu díla. Výkaz výměr je pouze jednou částí dokumentace.
4. Přiložený výpis prvků je informativní, případná neúplnost a nepřesnosti neovlivní celkovou cenu díla. Nabízející má povinnost upozornit na nepřesnosti výpisu prvků v rámci nabídkového řízení.
5. Předmětem díla a povinností zhotovitele je i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6. Cena díla zahrnuje i veškeré náklady potřebné k provedení díla, tj. včetně věcí opatřených zhotovitelem k provedení díla, včetně nákladů na napojení na objekty stávající nebo budované, pomocných prací, výrobků, materiálů, revizí, kontrol, prohlídek, předepsaných zkoušek, posudků apod
7. Nabídka zahrnuje dodávku a montáž materiálů a výrobků v kvalitě podle přiložené specifikace, vč. dopravy na staveniště a vnitrostaveništní dopravu a manipulaci, povinných zkoušek materiálů, vzorků a prací ve smyslu platných norem a předpisů. 
8. Součástí nabídky jsou i náklady na dodání potřebných atestů výrobků, provedení provozních zkoušek včetně dodání protokolů a revizních zpráv a náklady na zaškolení obsluhy. 
9. Součástí ceny díla je vytyčení, ochrana a zajištění stávajících inženýrských sítí (křižujících nebo v souběhu s prováděnými pracemi). 
10. Veškeré případné vícenáklady, které vyplynou v průběhu stavby a pokud nebudou vyvolány dodatečnými požadavky objednatele jsou součástí celkové nabídkové ceny a nebudou zvlášť hrazeny.
11. Pokud není uvedeno jinak, jsou součástí jednotkový cen i náklady na přesun hmot, úklid staveniště, výrobní dokumentaci, dokumentaci skutečného stavu, předepsané zkoušky a vzorky, komplexní zkoušky, zábory nebo inženýrskou činnost dodavatele.  "  
"       
</t>
  </si>
  <si>
    <t>Kuchyňská sestava 2000x850x500 dle PD</t>
  </si>
</sst>
</file>

<file path=xl/styles.xml><?xml version="1.0" encoding="utf-8"?>
<styleSheet xmlns="http://schemas.openxmlformats.org/spreadsheetml/2006/main">
  <numFmts count="1">
    <numFmt numFmtId="164" formatCode="#,##0.00000"/>
  </numFmts>
  <fonts count="22">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4"/>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4" xfId="0" applyNumberFormat="1" applyFont="1" applyBorder="1" applyAlignment="1">
      <alignment horizontal="right" vertical="center" wrapText="1" shrinkToFit="1"/>
    </xf>
    <xf numFmtId="4" fontId="3" fillId="0" borderId="34" xfId="0" applyNumberFormat="1" applyFont="1" applyBorder="1" applyAlignment="1">
      <alignment horizontal="right" vertical="center" shrinkToFit="1"/>
    </xf>
    <xf numFmtId="4" fontId="0" fillId="0" borderId="34" xfId="0" applyNumberFormat="1" applyBorder="1" applyAlignment="1">
      <alignmen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shrinkToFit="1"/>
    </xf>
    <xf numFmtId="4" fontId="8" fillId="0" borderId="34" xfId="0" applyNumberFormat="1" applyFont="1" applyBorder="1" applyAlignment="1">
      <alignment vertical="center"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4" xfId="0" applyNumberFormat="1" applyBorder="1" applyAlignment="1">
      <alignment vertical="center" wrapText="1" shrinkToFit="1"/>
    </xf>
    <xf numFmtId="4" fontId="15" fillId="3" borderId="37" xfId="0" applyNumberFormat="1" applyFont="1" applyFill="1" applyBorder="1" applyAlignment="1">
      <alignment vertical="center" wrapText="1" shrinkToFit="1"/>
    </xf>
    <xf numFmtId="4" fontId="15" fillId="3" borderId="37" xfId="0" applyNumberFormat="1" applyFont="1" applyFill="1" applyBorder="1" applyAlignment="1">
      <alignment vertical="center" shrinkToFit="1"/>
    </xf>
    <xf numFmtId="4"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7" fillId="0" borderId="40" xfId="0" applyFont="1" applyBorder="1" applyAlignment="1">
      <alignment vertical="top"/>
    </xf>
    <xf numFmtId="49" fontId="17" fillId="0" borderId="41" xfId="0" applyNumberFormat="1" applyFont="1" applyBorder="1" applyAlignment="1">
      <alignment vertical="top"/>
    </xf>
    <xf numFmtId="0" fontId="17" fillId="0" borderId="41" xfId="0" applyFont="1" applyBorder="1" applyAlignment="1">
      <alignment horizontal="center" vertical="top" shrinkToFit="1"/>
    </xf>
    <xf numFmtId="164" fontId="17" fillId="0" borderId="41" xfId="0" applyNumberFormat="1" applyFont="1" applyBorder="1" applyAlignment="1">
      <alignment vertical="top" shrinkToFit="1"/>
    </xf>
    <xf numFmtId="4" fontId="17" fillId="4" borderId="41"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0" fontId="17" fillId="0" borderId="43" xfId="0" applyFont="1" applyBorder="1" applyAlignment="1">
      <alignment vertical="top"/>
    </xf>
    <xf numFmtId="49" fontId="17" fillId="0" borderId="44" xfId="0" applyNumberFormat="1" applyFont="1" applyBorder="1" applyAlignment="1">
      <alignment vertical="top"/>
    </xf>
    <xf numFmtId="0" fontId="17" fillId="0" borderId="44" xfId="0" applyFont="1" applyBorder="1" applyAlignment="1">
      <alignment horizontal="center" vertical="top" shrinkToFit="1"/>
    </xf>
    <xf numFmtId="164" fontId="17" fillId="0" borderId="44" xfId="0" applyNumberFormat="1" applyFont="1" applyBorder="1" applyAlignment="1">
      <alignment vertical="top" shrinkToFit="1"/>
    </xf>
    <xf numFmtId="4" fontId="17" fillId="4" borderId="44"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4" xfId="0" applyNumberFormat="1" applyFont="1" applyBorder="1" applyAlignment="1">
      <alignment horizontal="left" vertical="top" wrapText="1"/>
    </xf>
    <xf numFmtId="49" fontId="1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7" fillId="4" borderId="0" xfId="0" applyNumberFormat="1" applyFont="1" applyFill="1" applyBorder="1" applyAlignment="1" applyProtection="1">
      <alignment vertical="top" shrinkToFit="1"/>
      <protection locked="0"/>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1" fillId="0" borderId="0" xfId="0" applyNumberFormat="1" applyFont="1" applyAlignment="1">
      <alignment wrapText="1"/>
    </xf>
    <xf numFmtId="0" fontId="0" fillId="0" borderId="0" xfId="0"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4" xfId="0" applyNumberFormat="1" applyBorder="1" applyAlignment="1">
      <alignment vertical="center" wrapText="1"/>
    </xf>
    <xf numFmtId="4" fontId="8" fillId="0" borderId="34" xfId="0" applyNumberFormat="1" applyFont="1" applyBorder="1" applyAlignment="1">
      <alignment vertical="center"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4\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List1"/>
  <dimension ref="A1:G3"/>
  <sheetViews>
    <sheetView workbookViewId="0">
      <selection activeCell="C3" sqref="C3"/>
    </sheetView>
  </sheetViews>
  <sheetFormatPr defaultRowHeight="13.2"/>
  <cols>
    <col min="1" max="1" width="85.109375" customWidth="1"/>
  </cols>
  <sheetData>
    <row r="1" spans="1:7">
      <c r="A1" s="21" t="s">
        <v>40</v>
      </c>
    </row>
    <row r="2" spans="1:7" ht="57.75" customHeight="1">
      <c r="A2" s="199" t="s">
        <v>41</v>
      </c>
      <c r="B2" s="199"/>
      <c r="C2" s="199"/>
      <c r="D2" s="199"/>
      <c r="E2" s="199"/>
      <c r="F2" s="199"/>
      <c r="G2" s="199"/>
    </row>
    <row r="3" spans="1:7" ht="409.6">
      <c r="A3" s="198" t="s">
        <v>927</v>
      </c>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10"/>
  <sheetViews>
    <sheetView showGridLines="0" topLeftCell="B1" zoomScaleNormal="100" zoomScaleSheetLayoutView="75" workbookViewId="0">
      <selection activeCell="C15" sqref="C15"/>
    </sheetView>
  </sheetViews>
  <sheetFormatPr defaultColWidth="9" defaultRowHeight="13.2"/>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c r="A1" s="47" t="s">
        <v>38</v>
      </c>
      <c r="B1" s="200" t="s">
        <v>4</v>
      </c>
      <c r="C1" s="201"/>
      <c r="D1" s="201"/>
      <c r="E1" s="201"/>
      <c r="F1" s="201"/>
      <c r="G1" s="201"/>
      <c r="H1" s="201"/>
      <c r="I1" s="201"/>
      <c r="J1" s="202"/>
    </row>
    <row r="2" spans="1:15" ht="36" customHeight="1">
      <c r="A2" s="2"/>
      <c r="B2" s="76" t="s">
        <v>24</v>
      </c>
      <c r="C2" s="77"/>
      <c r="D2" s="78" t="s">
        <v>46</v>
      </c>
      <c r="E2" s="209" t="s">
        <v>45</v>
      </c>
      <c r="F2" s="210"/>
      <c r="G2" s="210"/>
      <c r="H2" s="210"/>
      <c r="I2" s="210"/>
      <c r="J2" s="211"/>
      <c r="O2" s="1"/>
    </row>
    <row r="3" spans="1:15" ht="27" hidden="1" customHeight="1">
      <c r="A3" s="2"/>
      <c r="B3" s="79"/>
      <c r="C3" s="77"/>
      <c r="D3" s="80"/>
      <c r="E3" s="212"/>
      <c r="F3" s="213"/>
      <c r="G3" s="213"/>
      <c r="H3" s="213"/>
      <c r="I3" s="213"/>
      <c r="J3" s="214"/>
    </row>
    <row r="4" spans="1:15" ht="23.25" customHeight="1">
      <c r="A4" s="2"/>
      <c r="B4" s="81"/>
      <c r="C4" s="82"/>
      <c r="D4" s="83"/>
      <c r="E4" s="222"/>
      <c r="F4" s="222"/>
      <c r="G4" s="222"/>
      <c r="H4" s="222"/>
      <c r="I4" s="222"/>
      <c r="J4" s="223"/>
    </row>
    <row r="5" spans="1:15" ht="24" customHeight="1">
      <c r="A5" s="2"/>
      <c r="B5" s="31" t="s">
        <v>23</v>
      </c>
      <c r="D5" s="226"/>
      <c r="E5" s="227"/>
      <c r="F5" s="227"/>
      <c r="G5" s="227"/>
      <c r="H5" s="18" t="s">
        <v>42</v>
      </c>
      <c r="I5" s="22"/>
      <c r="J5" s="8"/>
    </row>
    <row r="6" spans="1:15" ht="15.75" customHeight="1">
      <c r="A6" s="2"/>
      <c r="B6" s="28"/>
      <c r="C6" s="55"/>
      <c r="D6" s="228"/>
      <c r="E6" s="229"/>
      <c r="F6" s="229"/>
      <c r="G6" s="229"/>
      <c r="H6" s="18" t="s">
        <v>36</v>
      </c>
      <c r="I6" s="22"/>
      <c r="J6" s="8"/>
    </row>
    <row r="7" spans="1:15" ht="15.75" customHeight="1">
      <c r="A7" s="2"/>
      <c r="B7" s="29"/>
      <c r="C7" s="56"/>
      <c r="D7" s="53"/>
      <c r="E7" s="230"/>
      <c r="F7" s="231"/>
      <c r="G7" s="231"/>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216"/>
      <c r="E11" s="216"/>
      <c r="F11" s="216"/>
      <c r="G11" s="216"/>
      <c r="H11" s="18" t="s">
        <v>42</v>
      </c>
      <c r="I11" s="85"/>
      <c r="J11" s="8"/>
    </row>
    <row r="12" spans="1:15" ht="15.75" customHeight="1">
      <c r="A12" s="2"/>
      <c r="B12" s="28"/>
      <c r="C12" s="55"/>
      <c r="D12" s="221"/>
      <c r="E12" s="221"/>
      <c r="F12" s="221"/>
      <c r="G12" s="221"/>
      <c r="H12" s="18" t="s">
        <v>36</v>
      </c>
      <c r="I12" s="85"/>
      <c r="J12" s="8"/>
    </row>
    <row r="13" spans="1:15" ht="15.75" customHeight="1">
      <c r="A13" s="2"/>
      <c r="B13" s="29"/>
      <c r="C13" s="56"/>
      <c r="D13" s="84"/>
      <c r="E13" s="224"/>
      <c r="F13" s="225"/>
      <c r="G13" s="225"/>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215"/>
      <c r="F15" s="215"/>
      <c r="G15" s="217"/>
      <c r="H15" s="217"/>
      <c r="I15" s="217" t="s">
        <v>31</v>
      </c>
      <c r="J15" s="218"/>
    </row>
    <row r="16" spans="1:15" ht="23.25" customHeight="1">
      <c r="A16" s="142" t="s">
        <v>26</v>
      </c>
      <c r="B16" s="38" t="s">
        <v>26</v>
      </c>
      <c r="C16" s="62"/>
      <c r="D16" s="63"/>
      <c r="E16" s="206"/>
      <c r="F16" s="207"/>
      <c r="G16" s="206"/>
      <c r="H16" s="207"/>
      <c r="I16" s="206">
        <f>SUMIF(F57:F106,A16,I57:I106)+SUMIF(F57:F106,"PSU",I57:I106)</f>
        <v>0</v>
      </c>
      <c r="J16" s="208"/>
    </row>
    <row r="17" spans="1:10" ht="23.25" customHeight="1">
      <c r="A17" s="142" t="s">
        <v>27</v>
      </c>
      <c r="B17" s="38" t="s">
        <v>27</v>
      </c>
      <c r="C17" s="62"/>
      <c r="D17" s="63"/>
      <c r="E17" s="206"/>
      <c r="F17" s="207"/>
      <c r="G17" s="206"/>
      <c r="H17" s="207"/>
      <c r="I17" s="206">
        <f>SUMIF(F57:F106,A17,I57:I106)</f>
        <v>0</v>
      </c>
      <c r="J17" s="208"/>
    </row>
    <row r="18" spans="1:10" ht="23.25" customHeight="1">
      <c r="A18" s="142" t="s">
        <v>28</v>
      </c>
      <c r="B18" s="38" t="s">
        <v>28</v>
      </c>
      <c r="C18" s="62"/>
      <c r="D18" s="63"/>
      <c r="E18" s="206"/>
      <c r="F18" s="207"/>
      <c r="G18" s="206"/>
      <c r="H18" s="207"/>
      <c r="I18" s="206">
        <f>SUMIF(F57:F106,A18,I57:I106)</f>
        <v>0</v>
      </c>
      <c r="J18" s="208"/>
    </row>
    <row r="19" spans="1:10" ht="23.25" customHeight="1">
      <c r="A19" s="142" t="s">
        <v>150</v>
      </c>
      <c r="B19" s="38" t="s">
        <v>29</v>
      </c>
      <c r="C19" s="62"/>
      <c r="D19" s="63"/>
      <c r="E19" s="206"/>
      <c r="F19" s="207"/>
      <c r="G19" s="206"/>
      <c r="H19" s="207"/>
      <c r="I19" s="206">
        <f>SUMIF(F57:F106,A19,I57:I106)</f>
        <v>0</v>
      </c>
      <c r="J19" s="208"/>
    </row>
    <row r="20" spans="1:10" ht="23.25" customHeight="1">
      <c r="A20" s="142" t="s">
        <v>151</v>
      </c>
      <c r="B20" s="38" t="s">
        <v>30</v>
      </c>
      <c r="C20" s="62"/>
      <c r="D20" s="63"/>
      <c r="E20" s="206"/>
      <c r="F20" s="207"/>
      <c r="G20" s="206"/>
      <c r="H20" s="207"/>
      <c r="I20" s="206">
        <f>SUMIF(F57:F106,A20,I57:I106)</f>
        <v>0</v>
      </c>
      <c r="J20" s="208"/>
    </row>
    <row r="21" spans="1:10" ht="23.25" customHeight="1">
      <c r="A21" s="2"/>
      <c r="B21" s="48" t="s">
        <v>31</v>
      </c>
      <c r="C21" s="64"/>
      <c r="D21" s="65"/>
      <c r="E21" s="219"/>
      <c r="F21" s="220"/>
      <c r="G21" s="219"/>
      <c r="H21" s="220"/>
      <c r="I21" s="219">
        <f>SUM(I16:J20)</f>
        <v>0</v>
      </c>
      <c r="J21" s="237"/>
    </row>
    <row r="22" spans="1:10" ht="33" customHeight="1">
      <c r="A22" s="2"/>
      <c r="B22" s="42" t="s">
        <v>35</v>
      </c>
      <c r="C22" s="62"/>
      <c r="D22" s="63"/>
      <c r="E22" s="66"/>
      <c r="F22" s="39"/>
      <c r="G22" s="33"/>
      <c r="H22" s="33"/>
      <c r="I22" s="33"/>
      <c r="J22" s="40"/>
    </row>
    <row r="23" spans="1:10" ht="23.25" customHeight="1">
      <c r="A23" s="2"/>
      <c r="B23" s="38" t="s">
        <v>13</v>
      </c>
      <c r="C23" s="62"/>
      <c r="D23" s="63"/>
      <c r="E23" s="67">
        <v>15</v>
      </c>
      <c r="F23" s="39" t="s">
        <v>0</v>
      </c>
      <c r="G23" s="235">
        <f>ZakladDPHSniVypocet</f>
        <v>0</v>
      </c>
      <c r="H23" s="236"/>
      <c r="I23" s="236"/>
      <c r="J23" s="40" t="str">
        <f t="shared" ref="J23:J28" si="0">Mena</f>
        <v>CZK</v>
      </c>
    </row>
    <row r="24" spans="1:10" ht="23.25" hidden="1" customHeight="1">
      <c r="A24" s="2"/>
      <c r="B24" s="38" t="s">
        <v>14</v>
      </c>
      <c r="C24" s="62"/>
      <c r="D24" s="63"/>
      <c r="E24" s="67">
        <f>SazbaDPH1</f>
        <v>15</v>
      </c>
      <c r="F24" s="39" t="s">
        <v>0</v>
      </c>
      <c r="G24" s="233">
        <f>I23*E23/100</f>
        <v>0</v>
      </c>
      <c r="H24" s="234"/>
      <c r="I24" s="234"/>
      <c r="J24" s="40" t="str">
        <f t="shared" si="0"/>
        <v>CZK</v>
      </c>
    </row>
    <row r="25" spans="1:10" ht="23.25" customHeight="1">
      <c r="A25" s="2"/>
      <c r="B25" s="38" t="s">
        <v>15</v>
      </c>
      <c r="C25" s="62"/>
      <c r="D25" s="63"/>
      <c r="E25" s="67">
        <v>21</v>
      </c>
      <c r="F25" s="39" t="s">
        <v>0</v>
      </c>
      <c r="G25" s="235">
        <f>ZakladDPHZaklVypocet</f>
        <v>0</v>
      </c>
      <c r="H25" s="236"/>
      <c r="I25" s="236"/>
      <c r="J25" s="40" t="str">
        <f t="shared" si="0"/>
        <v>CZK</v>
      </c>
    </row>
    <row r="26" spans="1:10" ht="23.25" hidden="1" customHeight="1">
      <c r="A26" s="2"/>
      <c r="B26" s="32" t="s">
        <v>16</v>
      </c>
      <c r="C26" s="68"/>
      <c r="D26" s="54"/>
      <c r="E26" s="69">
        <f>SazbaDPH2</f>
        <v>21</v>
      </c>
      <c r="F26" s="30" t="s">
        <v>0</v>
      </c>
      <c r="G26" s="203">
        <f>I25*E25/100</f>
        <v>0</v>
      </c>
      <c r="H26" s="204"/>
      <c r="I26" s="204"/>
      <c r="J26" s="37" t="str">
        <f t="shared" si="0"/>
        <v>CZK</v>
      </c>
    </row>
    <row r="27" spans="1:10" ht="23.25" customHeight="1" thickBot="1">
      <c r="A27" s="2">
        <f>ZakladDPHSni+ZakladDPHZakl</f>
        <v>0</v>
      </c>
      <c r="B27" s="31" t="s">
        <v>5</v>
      </c>
      <c r="C27" s="70"/>
      <c r="D27" s="71"/>
      <c r="E27" s="70"/>
      <c r="F27" s="16"/>
      <c r="G27" s="205">
        <f>CenaCelkemBezDPH-(ZakladDPHSni+ZakladDPHZakl)</f>
        <v>0</v>
      </c>
      <c r="H27" s="205"/>
      <c r="I27" s="205"/>
      <c r="J27" s="41" t="str">
        <f t="shared" si="0"/>
        <v>CZK</v>
      </c>
    </row>
    <row r="28" spans="1:10" ht="27.75" customHeight="1" thickBot="1">
      <c r="A28" s="2">
        <f>(A27-INT(A27))*100</f>
        <v>0</v>
      </c>
      <c r="B28" s="116" t="s">
        <v>25</v>
      </c>
      <c r="C28" s="117"/>
      <c r="D28" s="117"/>
      <c r="E28" s="118"/>
      <c r="F28" s="119"/>
      <c r="G28" s="239">
        <f>A27</f>
        <v>0</v>
      </c>
      <c r="H28" s="239"/>
      <c r="I28" s="239"/>
      <c r="J28" s="120" t="str">
        <f t="shared" si="0"/>
        <v>CZK</v>
      </c>
    </row>
    <row r="29" spans="1:10" ht="27.75" hidden="1" customHeight="1" thickBot="1">
      <c r="A29" s="2"/>
      <c r="B29" s="116" t="s">
        <v>37</v>
      </c>
      <c r="C29" s="121"/>
      <c r="D29" s="121"/>
      <c r="E29" s="121"/>
      <c r="F29" s="122"/>
      <c r="G29" s="238">
        <f>ZakladDPHSni+DPHSni+ZakladDPHZakl+DPHZakl+Zaokrouhleni</f>
        <v>0</v>
      </c>
      <c r="H29" s="238"/>
      <c r="I29" s="238"/>
      <c r="J29" s="123" t="s">
        <v>65</v>
      </c>
    </row>
    <row r="30" spans="1:10" ht="12.75"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240"/>
      <c r="E34" s="241"/>
      <c r="G34" s="242"/>
      <c r="H34" s="243"/>
      <c r="I34" s="243"/>
      <c r="J34" s="25"/>
    </row>
    <row r="35" spans="1:10" ht="12.75" customHeight="1">
      <c r="A35" s="2"/>
      <c r="B35" s="2"/>
      <c r="D35" s="232" t="s">
        <v>2</v>
      </c>
      <c r="E35" s="232"/>
      <c r="H35" s="10" t="s">
        <v>3</v>
      </c>
      <c r="J35" s="9"/>
    </row>
    <row r="36" spans="1:10" ht="13.5" customHeight="1" thickBot="1">
      <c r="A36" s="11"/>
      <c r="B36" s="11"/>
      <c r="C36" s="75"/>
      <c r="D36" s="75"/>
      <c r="E36" s="75"/>
      <c r="F36" s="12"/>
      <c r="G36" s="12"/>
      <c r="H36" s="12"/>
      <c r="I36" s="12"/>
      <c r="J36" s="13"/>
    </row>
    <row r="37" spans="1:10" ht="27" customHeight="1">
      <c r="B37" s="89" t="s">
        <v>17</v>
      </c>
      <c r="C37" s="90"/>
      <c r="D37" s="90"/>
      <c r="E37" s="90"/>
      <c r="F37" s="91"/>
      <c r="G37" s="91"/>
      <c r="H37" s="91"/>
      <c r="I37" s="91"/>
      <c r="J37" s="92"/>
    </row>
    <row r="38" spans="1:10" ht="25.5" customHeight="1">
      <c r="A38" s="88" t="s">
        <v>39</v>
      </c>
      <c r="B38" s="93" t="s">
        <v>18</v>
      </c>
      <c r="C38" s="94" t="s">
        <v>6</v>
      </c>
      <c r="D38" s="94"/>
      <c r="E38" s="94"/>
      <c r="F38" s="95" t="str">
        <f>B23</f>
        <v>Základ pro sníženou DPH</v>
      </c>
      <c r="G38" s="95" t="str">
        <f>B25</f>
        <v>Základ pro základní DPH</v>
      </c>
      <c r="H38" s="96" t="s">
        <v>19</v>
      </c>
      <c r="I38" s="97" t="s">
        <v>1</v>
      </c>
      <c r="J38" s="98" t="s">
        <v>0</v>
      </c>
    </row>
    <row r="39" spans="1:10" ht="25.5" hidden="1" customHeight="1">
      <c r="A39" s="88">
        <v>1</v>
      </c>
      <c r="B39" s="99" t="s">
        <v>43</v>
      </c>
      <c r="C39" s="244"/>
      <c r="D39" s="244"/>
      <c r="E39" s="244"/>
      <c r="F39" s="100">
        <f>'2020_003 01 Pol'!AE18+'2020_003 02 Pol'!AE294+'2020_003 03a Pol'!AE71+'2020_003 03b Pol'!AE59+'2020_003 04 Pol'!AE74+'2020_003 05a Pol'!AE22+'2020_003 05b Pol'!AE27+'2020_003 05c Pol'!AE78+'2020_003 06 Pol'!AE62</f>
        <v>0</v>
      </c>
      <c r="G39" s="101">
        <f>'2020_003 01 Pol'!AF18+'2020_003 02 Pol'!AF294+'2020_003 03a Pol'!AF71+'2020_003 03b Pol'!AF59+'2020_003 04 Pol'!AF74+'2020_003 05a Pol'!AF22+'2020_003 05b Pol'!AF27+'2020_003 05c Pol'!AF78+'2020_003 06 Pol'!AF62</f>
        <v>0</v>
      </c>
      <c r="H39" s="102"/>
      <c r="I39" s="103">
        <f t="shared" ref="I39:I49" si="1">F39+G39+H39</f>
        <v>0</v>
      </c>
      <c r="J39" s="104" t="str">
        <f t="shared" ref="J39:J49" si="2">IF(CenaCelkemVypocet=0,"",I39/CenaCelkemVypocet*100)</f>
        <v/>
      </c>
    </row>
    <row r="40" spans="1:10" ht="25.5" customHeight="1">
      <c r="A40" s="88">
        <v>2</v>
      </c>
      <c r="B40" s="105" t="s">
        <v>44</v>
      </c>
      <c r="C40" s="245" t="s">
        <v>45</v>
      </c>
      <c r="D40" s="245"/>
      <c r="E40" s="245"/>
      <c r="F40" s="106">
        <f>'2020_003 01 Pol'!AE18+'2020_003 02 Pol'!AE294+'2020_003 03a Pol'!AE71+'2020_003 03b Pol'!AE59+'2020_003 04 Pol'!AE74+'2020_003 05a Pol'!AE22+'2020_003 05b Pol'!AE27+'2020_003 05c Pol'!AE78+'2020_003 06 Pol'!AE62</f>
        <v>0</v>
      </c>
      <c r="G40" s="107">
        <f>'2020_003 01 Pol'!AF18+'2020_003 02 Pol'!AF294+'2020_003 03a Pol'!AF71+'2020_003 03b Pol'!AF59+'2020_003 04 Pol'!AF74+'2020_003 05a Pol'!AF22+'2020_003 05b Pol'!AF27+'2020_003 05c Pol'!AF78+'2020_003 06 Pol'!AF62</f>
        <v>0</v>
      </c>
      <c r="H40" s="107"/>
      <c r="I40" s="108">
        <f t="shared" si="1"/>
        <v>0</v>
      </c>
      <c r="J40" s="109" t="str">
        <f t="shared" si="2"/>
        <v/>
      </c>
    </row>
    <row r="41" spans="1:10" ht="25.5" customHeight="1">
      <c r="A41" s="88">
        <v>3</v>
      </c>
      <c r="B41" s="110" t="s">
        <v>46</v>
      </c>
      <c r="C41" s="244" t="s">
        <v>47</v>
      </c>
      <c r="D41" s="244"/>
      <c r="E41" s="244"/>
      <c r="F41" s="111">
        <f>'2020_003 01 Pol'!AE18</f>
        <v>0</v>
      </c>
      <c r="G41" s="102">
        <f>'2020_003 01 Pol'!AF18</f>
        <v>0</v>
      </c>
      <c r="H41" s="102"/>
      <c r="I41" s="103">
        <f t="shared" si="1"/>
        <v>0</v>
      </c>
      <c r="J41" s="104" t="str">
        <f t="shared" si="2"/>
        <v/>
      </c>
    </row>
    <row r="42" spans="1:10" ht="25.5" customHeight="1">
      <c r="A42" s="88">
        <v>3</v>
      </c>
      <c r="B42" s="110" t="s">
        <v>48</v>
      </c>
      <c r="C42" s="244" t="s">
        <v>49</v>
      </c>
      <c r="D42" s="244"/>
      <c r="E42" s="244"/>
      <c r="F42" s="111">
        <f>'2020_003 02 Pol'!AE294</f>
        <v>0</v>
      </c>
      <c r="G42" s="102">
        <f>'2020_003 02 Pol'!AF294</f>
        <v>0</v>
      </c>
      <c r="H42" s="102"/>
      <c r="I42" s="103">
        <f t="shared" si="1"/>
        <v>0</v>
      </c>
      <c r="J42" s="104" t="str">
        <f t="shared" si="2"/>
        <v/>
      </c>
    </row>
    <row r="43" spans="1:10" ht="25.5" customHeight="1">
      <c r="A43" s="88">
        <v>3</v>
      </c>
      <c r="B43" s="110" t="s">
        <v>50</v>
      </c>
      <c r="C43" s="244" t="s">
        <v>51</v>
      </c>
      <c r="D43" s="244"/>
      <c r="E43" s="244"/>
      <c r="F43" s="111">
        <f>'2020_003 03a Pol'!AE71</f>
        <v>0</v>
      </c>
      <c r="G43" s="102">
        <f>'2020_003 03a Pol'!AF71</f>
        <v>0</v>
      </c>
      <c r="H43" s="102"/>
      <c r="I43" s="103">
        <f t="shared" si="1"/>
        <v>0</v>
      </c>
      <c r="J43" s="104" t="str">
        <f t="shared" si="2"/>
        <v/>
      </c>
    </row>
    <row r="44" spans="1:10" ht="25.5" customHeight="1">
      <c r="A44" s="88">
        <v>3</v>
      </c>
      <c r="B44" s="110" t="s">
        <v>52</v>
      </c>
      <c r="C44" s="244" t="s">
        <v>53</v>
      </c>
      <c r="D44" s="244"/>
      <c r="E44" s="244"/>
      <c r="F44" s="111">
        <f>'2020_003 03b Pol'!AE59</f>
        <v>0</v>
      </c>
      <c r="G44" s="102">
        <f>'2020_003 03b Pol'!AF59</f>
        <v>0</v>
      </c>
      <c r="H44" s="102"/>
      <c r="I44" s="103">
        <f t="shared" si="1"/>
        <v>0</v>
      </c>
      <c r="J44" s="104" t="str">
        <f t="shared" si="2"/>
        <v/>
      </c>
    </row>
    <row r="45" spans="1:10" ht="25.5" customHeight="1">
      <c r="A45" s="88">
        <v>3</v>
      </c>
      <c r="B45" s="110" t="s">
        <v>54</v>
      </c>
      <c r="C45" s="244" t="s">
        <v>55</v>
      </c>
      <c r="D45" s="244"/>
      <c r="E45" s="244"/>
      <c r="F45" s="111">
        <f>'2020_003 04 Pol'!AE74</f>
        <v>0</v>
      </c>
      <c r="G45" s="102">
        <f>'2020_003 04 Pol'!AF74</f>
        <v>0</v>
      </c>
      <c r="H45" s="102"/>
      <c r="I45" s="103">
        <f t="shared" si="1"/>
        <v>0</v>
      </c>
      <c r="J45" s="104" t="str">
        <f t="shared" si="2"/>
        <v/>
      </c>
    </row>
    <row r="46" spans="1:10" ht="25.5" customHeight="1">
      <c r="A46" s="88">
        <v>3</v>
      </c>
      <c r="B46" s="110" t="s">
        <v>56</v>
      </c>
      <c r="C46" s="244" t="s">
        <v>57</v>
      </c>
      <c r="D46" s="244"/>
      <c r="E46" s="244"/>
      <c r="F46" s="111">
        <f>'2020_003 05a Pol'!AE22</f>
        <v>0</v>
      </c>
      <c r="G46" s="102">
        <f>'2020_003 05a Pol'!AF22</f>
        <v>0</v>
      </c>
      <c r="H46" s="102"/>
      <c r="I46" s="103">
        <f t="shared" si="1"/>
        <v>0</v>
      </c>
      <c r="J46" s="104" t="str">
        <f t="shared" si="2"/>
        <v/>
      </c>
    </row>
    <row r="47" spans="1:10" ht="25.5" customHeight="1">
      <c r="A47" s="88">
        <v>3</v>
      </c>
      <c r="B47" s="110" t="s">
        <v>58</v>
      </c>
      <c r="C47" s="244" t="s">
        <v>59</v>
      </c>
      <c r="D47" s="244"/>
      <c r="E47" s="244"/>
      <c r="F47" s="111">
        <f>'2020_003 05b Pol'!AE27</f>
        <v>0</v>
      </c>
      <c r="G47" s="102">
        <f>'2020_003 05b Pol'!AF27</f>
        <v>0</v>
      </c>
      <c r="H47" s="102"/>
      <c r="I47" s="103">
        <f t="shared" si="1"/>
        <v>0</v>
      </c>
      <c r="J47" s="104" t="str">
        <f t="shared" si="2"/>
        <v/>
      </c>
    </row>
    <row r="48" spans="1:10" ht="25.5" customHeight="1">
      <c r="A48" s="88">
        <v>3</v>
      </c>
      <c r="B48" s="110" t="s">
        <v>60</v>
      </c>
      <c r="C48" s="244" t="s">
        <v>61</v>
      </c>
      <c r="D48" s="244"/>
      <c r="E48" s="244"/>
      <c r="F48" s="111">
        <f>'2020_003 05c Pol'!AE78</f>
        <v>0</v>
      </c>
      <c r="G48" s="102">
        <f>'2020_003 05c Pol'!AF78</f>
        <v>0</v>
      </c>
      <c r="H48" s="102"/>
      <c r="I48" s="103">
        <f t="shared" si="1"/>
        <v>0</v>
      </c>
      <c r="J48" s="104" t="str">
        <f t="shared" si="2"/>
        <v/>
      </c>
    </row>
    <row r="49" spans="1:10" ht="25.5" customHeight="1">
      <c r="A49" s="88">
        <v>3</v>
      </c>
      <c r="B49" s="110" t="s">
        <v>62</v>
      </c>
      <c r="C49" s="244" t="s">
        <v>63</v>
      </c>
      <c r="D49" s="244"/>
      <c r="E49" s="244"/>
      <c r="F49" s="111">
        <f>'2020_003 06 Pol'!AE62</f>
        <v>0</v>
      </c>
      <c r="G49" s="102">
        <f>'2020_003 06 Pol'!AF62</f>
        <v>0</v>
      </c>
      <c r="H49" s="102"/>
      <c r="I49" s="103">
        <f t="shared" si="1"/>
        <v>0</v>
      </c>
      <c r="J49" s="104" t="str">
        <f t="shared" si="2"/>
        <v/>
      </c>
    </row>
    <row r="50" spans="1:10" ht="25.5" customHeight="1">
      <c r="A50" s="88"/>
      <c r="B50" s="248" t="s">
        <v>64</v>
      </c>
      <c r="C50" s="249"/>
      <c r="D50" s="249"/>
      <c r="E50" s="249"/>
      <c r="F50" s="112">
        <f>SUMIF(A39:A49,"=1",F39:F49)</f>
        <v>0</v>
      </c>
      <c r="G50" s="113">
        <f>SUMIF(A39:A49,"=1",G39:G49)</f>
        <v>0</v>
      </c>
      <c r="H50" s="113">
        <f>SUMIF(A39:A49,"=1",H39:H49)</f>
        <v>0</v>
      </c>
      <c r="I50" s="114">
        <f>SUMIF(A39:A49,"=1",I39:I49)</f>
        <v>0</v>
      </c>
      <c r="J50" s="115">
        <f>SUMIF(A39:A49,"=1",J39:J49)</f>
        <v>0</v>
      </c>
    </row>
    <row r="54" spans="1:10" ht="15.6">
      <c r="B54" s="124" t="s">
        <v>66</v>
      </c>
    </row>
    <row r="56" spans="1:10" ht="25.5" customHeight="1">
      <c r="A56" s="126"/>
      <c r="B56" s="129" t="s">
        <v>18</v>
      </c>
      <c r="C56" s="129" t="s">
        <v>6</v>
      </c>
      <c r="D56" s="130"/>
      <c r="E56" s="130"/>
      <c r="F56" s="131" t="s">
        <v>67</v>
      </c>
      <c r="G56" s="131"/>
      <c r="H56" s="131"/>
      <c r="I56" s="131" t="s">
        <v>31</v>
      </c>
      <c r="J56" s="131" t="s">
        <v>0</v>
      </c>
    </row>
    <row r="57" spans="1:10" ht="36.75" customHeight="1">
      <c r="A57" s="127"/>
      <c r="B57" s="132" t="s">
        <v>68</v>
      </c>
      <c r="C57" s="246" t="s">
        <v>69</v>
      </c>
      <c r="D57" s="247"/>
      <c r="E57" s="247"/>
      <c r="F57" s="138" t="s">
        <v>26</v>
      </c>
      <c r="G57" s="139"/>
      <c r="H57" s="139"/>
      <c r="I57" s="139">
        <f>'2020_003 06 Pol'!G8+'2020_003 06 Pol'!G57</f>
        <v>0</v>
      </c>
      <c r="J57" s="136" t="str">
        <f>IF(I107=0,"",I57/I107*100)</f>
        <v/>
      </c>
    </row>
    <row r="58" spans="1:10" ht="36.75" customHeight="1">
      <c r="A58" s="127"/>
      <c r="B58" s="132" t="s">
        <v>68</v>
      </c>
      <c r="C58" s="246" t="s">
        <v>70</v>
      </c>
      <c r="D58" s="247"/>
      <c r="E58" s="247"/>
      <c r="F58" s="138" t="s">
        <v>26</v>
      </c>
      <c r="G58" s="139"/>
      <c r="H58" s="139"/>
      <c r="I58" s="139">
        <f>'2020_003 03a Pol'!G8</f>
        <v>0</v>
      </c>
      <c r="J58" s="136" t="str">
        <f>IF(I107=0,"",I58/I107*100)</f>
        <v/>
      </c>
    </row>
    <row r="59" spans="1:10" ht="36.75" customHeight="1">
      <c r="A59" s="127"/>
      <c r="B59" s="132" t="s">
        <v>71</v>
      </c>
      <c r="C59" s="246" t="s">
        <v>72</v>
      </c>
      <c r="D59" s="247"/>
      <c r="E59" s="247"/>
      <c r="F59" s="138" t="s">
        <v>26</v>
      </c>
      <c r="G59" s="139"/>
      <c r="H59" s="139"/>
      <c r="I59" s="139">
        <f>'2020_003 05c Pol'!G69</f>
        <v>0</v>
      </c>
      <c r="J59" s="136" t="str">
        <f>IF(I107=0,"",I59/I107*100)</f>
        <v/>
      </c>
    </row>
    <row r="60" spans="1:10" ht="36.75" customHeight="1">
      <c r="A60" s="127"/>
      <c r="B60" s="132" t="s">
        <v>73</v>
      </c>
      <c r="C60" s="246" t="s">
        <v>70</v>
      </c>
      <c r="D60" s="247"/>
      <c r="E60" s="247"/>
      <c r="F60" s="138" t="s">
        <v>26</v>
      </c>
      <c r="G60" s="139"/>
      <c r="H60" s="139"/>
      <c r="I60" s="139">
        <f>'2020_003 03b Pol'!G8</f>
        <v>0</v>
      </c>
      <c r="J60" s="136" t="str">
        <f>IF(I107=0,"",I60/I107*100)</f>
        <v/>
      </c>
    </row>
    <row r="61" spans="1:10" ht="36.75" customHeight="1">
      <c r="A61" s="127"/>
      <c r="B61" s="132" t="s">
        <v>74</v>
      </c>
      <c r="C61" s="246" t="s">
        <v>75</v>
      </c>
      <c r="D61" s="247"/>
      <c r="E61" s="247"/>
      <c r="F61" s="138" t="s">
        <v>26</v>
      </c>
      <c r="G61" s="139"/>
      <c r="H61" s="139"/>
      <c r="I61" s="139">
        <f>'2020_003 03b Pol'!G15</f>
        <v>0</v>
      </c>
      <c r="J61" s="136" t="str">
        <f>IF(I107=0,"",I61/I107*100)</f>
        <v/>
      </c>
    </row>
    <row r="62" spans="1:10" ht="36.75" customHeight="1">
      <c r="A62" s="127"/>
      <c r="B62" s="132" t="s">
        <v>76</v>
      </c>
      <c r="C62" s="246" t="s">
        <v>77</v>
      </c>
      <c r="D62" s="247"/>
      <c r="E62" s="247"/>
      <c r="F62" s="138" t="s">
        <v>26</v>
      </c>
      <c r="G62" s="139"/>
      <c r="H62" s="139"/>
      <c r="I62" s="139">
        <f>'2020_003 03b Pol'!G22</f>
        <v>0</v>
      </c>
      <c r="J62" s="136" t="str">
        <f>IF(I107=0,"",I62/I107*100)</f>
        <v/>
      </c>
    </row>
    <row r="63" spans="1:10" ht="36.75" customHeight="1">
      <c r="A63" s="127"/>
      <c r="B63" s="132" t="s">
        <v>78</v>
      </c>
      <c r="C63" s="246" t="s">
        <v>79</v>
      </c>
      <c r="D63" s="247"/>
      <c r="E63" s="247"/>
      <c r="F63" s="138" t="s">
        <v>26</v>
      </c>
      <c r="G63" s="139"/>
      <c r="H63" s="139"/>
      <c r="I63" s="139">
        <f>'2020_003 03b Pol'!G32</f>
        <v>0</v>
      </c>
      <c r="J63" s="136" t="str">
        <f>IF(I107=0,"",I63/I107*100)</f>
        <v/>
      </c>
    </row>
    <row r="64" spans="1:10" ht="36.75" customHeight="1">
      <c r="A64" s="127"/>
      <c r="B64" s="132" t="s">
        <v>80</v>
      </c>
      <c r="C64" s="246" t="s">
        <v>81</v>
      </c>
      <c r="D64" s="247"/>
      <c r="E64" s="247"/>
      <c r="F64" s="138" t="s">
        <v>26</v>
      </c>
      <c r="G64" s="139"/>
      <c r="H64" s="139"/>
      <c r="I64" s="139">
        <f>'2020_003 03b Pol'!G41</f>
        <v>0</v>
      </c>
      <c r="J64" s="136" t="str">
        <f>IF(I107=0,"",I64/I107*100)</f>
        <v/>
      </c>
    </row>
    <row r="65" spans="1:10" ht="36.75" customHeight="1">
      <c r="A65" s="127"/>
      <c r="B65" s="132" t="s">
        <v>82</v>
      </c>
      <c r="C65" s="246" t="s">
        <v>83</v>
      </c>
      <c r="D65" s="247"/>
      <c r="E65" s="247"/>
      <c r="F65" s="138" t="s">
        <v>26</v>
      </c>
      <c r="G65" s="139"/>
      <c r="H65" s="139"/>
      <c r="I65" s="139">
        <f>'2020_003 03b Pol'!G43</f>
        <v>0</v>
      </c>
      <c r="J65" s="136" t="str">
        <f>IF(I107=0,"",I65/I107*100)</f>
        <v/>
      </c>
    </row>
    <row r="66" spans="1:10" ht="36.75" customHeight="1">
      <c r="A66" s="127"/>
      <c r="B66" s="132" t="s">
        <v>84</v>
      </c>
      <c r="C66" s="246" t="s">
        <v>85</v>
      </c>
      <c r="D66" s="247"/>
      <c r="E66" s="247"/>
      <c r="F66" s="138" t="s">
        <v>26</v>
      </c>
      <c r="G66" s="139"/>
      <c r="H66" s="139"/>
      <c r="I66" s="139">
        <f>'2020_003 03b Pol'!G49</f>
        <v>0</v>
      </c>
      <c r="J66" s="136" t="str">
        <f>IF(I107=0,"",I66/I107*100)</f>
        <v/>
      </c>
    </row>
    <row r="67" spans="1:10" ht="36.75" customHeight="1">
      <c r="A67" s="127"/>
      <c r="B67" s="132" t="s">
        <v>86</v>
      </c>
      <c r="C67" s="246" t="s">
        <v>75</v>
      </c>
      <c r="D67" s="247"/>
      <c r="E67" s="247"/>
      <c r="F67" s="138" t="s">
        <v>26</v>
      </c>
      <c r="G67" s="139"/>
      <c r="H67" s="139"/>
      <c r="I67" s="139">
        <f>'2020_003 03a Pol'!G15</f>
        <v>0</v>
      </c>
      <c r="J67" s="136" t="str">
        <f>IF(I107=0,"",I67/I107*100)</f>
        <v/>
      </c>
    </row>
    <row r="68" spans="1:10" ht="36.75" customHeight="1">
      <c r="A68" s="127"/>
      <c r="B68" s="132" t="s">
        <v>87</v>
      </c>
      <c r="C68" s="246" t="s">
        <v>88</v>
      </c>
      <c r="D68" s="247"/>
      <c r="E68" s="247"/>
      <c r="F68" s="138" t="s">
        <v>26</v>
      </c>
      <c r="G68" s="139"/>
      <c r="H68" s="139"/>
      <c r="I68" s="139">
        <f>'2020_003 05c Pol'!G8</f>
        <v>0</v>
      </c>
      <c r="J68" s="136" t="str">
        <f>IF(I107=0,"",I68/I107*100)</f>
        <v/>
      </c>
    </row>
    <row r="69" spans="1:10" ht="36.75" customHeight="1">
      <c r="A69" s="127"/>
      <c r="B69" s="132" t="s">
        <v>87</v>
      </c>
      <c r="C69" s="246" t="s">
        <v>89</v>
      </c>
      <c r="D69" s="247"/>
      <c r="E69" s="247"/>
      <c r="F69" s="138" t="s">
        <v>26</v>
      </c>
      <c r="G69" s="139"/>
      <c r="H69" s="139"/>
      <c r="I69" s="139">
        <f>'2020_003 03a Pol'!G21</f>
        <v>0</v>
      </c>
      <c r="J69" s="136" t="str">
        <f>IF(I107=0,"",I69/I107*100)</f>
        <v/>
      </c>
    </row>
    <row r="70" spans="1:10" ht="36.75" customHeight="1">
      <c r="A70" s="127"/>
      <c r="B70" s="132" t="s">
        <v>90</v>
      </c>
      <c r="C70" s="246" t="s">
        <v>91</v>
      </c>
      <c r="D70" s="247"/>
      <c r="E70" s="247"/>
      <c r="F70" s="138" t="s">
        <v>26</v>
      </c>
      <c r="G70" s="139"/>
      <c r="H70" s="139"/>
      <c r="I70" s="139">
        <f>'2020_003 05c Pol'!G19</f>
        <v>0</v>
      </c>
      <c r="J70" s="136" t="str">
        <f>IF(I107=0,"",I70/I107*100)</f>
        <v/>
      </c>
    </row>
    <row r="71" spans="1:10" ht="36.75" customHeight="1">
      <c r="A71" s="127"/>
      <c r="B71" s="132" t="s">
        <v>90</v>
      </c>
      <c r="C71" s="246" t="s">
        <v>92</v>
      </c>
      <c r="D71" s="247"/>
      <c r="E71" s="247"/>
      <c r="F71" s="138" t="s">
        <v>26</v>
      </c>
      <c r="G71" s="139"/>
      <c r="H71" s="139"/>
      <c r="I71" s="139">
        <f>'2020_003 03a Pol'!G26</f>
        <v>0</v>
      </c>
      <c r="J71" s="136" t="str">
        <f>IF(I107=0,"",I71/I107*100)</f>
        <v/>
      </c>
    </row>
    <row r="72" spans="1:10" ht="36.75" customHeight="1">
      <c r="A72" s="127"/>
      <c r="B72" s="132" t="s">
        <v>93</v>
      </c>
      <c r="C72" s="246" t="s">
        <v>77</v>
      </c>
      <c r="D72" s="247"/>
      <c r="E72" s="247"/>
      <c r="F72" s="138" t="s">
        <v>26</v>
      </c>
      <c r="G72" s="139"/>
      <c r="H72" s="139"/>
      <c r="I72" s="139">
        <f>'2020_003 03a Pol'!G28</f>
        <v>0</v>
      </c>
      <c r="J72" s="136" t="str">
        <f>IF(I107=0,"",I72/I107*100)</f>
        <v/>
      </c>
    </row>
    <row r="73" spans="1:10" ht="36.75" customHeight="1">
      <c r="A73" s="127"/>
      <c r="B73" s="132" t="s">
        <v>93</v>
      </c>
      <c r="C73" s="246" t="s">
        <v>94</v>
      </c>
      <c r="D73" s="247"/>
      <c r="E73" s="247"/>
      <c r="F73" s="138" t="s">
        <v>26</v>
      </c>
      <c r="G73" s="139"/>
      <c r="H73" s="139"/>
      <c r="I73" s="139">
        <f>'2020_003 05c Pol'!G33</f>
        <v>0</v>
      </c>
      <c r="J73" s="136" t="str">
        <f>IF(I107=0,"",I73/I107*100)</f>
        <v/>
      </c>
    </row>
    <row r="74" spans="1:10" ht="36.75" customHeight="1">
      <c r="A74" s="127"/>
      <c r="B74" s="132" t="s">
        <v>95</v>
      </c>
      <c r="C74" s="246" t="s">
        <v>96</v>
      </c>
      <c r="D74" s="247"/>
      <c r="E74" s="247"/>
      <c r="F74" s="138" t="s">
        <v>26</v>
      </c>
      <c r="G74" s="139"/>
      <c r="H74" s="139"/>
      <c r="I74" s="139">
        <f>'2020_003 05c Pol'!G37</f>
        <v>0</v>
      </c>
      <c r="J74" s="136" t="str">
        <f>IF(I107=0,"",I74/I107*100)</f>
        <v/>
      </c>
    </row>
    <row r="75" spans="1:10" ht="36.75" customHeight="1">
      <c r="A75" s="127"/>
      <c r="B75" s="132" t="s">
        <v>95</v>
      </c>
      <c r="C75" s="246" t="s">
        <v>79</v>
      </c>
      <c r="D75" s="247"/>
      <c r="E75" s="247"/>
      <c r="F75" s="138" t="s">
        <v>26</v>
      </c>
      <c r="G75" s="139"/>
      <c r="H75" s="139"/>
      <c r="I75" s="139">
        <f>'2020_003 03a Pol'!G41</f>
        <v>0</v>
      </c>
      <c r="J75" s="136" t="str">
        <f>IF(I107=0,"",I75/I107*100)</f>
        <v/>
      </c>
    </row>
    <row r="76" spans="1:10" ht="36.75" customHeight="1">
      <c r="A76" s="127"/>
      <c r="B76" s="132" t="s">
        <v>97</v>
      </c>
      <c r="C76" s="246" t="s">
        <v>81</v>
      </c>
      <c r="D76" s="247"/>
      <c r="E76" s="247"/>
      <c r="F76" s="138" t="s">
        <v>26</v>
      </c>
      <c r="G76" s="139"/>
      <c r="H76" s="139"/>
      <c r="I76" s="139">
        <f>'2020_003 03a Pol'!G51</f>
        <v>0</v>
      </c>
      <c r="J76" s="136" t="str">
        <f>IF(I107=0,"",I76/I107*100)</f>
        <v/>
      </c>
    </row>
    <row r="77" spans="1:10" ht="36.75" customHeight="1">
      <c r="A77" s="127"/>
      <c r="B77" s="132" t="s">
        <v>97</v>
      </c>
      <c r="C77" s="246" t="s">
        <v>98</v>
      </c>
      <c r="D77" s="247"/>
      <c r="E77" s="247"/>
      <c r="F77" s="138" t="s">
        <v>26</v>
      </c>
      <c r="G77" s="139"/>
      <c r="H77" s="139"/>
      <c r="I77" s="139">
        <f>'2020_003 05c Pol'!G41</f>
        <v>0</v>
      </c>
      <c r="J77" s="136" t="str">
        <f>IF(I107=0,"",I77/I107*100)</f>
        <v/>
      </c>
    </row>
    <row r="78" spans="1:10" ht="36.75" customHeight="1">
      <c r="A78" s="127"/>
      <c r="B78" s="132" t="s">
        <v>99</v>
      </c>
      <c r="C78" s="246" t="s">
        <v>100</v>
      </c>
      <c r="D78" s="247"/>
      <c r="E78" s="247"/>
      <c r="F78" s="138" t="s">
        <v>26</v>
      </c>
      <c r="G78" s="139"/>
      <c r="H78" s="139"/>
      <c r="I78" s="139">
        <f>'2020_003 05c Pol'!G48</f>
        <v>0</v>
      </c>
      <c r="J78" s="136" t="str">
        <f>IF(I107=0,"",I78/I107*100)</f>
        <v/>
      </c>
    </row>
    <row r="79" spans="1:10" ht="36.75" customHeight="1">
      <c r="A79" s="127"/>
      <c r="B79" s="132" t="s">
        <v>99</v>
      </c>
      <c r="C79" s="246" t="s">
        <v>83</v>
      </c>
      <c r="D79" s="247"/>
      <c r="E79" s="247"/>
      <c r="F79" s="138" t="s">
        <v>26</v>
      </c>
      <c r="G79" s="139"/>
      <c r="H79" s="139"/>
      <c r="I79" s="139">
        <f>'2020_003 03a Pol'!G53</f>
        <v>0</v>
      </c>
      <c r="J79" s="136" t="str">
        <f>IF(I107=0,"",I79/I107*100)</f>
        <v/>
      </c>
    </row>
    <row r="80" spans="1:10" ht="36.75" customHeight="1">
      <c r="A80" s="127"/>
      <c r="B80" s="132" t="s">
        <v>101</v>
      </c>
      <c r="C80" s="246" t="s">
        <v>102</v>
      </c>
      <c r="D80" s="247"/>
      <c r="E80" s="247"/>
      <c r="F80" s="138" t="s">
        <v>26</v>
      </c>
      <c r="G80" s="139"/>
      <c r="H80" s="139"/>
      <c r="I80" s="139">
        <f>'2020_003 05c Pol'!G62</f>
        <v>0</v>
      </c>
      <c r="J80" s="136" t="str">
        <f>IF(I107=0,"",I80/I107*100)</f>
        <v/>
      </c>
    </row>
    <row r="81" spans="1:10" ht="36.75" customHeight="1">
      <c r="A81" s="127"/>
      <c r="B81" s="132" t="s">
        <v>101</v>
      </c>
      <c r="C81" s="246" t="s">
        <v>85</v>
      </c>
      <c r="D81" s="247"/>
      <c r="E81" s="247"/>
      <c r="F81" s="138" t="s">
        <v>26</v>
      </c>
      <c r="G81" s="139"/>
      <c r="H81" s="139"/>
      <c r="I81" s="139">
        <f>'2020_003 03a Pol'!G61</f>
        <v>0</v>
      </c>
      <c r="J81" s="136" t="str">
        <f>IF(I107=0,"",I81/I107*100)</f>
        <v/>
      </c>
    </row>
    <row r="82" spans="1:10" ht="36.75" customHeight="1">
      <c r="A82" s="127"/>
      <c r="B82" s="132" t="s">
        <v>103</v>
      </c>
      <c r="C82" s="246" t="s">
        <v>104</v>
      </c>
      <c r="D82" s="247"/>
      <c r="E82" s="247"/>
      <c r="F82" s="138" t="s">
        <v>26</v>
      </c>
      <c r="G82" s="139"/>
      <c r="H82" s="139"/>
      <c r="I82" s="139">
        <f>'2020_003 05a Pol'!G8+'2020_003 05b Pol'!G8</f>
        <v>0</v>
      </c>
      <c r="J82" s="136" t="str">
        <f>IF(I107=0,"",I82/I107*100)</f>
        <v/>
      </c>
    </row>
    <row r="83" spans="1:10" ht="36.75" customHeight="1">
      <c r="A83" s="127"/>
      <c r="B83" s="132" t="s">
        <v>105</v>
      </c>
      <c r="C83" s="246" t="s">
        <v>106</v>
      </c>
      <c r="D83" s="247"/>
      <c r="E83" s="247"/>
      <c r="F83" s="138" t="s">
        <v>26</v>
      </c>
      <c r="G83" s="139"/>
      <c r="H83" s="139"/>
      <c r="I83" s="139">
        <f>'2020_003 02 Pol'!G8</f>
        <v>0</v>
      </c>
      <c r="J83" s="136" t="str">
        <f>IF(I107=0,"",I83/I107*100)</f>
        <v/>
      </c>
    </row>
    <row r="84" spans="1:10" ht="36.75" customHeight="1">
      <c r="A84" s="127"/>
      <c r="B84" s="132" t="s">
        <v>107</v>
      </c>
      <c r="C84" s="246" t="s">
        <v>108</v>
      </c>
      <c r="D84" s="247"/>
      <c r="E84" s="247"/>
      <c r="F84" s="138" t="s">
        <v>26</v>
      </c>
      <c r="G84" s="139"/>
      <c r="H84" s="139"/>
      <c r="I84" s="139">
        <f>'2020_003 02 Pol'!G40</f>
        <v>0</v>
      </c>
      <c r="J84" s="136" t="str">
        <f>IF(I107=0,"",I84/I107*100)</f>
        <v/>
      </c>
    </row>
    <row r="85" spans="1:10" ht="36.75" customHeight="1">
      <c r="A85" s="127"/>
      <c r="B85" s="132" t="s">
        <v>109</v>
      </c>
      <c r="C85" s="246" t="s">
        <v>110</v>
      </c>
      <c r="D85" s="247"/>
      <c r="E85" s="247"/>
      <c r="F85" s="138" t="s">
        <v>26</v>
      </c>
      <c r="G85" s="139"/>
      <c r="H85" s="139"/>
      <c r="I85" s="139">
        <f>'2020_003 02 Pol'!G45</f>
        <v>0</v>
      </c>
      <c r="J85" s="136" t="str">
        <f>IF(I107=0,"",I85/I107*100)</f>
        <v/>
      </c>
    </row>
    <row r="86" spans="1:10" ht="36.75" customHeight="1">
      <c r="A86" s="127"/>
      <c r="B86" s="132" t="s">
        <v>111</v>
      </c>
      <c r="C86" s="246" t="s">
        <v>112</v>
      </c>
      <c r="D86" s="247"/>
      <c r="E86" s="247"/>
      <c r="F86" s="138" t="s">
        <v>26</v>
      </c>
      <c r="G86" s="139"/>
      <c r="H86" s="139"/>
      <c r="I86" s="139">
        <f>'2020_003 02 Pol'!G60</f>
        <v>0</v>
      </c>
      <c r="J86" s="136" t="str">
        <f>IF(I107=0,"",I86/I107*100)</f>
        <v/>
      </c>
    </row>
    <row r="87" spans="1:10" ht="36.75" customHeight="1">
      <c r="A87" s="127"/>
      <c r="B87" s="132" t="s">
        <v>113</v>
      </c>
      <c r="C87" s="246" t="s">
        <v>114</v>
      </c>
      <c r="D87" s="247"/>
      <c r="E87" s="247"/>
      <c r="F87" s="138" t="s">
        <v>26</v>
      </c>
      <c r="G87" s="139"/>
      <c r="H87" s="139"/>
      <c r="I87" s="139">
        <f>'2020_003 02 Pol'!G83</f>
        <v>0</v>
      </c>
      <c r="J87" s="136" t="str">
        <f>IF(I107=0,"",I87/I107*100)</f>
        <v/>
      </c>
    </row>
    <row r="88" spans="1:10" ht="36.75" customHeight="1">
      <c r="A88" s="127"/>
      <c r="B88" s="132" t="s">
        <v>115</v>
      </c>
      <c r="C88" s="246" t="s">
        <v>116</v>
      </c>
      <c r="D88" s="247"/>
      <c r="E88" s="247"/>
      <c r="F88" s="138" t="s">
        <v>26</v>
      </c>
      <c r="G88" s="139"/>
      <c r="H88" s="139"/>
      <c r="I88" s="139">
        <f>'2020_003 02 Pol'!G93</f>
        <v>0</v>
      </c>
      <c r="J88" s="136" t="str">
        <f>IF(I107=0,"",I88/I107*100)</f>
        <v/>
      </c>
    </row>
    <row r="89" spans="1:10" ht="36.75" customHeight="1">
      <c r="A89" s="127"/>
      <c r="B89" s="132" t="s">
        <v>117</v>
      </c>
      <c r="C89" s="246" t="s">
        <v>118</v>
      </c>
      <c r="D89" s="247"/>
      <c r="E89" s="247"/>
      <c r="F89" s="138" t="s">
        <v>26</v>
      </c>
      <c r="G89" s="139"/>
      <c r="H89" s="139"/>
      <c r="I89" s="139">
        <f>'2020_003 02 Pol'!G95</f>
        <v>0</v>
      </c>
      <c r="J89" s="136" t="str">
        <f>IF(I107=0,"",I89/I107*100)</f>
        <v/>
      </c>
    </row>
    <row r="90" spans="1:10" ht="36.75" customHeight="1">
      <c r="A90" s="127"/>
      <c r="B90" s="132" t="s">
        <v>119</v>
      </c>
      <c r="C90" s="246" t="s">
        <v>120</v>
      </c>
      <c r="D90" s="247"/>
      <c r="E90" s="247"/>
      <c r="F90" s="138" t="s">
        <v>26</v>
      </c>
      <c r="G90" s="139"/>
      <c r="H90" s="139"/>
      <c r="I90" s="139">
        <f>'2020_003 02 Pol'!G100</f>
        <v>0</v>
      </c>
      <c r="J90" s="136" t="str">
        <f>IF(I107=0,"",I90/I107*100)</f>
        <v/>
      </c>
    </row>
    <row r="91" spans="1:10" ht="36.75" customHeight="1">
      <c r="A91" s="127"/>
      <c r="B91" s="132" t="s">
        <v>121</v>
      </c>
      <c r="C91" s="246" t="s">
        <v>122</v>
      </c>
      <c r="D91" s="247"/>
      <c r="E91" s="247"/>
      <c r="F91" s="138" t="s">
        <v>26</v>
      </c>
      <c r="G91" s="139"/>
      <c r="H91" s="139"/>
      <c r="I91" s="139">
        <f>'2020_003 02 Pol'!G165</f>
        <v>0</v>
      </c>
      <c r="J91" s="136" t="str">
        <f>IF(I107=0,"",I91/I107*100)</f>
        <v/>
      </c>
    </row>
    <row r="92" spans="1:10" ht="36.75" customHeight="1">
      <c r="A92" s="127"/>
      <c r="B92" s="132" t="s">
        <v>123</v>
      </c>
      <c r="C92" s="246" t="s">
        <v>124</v>
      </c>
      <c r="D92" s="247"/>
      <c r="E92" s="247"/>
      <c r="F92" s="138" t="s">
        <v>26</v>
      </c>
      <c r="G92" s="139"/>
      <c r="H92" s="139"/>
      <c r="I92" s="139">
        <f>'2020_003 04 Pol'!G8</f>
        <v>0</v>
      </c>
      <c r="J92" s="136" t="str">
        <f>IF(I107=0,"",I92/I107*100)</f>
        <v/>
      </c>
    </row>
    <row r="93" spans="1:10" ht="36.75" customHeight="1">
      <c r="A93" s="127"/>
      <c r="B93" s="132" t="s">
        <v>125</v>
      </c>
      <c r="C93" s="246" t="s">
        <v>126</v>
      </c>
      <c r="D93" s="247"/>
      <c r="E93" s="247"/>
      <c r="F93" s="138" t="s">
        <v>27</v>
      </c>
      <c r="G93" s="139"/>
      <c r="H93" s="139"/>
      <c r="I93" s="139">
        <f>'2020_003 02 Pol'!G167</f>
        <v>0</v>
      </c>
      <c r="J93" s="136" t="str">
        <f>IF(I107=0,"",I93/I107*100)</f>
        <v/>
      </c>
    </row>
    <row r="94" spans="1:10" ht="36.75" customHeight="1">
      <c r="A94" s="127"/>
      <c r="B94" s="132" t="s">
        <v>127</v>
      </c>
      <c r="C94" s="246" t="s">
        <v>128</v>
      </c>
      <c r="D94" s="247"/>
      <c r="E94" s="247"/>
      <c r="F94" s="138" t="s">
        <v>27</v>
      </c>
      <c r="G94" s="139"/>
      <c r="H94" s="139"/>
      <c r="I94" s="139">
        <f>'2020_003 04 Pol'!G11</f>
        <v>0</v>
      </c>
      <c r="J94" s="136" t="str">
        <f>IF(I107=0,"",I94/I107*100)</f>
        <v/>
      </c>
    </row>
    <row r="95" spans="1:10" ht="36.75" customHeight="1">
      <c r="A95" s="127"/>
      <c r="B95" s="132" t="s">
        <v>129</v>
      </c>
      <c r="C95" s="246" t="s">
        <v>130</v>
      </c>
      <c r="D95" s="247"/>
      <c r="E95" s="247"/>
      <c r="F95" s="138" t="s">
        <v>27</v>
      </c>
      <c r="G95" s="139"/>
      <c r="H95" s="139"/>
      <c r="I95" s="139">
        <f>'2020_003 04 Pol'!G27</f>
        <v>0</v>
      </c>
      <c r="J95" s="136" t="str">
        <f>IF(I107=0,"",I95/I107*100)</f>
        <v/>
      </c>
    </row>
    <row r="96" spans="1:10" ht="36.75" customHeight="1">
      <c r="A96" s="127"/>
      <c r="B96" s="132" t="s">
        <v>131</v>
      </c>
      <c r="C96" s="246" t="s">
        <v>132</v>
      </c>
      <c r="D96" s="247"/>
      <c r="E96" s="247"/>
      <c r="F96" s="138" t="s">
        <v>27</v>
      </c>
      <c r="G96" s="139"/>
      <c r="H96" s="139"/>
      <c r="I96" s="139">
        <f>'2020_003 04 Pol'!G50</f>
        <v>0</v>
      </c>
      <c r="J96" s="136" t="str">
        <f>IF(I107=0,"",I96/I107*100)</f>
        <v/>
      </c>
    </row>
    <row r="97" spans="1:10" ht="36.75" customHeight="1">
      <c r="A97" s="127"/>
      <c r="B97" s="132" t="s">
        <v>133</v>
      </c>
      <c r="C97" s="246" t="s">
        <v>134</v>
      </c>
      <c r="D97" s="247"/>
      <c r="E97" s="247"/>
      <c r="F97" s="138" t="s">
        <v>27</v>
      </c>
      <c r="G97" s="139"/>
      <c r="H97" s="139"/>
      <c r="I97" s="139">
        <f>'2020_003 02 Pol'!G178</f>
        <v>0</v>
      </c>
      <c r="J97" s="136" t="str">
        <f>IF(I107=0,"",I97/I107*100)</f>
        <v/>
      </c>
    </row>
    <row r="98" spans="1:10" ht="36.75" customHeight="1">
      <c r="A98" s="127"/>
      <c r="B98" s="132" t="s">
        <v>135</v>
      </c>
      <c r="C98" s="246" t="s">
        <v>136</v>
      </c>
      <c r="D98" s="247"/>
      <c r="E98" s="247"/>
      <c r="F98" s="138" t="s">
        <v>27</v>
      </c>
      <c r="G98" s="139"/>
      <c r="H98" s="139"/>
      <c r="I98" s="139">
        <f>'2020_003 02 Pol'!G182</f>
        <v>0</v>
      </c>
      <c r="J98" s="136" t="str">
        <f>IF(I107=0,"",I98/I107*100)</f>
        <v/>
      </c>
    </row>
    <row r="99" spans="1:10" ht="36.75" customHeight="1">
      <c r="A99" s="127"/>
      <c r="B99" s="132" t="s">
        <v>137</v>
      </c>
      <c r="C99" s="246" t="s">
        <v>138</v>
      </c>
      <c r="D99" s="247"/>
      <c r="E99" s="247"/>
      <c r="F99" s="138" t="s">
        <v>27</v>
      </c>
      <c r="G99" s="139"/>
      <c r="H99" s="139"/>
      <c r="I99" s="139">
        <f>'2020_003 02 Pol'!G209</f>
        <v>0</v>
      </c>
      <c r="J99" s="136" t="str">
        <f>IF(I107=0,"",I99/I107*100)</f>
        <v/>
      </c>
    </row>
    <row r="100" spans="1:10" ht="36.75" customHeight="1">
      <c r="A100" s="127"/>
      <c r="B100" s="132" t="s">
        <v>139</v>
      </c>
      <c r="C100" s="246" t="s">
        <v>140</v>
      </c>
      <c r="D100" s="247"/>
      <c r="E100" s="247"/>
      <c r="F100" s="138" t="s">
        <v>27</v>
      </c>
      <c r="G100" s="139"/>
      <c r="H100" s="139"/>
      <c r="I100" s="139">
        <f>'2020_003 02 Pol'!G257</f>
        <v>0</v>
      </c>
      <c r="J100" s="136" t="str">
        <f>IF(I107=0,"",I100/I107*100)</f>
        <v/>
      </c>
    </row>
    <row r="101" spans="1:10" ht="36.75" customHeight="1">
      <c r="A101" s="127"/>
      <c r="B101" s="132" t="s">
        <v>141</v>
      </c>
      <c r="C101" s="246" t="s">
        <v>142</v>
      </c>
      <c r="D101" s="247"/>
      <c r="E101" s="247"/>
      <c r="F101" s="138" t="s">
        <v>27</v>
      </c>
      <c r="G101" s="139"/>
      <c r="H101" s="139"/>
      <c r="I101" s="139">
        <f>'2020_003 02 Pol'!G272</f>
        <v>0</v>
      </c>
      <c r="J101" s="136" t="str">
        <f>IF(I107=0,"",I101/I107*100)</f>
        <v/>
      </c>
    </row>
    <row r="102" spans="1:10" ht="36.75" customHeight="1">
      <c r="A102" s="127"/>
      <c r="B102" s="132" t="s">
        <v>143</v>
      </c>
      <c r="C102" s="246" t="s">
        <v>144</v>
      </c>
      <c r="D102" s="247"/>
      <c r="E102" s="247"/>
      <c r="F102" s="138" t="s">
        <v>27</v>
      </c>
      <c r="G102" s="139"/>
      <c r="H102" s="139"/>
      <c r="I102" s="139">
        <f>'2020_003 02 Pol'!G277</f>
        <v>0</v>
      </c>
      <c r="J102" s="136" t="str">
        <f>IF(I107=0,"",I102/I107*100)</f>
        <v/>
      </c>
    </row>
    <row r="103" spans="1:10" ht="36.75" customHeight="1">
      <c r="A103" s="127"/>
      <c r="B103" s="132" t="s">
        <v>145</v>
      </c>
      <c r="C103" s="246" t="s">
        <v>146</v>
      </c>
      <c r="D103" s="247"/>
      <c r="E103" s="247"/>
      <c r="F103" s="138" t="s">
        <v>27</v>
      </c>
      <c r="G103" s="139"/>
      <c r="H103" s="139"/>
      <c r="I103" s="139">
        <f>'2020_003 06 Pol'!G51</f>
        <v>0</v>
      </c>
      <c r="J103" s="136" t="str">
        <f>IF(I107=0,"",I103/I107*100)</f>
        <v/>
      </c>
    </row>
    <row r="104" spans="1:10" ht="36.75" customHeight="1">
      <c r="A104" s="127"/>
      <c r="B104" s="132" t="s">
        <v>147</v>
      </c>
      <c r="C104" s="246" t="s">
        <v>148</v>
      </c>
      <c r="D104" s="247"/>
      <c r="E104" s="247"/>
      <c r="F104" s="138" t="s">
        <v>149</v>
      </c>
      <c r="G104" s="139"/>
      <c r="H104" s="139"/>
      <c r="I104" s="139">
        <f>'2020_003 02 Pol'!G285</f>
        <v>0</v>
      </c>
      <c r="J104" s="136" t="str">
        <f>IF(I107=0,"",I104/I107*100)</f>
        <v/>
      </c>
    </row>
    <row r="105" spans="1:10" ht="36.75" customHeight="1">
      <c r="A105" s="127"/>
      <c r="B105" s="132" t="s">
        <v>150</v>
      </c>
      <c r="C105" s="246" t="s">
        <v>29</v>
      </c>
      <c r="D105" s="247"/>
      <c r="E105" s="247"/>
      <c r="F105" s="138" t="s">
        <v>150</v>
      </c>
      <c r="G105" s="139"/>
      <c r="H105" s="139"/>
      <c r="I105" s="139">
        <f>'2020_003 01 Pol'!G8</f>
        <v>0</v>
      </c>
      <c r="J105" s="136" t="str">
        <f>IF(I107=0,"",I105/I107*100)</f>
        <v/>
      </c>
    </row>
    <row r="106" spans="1:10" ht="36.75" customHeight="1">
      <c r="A106" s="127"/>
      <c r="B106" s="132" t="s">
        <v>151</v>
      </c>
      <c r="C106" s="246" t="s">
        <v>30</v>
      </c>
      <c r="D106" s="247"/>
      <c r="E106" s="247"/>
      <c r="F106" s="138" t="s">
        <v>151</v>
      </c>
      <c r="G106" s="139"/>
      <c r="H106" s="139"/>
      <c r="I106" s="139">
        <f>'2020_003 01 Pol'!G13+'2020_003 03a Pol'!G64+'2020_003 03b Pol'!G52</f>
        <v>0</v>
      </c>
      <c r="J106" s="136" t="str">
        <f>IF(I107=0,"",I106/I107*100)</f>
        <v/>
      </c>
    </row>
    <row r="107" spans="1:10" ht="25.5" customHeight="1">
      <c r="A107" s="128"/>
      <c r="B107" s="133" t="s">
        <v>1</v>
      </c>
      <c r="C107" s="134"/>
      <c r="D107" s="135"/>
      <c r="E107" s="135"/>
      <c r="F107" s="140"/>
      <c r="G107" s="141"/>
      <c r="H107" s="141"/>
      <c r="I107" s="141">
        <f>SUM(I57:I106)</f>
        <v>0</v>
      </c>
      <c r="J107" s="137">
        <f>SUM(J57:J106)</f>
        <v>0</v>
      </c>
    </row>
    <row r="108" spans="1:10">
      <c r="F108" s="86"/>
      <c r="G108" s="86"/>
      <c r="H108" s="86"/>
      <c r="I108" s="86"/>
      <c r="J108" s="87"/>
    </row>
    <row r="109" spans="1:10">
      <c r="F109" s="86"/>
      <c r="G109" s="86"/>
      <c r="H109" s="86"/>
      <c r="I109" s="86"/>
      <c r="J109" s="87"/>
    </row>
    <row r="110" spans="1:10">
      <c r="F110" s="86"/>
      <c r="G110" s="86"/>
      <c r="H110" s="86"/>
      <c r="I110" s="86"/>
      <c r="J110"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C105:E105"/>
    <mergeCell ref="C106:E106"/>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B50:E50"/>
    <mergeCell ref="C57:E57"/>
    <mergeCell ref="C58:E58"/>
    <mergeCell ref="C59:E59"/>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250" t="s">
        <v>7</v>
      </c>
      <c r="B1" s="250"/>
      <c r="C1" s="251"/>
      <c r="D1" s="250"/>
      <c r="E1" s="250"/>
      <c r="F1" s="250"/>
      <c r="G1" s="250"/>
    </row>
    <row r="2" spans="1:7" ht="24.9" customHeight="1">
      <c r="A2" s="50" t="s">
        <v>8</v>
      </c>
      <c r="B2" s="49"/>
      <c r="C2" s="252"/>
      <c r="D2" s="252"/>
      <c r="E2" s="252"/>
      <c r="F2" s="252"/>
      <c r="G2" s="253"/>
    </row>
    <row r="3" spans="1:7" ht="24.9" customHeight="1">
      <c r="A3" s="50" t="s">
        <v>9</v>
      </c>
      <c r="B3" s="49"/>
      <c r="C3" s="252"/>
      <c r="D3" s="252"/>
      <c r="E3" s="252"/>
      <c r="F3" s="252"/>
      <c r="G3" s="253"/>
    </row>
    <row r="4" spans="1:7" ht="24.9" customHeight="1">
      <c r="A4" s="50" t="s">
        <v>10</v>
      </c>
      <c r="B4" s="49"/>
      <c r="C4" s="252"/>
      <c r="D4" s="252"/>
      <c r="E4" s="252"/>
      <c r="F4" s="252"/>
      <c r="G4" s="253"/>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2" sqref="C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46</v>
      </c>
      <c r="C4" s="270" t="s">
        <v>47</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150</v>
      </c>
      <c r="C8" s="183" t="s">
        <v>29</v>
      </c>
      <c r="D8" s="166"/>
      <c r="E8" s="167"/>
      <c r="F8" s="168"/>
      <c r="G8" s="169">
        <f>SUMIF(AG9:AG12,"&lt;&gt;NOR",G9:G12)</f>
        <v>0</v>
      </c>
      <c r="H8" s="163"/>
      <c r="I8" s="163">
        <f>SUM(I9:I12)</f>
        <v>0</v>
      </c>
      <c r="J8" s="163"/>
      <c r="K8" s="163">
        <f>SUM(K9:K12)</f>
        <v>0</v>
      </c>
      <c r="L8" s="163"/>
      <c r="M8" s="163">
        <f>SUM(M9:M12)</f>
        <v>0</v>
      </c>
      <c r="N8" s="163"/>
      <c r="O8" s="163">
        <f>SUM(O9:O12)</f>
        <v>0</v>
      </c>
      <c r="P8" s="163"/>
      <c r="Q8" s="163">
        <f>SUM(Q9:Q12)</f>
        <v>0</v>
      </c>
      <c r="R8" s="163"/>
      <c r="S8" s="163"/>
      <c r="T8" s="163"/>
      <c r="U8" s="163"/>
      <c r="V8" s="163">
        <f>SUM(V9:V12)</f>
        <v>0</v>
      </c>
      <c r="W8" s="163"/>
      <c r="X8" s="163"/>
      <c r="AG8" t="s">
        <v>178</v>
      </c>
    </row>
    <row r="9" spans="1:60" outlineLevel="1">
      <c r="A9" s="176">
        <v>1</v>
      </c>
      <c r="B9" s="177" t="s">
        <v>179</v>
      </c>
      <c r="C9" s="184" t="s">
        <v>180</v>
      </c>
      <c r="D9" s="178" t="s">
        <v>181</v>
      </c>
      <c r="E9" s="179">
        <v>1</v>
      </c>
      <c r="F9" s="180"/>
      <c r="G9" s="181">
        <f>ROUND(E9*F9,2)</f>
        <v>0</v>
      </c>
      <c r="H9" s="162"/>
      <c r="I9" s="161">
        <f>ROUND(E9*H9,2)</f>
        <v>0</v>
      </c>
      <c r="J9" s="162"/>
      <c r="K9" s="161">
        <f>ROUND(E9*J9,2)</f>
        <v>0</v>
      </c>
      <c r="L9" s="161">
        <v>21</v>
      </c>
      <c r="M9" s="161">
        <f>G9*(1+L9/100)</f>
        <v>0</v>
      </c>
      <c r="N9" s="161">
        <v>0</v>
      </c>
      <c r="O9" s="161">
        <f>ROUND(E9*N9,2)</f>
        <v>0</v>
      </c>
      <c r="P9" s="161">
        <v>0</v>
      </c>
      <c r="Q9" s="161">
        <f>ROUND(E9*P9,2)</f>
        <v>0</v>
      </c>
      <c r="R9" s="161"/>
      <c r="S9" s="161" t="s">
        <v>182</v>
      </c>
      <c r="T9" s="161" t="s">
        <v>183</v>
      </c>
      <c r="U9" s="161">
        <v>0</v>
      </c>
      <c r="V9" s="161">
        <f>ROUND(E9*U9,2)</f>
        <v>0</v>
      </c>
      <c r="W9" s="161"/>
      <c r="X9" s="161" t="s">
        <v>184</v>
      </c>
      <c r="Y9" s="151"/>
      <c r="Z9" s="151"/>
      <c r="AA9" s="151"/>
      <c r="AB9" s="151"/>
      <c r="AC9" s="151"/>
      <c r="AD9" s="151"/>
      <c r="AE9" s="151"/>
      <c r="AF9" s="151"/>
      <c r="AG9" s="151" t="s">
        <v>185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186</v>
      </c>
      <c r="C10" s="184" t="s">
        <v>187</v>
      </c>
      <c r="D10" s="178" t="s">
        <v>181</v>
      </c>
      <c r="E10" s="179">
        <v>1</v>
      </c>
      <c r="F10" s="180"/>
      <c r="G10" s="181">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182</v>
      </c>
      <c r="T10" s="161" t="s">
        <v>188</v>
      </c>
      <c r="U10" s="161">
        <v>0</v>
      </c>
      <c r="V10" s="161">
        <f>ROUND(E10*U10,2)</f>
        <v>0</v>
      </c>
      <c r="W10" s="161"/>
      <c r="X10" s="161" t="s">
        <v>184</v>
      </c>
      <c r="Y10" s="151"/>
      <c r="Z10" s="151"/>
      <c r="AA10" s="151"/>
      <c r="AB10" s="151"/>
      <c r="AC10" s="151"/>
      <c r="AD10" s="151"/>
      <c r="AE10" s="151"/>
      <c r="AF10" s="151"/>
      <c r="AG10" s="151" t="s">
        <v>185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189</v>
      </c>
      <c r="C11" s="184" t="s">
        <v>190</v>
      </c>
      <c r="D11" s="178" t="s">
        <v>181</v>
      </c>
      <c r="E11" s="179">
        <v>1</v>
      </c>
      <c r="F11" s="180"/>
      <c r="G11" s="181">
        <f>ROUND(E11*F11,2)</f>
        <v>0</v>
      </c>
      <c r="H11" s="162"/>
      <c r="I11" s="161">
        <f>ROUND(E11*H11,2)</f>
        <v>0</v>
      </c>
      <c r="J11" s="162"/>
      <c r="K11" s="161">
        <f>ROUND(E11*J11,2)</f>
        <v>0</v>
      </c>
      <c r="L11" s="161">
        <v>21</v>
      </c>
      <c r="M11" s="161">
        <f>G11*(1+L11/100)</f>
        <v>0</v>
      </c>
      <c r="N11" s="161">
        <v>0</v>
      </c>
      <c r="O11" s="161">
        <f>ROUND(E11*N11,2)</f>
        <v>0</v>
      </c>
      <c r="P11" s="161">
        <v>0</v>
      </c>
      <c r="Q11" s="161">
        <f>ROUND(E11*P11,2)</f>
        <v>0</v>
      </c>
      <c r="R11" s="161"/>
      <c r="S11" s="161" t="s">
        <v>182</v>
      </c>
      <c r="T11" s="161" t="s">
        <v>183</v>
      </c>
      <c r="U11" s="161">
        <v>0</v>
      </c>
      <c r="V11" s="161">
        <f>ROUND(E11*U11,2)</f>
        <v>0</v>
      </c>
      <c r="W11" s="161"/>
      <c r="X11" s="161" t="s">
        <v>184</v>
      </c>
      <c r="Y11" s="151"/>
      <c r="Z11" s="151"/>
      <c r="AA11" s="151"/>
      <c r="AB11" s="151"/>
      <c r="AC11" s="151"/>
      <c r="AD11" s="151"/>
      <c r="AE11" s="151"/>
      <c r="AF11" s="151"/>
      <c r="AG11" s="151" t="s">
        <v>185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191</v>
      </c>
      <c r="C12" s="184" t="s">
        <v>192</v>
      </c>
      <c r="D12" s="178" t="s">
        <v>181</v>
      </c>
      <c r="E12" s="179">
        <v>1</v>
      </c>
      <c r="F12" s="180"/>
      <c r="G12" s="181">
        <f>ROUND(E12*F12,2)</f>
        <v>0</v>
      </c>
      <c r="H12" s="162"/>
      <c r="I12" s="161">
        <f>ROUND(E12*H12,2)</f>
        <v>0</v>
      </c>
      <c r="J12" s="162"/>
      <c r="K12" s="161">
        <f>ROUND(E12*J12,2)</f>
        <v>0</v>
      </c>
      <c r="L12" s="161">
        <v>21</v>
      </c>
      <c r="M12" s="161">
        <f>G12*(1+L12/100)</f>
        <v>0</v>
      </c>
      <c r="N12" s="161">
        <v>0</v>
      </c>
      <c r="O12" s="161">
        <f>ROUND(E12*N12,2)</f>
        <v>0</v>
      </c>
      <c r="P12" s="161">
        <v>0</v>
      </c>
      <c r="Q12" s="161">
        <f>ROUND(E12*P12,2)</f>
        <v>0</v>
      </c>
      <c r="R12" s="161"/>
      <c r="S12" s="161" t="s">
        <v>182</v>
      </c>
      <c r="T12" s="161" t="s">
        <v>183</v>
      </c>
      <c r="U12" s="161">
        <v>0</v>
      </c>
      <c r="V12" s="161">
        <f>ROUND(E12*U12,2)</f>
        <v>0</v>
      </c>
      <c r="W12" s="161"/>
      <c r="X12" s="161" t="s">
        <v>184</v>
      </c>
      <c r="Y12" s="151"/>
      <c r="Z12" s="151"/>
      <c r="AA12" s="151"/>
      <c r="AB12" s="151"/>
      <c r="AC12" s="151"/>
      <c r="AD12" s="151"/>
      <c r="AE12" s="151"/>
      <c r="AF12" s="151"/>
      <c r="AG12" s="151" t="s">
        <v>185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c r="A13" s="164" t="s">
        <v>177</v>
      </c>
      <c r="B13" s="165" t="s">
        <v>151</v>
      </c>
      <c r="C13" s="183" t="s">
        <v>30</v>
      </c>
      <c r="D13" s="166"/>
      <c r="E13" s="167"/>
      <c r="F13" s="168"/>
      <c r="G13" s="169">
        <f>SUMIF(AG14:AG16,"&lt;&gt;NOR",G14:G16)</f>
        <v>0</v>
      </c>
      <c r="H13" s="163"/>
      <c r="I13" s="163">
        <f>SUM(I14:I16)</f>
        <v>0</v>
      </c>
      <c r="J13" s="163"/>
      <c r="K13" s="163">
        <f>SUM(K14:K16)</f>
        <v>0</v>
      </c>
      <c r="L13" s="163"/>
      <c r="M13" s="163">
        <f>SUM(M14:M16)</f>
        <v>0</v>
      </c>
      <c r="N13" s="163"/>
      <c r="O13" s="163">
        <f>SUM(O14:O16)</f>
        <v>0</v>
      </c>
      <c r="P13" s="163"/>
      <c r="Q13" s="163">
        <f>SUM(Q14:Q16)</f>
        <v>0</v>
      </c>
      <c r="R13" s="163"/>
      <c r="S13" s="163"/>
      <c r="T13" s="163"/>
      <c r="U13" s="163"/>
      <c r="V13" s="163">
        <f>SUM(V14:V16)</f>
        <v>0</v>
      </c>
      <c r="W13" s="163"/>
      <c r="X13" s="163"/>
      <c r="AG13" t="s">
        <v>178</v>
      </c>
    </row>
    <row r="14" spans="1:60" ht="20.399999999999999" outlineLevel="1">
      <c r="A14" s="176">
        <v>5</v>
      </c>
      <c r="B14" s="177" t="s">
        <v>193</v>
      </c>
      <c r="C14" s="184" t="s">
        <v>194</v>
      </c>
      <c r="D14" s="178" t="s">
        <v>181</v>
      </c>
      <c r="E14" s="179">
        <v>1</v>
      </c>
      <c r="F14" s="180"/>
      <c r="G14" s="181">
        <f>ROUND(E14*F14,2)</f>
        <v>0</v>
      </c>
      <c r="H14" s="162"/>
      <c r="I14" s="161">
        <f>ROUND(E14*H14,2)</f>
        <v>0</v>
      </c>
      <c r="J14" s="162"/>
      <c r="K14" s="161">
        <f>ROUND(E14*J14,2)</f>
        <v>0</v>
      </c>
      <c r="L14" s="161">
        <v>21</v>
      </c>
      <c r="M14" s="161">
        <f>G14*(1+L14/100)</f>
        <v>0</v>
      </c>
      <c r="N14" s="161">
        <v>0</v>
      </c>
      <c r="O14" s="161">
        <f>ROUND(E14*N14,2)</f>
        <v>0</v>
      </c>
      <c r="P14" s="161">
        <v>0</v>
      </c>
      <c r="Q14" s="161">
        <f>ROUND(E14*P14,2)</f>
        <v>0</v>
      </c>
      <c r="R14" s="161"/>
      <c r="S14" s="161" t="s">
        <v>182</v>
      </c>
      <c r="T14" s="161" t="s">
        <v>183</v>
      </c>
      <c r="U14" s="161">
        <v>0</v>
      </c>
      <c r="V14" s="161">
        <f>ROUND(E14*U14,2)</f>
        <v>0</v>
      </c>
      <c r="W14" s="161"/>
      <c r="X14" s="161" t="s">
        <v>184</v>
      </c>
      <c r="Y14" s="151"/>
      <c r="Z14" s="151"/>
      <c r="AA14" s="151"/>
      <c r="AB14" s="151"/>
      <c r="AC14" s="151"/>
      <c r="AD14" s="151"/>
      <c r="AE14" s="151"/>
      <c r="AF14" s="151"/>
      <c r="AG14" s="151" t="s">
        <v>185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6">
        <v>6</v>
      </c>
      <c r="B15" s="177" t="s">
        <v>195</v>
      </c>
      <c r="C15" s="184" t="s">
        <v>196</v>
      </c>
      <c r="D15" s="178" t="s">
        <v>181</v>
      </c>
      <c r="E15" s="179">
        <v>1</v>
      </c>
      <c r="F15" s="180"/>
      <c r="G15" s="181">
        <f>ROUND(E15*F15,2)</f>
        <v>0</v>
      </c>
      <c r="H15" s="162"/>
      <c r="I15" s="161">
        <f>ROUND(E15*H15,2)</f>
        <v>0</v>
      </c>
      <c r="J15" s="162"/>
      <c r="K15" s="161">
        <f>ROUND(E15*J15,2)</f>
        <v>0</v>
      </c>
      <c r="L15" s="161">
        <v>21</v>
      </c>
      <c r="M15" s="161">
        <f>G15*(1+L15/100)</f>
        <v>0</v>
      </c>
      <c r="N15" s="161">
        <v>0</v>
      </c>
      <c r="O15" s="161">
        <f>ROUND(E15*N15,2)</f>
        <v>0</v>
      </c>
      <c r="P15" s="161">
        <v>0</v>
      </c>
      <c r="Q15" s="161">
        <f>ROUND(E15*P15,2)</f>
        <v>0</v>
      </c>
      <c r="R15" s="161"/>
      <c r="S15" s="161" t="s">
        <v>182</v>
      </c>
      <c r="T15" s="161" t="s">
        <v>183</v>
      </c>
      <c r="U15" s="161">
        <v>0</v>
      </c>
      <c r="V15" s="161">
        <f>ROUND(E15*U15,2)</f>
        <v>0</v>
      </c>
      <c r="W15" s="161"/>
      <c r="X15" s="161" t="s">
        <v>184</v>
      </c>
      <c r="Y15" s="151"/>
      <c r="Z15" s="151"/>
      <c r="AA15" s="151"/>
      <c r="AB15" s="151"/>
      <c r="AC15" s="151"/>
      <c r="AD15" s="151"/>
      <c r="AE15" s="151"/>
      <c r="AF15" s="151"/>
      <c r="AG15" s="151" t="s">
        <v>185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7</v>
      </c>
      <c r="B16" s="171" t="s">
        <v>197</v>
      </c>
      <c r="C16" s="185" t="s">
        <v>198</v>
      </c>
      <c r="D16" s="172" t="s">
        <v>181</v>
      </c>
      <c r="E16" s="173">
        <v>1</v>
      </c>
      <c r="F16" s="174"/>
      <c r="G16" s="175">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182</v>
      </c>
      <c r="T16" s="161" t="s">
        <v>183</v>
      </c>
      <c r="U16" s="161">
        <v>0</v>
      </c>
      <c r="V16" s="161">
        <f>ROUND(E16*U16,2)</f>
        <v>0</v>
      </c>
      <c r="W16" s="161"/>
      <c r="X16" s="161" t="s">
        <v>184</v>
      </c>
      <c r="Y16" s="151"/>
      <c r="Z16" s="151"/>
      <c r="AA16" s="151"/>
      <c r="AB16" s="151"/>
      <c r="AC16" s="151"/>
      <c r="AD16" s="151"/>
      <c r="AE16" s="151"/>
      <c r="AF16" s="151"/>
      <c r="AG16" s="151" t="s">
        <v>185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33">
      <c r="A17" s="3"/>
      <c r="B17" s="4"/>
      <c r="C17" s="186"/>
      <c r="D17" s="6"/>
      <c r="E17" s="3"/>
      <c r="F17" s="3"/>
      <c r="G17" s="3"/>
      <c r="H17" s="3"/>
      <c r="I17" s="3"/>
      <c r="J17" s="3"/>
      <c r="K17" s="3"/>
      <c r="L17" s="3"/>
      <c r="M17" s="3"/>
      <c r="N17" s="3"/>
      <c r="O17" s="3"/>
      <c r="P17" s="3"/>
      <c r="Q17" s="3"/>
      <c r="R17" s="3"/>
      <c r="S17" s="3"/>
      <c r="T17" s="3"/>
      <c r="U17" s="3"/>
      <c r="V17" s="3"/>
      <c r="W17" s="3"/>
      <c r="X17" s="3"/>
      <c r="AE17">
        <v>15</v>
      </c>
      <c r="AF17">
        <v>21</v>
      </c>
      <c r="AG17" t="s">
        <v>164</v>
      </c>
    </row>
    <row r="18" spans="1:33">
      <c r="A18" s="154"/>
      <c r="B18" s="155" t="s">
        <v>31</v>
      </c>
      <c r="C18" s="187"/>
      <c r="D18" s="156"/>
      <c r="E18" s="157"/>
      <c r="F18" s="157"/>
      <c r="G18" s="182">
        <f>G8+G13</f>
        <v>0</v>
      </c>
      <c r="H18" s="3"/>
      <c r="I18" s="3"/>
      <c r="J18" s="3"/>
      <c r="K18" s="3"/>
      <c r="L18" s="3"/>
      <c r="M18" s="3"/>
      <c r="N18" s="3"/>
      <c r="O18" s="3"/>
      <c r="P18" s="3"/>
      <c r="Q18" s="3"/>
      <c r="R18" s="3"/>
      <c r="S18" s="3"/>
      <c r="T18" s="3"/>
      <c r="U18" s="3"/>
      <c r="V18" s="3"/>
      <c r="W18" s="3"/>
      <c r="X18" s="3"/>
      <c r="AE18">
        <f>SUMIF(L7:L16,AE17,G7:G16)</f>
        <v>0</v>
      </c>
      <c r="AF18">
        <f>SUMIF(L7:L16,AF17,G7:G16)</f>
        <v>0</v>
      </c>
      <c r="AG18" t="s">
        <v>199</v>
      </c>
    </row>
    <row r="19" spans="1:33">
      <c r="A19" s="3"/>
      <c r="B19" s="4"/>
      <c r="C19" s="186"/>
      <c r="D19" s="6"/>
      <c r="E19" s="3"/>
      <c r="F19" s="3"/>
      <c r="G19" s="3"/>
      <c r="H19" s="3"/>
      <c r="I19" s="3"/>
      <c r="J19" s="3"/>
      <c r="K19" s="3"/>
      <c r="L19" s="3"/>
      <c r="M19" s="3"/>
      <c r="N19" s="3"/>
      <c r="O19" s="3"/>
      <c r="P19" s="3"/>
      <c r="Q19" s="3"/>
      <c r="R19" s="3"/>
      <c r="S19" s="3"/>
      <c r="T19" s="3"/>
      <c r="U19" s="3"/>
      <c r="V19" s="3"/>
      <c r="W19" s="3"/>
      <c r="X19" s="3"/>
    </row>
    <row r="20" spans="1:33">
      <c r="A20" s="3"/>
      <c r="B20" s="4"/>
      <c r="C20" s="186"/>
      <c r="D20" s="6"/>
      <c r="E20" s="3"/>
      <c r="F20" s="3"/>
      <c r="G20" s="3"/>
      <c r="H20" s="3"/>
      <c r="I20" s="3"/>
      <c r="J20" s="3"/>
      <c r="K20" s="3"/>
      <c r="L20" s="3"/>
      <c r="M20" s="3"/>
      <c r="N20" s="3"/>
      <c r="O20" s="3"/>
      <c r="P20" s="3"/>
      <c r="Q20" s="3"/>
      <c r="R20" s="3"/>
      <c r="S20" s="3"/>
      <c r="T20" s="3"/>
      <c r="U20" s="3"/>
      <c r="V20" s="3"/>
      <c r="W20" s="3"/>
      <c r="X20" s="3"/>
    </row>
    <row r="21" spans="1:33">
      <c r="A21" s="273" t="s">
        <v>200</v>
      </c>
      <c r="B21" s="273"/>
      <c r="C21" s="274"/>
      <c r="D21" s="6"/>
      <c r="E21" s="3"/>
      <c r="F21" s="3"/>
      <c r="G21" s="3"/>
      <c r="H21" s="3"/>
      <c r="I21" s="3"/>
      <c r="J21" s="3"/>
      <c r="K21" s="3"/>
      <c r="L21" s="3"/>
      <c r="M21" s="3"/>
      <c r="N21" s="3"/>
      <c r="O21" s="3"/>
      <c r="P21" s="3"/>
      <c r="Q21" s="3"/>
      <c r="R21" s="3"/>
      <c r="S21" s="3"/>
      <c r="T21" s="3"/>
      <c r="U21" s="3"/>
      <c r="V21" s="3"/>
      <c r="W21" s="3"/>
      <c r="X21" s="3"/>
    </row>
    <row r="22" spans="1:33">
      <c r="A22" s="254"/>
      <c r="B22" s="255"/>
      <c r="C22" s="256"/>
      <c r="D22" s="255"/>
      <c r="E22" s="255"/>
      <c r="F22" s="255"/>
      <c r="G22" s="257"/>
      <c r="H22" s="3"/>
      <c r="I22" s="3"/>
      <c r="J22" s="3"/>
      <c r="K22" s="3"/>
      <c r="L22" s="3"/>
      <c r="M22" s="3"/>
      <c r="N22" s="3"/>
      <c r="O22" s="3"/>
      <c r="P22" s="3"/>
      <c r="Q22" s="3"/>
      <c r="R22" s="3"/>
      <c r="S22" s="3"/>
      <c r="T22" s="3"/>
      <c r="U22" s="3"/>
      <c r="V22" s="3"/>
      <c r="W22" s="3"/>
      <c r="X22" s="3"/>
      <c r="AG22" t="s">
        <v>201</v>
      </c>
    </row>
    <row r="23" spans="1:33">
      <c r="A23" s="258"/>
      <c r="B23" s="259"/>
      <c r="C23" s="260"/>
      <c r="D23" s="259"/>
      <c r="E23" s="259"/>
      <c r="F23" s="259"/>
      <c r="G23" s="261"/>
      <c r="H23" s="3"/>
      <c r="I23" s="3"/>
      <c r="J23" s="3"/>
      <c r="K23" s="3"/>
      <c r="L23" s="3"/>
      <c r="M23" s="3"/>
      <c r="N23" s="3"/>
      <c r="O23" s="3"/>
      <c r="P23" s="3"/>
      <c r="Q23" s="3"/>
      <c r="R23" s="3"/>
      <c r="S23" s="3"/>
      <c r="T23" s="3"/>
      <c r="U23" s="3"/>
      <c r="V23" s="3"/>
      <c r="W23" s="3"/>
      <c r="X23" s="3"/>
    </row>
    <row r="24" spans="1:33">
      <c r="A24" s="258"/>
      <c r="B24" s="259"/>
      <c r="C24" s="260"/>
      <c r="D24" s="259"/>
      <c r="E24" s="259"/>
      <c r="F24" s="259"/>
      <c r="G24" s="261"/>
      <c r="H24" s="3"/>
      <c r="I24" s="3"/>
      <c r="J24" s="3"/>
      <c r="K24" s="3"/>
      <c r="L24" s="3"/>
      <c r="M24" s="3"/>
      <c r="N24" s="3"/>
      <c r="O24" s="3"/>
      <c r="P24" s="3"/>
      <c r="Q24" s="3"/>
      <c r="R24" s="3"/>
      <c r="S24" s="3"/>
      <c r="T24" s="3"/>
      <c r="U24" s="3"/>
      <c r="V24" s="3"/>
      <c r="W24" s="3"/>
      <c r="X24" s="3"/>
    </row>
    <row r="25" spans="1:33">
      <c r="A25" s="258"/>
      <c r="B25" s="259"/>
      <c r="C25" s="260"/>
      <c r="D25" s="259"/>
      <c r="E25" s="259"/>
      <c r="F25" s="259"/>
      <c r="G25" s="261"/>
      <c r="H25" s="3"/>
      <c r="I25" s="3"/>
      <c r="J25" s="3"/>
      <c r="K25" s="3"/>
      <c r="L25" s="3"/>
      <c r="M25" s="3"/>
      <c r="N25" s="3"/>
      <c r="O25" s="3"/>
      <c r="P25" s="3"/>
      <c r="Q25" s="3"/>
      <c r="R25" s="3"/>
      <c r="S25" s="3"/>
      <c r="T25" s="3"/>
      <c r="U25" s="3"/>
      <c r="V25" s="3"/>
      <c r="W25" s="3"/>
      <c r="X25" s="3"/>
    </row>
    <row r="26" spans="1:33">
      <c r="A26" s="262"/>
      <c r="B26" s="263"/>
      <c r="C26" s="264"/>
      <c r="D26" s="263"/>
      <c r="E26" s="263"/>
      <c r="F26" s="263"/>
      <c r="G26" s="265"/>
      <c r="H26" s="3"/>
      <c r="I26" s="3"/>
      <c r="J26" s="3"/>
      <c r="K26" s="3"/>
      <c r="L26" s="3"/>
      <c r="M26" s="3"/>
      <c r="N26" s="3"/>
      <c r="O26" s="3"/>
      <c r="P26" s="3"/>
      <c r="Q26" s="3"/>
      <c r="R26" s="3"/>
      <c r="S26" s="3"/>
      <c r="T26" s="3"/>
      <c r="U26" s="3"/>
      <c r="V26" s="3"/>
      <c r="W26" s="3"/>
      <c r="X26" s="3"/>
    </row>
    <row r="27" spans="1:33">
      <c r="A27" s="3"/>
      <c r="B27" s="4"/>
      <c r="C27" s="186"/>
      <c r="D27" s="6"/>
      <c r="E27" s="3"/>
      <c r="F27" s="3"/>
      <c r="G27" s="3"/>
      <c r="H27" s="3"/>
      <c r="I27" s="3"/>
      <c r="J27" s="3"/>
      <c r="K27" s="3"/>
      <c r="L27" s="3"/>
      <c r="M27" s="3"/>
      <c r="N27" s="3"/>
      <c r="O27" s="3"/>
      <c r="P27" s="3"/>
      <c r="Q27" s="3"/>
      <c r="R27" s="3"/>
      <c r="S27" s="3"/>
      <c r="T27" s="3"/>
      <c r="U27" s="3"/>
      <c r="V27" s="3"/>
      <c r="W27" s="3"/>
      <c r="X27" s="3"/>
    </row>
    <row r="28" spans="1:33">
      <c r="C28" s="188"/>
      <c r="D28" s="10"/>
      <c r="AG28" t="s">
        <v>202</v>
      </c>
    </row>
    <row r="29" spans="1:33">
      <c r="D29" s="10"/>
    </row>
    <row r="30" spans="1:33">
      <c r="D30" s="10"/>
    </row>
    <row r="31" spans="1:33">
      <c r="D31" s="10"/>
    </row>
    <row r="32" spans="1:33">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6">
    <mergeCell ref="A22:G26"/>
    <mergeCell ref="A1:G1"/>
    <mergeCell ref="C2:G2"/>
    <mergeCell ref="C3:G3"/>
    <mergeCell ref="C4:G4"/>
    <mergeCell ref="A21:C21"/>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76" activePane="bottomLeft" state="frozen"/>
      <selection pane="bottomLeft" activeCell="AA181" sqref="AA181"/>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48</v>
      </c>
      <c r="C4" s="270" t="s">
        <v>49</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105</v>
      </c>
      <c r="C8" s="183" t="s">
        <v>106</v>
      </c>
      <c r="D8" s="166"/>
      <c r="E8" s="167"/>
      <c r="F8" s="168"/>
      <c r="G8" s="169">
        <f>SUMIF(AG9:AG39,"&lt;&gt;NOR",G9:G39)</f>
        <v>0</v>
      </c>
      <c r="H8" s="163"/>
      <c r="I8" s="163">
        <f>SUM(I9:I39)</f>
        <v>0</v>
      </c>
      <c r="J8" s="163"/>
      <c r="K8" s="163">
        <f>SUM(K9:K39)</f>
        <v>0</v>
      </c>
      <c r="L8" s="163"/>
      <c r="M8" s="163">
        <f>SUM(M9:M39)</f>
        <v>0</v>
      </c>
      <c r="N8" s="163"/>
      <c r="O8" s="163">
        <f>SUM(O9:O39)</f>
        <v>8.06</v>
      </c>
      <c r="P8" s="163"/>
      <c r="Q8" s="163">
        <f>SUM(Q9:Q39)</f>
        <v>0</v>
      </c>
      <c r="R8" s="163"/>
      <c r="S8" s="163"/>
      <c r="T8" s="163"/>
      <c r="U8" s="163"/>
      <c r="V8" s="163">
        <f>SUM(V9:V39)</f>
        <v>155.21</v>
      </c>
      <c r="W8" s="163"/>
      <c r="X8" s="163"/>
      <c r="AG8" t="s">
        <v>178</v>
      </c>
    </row>
    <row r="9" spans="1:60" ht="20.399999999999999" outlineLevel="1">
      <c r="A9" s="176">
        <v>1</v>
      </c>
      <c r="B9" s="177" t="s">
        <v>203</v>
      </c>
      <c r="C9" s="184" t="s">
        <v>204</v>
      </c>
      <c r="D9" s="178" t="s">
        <v>205</v>
      </c>
      <c r="E9" s="179">
        <v>0.5</v>
      </c>
      <c r="F9" s="180"/>
      <c r="G9" s="181">
        <f>ROUND(E9*F9,2)</f>
        <v>0</v>
      </c>
      <c r="H9" s="162"/>
      <c r="I9" s="161">
        <f>ROUND(E9*H9,2)</f>
        <v>0</v>
      </c>
      <c r="J9" s="162"/>
      <c r="K9" s="161">
        <f>ROUND(E9*J9,2)</f>
        <v>0</v>
      </c>
      <c r="L9" s="161">
        <v>21</v>
      </c>
      <c r="M9" s="161">
        <f>G9*(1+L9/100)</f>
        <v>0</v>
      </c>
      <c r="N9" s="161">
        <v>0</v>
      </c>
      <c r="O9" s="161">
        <f>ROUND(E9*N9,2)</f>
        <v>0</v>
      </c>
      <c r="P9" s="161">
        <v>0</v>
      </c>
      <c r="Q9" s="161">
        <f>ROUND(E9*P9,2)</f>
        <v>0</v>
      </c>
      <c r="R9" s="161"/>
      <c r="S9" s="161" t="s">
        <v>182</v>
      </c>
      <c r="T9" s="161" t="s">
        <v>188</v>
      </c>
      <c r="U9" s="161">
        <v>0.433</v>
      </c>
      <c r="V9" s="161">
        <f>ROUND(E9*U9,2)</f>
        <v>0.22</v>
      </c>
      <c r="W9" s="161"/>
      <c r="X9" s="161" t="s">
        <v>206</v>
      </c>
      <c r="Y9" s="151"/>
      <c r="Z9" s="151"/>
      <c r="AA9" s="151"/>
      <c r="AB9" s="151"/>
      <c r="AC9" s="151"/>
      <c r="AD9" s="151"/>
      <c r="AE9" s="151"/>
      <c r="AF9" s="151"/>
      <c r="AG9" s="151" t="s">
        <v>207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399999999999999" outlineLevel="1">
      <c r="A10" s="170">
        <v>2</v>
      </c>
      <c r="B10" s="171" t="s">
        <v>208</v>
      </c>
      <c r="C10" s="185" t="s">
        <v>209</v>
      </c>
      <c r="D10" s="172" t="s">
        <v>210</v>
      </c>
      <c r="E10" s="173">
        <v>2</v>
      </c>
      <c r="F10" s="174"/>
      <c r="G10" s="175">
        <f>ROUND(E10*F10,2)</f>
        <v>0</v>
      </c>
      <c r="H10" s="162"/>
      <c r="I10" s="161">
        <f>ROUND(E10*H10,2)</f>
        <v>0</v>
      </c>
      <c r="J10" s="162"/>
      <c r="K10" s="161">
        <f>ROUND(E10*J10,2)</f>
        <v>0</v>
      </c>
      <c r="L10" s="161">
        <v>21</v>
      </c>
      <c r="M10" s="161">
        <f>G10*(1+L10/100)</f>
        <v>0</v>
      </c>
      <c r="N10" s="161">
        <v>2.0400000000000001E-2</v>
      </c>
      <c r="O10" s="161">
        <f>ROUND(E10*N10,2)</f>
        <v>0.04</v>
      </c>
      <c r="P10" s="161">
        <v>0</v>
      </c>
      <c r="Q10" s="161">
        <f>ROUND(E10*P10,2)</f>
        <v>0</v>
      </c>
      <c r="R10" s="161"/>
      <c r="S10" s="161" t="s">
        <v>182</v>
      </c>
      <c r="T10" s="161" t="s">
        <v>211</v>
      </c>
      <c r="U10" s="161">
        <v>0.24199999999999999</v>
      </c>
      <c r="V10" s="161">
        <f>ROUND(E10*U10,2)</f>
        <v>0.48</v>
      </c>
      <c r="W10" s="161"/>
      <c r="X10" s="161" t="s">
        <v>206</v>
      </c>
      <c r="Y10" s="151"/>
      <c r="Z10" s="151"/>
      <c r="AA10" s="151"/>
      <c r="AB10" s="151"/>
      <c r="AC10" s="151"/>
      <c r="AD10" s="151"/>
      <c r="AE10" s="151"/>
      <c r="AF10" s="151"/>
      <c r="AG10" s="151" t="s">
        <v>207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4" t="s">
        <v>212</v>
      </c>
      <c r="D11" s="189"/>
      <c r="E11" s="190">
        <v>2</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213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0.399999999999999" outlineLevel="1">
      <c r="A12" s="170">
        <v>3</v>
      </c>
      <c r="B12" s="171" t="s">
        <v>208</v>
      </c>
      <c r="C12" s="185" t="s">
        <v>214</v>
      </c>
      <c r="D12" s="172" t="s">
        <v>210</v>
      </c>
      <c r="E12" s="173">
        <v>3</v>
      </c>
      <c r="F12" s="174"/>
      <c r="G12" s="175">
        <f>ROUND(E12*F12,2)</f>
        <v>0</v>
      </c>
      <c r="H12" s="162"/>
      <c r="I12" s="161">
        <f>ROUND(E12*H12,2)</f>
        <v>0</v>
      </c>
      <c r="J12" s="162"/>
      <c r="K12" s="161">
        <f>ROUND(E12*J12,2)</f>
        <v>0</v>
      </c>
      <c r="L12" s="161">
        <v>21</v>
      </c>
      <c r="M12" s="161">
        <f>G12*(1+L12/100)</f>
        <v>0</v>
      </c>
      <c r="N12" s="161">
        <v>2.6509999999999999E-2</v>
      </c>
      <c r="O12" s="161">
        <f>ROUND(E12*N12,2)</f>
        <v>0.08</v>
      </c>
      <c r="P12" s="161">
        <v>0</v>
      </c>
      <c r="Q12" s="161">
        <f>ROUND(E12*P12,2)</f>
        <v>0</v>
      </c>
      <c r="R12" s="161"/>
      <c r="S12" s="161" t="s">
        <v>182</v>
      </c>
      <c r="T12" s="161" t="s">
        <v>211</v>
      </c>
      <c r="U12" s="161">
        <v>0.24199999999999999</v>
      </c>
      <c r="V12" s="161">
        <f>ROUND(E12*U12,2)</f>
        <v>0.73</v>
      </c>
      <c r="W12" s="161"/>
      <c r="X12" s="161" t="s">
        <v>206</v>
      </c>
      <c r="Y12" s="151"/>
      <c r="Z12" s="151"/>
      <c r="AA12" s="151"/>
      <c r="AB12" s="151"/>
      <c r="AC12" s="151"/>
      <c r="AD12" s="151"/>
      <c r="AE12" s="151"/>
      <c r="AF12" s="151"/>
      <c r="AG12" s="151" t="s">
        <v>207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4" t="s">
        <v>215</v>
      </c>
      <c r="D13" s="189"/>
      <c r="E13" s="190">
        <v>3</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213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0">
        <v>4</v>
      </c>
      <c r="B14" s="171" t="s">
        <v>216</v>
      </c>
      <c r="C14" s="185" t="s">
        <v>217</v>
      </c>
      <c r="D14" s="172" t="s">
        <v>210</v>
      </c>
      <c r="E14" s="173">
        <v>1</v>
      </c>
      <c r="F14" s="174"/>
      <c r="G14" s="175">
        <f>ROUND(E14*F14,2)</f>
        <v>0</v>
      </c>
      <c r="H14" s="162"/>
      <c r="I14" s="161">
        <f>ROUND(E14*H14,2)</f>
        <v>0</v>
      </c>
      <c r="J14" s="162"/>
      <c r="K14" s="161">
        <f>ROUND(E14*J14,2)</f>
        <v>0</v>
      </c>
      <c r="L14" s="161">
        <v>21</v>
      </c>
      <c r="M14" s="161">
        <f>G14*(1+L14/100)</f>
        <v>0</v>
      </c>
      <c r="N14" s="161">
        <v>3.3300000000000003E-2</v>
      </c>
      <c r="O14" s="161">
        <f>ROUND(E14*N14,2)</f>
        <v>0.03</v>
      </c>
      <c r="P14" s="161">
        <v>0</v>
      </c>
      <c r="Q14" s="161">
        <f>ROUND(E14*P14,2)</f>
        <v>0</v>
      </c>
      <c r="R14" s="161"/>
      <c r="S14" s="161" t="s">
        <v>182</v>
      </c>
      <c r="T14" s="161" t="s">
        <v>211</v>
      </c>
      <c r="U14" s="161">
        <v>0.34499999999999997</v>
      </c>
      <c r="V14" s="161">
        <f>ROUND(E14*U14,2)</f>
        <v>0.35</v>
      </c>
      <c r="W14" s="161"/>
      <c r="X14" s="161" t="s">
        <v>206</v>
      </c>
      <c r="Y14" s="151"/>
      <c r="Z14" s="151"/>
      <c r="AA14" s="151"/>
      <c r="AB14" s="151"/>
      <c r="AC14" s="151"/>
      <c r="AD14" s="151"/>
      <c r="AE14" s="151"/>
      <c r="AF14" s="151"/>
      <c r="AG14" s="151" t="s">
        <v>207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4" t="s">
        <v>218</v>
      </c>
      <c r="D15" s="189"/>
      <c r="E15" s="190">
        <v>1</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213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5</v>
      </c>
      <c r="B16" s="171" t="s">
        <v>219</v>
      </c>
      <c r="C16" s="185" t="s">
        <v>220</v>
      </c>
      <c r="D16" s="172" t="s">
        <v>221</v>
      </c>
      <c r="E16" s="173">
        <v>0.27</v>
      </c>
      <c r="F16" s="174"/>
      <c r="G16" s="175">
        <f>ROUND(E16*F16,2)</f>
        <v>0</v>
      </c>
      <c r="H16" s="162"/>
      <c r="I16" s="161">
        <f>ROUND(E16*H16,2)</f>
        <v>0</v>
      </c>
      <c r="J16" s="162"/>
      <c r="K16" s="161">
        <f>ROUND(E16*J16,2)</f>
        <v>0</v>
      </c>
      <c r="L16" s="161">
        <v>21</v>
      </c>
      <c r="M16" s="161">
        <f>G16*(1+L16/100)</f>
        <v>0</v>
      </c>
      <c r="N16" s="161">
        <v>0.76605000000000001</v>
      </c>
      <c r="O16" s="161">
        <f>ROUND(E16*N16,2)</f>
        <v>0.21</v>
      </c>
      <c r="P16" s="161">
        <v>0</v>
      </c>
      <c r="Q16" s="161">
        <f>ROUND(E16*P16,2)</f>
        <v>0</v>
      </c>
      <c r="R16" s="161"/>
      <c r="S16" s="161" t="s">
        <v>182</v>
      </c>
      <c r="T16" s="161" t="s">
        <v>211</v>
      </c>
      <c r="U16" s="161">
        <v>3.3231899999999999</v>
      </c>
      <c r="V16" s="161">
        <f>ROUND(E16*U16,2)</f>
        <v>0.9</v>
      </c>
      <c r="W16" s="161"/>
      <c r="X16" s="161" t="s">
        <v>206</v>
      </c>
      <c r="Y16" s="151"/>
      <c r="Z16" s="151"/>
      <c r="AA16" s="151"/>
      <c r="AB16" s="151"/>
      <c r="AC16" s="151"/>
      <c r="AD16" s="151"/>
      <c r="AE16" s="151"/>
      <c r="AF16" s="151"/>
      <c r="AG16" s="151" t="s">
        <v>207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4" t="s">
        <v>222</v>
      </c>
      <c r="D17" s="189"/>
      <c r="E17" s="190">
        <v>0.27</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213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0">
        <v>6</v>
      </c>
      <c r="B18" s="171" t="s">
        <v>223</v>
      </c>
      <c r="C18" s="185" t="s">
        <v>224</v>
      </c>
      <c r="D18" s="172" t="s">
        <v>225</v>
      </c>
      <c r="E18" s="173">
        <v>15.8</v>
      </c>
      <c r="F18" s="174"/>
      <c r="G18" s="175">
        <f>ROUND(E18*F18,2)</f>
        <v>0</v>
      </c>
      <c r="H18" s="162"/>
      <c r="I18" s="161">
        <f>ROUND(E18*H18,2)</f>
        <v>0</v>
      </c>
      <c r="J18" s="162"/>
      <c r="K18" s="161">
        <f>ROUND(E18*J18,2)</f>
        <v>0</v>
      </c>
      <c r="L18" s="161">
        <v>21</v>
      </c>
      <c r="M18" s="161">
        <f>G18*(1+L18/100)</f>
        <v>0</v>
      </c>
      <c r="N18" s="161">
        <v>5.654E-2</v>
      </c>
      <c r="O18" s="161">
        <f>ROUND(E18*N18,2)</f>
        <v>0.89</v>
      </c>
      <c r="P18" s="161">
        <v>0</v>
      </c>
      <c r="Q18" s="161">
        <f>ROUND(E18*P18,2)</f>
        <v>0</v>
      </c>
      <c r="R18" s="161"/>
      <c r="S18" s="161" t="s">
        <v>182</v>
      </c>
      <c r="T18" s="161" t="s">
        <v>211</v>
      </c>
      <c r="U18" s="161">
        <v>0.51744999999999997</v>
      </c>
      <c r="V18" s="161">
        <f>ROUND(E18*U18,2)</f>
        <v>8.18</v>
      </c>
      <c r="W18" s="161"/>
      <c r="X18" s="161" t="s">
        <v>206</v>
      </c>
      <c r="Y18" s="151"/>
      <c r="Z18" s="151"/>
      <c r="AA18" s="151"/>
      <c r="AB18" s="151"/>
      <c r="AC18" s="151"/>
      <c r="AD18" s="151"/>
      <c r="AE18" s="151"/>
      <c r="AF18" s="151"/>
      <c r="AG18" s="151" t="s">
        <v>207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4" t="s">
        <v>226</v>
      </c>
      <c r="D19" s="189"/>
      <c r="E19" s="190">
        <v>15.8</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213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0">
        <v>7</v>
      </c>
      <c r="B20" s="171" t="s">
        <v>227</v>
      </c>
      <c r="C20" s="185" t="s">
        <v>228</v>
      </c>
      <c r="D20" s="172" t="s">
        <v>225</v>
      </c>
      <c r="E20" s="173">
        <v>43.628</v>
      </c>
      <c r="F20" s="174"/>
      <c r="G20" s="175">
        <f>ROUND(E20*F20,2)</f>
        <v>0</v>
      </c>
      <c r="H20" s="162"/>
      <c r="I20" s="161">
        <f>ROUND(E20*H20,2)</f>
        <v>0</v>
      </c>
      <c r="J20" s="162"/>
      <c r="K20" s="161">
        <f>ROUND(E20*J20,2)</f>
        <v>0</v>
      </c>
      <c r="L20" s="161">
        <v>21</v>
      </c>
      <c r="M20" s="161">
        <f>G20*(1+L20/100)</f>
        <v>0</v>
      </c>
      <c r="N20" s="161">
        <v>7.4709999999999999E-2</v>
      </c>
      <c r="O20" s="161">
        <f>ROUND(E20*N20,2)</f>
        <v>3.26</v>
      </c>
      <c r="P20" s="161">
        <v>0</v>
      </c>
      <c r="Q20" s="161">
        <f>ROUND(E20*P20,2)</f>
        <v>0</v>
      </c>
      <c r="R20" s="161"/>
      <c r="S20" s="161" t="s">
        <v>182</v>
      </c>
      <c r="T20" s="161" t="s">
        <v>211</v>
      </c>
      <c r="U20" s="161">
        <v>0.52915000000000001</v>
      </c>
      <c r="V20" s="161">
        <f>ROUND(E20*U20,2)</f>
        <v>23.09</v>
      </c>
      <c r="W20" s="161"/>
      <c r="X20" s="161" t="s">
        <v>206</v>
      </c>
      <c r="Y20" s="151"/>
      <c r="Z20" s="151"/>
      <c r="AA20" s="151"/>
      <c r="AB20" s="151"/>
      <c r="AC20" s="151"/>
      <c r="AD20" s="151"/>
      <c r="AE20" s="151"/>
      <c r="AF20" s="151"/>
      <c r="AG20" s="151" t="s">
        <v>207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4" t="s">
        <v>229</v>
      </c>
      <c r="D21" s="189"/>
      <c r="E21" s="190">
        <v>9.1</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213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4" t="s">
        <v>230</v>
      </c>
      <c r="D22" s="189"/>
      <c r="E22" s="190">
        <v>25.48</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213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4" t="s">
        <v>231</v>
      </c>
      <c r="D23" s="189"/>
      <c r="E23" s="190">
        <v>9.048</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213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8</v>
      </c>
      <c r="B24" s="171" t="s">
        <v>232</v>
      </c>
      <c r="C24" s="185" t="s">
        <v>233</v>
      </c>
      <c r="D24" s="172" t="s">
        <v>225</v>
      </c>
      <c r="E24" s="173">
        <v>3.76</v>
      </c>
      <c r="F24" s="174"/>
      <c r="G24" s="175">
        <f>ROUND(E24*F24,2)</f>
        <v>0</v>
      </c>
      <c r="H24" s="162"/>
      <c r="I24" s="161">
        <f>ROUND(E24*H24,2)</f>
        <v>0</v>
      </c>
      <c r="J24" s="162"/>
      <c r="K24" s="161">
        <f>ROUND(E24*J24,2)</f>
        <v>0</v>
      </c>
      <c r="L24" s="161">
        <v>21</v>
      </c>
      <c r="M24" s="161">
        <f>G24*(1+L24/100)</f>
        <v>0</v>
      </c>
      <c r="N24" s="161">
        <v>0.11219</v>
      </c>
      <c r="O24" s="161">
        <f>ROUND(E24*N24,2)</f>
        <v>0.42</v>
      </c>
      <c r="P24" s="161">
        <v>0</v>
      </c>
      <c r="Q24" s="161">
        <f>ROUND(E24*P24,2)</f>
        <v>0</v>
      </c>
      <c r="R24" s="161"/>
      <c r="S24" s="161" t="s">
        <v>182</v>
      </c>
      <c r="T24" s="161" t="s">
        <v>211</v>
      </c>
      <c r="U24" s="161">
        <v>0.55488999999999999</v>
      </c>
      <c r="V24" s="161">
        <f>ROUND(E24*U24,2)</f>
        <v>2.09</v>
      </c>
      <c r="W24" s="161"/>
      <c r="X24" s="161" t="s">
        <v>206</v>
      </c>
      <c r="Y24" s="151"/>
      <c r="Z24" s="151"/>
      <c r="AA24" s="151"/>
      <c r="AB24" s="151"/>
      <c r="AC24" s="151"/>
      <c r="AD24" s="151"/>
      <c r="AE24" s="151"/>
      <c r="AF24" s="151"/>
      <c r="AG24" s="151" t="s">
        <v>207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4" t="s">
        <v>234</v>
      </c>
      <c r="D25" s="189"/>
      <c r="E25" s="190">
        <v>3.76</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213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0">
        <v>9</v>
      </c>
      <c r="B26" s="171" t="s">
        <v>235</v>
      </c>
      <c r="C26" s="185" t="s">
        <v>236</v>
      </c>
      <c r="D26" s="172" t="s">
        <v>205</v>
      </c>
      <c r="E26" s="173">
        <v>39</v>
      </c>
      <c r="F26" s="174"/>
      <c r="G26" s="175">
        <f>ROUND(E26*F26,2)</f>
        <v>0</v>
      </c>
      <c r="H26" s="162"/>
      <c r="I26" s="161">
        <f>ROUND(E26*H26,2)</f>
        <v>0</v>
      </c>
      <c r="J26" s="162"/>
      <c r="K26" s="161">
        <f>ROUND(E26*J26,2)</f>
        <v>0</v>
      </c>
      <c r="L26" s="161">
        <v>21</v>
      </c>
      <c r="M26" s="161">
        <f>G26*(1+L26/100)</f>
        <v>0</v>
      </c>
      <c r="N26" s="161">
        <v>1.0200000000000001E-3</v>
      </c>
      <c r="O26" s="161">
        <f>ROUND(E26*N26,2)</f>
        <v>0.04</v>
      </c>
      <c r="P26" s="161">
        <v>0</v>
      </c>
      <c r="Q26" s="161">
        <f>ROUND(E26*P26,2)</f>
        <v>0</v>
      </c>
      <c r="R26" s="161"/>
      <c r="S26" s="161" t="s">
        <v>182</v>
      </c>
      <c r="T26" s="161" t="s">
        <v>211</v>
      </c>
      <c r="U26" s="161">
        <v>0.223</v>
      </c>
      <c r="V26" s="161">
        <f>ROUND(E26*U26,2)</f>
        <v>8.6999999999999993</v>
      </c>
      <c r="W26" s="161"/>
      <c r="X26" s="161" t="s">
        <v>206</v>
      </c>
      <c r="Y26" s="151"/>
      <c r="Z26" s="151"/>
      <c r="AA26" s="151"/>
      <c r="AB26" s="151"/>
      <c r="AC26" s="151"/>
      <c r="AD26" s="151"/>
      <c r="AE26" s="151"/>
      <c r="AF26" s="151"/>
      <c r="AG26" s="151" t="s">
        <v>207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4" t="s">
        <v>237</v>
      </c>
      <c r="D27" s="189"/>
      <c r="E27" s="190">
        <v>39</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213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0">
        <v>10</v>
      </c>
      <c r="B28" s="171" t="s">
        <v>238</v>
      </c>
      <c r="C28" s="185" t="s">
        <v>239</v>
      </c>
      <c r="D28" s="172" t="s">
        <v>225</v>
      </c>
      <c r="E28" s="173">
        <v>1.62</v>
      </c>
      <c r="F28" s="174"/>
      <c r="G28" s="175">
        <f>ROUND(E28*F28,2)</f>
        <v>0</v>
      </c>
      <c r="H28" s="162"/>
      <c r="I28" s="161">
        <f>ROUND(E28*H28,2)</f>
        <v>0</v>
      </c>
      <c r="J28" s="162"/>
      <c r="K28" s="161">
        <f>ROUND(E28*J28,2)</f>
        <v>0</v>
      </c>
      <c r="L28" s="161">
        <v>21</v>
      </c>
      <c r="M28" s="161">
        <f>G28*(1+L28/100)</f>
        <v>0</v>
      </c>
      <c r="N28" s="161">
        <v>0.15931000000000001</v>
      </c>
      <c r="O28" s="161">
        <f>ROUND(E28*N28,2)</f>
        <v>0.26</v>
      </c>
      <c r="P28" s="161">
        <v>0</v>
      </c>
      <c r="Q28" s="161">
        <f>ROUND(E28*P28,2)</f>
        <v>0</v>
      </c>
      <c r="R28" s="161"/>
      <c r="S28" s="161" t="s">
        <v>182</v>
      </c>
      <c r="T28" s="161" t="s">
        <v>211</v>
      </c>
      <c r="U28" s="161">
        <v>0.70399999999999996</v>
      </c>
      <c r="V28" s="161">
        <f>ROUND(E28*U28,2)</f>
        <v>1.1399999999999999</v>
      </c>
      <c r="W28" s="161"/>
      <c r="X28" s="161" t="s">
        <v>206</v>
      </c>
      <c r="Y28" s="151"/>
      <c r="Z28" s="151"/>
      <c r="AA28" s="151"/>
      <c r="AB28" s="151"/>
      <c r="AC28" s="151"/>
      <c r="AD28" s="151"/>
      <c r="AE28" s="151"/>
      <c r="AF28" s="151"/>
      <c r="AG28" s="151" t="s">
        <v>207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4" t="s">
        <v>240</v>
      </c>
      <c r="D29" s="189"/>
      <c r="E29" s="190">
        <v>1.62</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213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399999999999999" outlineLevel="1">
      <c r="A30" s="170">
        <v>11</v>
      </c>
      <c r="B30" s="171" t="s">
        <v>241</v>
      </c>
      <c r="C30" s="185" t="s">
        <v>242</v>
      </c>
      <c r="D30" s="172" t="s">
        <v>225</v>
      </c>
      <c r="E30" s="173">
        <v>16.52</v>
      </c>
      <c r="F30" s="174"/>
      <c r="G30" s="175">
        <f>ROUND(E30*F30,2)</f>
        <v>0</v>
      </c>
      <c r="H30" s="162"/>
      <c r="I30" s="161">
        <f>ROUND(E30*H30,2)</f>
        <v>0</v>
      </c>
      <c r="J30" s="162"/>
      <c r="K30" s="161">
        <f>ROUND(E30*J30,2)</f>
        <v>0</v>
      </c>
      <c r="L30" s="161">
        <v>21</v>
      </c>
      <c r="M30" s="161">
        <f>G30*(1+L30/100)</f>
        <v>0</v>
      </c>
      <c r="N30" s="161">
        <v>1.3729999999999999E-2</v>
      </c>
      <c r="O30" s="161">
        <f>ROUND(E30*N30,2)</f>
        <v>0.23</v>
      </c>
      <c r="P30" s="161">
        <v>0</v>
      </c>
      <c r="Q30" s="161">
        <f>ROUND(E30*P30,2)</f>
        <v>0</v>
      </c>
      <c r="R30" s="161"/>
      <c r="S30" s="161" t="s">
        <v>182</v>
      </c>
      <c r="T30" s="161" t="s">
        <v>211</v>
      </c>
      <c r="U30" s="161">
        <v>1.0109999999999999</v>
      </c>
      <c r="V30" s="161">
        <f>ROUND(E30*U30,2)</f>
        <v>16.7</v>
      </c>
      <c r="W30" s="161"/>
      <c r="X30" s="161" t="s">
        <v>206</v>
      </c>
      <c r="Y30" s="151"/>
      <c r="Z30" s="151"/>
      <c r="AA30" s="151"/>
      <c r="AB30" s="151"/>
      <c r="AC30" s="151"/>
      <c r="AD30" s="151"/>
      <c r="AE30" s="151"/>
      <c r="AF30" s="151"/>
      <c r="AG30" s="151" t="s">
        <v>207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4" t="s">
        <v>243</v>
      </c>
      <c r="D31" s="189"/>
      <c r="E31" s="190">
        <v>6.78</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213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4" t="s">
        <v>244</v>
      </c>
      <c r="D32" s="189"/>
      <c r="E32" s="190">
        <v>7.65</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213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4" t="s">
        <v>245</v>
      </c>
      <c r="D33" s="189"/>
      <c r="E33" s="190">
        <v>2.09</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213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0">
        <v>12</v>
      </c>
      <c r="B34" s="171" t="s">
        <v>246</v>
      </c>
      <c r="C34" s="185" t="s">
        <v>247</v>
      </c>
      <c r="D34" s="172" t="s">
        <v>225</v>
      </c>
      <c r="E34" s="173">
        <v>16.52</v>
      </c>
      <c r="F34" s="174"/>
      <c r="G34" s="175">
        <f>ROUND(E34*F34,2)</f>
        <v>0</v>
      </c>
      <c r="H34" s="162"/>
      <c r="I34" s="161">
        <f>ROUND(E34*H34,2)</f>
        <v>0</v>
      </c>
      <c r="J34" s="162"/>
      <c r="K34" s="161">
        <f>ROUND(E34*J34,2)</f>
        <v>0</v>
      </c>
      <c r="L34" s="161">
        <v>21</v>
      </c>
      <c r="M34" s="161">
        <f>G34*(1+L34/100)</f>
        <v>0</v>
      </c>
      <c r="N34" s="161">
        <v>0</v>
      </c>
      <c r="O34" s="161">
        <f>ROUND(E34*N34,2)</f>
        <v>0</v>
      </c>
      <c r="P34" s="161">
        <v>0</v>
      </c>
      <c r="Q34" s="161">
        <f>ROUND(E34*P34,2)</f>
        <v>0</v>
      </c>
      <c r="R34" s="161"/>
      <c r="S34" s="161" t="s">
        <v>182</v>
      </c>
      <c r="T34" s="161" t="s">
        <v>211</v>
      </c>
      <c r="U34" s="161">
        <v>0.57999999999999996</v>
      </c>
      <c r="V34" s="161">
        <f>ROUND(E34*U34,2)</f>
        <v>9.58</v>
      </c>
      <c r="W34" s="161"/>
      <c r="X34" s="161" t="s">
        <v>206</v>
      </c>
      <c r="Y34" s="151"/>
      <c r="Z34" s="151"/>
      <c r="AA34" s="151"/>
      <c r="AB34" s="151"/>
      <c r="AC34" s="151"/>
      <c r="AD34" s="151"/>
      <c r="AE34" s="151"/>
      <c r="AF34" s="151"/>
      <c r="AG34" s="151" t="s">
        <v>207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4" t="s">
        <v>248</v>
      </c>
      <c r="D35" s="189"/>
      <c r="E35" s="190">
        <v>16.52</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213</v>
      </c>
      <c r="AH35" s="151">
        <v>5</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0.399999999999999" outlineLevel="1">
      <c r="A36" s="176">
        <v>13</v>
      </c>
      <c r="B36" s="177" t="s">
        <v>249</v>
      </c>
      <c r="C36" s="184" t="s">
        <v>250</v>
      </c>
      <c r="D36" s="178" t="s">
        <v>251</v>
      </c>
      <c r="E36" s="179">
        <v>7</v>
      </c>
      <c r="F36" s="180"/>
      <c r="G36" s="181">
        <f>ROUND(E36*F36,2)</f>
        <v>0</v>
      </c>
      <c r="H36" s="162"/>
      <c r="I36" s="161">
        <f>ROUND(E36*H36,2)</f>
        <v>0</v>
      </c>
      <c r="J36" s="162"/>
      <c r="K36" s="161">
        <f>ROUND(E36*J36,2)</f>
        <v>0</v>
      </c>
      <c r="L36" s="161">
        <v>21</v>
      </c>
      <c r="M36" s="161">
        <f>G36*(1+L36/100)</f>
        <v>0</v>
      </c>
      <c r="N36" s="161">
        <v>0</v>
      </c>
      <c r="O36" s="161">
        <f>ROUND(E36*N36,2)</f>
        <v>0</v>
      </c>
      <c r="P36" s="161">
        <v>0</v>
      </c>
      <c r="Q36" s="161">
        <f>ROUND(E36*P36,2)</f>
        <v>0</v>
      </c>
      <c r="R36" s="161"/>
      <c r="S36" s="161" t="s">
        <v>252</v>
      </c>
      <c r="T36" s="161" t="s">
        <v>183</v>
      </c>
      <c r="U36" s="161">
        <v>0</v>
      </c>
      <c r="V36" s="161">
        <f>ROUND(E36*U36,2)</f>
        <v>0</v>
      </c>
      <c r="W36" s="161"/>
      <c r="X36" s="161" t="s">
        <v>206</v>
      </c>
      <c r="Y36" s="151"/>
      <c r="Z36" s="151"/>
      <c r="AA36" s="151"/>
      <c r="AB36" s="151"/>
      <c r="AC36" s="151"/>
      <c r="AD36" s="151"/>
      <c r="AE36" s="151"/>
      <c r="AF36" s="151"/>
      <c r="AG36" s="151" t="s">
        <v>207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6">
        <v>14</v>
      </c>
      <c r="B37" s="177" t="s">
        <v>253</v>
      </c>
      <c r="C37" s="184" t="s">
        <v>254</v>
      </c>
      <c r="D37" s="178" t="s">
        <v>255</v>
      </c>
      <c r="E37" s="179">
        <v>4</v>
      </c>
      <c r="F37" s="180"/>
      <c r="G37" s="181">
        <f>ROUND(E37*F37,2)</f>
        <v>0</v>
      </c>
      <c r="H37" s="162"/>
      <c r="I37" s="161">
        <f>ROUND(E37*H37,2)</f>
        <v>0</v>
      </c>
      <c r="J37" s="162"/>
      <c r="K37" s="161">
        <f>ROUND(E37*J37,2)</f>
        <v>0</v>
      </c>
      <c r="L37" s="161">
        <v>21</v>
      </c>
      <c r="M37" s="161">
        <f>G37*(1+L37/100)</f>
        <v>0</v>
      </c>
      <c r="N37" s="161">
        <v>0</v>
      </c>
      <c r="O37" s="161">
        <f>ROUND(E37*N37,2)</f>
        <v>0</v>
      </c>
      <c r="P37" s="161">
        <v>0</v>
      </c>
      <c r="Q37" s="161">
        <f>ROUND(E37*P37,2)</f>
        <v>0</v>
      </c>
      <c r="R37" s="161"/>
      <c r="S37" s="161" t="s">
        <v>252</v>
      </c>
      <c r="T37" s="161" t="s">
        <v>188</v>
      </c>
      <c r="U37" s="161">
        <v>0</v>
      </c>
      <c r="V37" s="161">
        <f>ROUND(E37*U37,2)</f>
        <v>0</v>
      </c>
      <c r="W37" s="161"/>
      <c r="X37" s="161" t="s">
        <v>206</v>
      </c>
      <c r="Y37" s="151"/>
      <c r="Z37" s="151"/>
      <c r="AA37" s="151"/>
      <c r="AB37" s="151"/>
      <c r="AC37" s="151"/>
      <c r="AD37" s="151"/>
      <c r="AE37" s="151"/>
      <c r="AF37" s="151"/>
      <c r="AG37" s="151" t="s">
        <v>207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c r="A38" s="170">
        <v>15</v>
      </c>
      <c r="B38" s="171" t="s">
        <v>256</v>
      </c>
      <c r="C38" s="185" t="s">
        <v>257</v>
      </c>
      <c r="D38" s="172" t="s">
        <v>225</v>
      </c>
      <c r="E38" s="173">
        <v>57.2</v>
      </c>
      <c r="F38" s="174"/>
      <c r="G38" s="175">
        <f>ROUND(E38*F38,2)</f>
        <v>0</v>
      </c>
      <c r="H38" s="162"/>
      <c r="I38" s="161">
        <f>ROUND(E38*H38,2)</f>
        <v>0</v>
      </c>
      <c r="J38" s="162"/>
      <c r="K38" s="161">
        <f>ROUND(E38*J38,2)</f>
        <v>0</v>
      </c>
      <c r="L38" s="161">
        <v>21</v>
      </c>
      <c r="M38" s="161">
        <f>G38*(1+L38/100)</f>
        <v>0</v>
      </c>
      <c r="N38" s="161">
        <v>4.5440000000000001E-2</v>
      </c>
      <c r="O38" s="161">
        <f>ROUND(E38*N38,2)</f>
        <v>2.6</v>
      </c>
      <c r="P38" s="161">
        <v>0</v>
      </c>
      <c r="Q38" s="161">
        <f>ROUND(E38*P38,2)</f>
        <v>0</v>
      </c>
      <c r="R38" s="161"/>
      <c r="S38" s="161" t="s">
        <v>252</v>
      </c>
      <c r="T38" s="161" t="s">
        <v>183</v>
      </c>
      <c r="U38" s="161">
        <v>1.452</v>
      </c>
      <c r="V38" s="161">
        <f>ROUND(E38*U38,2)</f>
        <v>83.05</v>
      </c>
      <c r="W38" s="161"/>
      <c r="X38" s="161" t="s">
        <v>206</v>
      </c>
      <c r="Y38" s="151"/>
      <c r="Z38" s="151"/>
      <c r="AA38" s="151"/>
      <c r="AB38" s="151"/>
      <c r="AC38" s="151"/>
      <c r="AD38" s="151"/>
      <c r="AE38" s="151"/>
      <c r="AF38" s="151"/>
      <c r="AG38" s="151" t="s">
        <v>258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4" t="s">
        <v>259</v>
      </c>
      <c r="D39" s="189"/>
      <c r="E39" s="190">
        <v>57.2</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213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c r="A40" s="164" t="s">
        <v>177</v>
      </c>
      <c r="B40" s="165" t="s">
        <v>107</v>
      </c>
      <c r="C40" s="183" t="s">
        <v>108</v>
      </c>
      <c r="D40" s="166"/>
      <c r="E40" s="167"/>
      <c r="F40" s="168"/>
      <c r="G40" s="169">
        <f>SUMIF(AG41:AG44,"&lt;&gt;NOR",G41:G44)</f>
        <v>0</v>
      </c>
      <c r="H40" s="163"/>
      <c r="I40" s="163">
        <f>SUM(I41:I44)</f>
        <v>0</v>
      </c>
      <c r="J40" s="163"/>
      <c r="K40" s="163">
        <f>SUM(K41:K44)</f>
        <v>0</v>
      </c>
      <c r="L40" s="163"/>
      <c r="M40" s="163">
        <f>SUM(M41:M44)</f>
        <v>0</v>
      </c>
      <c r="N40" s="163"/>
      <c r="O40" s="163">
        <f>SUM(O41:O44)</f>
        <v>0.37</v>
      </c>
      <c r="P40" s="163"/>
      <c r="Q40" s="163">
        <f>SUM(Q41:Q44)</f>
        <v>0</v>
      </c>
      <c r="R40" s="163"/>
      <c r="S40" s="163"/>
      <c r="T40" s="163"/>
      <c r="U40" s="163"/>
      <c r="V40" s="163">
        <f>SUM(V41:V44)</f>
        <v>41.65</v>
      </c>
      <c r="W40" s="163"/>
      <c r="X40" s="163"/>
      <c r="AG40" t="s">
        <v>178</v>
      </c>
    </row>
    <row r="41" spans="1:60" ht="20.399999999999999" outlineLevel="1">
      <c r="A41" s="170">
        <v>16</v>
      </c>
      <c r="B41" s="171" t="s">
        <v>260</v>
      </c>
      <c r="C41" s="185" t="s">
        <v>261</v>
      </c>
      <c r="D41" s="172" t="s">
        <v>262</v>
      </c>
      <c r="E41" s="173">
        <v>0.34055999999999997</v>
      </c>
      <c r="F41" s="174"/>
      <c r="G41" s="175">
        <f>ROUND(E41*F41,2)</f>
        <v>0</v>
      </c>
      <c r="H41" s="162"/>
      <c r="I41" s="161">
        <f>ROUND(E41*H41,2)</f>
        <v>0</v>
      </c>
      <c r="J41" s="162"/>
      <c r="K41" s="161">
        <f>ROUND(E41*J41,2)</f>
        <v>0</v>
      </c>
      <c r="L41" s="161">
        <v>21</v>
      </c>
      <c r="M41" s="161">
        <f>G41*(1+L41/100)</f>
        <v>0</v>
      </c>
      <c r="N41" s="161">
        <v>1.09663</v>
      </c>
      <c r="O41" s="161">
        <f>ROUND(E41*N41,2)</f>
        <v>0.37</v>
      </c>
      <c r="P41" s="161">
        <v>0</v>
      </c>
      <c r="Q41" s="161">
        <f>ROUND(E41*P41,2)</f>
        <v>0</v>
      </c>
      <c r="R41" s="161"/>
      <c r="S41" s="161" t="s">
        <v>182</v>
      </c>
      <c r="T41" s="161" t="s">
        <v>211</v>
      </c>
      <c r="U41" s="161">
        <v>16.582999999999998</v>
      </c>
      <c r="V41" s="161">
        <f>ROUND(E41*U41,2)</f>
        <v>5.65</v>
      </c>
      <c r="W41" s="161"/>
      <c r="X41" s="161" t="s">
        <v>206</v>
      </c>
      <c r="Y41" s="151"/>
      <c r="Z41" s="151"/>
      <c r="AA41" s="151"/>
      <c r="AB41" s="151"/>
      <c r="AC41" s="151"/>
      <c r="AD41" s="151"/>
      <c r="AE41" s="151"/>
      <c r="AF41" s="151"/>
      <c r="AG41" s="151" t="s">
        <v>207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4" t="s">
        <v>263</v>
      </c>
      <c r="D42" s="189"/>
      <c r="E42" s="190">
        <v>0.34055999999999997</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213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6">
        <v>17</v>
      </c>
      <c r="B43" s="177" t="s">
        <v>264</v>
      </c>
      <c r="C43" s="184" t="s">
        <v>265</v>
      </c>
      <c r="D43" s="178" t="s">
        <v>251</v>
      </c>
      <c r="E43" s="179">
        <v>1</v>
      </c>
      <c r="F43" s="180"/>
      <c r="G43" s="181">
        <f>ROUND(E43*F43,2)</f>
        <v>0</v>
      </c>
      <c r="H43" s="162"/>
      <c r="I43" s="161">
        <f>ROUND(E43*H43,2)</f>
        <v>0</v>
      </c>
      <c r="J43" s="162"/>
      <c r="K43" s="161">
        <f>ROUND(E43*J43,2)</f>
        <v>0</v>
      </c>
      <c r="L43" s="161">
        <v>21</v>
      </c>
      <c r="M43" s="161">
        <f>G43*(1+L43/100)</f>
        <v>0</v>
      </c>
      <c r="N43" s="161">
        <v>0</v>
      </c>
      <c r="O43" s="161">
        <f>ROUND(E43*N43,2)</f>
        <v>0</v>
      </c>
      <c r="P43" s="161">
        <v>0</v>
      </c>
      <c r="Q43" s="161">
        <f>ROUND(E43*P43,2)</f>
        <v>0</v>
      </c>
      <c r="R43" s="161"/>
      <c r="S43" s="161" t="s">
        <v>252</v>
      </c>
      <c r="T43" s="161" t="s">
        <v>188</v>
      </c>
      <c r="U43" s="161">
        <v>0</v>
      </c>
      <c r="V43" s="161">
        <f>ROUND(E43*U43,2)</f>
        <v>0</v>
      </c>
      <c r="W43" s="161"/>
      <c r="X43" s="161" t="s">
        <v>206</v>
      </c>
      <c r="Y43" s="151"/>
      <c r="Z43" s="151"/>
      <c r="AA43" s="151"/>
      <c r="AB43" s="151"/>
      <c r="AC43" s="151"/>
      <c r="AD43" s="151"/>
      <c r="AE43" s="151"/>
      <c r="AF43" s="151"/>
      <c r="AG43" s="151" t="s">
        <v>207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0.6" outlineLevel="1">
      <c r="A44" s="176">
        <v>18</v>
      </c>
      <c r="B44" s="177" t="s">
        <v>266</v>
      </c>
      <c r="C44" s="184" t="s">
        <v>267</v>
      </c>
      <c r="D44" s="178" t="s">
        <v>268</v>
      </c>
      <c r="E44" s="179">
        <v>36</v>
      </c>
      <c r="F44" s="180"/>
      <c r="G44" s="181">
        <f>ROUND(E44*F44,2)</f>
        <v>0</v>
      </c>
      <c r="H44" s="162"/>
      <c r="I44" s="161">
        <f>ROUND(E44*H44,2)</f>
        <v>0</v>
      </c>
      <c r="J44" s="162"/>
      <c r="K44" s="161">
        <f>ROUND(E44*J44,2)</f>
        <v>0</v>
      </c>
      <c r="L44" s="161">
        <v>21</v>
      </c>
      <c r="M44" s="161">
        <f>G44*(1+L44/100)</f>
        <v>0</v>
      </c>
      <c r="N44" s="161">
        <v>0</v>
      </c>
      <c r="O44" s="161">
        <f>ROUND(E44*N44,2)</f>
        <v>0</v>
      </c>
      <c r="P44" s="161">
        <v>0</v>
      </c>
      <c r="Q44" s="161">
        <f>ROUND(E44*P44,2)</f>
        <v>0</v>
      </c>
      <c r="R44" s="161" t="s">
        <v>269</v>
      </c>
      <c r="S44" s="161" t="s">
        <v>182</v>
      </c>
      <c r="T44" s="161" t="s">
        <v>188</v>
      </c>
      <c r="U44" s="161">
        <v>1</v>
      </c>
      <c r="V44" s="161">
        <f>ROUND(E44*U44,2)</f>
        <v>36</v>
      </c>
      <c r="W44" s="161"/>
      <c r="X44" s="161" t="s">
        <v>123</v>
      </c>
      <c r="Y44" s="151"/>
      <c r="Z44" s="151"/>
      <c r="AA44" s="151"/>
      <c r="AB44" s="151"/>
      <c r="AC44" s="151"/>
      <c r="AD44" s="151"/>
      <c r="AE44" s="151"/>
      <c r="AF44" s="151"/>
      <c r="AG44" s="151" t="s">
        <v>270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c r="A45" s="164" t="s">
        <v>177</v>
      </c>
      <c r="B45" s="165" t="s">
        <v>109</v>
      </c>
      <c r="C45" s="183" t="s">
        <v>110</v>
      </c>
      <c r="D45" s="166"/>
      <c r="E45" s="167"/>
      <c r="F45" s="168"/>
      <c r="G45" s="169">
        <f>SUMIF(AG46:AG59,"&lt;&gt;NOR",G46:G59)</f>
        <v>0</v>
      </c>
      <c r="H45" s="163"/>
      <c r="I45" s="163">
        <f>SUM(I46:I59)</f>
        <v>0</v>
      </c>
      <c r="J45" s="163"/>
      <c r="K45" s="163">
        <f>SUM(K46:K59)</f>
        <v>0</v>
      </c>
      <c r="L45" s="163"/>
      <c r="M45" s="163">
        <f>SUM(M46:M59)</f>
        <v>0</v>
      </c>
      <c r="N45" s="163"/>
      <c r="O45" s="163">
        <f>SUM(O46:O59)</f>
        <v>6.080000000000001</v>
      </c>
      <c r="P45" s="163"/>
      <c r="Q45" s="163">
        <f>SUM(Q46:Q59)</f>
        <v>0</v>
      </c>
      <c r="R45" s="163"/>
      <c r="S45" s="163"/>
      <c r="T45" s="163"/>
      <c r="U45" s="163"/>
      <c r="V45" s="163">
        <f>SUM(V46:V59)</f>
        <v>203.25</v>
      </c>
      <c r="W45" s="163"/>
      <c r="X45" s="163"/>
      <c r="AG45" t="s">
        <v>178</v>
      </c>
    </row>
    <row r="46" spans="1:60" outlineLevel="1">
      <c r="A46" s="170">
        <v>19</v>
      </c>
      <c r="B46" s="171" t="s">
        <v>271</v>
      </c>
      <c r="C46" s="185" t="s">
        <v>272</v>
      </c>
      <c r="D46" s="172" t="s">
        <v>225</v>
      </c>
      <c r="E46" s="173">
        <v>123.55</v>
      </c>
      <c r="F46" s="174"/>
      <c r="G46" s="175">
        <f>ROUND(E46*F46,2)</f>
        <v>0</v>
      </c>
      <c r="H46" s="162"/>
      <c r="I46" s="161">
        <f>ROUND(E46*H46,2)</f>
        <v>0</v>
      </c>
      <c r="J46" s="162"/>
      <c r="K46" s="161">
        <f>ROUND(E46*J46,2)</f>
        <v>0</v>
      </c>
      <c r="L46" s="161">
        <v>21</v>
      </c>
      <c r="M46" s="161">
        <f>G46*(1+L46/100)</f>
        <v>0</v>
      </c>
      <c r="N46" s="161">
        <v>4.1999999999999997E-3</v>
      </c>
      <c r="O46" s="161">
        <f>ROUND(E46*N46,2)</f>
        <v>0.52</v>
      </c>
      <c r="P46" s="161">
        <v>0</v>
      </c>
      <c r="Q46" s="161">
        <f>ROUND(E46*P46,2)</f>
        <v>0</v>
      </c>
      <c r="R46" s="161"/>
      <c r="S46" s="161" t="s">
        <v>182</v>
      </c>
      <c r="T46" s="161" t="s">
        <v>188</v>
      </c>
      <c r="U46" s="161">
        <v>0.245</v>
      </c>
      <c r="V46" s="161">
        <f>ROUND(E46*U46,2)</f>
        <v>30.27</v>
      </c>
      <c r="W46" s="161"/>
      <c r="X46" s="161" t="s">
        <v>206</v>
      </c>
      <c r="Y46" s="151"/>
      <c r="Z46" s="151"/>
      <c r="AA46" s="151"/>
      <c r="AB46" s="151"/>
      <c r="AC46" s="151"/>
      <c r="AD46" s="151"/>
      <c r="AE46" s="151"/>
      <c r="AF46" s="151"/>
      <c r="AG46" s="151" t="s">
        <v>207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4" t="s">
        <v>273</v>
      </c>
      <c r="D47" s="189"/>
      <c r="E47" s="190">
        <v>123.55</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213</v>
      </c>
      <c r="AH47" s="151">
        <v>5</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0">
        <v>20</v>
      </c>
      <c r="B48" s="171" t="s">
        <v>274</v>
      </c>
      <c r="C48" s="185" t="s">
        <v>275</v>
      </c>
      <c r="D48" s="172" t="s">
        <v>225</v>
      </c>
      <c r="E48" s="173">
        <v>328.97</v>
      </c>
      <c r="F48" s="174"/>
      <c r="G48" s="175">
        <f>ROUND(E48*F48,2)</f>
        <v>0</v>
      </c>
      <c r="H48" s="162"/>
      <c r="I48" s="161">
        <f>ROUND(E48*H48,2)</f>
        <v>0</v>
      </c>
      <c r="J48" s="162"/>
      <c r="K48" s="161">
        <f>ROUND(E48*J48,2)</f>
        <v>0</v>
      </c>
      <c r="L48" s="161">
        <v>21</v>
      </c>
      <c r="M48" s="161">
        <f>G48*(1+L48/100)</f>
        <v>0</v>
      </c>
      <c r="N48" s="161">
        <v>6.0899999999999999E-3</v>
      </c>
      <c r="O48" s="161">
        <f>ROUND(E48*N48,2)</f>
        <v>2</v>
      </c>
      <c r="P48" s="161">
        <v>0</v>
      </c>
      <c r="Q48" s="161">
        <f>ROUND(E48*P48,2)</f>
        <v>0</v>
      </c>
      <c r="R48" s="161"/>
      <c r="S48" s="161" t="s">
        <v>182</v>
      </c>
      <c r="T48" s="161" t="s">
        <v>211</v>
      </c>
      <c r="U48" s="161">
        <v>0.19273999999999999</v>
      </c>
      <c r="V48" s="161">
        <f>ROUND(E48*U48,2)</f>
        <v>63.41</v>
      </c>
      <c r="W48" s="161"/>
      <c r="X48" s="161" t="s">
        <v>206</v>
      </c>
      <c r="Y48" s="151"/>
      <c r="Z48" s="151"/>
      <c r="AA48" s="151"/>
      <c r="AB48" s="151"/>
      <c r="AC48" s="151"/>
      <c r="AD48" s="151"/>
      <c r="AE48" s="151"/>
      <c r="AF48" s="151"/>
      <c r="AG48" s="151" t="s">
        <v>207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4" t="s">
        <v>276</v>
      </c>
      <c r="D49" s="189"/>
      <c r="E49" s="190">
        <v>328.97</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213</v>
      </c>
      <c r="AH49" s="151">
        <v>5</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0">
        <v>21</v>
      </c>
      <c r="B50" s="171" t="s">
        <v>277</v>
      </c>
      <c r="C50" s="185" t="s">
        <v>278</v>
      </c>
      <c r="D50" s="172" t="s">
        <v>225</v>
      </c>
      <c r="E50" s="173">
        <v>9</v>
      </c>
      <c r="F50" s="174"/>
      <c r="G50" s="175">
        <f>ROUND(E50*F50,2)</f>
        <v>0</v>
      </c>
      <c r="H50" s="162"/>
      <c r="I50" s="161">
        <f>ROUND(E50*H50,2)</f>
        <v>0</v>
      </c>
      <c r="J50" s="162"/>
      <c r="K50" s="161">
        <f>ROUND(E50*J50,2)</f>
        <v>0</v>
      </c>
      <c r="L50" s="161">
        <v>21</v>
      </c>
      <c r="M50" s="161">
        <f>G50*(1+L50/100)</f>
        <v>0</v>
      </c>
      <c r="N50" s="161">
        <v>4.7660000000000001E-2</v>
      </c>
      <c r="O50" s="161">
        <f>ROUND(E50*N50,2)</f>
        <v>0.43</v>
      </c>
      <c r="P50" s="161">
        <v>0</v>
      </c>
      <c r="Q50" s="161">
        <f>ROUND(E50*P50,2)</f>
        <v>0</v>
      </c>
      <c r="R50" s="161"/>
      <c r="S50" s="161" t="s">
        <v>182</v>
      </c>
      <c r="T50" s="161" t="s">
        <v>211</v>
      </c>
      <c r="U50" s="161">
        <v>0.84</v>
      </c>
      <c r="V50" s="161">
        <f>ROUND(E50*U50,2)</f>
        <v>7.56</v>
      </c>
      <c r="W50" s="161"/>
      <c r="X50" s="161" t="s">
        <v>206</v>
      </c>
      <c r="Y50" s="151"/>
      <c r="Z50" s="151"/>
      <c r="AA50" s="151"/>
      <c r="AB50" s="151"/>
      <c r="AC50" s="151"/>
      <c r="AD50" s="151"/>
      <c r="AE50" s="151"/>
      <c r="AF50" s="151"/>
      <c r="AG50" s="151" t="s">
        <v>207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4" t="s">
        <v>279</v>
      </c>
      <c r="D51" s="189"/>
      <c r="E51" s="190">
        <v>9</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213</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6">
        <v>22</v>
      </c>
      <c r="B52" s="177" t="s">
        <v>280</v>
      </c>
      <c r="C52" s="184" t="s">
        <v>281</v>
      </c>
      <c r="D52" s="178" t="s">
        <v>225</v>
      </c>
      <c r="E52" s="179">
        <v>170</v>
      </c>
      <c r="F52" s="180"/>
      <c r="G52" s="181">
        <f>ROUND(E52*F52,2)</f>
        <v>0</v>
      </c>
      <c r="H52" s="162"/>
      <c r="I52" s="161">
        <f>ROUND(E52*H52,2)</f>
        <v>0</v>
      </c>
      <c r="J52" s="162"/>
      <c r="K52" s="161">
        <f>ROUND(E52*J52,2)</f>
        <v>0</v>
      </c>
      <c r="L52" s="161">
        <v>21</v>
      </c>
      <c r="M52" s="161">
        <f>G52*(1+L52/100)</f>
        <v>0</v>
      </c>
      <c r="N52" s="161">
        <v>1.5740000000000001E-2</v>
      </c>
      <c r="O52" s="161">
        <f>ROUND(E52*N52,2)</f>
        <v>2.68</v>
      </c>
      <c r="P52" s="161">
        <v>0</v>
      </c>
      <c r="Q52" s="161">
        <f>ROUND(E52*P52,2)</f>
        <v>0</v>
      </c>
      <c r="R52" s="161"/>
      <c r="S52" s="161" t="s">
        <v>182</v>
      </c>
      <c r="T52" s="161" t="s">
        <v>211</v>
      </c>
      <c r="U52" s="161">
        <v>0.33481</v>
      </c>
      <c r="V52" s="161">
        <f>ROUND(E52*U52,2)</f>
        <v>56.92</v>
      </c>
      <c r="W52" s="161"/>
      <c r="X52" s="161" t="s">
        <v>206</v>
      </c>
      <c r="Y52" s="151"/>
      <c r="Z52" s="151"/>
      <c r="AA52" s="151"/>
      <c r="AB52" s="151"/>
      <c r="AC52" s="151"/>
      <c r="AD52" s="151"/>
      <c r="AE52" s="151"/>
      <c r="AF52" s="151"/>
      <c r="AG52" s="151" t="s">
        <v>207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0.399999999999999" outlineLevel="1">
      <c r="A53" s="170">
        <v>23</v>
      </c>
      <c r="B53" s="171" t="s">
        <v>282</v>
      </c>
      <c r="C53" s="185" t="s">
        <v>283</v>
      </c>
      <c r="D53" s="172" t="s">
        <v>225</v>
      </c>
      <c r="E53" s="173">
        <v>123.55</v>
      </c>
      <c r="F53" s="174"/>
      <c r="G53" s="175">
        <f>ROUND(E53*F53,2)</f>
        <v>0</v>
      </c>
      <c r="H53" s="162"/>
      <c r="I53" s="161">
        <f>ROUND(E53*H53,2)</f>
        <v>0</v>
      </c>
      <c r="J53" s="162"/>
      <c r="K53" s="161">
        <f>ROUND(E53*J53,2)</f>
        <v>0</v>
      </c>
      <c r="L53" s="161">
        <v>21</v>
      </c>
      <c r="M53" s="161">
        <f>G53*(1+L53/100)</f>
        <v>0</v>
      </c>
      <c r="N53" s="161">
        <v>3.6099999999999999E-3</v>
      </c>
      <c r="O53" s="161">
        <f>ROUND(E53*N53,2)</f>
        <v>0.45</v>
      </c>
      <c r="P53" s="161">
        <v>0</v>
      </c>
      <c r="Q53" s="161">
        <f>ROUND(E53*P53,2)</f>
        <v>0</v>
      </c>
      <c r="R53" s="161"/>
      <c r="S53" s="161" t="s">
        <v>182</v>
      </c>
      <c r="T53" s="161" t="s">
        <v>211</v>
      </c>
      <c r="U53" s="161">
        <v>0.36199999999999999</v>
      </c>
      <c r="V53" s="161">
        <f>ROUND(E53*U53,2)</f>
        <v>44.73</v>
      </c>
      <c r="W53" s="161"/>
      <c r="X53" s="161" t="s">
        <v>206</v>
      </c>
      <c r="Y53" s="151"/>
      <c r="Z53" s="151"/>
      <c r="AA53" s="151"/>
      <c r="AB53" s="151"/>
      <c r="AC53" s="151"/>
      <c r="AD53" s="151"/>
      <c r="AE53" s="151"/>
      <c r="AF53" s="151"/>
      <c r="AG53" s="151" t="s">
        <v>207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4" t="s">
        <v>284</v>
      </c>
      <c r="D54" s="189"/>
      <c r="E54" s="190">
        <v>7.52</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213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4" t="s">
        <v>285</v>
      </c>
      <c r="D55" s="189"/>
      <c r="E55" s="190">
        <v>69.16</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213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4" t="s">
        <v>286</v>
      </c>
      <c r="D56" s="189"/>
      <c r="E56" s="190">
        <v>31.6</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213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4" t="s">
        <v>287</v>
      </c>
      <c r="D57" s="189"/>
      <c r="E57" s="190">
        <v>0.27</v>
      </c>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213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4" t="s">
        <v>288</v>
      </c>
      <c r="D58" s="189"/>
      <c r="E58" s="190">
        <v>15</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213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0.399999999999999" outlineLevel="1">
      <c r="A59" s="176">
        <v>24</v>
      </c>
      <c r="B59" s="177" t="s">
        <v>289</v>
      </c>
      <c r="C59" s="184" t="s">
        <v>290</v>
      </c>
      <c r="D59" s="178" t="s">
        <v>251</v>
      </c>
      <c r="E59" s="179">
        <v>1</v>
      </c>
      <c r="F59" s="180"/>
      <c r="G59" s="181">
        <f>ROUND(E59*F59,2)</f>
        <v>0</v>
      </c>
      <c r="H59" s="162"/>
      <c r="I59" s="161">
        <f>ROUND(E59*H59,2)</f>
        <v>0</v>
      </c>
      <c r="J59" s="162"/>
      <c r="K59" s="161">
        <f>ROUND(E59*J59,2)</f>
        <v>0</v>
      </c>
      <c r="L59" s="161">
        <v>21</v>
      </c>
      <c r="M59" s="161">
        <f>G59*(1+L59/100)</f>
        <v>0</v>
      </c>
      <c r="N59" s="161">
        <v>3.6099999999999999E-3</v>
      </c>
      <c r="O59" s="161">
        <f>ROUND(E59*N59,2)</f>
        <v>0</v>
      </c>
      <c r="P59" s="161">
        <v>0</v>
      </c>
      <c r="Q59" s="161">
        <f>ROUND(E59*P59,2)</f>
        <v>0</v>
      </c>
      <c r="R59" s="161"/>
      <c r="S59" s="161" t="s">
        <v>252</v>
      </c>
      <c r="T59" s="161" t="s">
        <v>188</v>
      </c>
      <c r="U59" s="161">
        <v>0.36199999999999999</v>
      </c>
      <c r="V59" s="161">
        <f>ROUND(E59*U59,2)</f>
        <v>0.36</v>
      </c>
      <c r="W59" s="161"/>
      <c r="X59" s="161" t="s">
        <v>206</v>
      </c>
      <c r="Y59" s="151"/>
      <c r="Z59" s="151"/>
      <c r="AA59" s="151"/>
      <c r="AB59" s="151"/>
      <c r="AC59" s="151"/>
      <c r="AD59" s="151"/>
      <c r="AE59" s="151"/>
      <c r="AF59" s="151"/>
      <c r="AG59" s="151" t="s">
        <v>207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c r="A60" s="164" t="s">
        <v>177</v>
      </c>
      <c r="B60" s="165" t="s">
        <v>111</v>
      </c>
      <c r="C60" s="183" t="s">
        <v>112</v>
      </c>
      <c r="D60" s="166"/>
      <c r="E60" s="167"/>
      <c r="F60" s="168"/>
      <c r="G60" s="169">
        <f>SUMIF(AG61:AG82,"&lt;&gt;NOR",G61:G82)</f>
        <v>0</v>
      </c>
      <c r="H60" s="163"/>
      <c r="I60" s="163">
        <f>SUM(I61:I82)</f>
        <v>0</v>
      </c>
      <c r="J60" s="163"/>
      <c r="K60" s="163">
        <f>SUM(K61:K82)</f>
        <v>0</v>
      </c>
      <c r="L60" s="163"/>
      <c r="M60" s="163">
        <f>SUM(M61:M82)</f>
        <v>0</v>
      </c>
      <c r="N60" s="163"/>
      <c r="O60" s="163">
        <f>SUM(O61:O82)</f>
        <v>3.14</v>
      </c>
      <c r="P60" s="163"/>
      <c r="Q60" s="163">
        <f>SUM(Q61:Q82)</f>
        <v>0</v>
      </c>
      <c r="R60" s="163"/>
      <c r="S60" s="163"/>
      <c r="T60" s="163"/>
      <c r="U60" s="163"/>
      <c r="V60" s="163">
        <f>SUM(V61:V82)</f>
        <v>120.09</v>
      </c>
      <c r="W60" s="163"/>
      <c r="X60" s="163"/>
      <c r="AG60" t="s">
        <v>178</v>
      </c>
    </row>
    <row r="61" spans="1:60" outlineLevel="1">
      <c r="A61" s="170">
        <v>25</v>
      </c>
      <c r="B61" s="171" t="s">
        <v>291</v>
      </c>
      <c r="C61" s="185" t="s">
        <v>292</v>
      </c>
      <c r="D61" s="172" t="s">
        <v>225</v>
      </c>
      <c r="E61" s="173">
        <v>178.79</v>
      </c>
      <c r="F61" s="174"/>
      <c r="G61" s="175">
        <f>ROUND(E61*F61,2)</f>
        <v>0</v>
      </c>
      <c r="H61" s="162"/>
      <c r="I61" s="161">
        <f>ROUND(E61*H61,2)</f>
        <v>0</v>
      </c>
      <c r="J61" s="162"/>
      <c r="K61" s="161">
        <f>ROUND(E61*J61,2)</f>
        <v>0</v>
      </c>
      <c r="L61" s="161">
        <v>21</v>
      </c>
      <c r="M61" s="161">
        <f>G61*(1+L61/100)</f>
        <v>0</v>
      </c>
      <c r="N61" s="161">
        <v>7.1399999999999996E-3</v>
      </c>
      <c r="O61" s="161">
        <f>ROUND(E61*N61,2)</f>
        <v>1.28</v>
      </c>
      <c r="P61" s="161">
        <v>0</v>
      </c>
      <c r="Q61" s="161">
        <f>ROUND(E61*P61,2)</f>
        <v>0</v>
      </c>
      <c r="R61" s="161"/>
      <c r="S61" s="161" t="s">
        <v>182</v>
      </c>
      <c r="T61" s="161" t="s">
        <v>211</v>
      </c>
      <c r="U61" s="161">
        <v>0.254</v>
      </c>
      <c r="V61" s="161">
        <f>ROUND(E61*U61,2)</f>
        <v>45.41</v>
      </c>
      <c r="W61" s="161"/>
      <c r="X61" s="161" t="s">
        <v>206</v>
      </c>
      <c r="Y61" s="151"/>
      <c r="Z61" s="151"/>
      <c r="AA61" s="151"/>
      <c r="AB61" s="151"/>
      <c r="AC61" s="151"/>
      <c r="AD61" s="151"/>
      <c r="AE61" s="151"/>
      <c r="AF61" s="151"/>
      <c r="AG61" s="151" t="s">
        <v>207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4" t="s">
        <v>293</v>
      </c>
      <c r="D62" s="189"/>
      <c r="E62" s="190"/>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213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4" t="s">
        <v>294</v>
      </c>
      <c r="D63" s="189"/>
      <c r="E63" s="190">
        <v>25.24</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213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4" t="s">
        <v>295</v>
      </c>
      <c r="D64" s="189"/>
      <c r="E64" s="190">
        <v>32.15</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213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4" t="s">
        <v>296</v>
      </c>
      <c r="D65" s="189"/>
      <c r="E65" s="190">
        <v>18.88</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213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4" t="s">
        <v>297</v>
      </c>
      <c r="D66" s="189"/>
      <c r="E66" s="190">
        <v>24.6</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213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4" t="s">
        <v>298</v>
      </c>
      <c r="D67" s="189"/>
      <c r="E67" s="190">
        <v>33.26</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213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4" t="s">
        <v>299</v>
      </c>
      <c r="D68" s="189"/>
      <c r="E68" s="190">
        <v>24.5</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213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4" t="s">
        <v>300</v>
      </c>
      <c r="D69" s="189"/>
      <c r="E69" s="190">
        <v>20.16</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213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26</v>
      </c>
      <c r="B70" s="171" t="s">
        <v>301</v>
      </c>
      <c r="C70" s="185" t="s">
        <v>302</v>
      </c>
      <c r="D70" s="172" t="s">
        <v>225</v>
      </c>
      <c r="E70" s="173">
        <v>166.7</v>
      </c>
      <c r="F70" s="174"/>
      <c r="G70" s="175">
        <f>ROUND(E70*F70,2)</f>
        <v>0</v>
      </c>
      <c r="H70" s="162"/>
      <c r="I70" s="161">
        <f>ROUND(E70*H70,2)</f>
        <v>0</v>
      </c>
      <c r="J70" s="162"/>
      <c r="K70" s="161">
        <f>ROUND(E70*J70,2)</f>
        <v>0</v>
      </c>
      <c r="L70" s="161">
        <v>21</v>
      </c>
      <c r="M70" s="161">
        <f>G70*(1+L70/100)</f>
        <v>0</v>
      </c>
      <c r="N70" s="161">
        <v>1.0710000000000001E-2</v>
      </c>
      <c r="O70" s="161">
        <f>ROUND(E70*N70,2)</f>
        <v>1.79</v>
      </c>
      <c r="P70" s="161">
        <v>0</v>
      </c>
      <c r="Q70" s="161">
        <f>ROUND(E70*P70,2)</f>
        <v>0</v>
      </c>
      <c r="R70" s="161"/>
      <c r="S70" s="161" t="s">
        <v>182</v>
      </c>
      <c r="T70" s="161" t="s">
        <v>211</v>
      </c>
      <c r="U70" s="161">
        <v>0.26150000000000001</v>
      </c>
      <c r="V70" s="161">
        <f>ROUND(E70*U70,2)</f>
        <v>43.59</v>
      </c>
      <c r="W70" s="161"/>
      <c r="X70" s="161" t="s">
        <v>206</v>
      </c>
      <c r="Y70" s="151"/>
      <c r="Z70" s="151"/>
      <c r="AA70" s="151"/>
      <c r="AB70" s="151"/>
      <c r="AC70" s="151"/>
      <c r="AD70" s="151"/>
      <c r="AE70" s="151"/>
      <c r="AF70" s="151"/>
      <c r="AG70" s="151" t="s">
        <v>207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4" t="s">
        <v>303</v>
      </c>
      <c r="D71" s="189"/>
      <c r="E71" s="190"/>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213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4" t="s">
        <v>304</v>
      </c>
      <c r="D72" s="189"/>
      <c r="E72" s="190">
        <v>55.54</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213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4" t="s">
        <v>305</v>
      </c>
      <c r="D73" s="189"/>
      <c r="E73" s="190">
        <v>34</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213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4" t="s">
        <v>306</v>
      </c>
      <c r="D74" s="189"/>
      <c r="E74" s="190">
        <v>44.18</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213</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4" t="s">
        <v>243</v>
      </c>
      <c r="D75" s="189"/>
      <c r="E75" s="190">
        <v>6.78</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213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4" t="s">
        <v>244</v>
      </c>
      <c r="D76" s="189"/>
      <c r="E76" s="190">
        <v>7.65</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213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4" t="s">
        <v>245</v>
      </c>
      <c r="D77" s="189"/>
      <c r="E77" s="190">
        <v>2.09</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213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4" t="s">
        <v>307</v>
      </c>
      <c r="D78" s="189"/>
      <c r="E78" s="190">
        <v>11.96</v>
      </c>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213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4" t="s">
        <v>308</v>
      </c>
      <c r="D79" s="189"/>
      <c r="E79" s="190">
        <v>4.5</v>
      </c>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213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0">
        <v>27</v>
      </c>
      <c r="B80" s="171" t="s">
        <v>309</v>
      </c>
      <c r="C80" s="185" t="s">
        <v>310</v>
      </c>
      <c r="D80" s="172" t="s">
        <v>225</v>
      </c>
      <c r="E80" s="173">
        <v>345.49</v>
      </c>
      <c r="F80" s="174"/>
      <c r="G80" s="175">
        <f>ROUND(E80*F80,2)</f>
        <v>0</v>
      </c>
      <c r="H80" s="162"/>
      <c r="I80" s="161">
        <f>ROUND(E80*H80,2)</f>
        <v>0</v>
      </c>
      <c r="J80" s="162"/>
      <c r="K80" s="161">
        <f>ROUND(E80*J80,2)</f>
        <v>0</v>
      </c>
      <c r="L80" s="161">
        <v>21</v>
      </c>
      <c r="M80" s="161">
        <f>G80*(1+L80/100)</f>
        <v>0</v>
      </c>
      <c r="N80" s="161">
        <v>2.1000000000000001E-4</v>
      </c>
      <c r="O80" s="161">
        <f>ROUND(E80*N80,2)</f>
        <v>7.0000000000000007E-2</v>
      </c>
      <c r="P80" s="161">
        <v>0</v>
      </c>
      <c r="Q80" s="161">
        <f>ROUND(E80*P80,2)</f>
        <v>0</v>
      </c>
      <c r="R80" s="161"/>
      <c r="S80" s="161" t="s">
        <v>182</v>
      </c>
      <c r="T80" s="161" t="s">
        <v>211</v>
      </c>
      <c r="U80" s="161">
        <v>0.09</v>
      </c>
      <c r="V80" s="161">
        <f>ROUND(E80*U80,2)</f>
        <v>31.09</v>
      </c>
      <c r="W80" s="161"/>
      <c r="X80" s="161" t="s">
        <v>206</v>
      </c>
      <c r="Y80" s="151"/>
      <c r="Z80" s="151"/>
      <c r="AA80" s="151"/>
      <c r="AB80" s="151"/>
      <c r="AC80" s="151"/>
      <c r="AD80" s="151"/>
      <c r="AE80" s="151"/>
      <c r="AF80" s="151"/>
      <c r="AG80" s="151" t="s">
        <v>207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4" t="s">
        <v>311</v>
      </c>
      <c r="D81" s="189"/>
      <c r="E81" s="190">
        <v>166.7</v>
      </c>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213</v>
      </c>
      <c r="AH81" s="151">
        <v>5</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4" t="s">
        <v>312</v>
      </c>
      <c r="D82" s="189"/>
      <c r="E82" s="190">
        <v>178.79</v>
      </c>
      <c r="F82" s="161"/>
      <c r="G82" s="161"/>
      <c r="H82" s="161"/>
      <c r="I82" s="161"/>
      <c r="J82" s="161"/>
      <c r="K82" s="161"/>
      <c r="L82" s="161"/>
      <c r="M82" s="161"/>
      <c r="N82" s="161"/>
      <c r="O82" s="161"/>
      <c r="P82" s="161"/>
      <c r="Q82" s="161"/>
      <c r="R82" s="161"/>
      <c r="S82" s="161"/>
      <c r="T82" s="161"/>
      <c r="U82" s="161"/>
      <c r="V82" s="161"/>
      <c r="W82" s="161"/>
      <c r="X82" s="161"/>
      <c r="Y82" s="151"/>
      <c r="Z82" s="151"/>
      <c r="AA82" s="151"/>
      <c r="AB82" s="151"/>
      <c r="AC82" s="151"/>
      <c r="AD82" s="151"/>
      <c r="AE82" s="151"/>
      <c r="AF82" s="151"/>
      <c r="AG82" s="151" t="s">
        <v>213</v>
      </c>
      <c r="AH82" s="151">
        <v>5</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c r="A83" s="164" t="s">
        <v>177</v>
      </c>
      <c r="B83" s="165" t="s">
        <v>113</v>
      </c>
      <c r="C83" s="183" t="s">
        <v>114</v>
      </c>
      <c r="D83" s="166"/>
      <c r="E83" s="167"/>
      <c r="F83" s="168"/>
      <c r="G83" s="169">
        <f>SUMIF(AG84:AG92,"&lt;&gt;NOR",G84:G92)</f>
        <v>0</v>
      </c>
      <c r="H83" s="163"/>
      <c r="I83" s="163">
        <f>SUM(I84:I92)</f>
        <v>0</v>
      </c>
      <c r="J83" s="163"/>
      <c r="K83" s="163">
        <f>SUM(K84:K92)</f>
        <v>0</v>
      </c>
      <c r="L83" s="163"/>
      <c r="M83" s="163">
        <f>SUM(M84:M92)</f>
        <v>0</v>
      </c>
      <c r="N83" s="163"/>
      <c r="O83" s="163">
        <f>SUM(O84:O92)</f>
        <v>0.56000000000000005</v>
      </c>
      <c r="P83" s="163"/>
      <c r="Q83" s="163">
        <f>SUM(Q84:Q92)</f>
        <v>0</v>
      </c>
      <c r="R83" s="163"/>
      <c r="S83" s="163"/>
      <c r="T83" s="163"/>
      <c r="U83" s="163"/>
      <c r="V83" s="163">
        <f>SUM(V84:V92)</f>
        <v>17.160000000000004</v>
      </c>
      <c r="W83" s="163"/>
      <c r="X83" s="163"/>
      <c r="AG83" t="s">
        <v>178</v>
      </c>
    </row>
    <row r="84" spans="1:60" ht="20.399999999999999" outlineLevel="1">
      <c r="A84" s="170">
        <v>28</v>
      </c>
      <c r="B84" s="171" t="s">
        <v>313</v>
      </c>
      <c r="C84" s="185" t="s">
        <v>314</v>
      </c>
      <c r="D84" s="172" t="s">
        <v>210</v>
      </c>
      <c r="E84" s="173">
        <v>2</v>
      </c>
      <c r="F84" s="174"/>
      <c r="G84" s="175">
        <f>ROUND(E84*F84,2)</f>
        <v>0</v>
      </c>
      <c r="H84" s="162"/>
      <c r="I84" s="161">
        <f>ROUND(E84*H84,2)</f>
        <v>0</v>
      </c>
      <c r="J84" s="162"/>
      <c r="K84" s="161">
        <f>ROUND(E84*J84,2)</f>
        <v>0</v>
      </c>
      <c r="L84" s="161">
        <v>21</v>
      </c>
      <c r="M84" s="161">
        <f>G84*(1+L84/100)</f>
        <v>0</v>
      </c>
      <c r="N84" s="161">
        <v>6.4310000000000006E-2</v>
      </c>
      <c r="O84" s="161">
        <f>ROUND(E84*N84,2)</f>
        <v>0.13</v>
      </c>
      <c r="P84" s="161">
        <v>0</v>
      </c>
      <c r="Q84" s="161">
        <f>ROUND(E84*P84,2)</f>
        <v>0</v>
      </c>
      <c r="R84" s="161"/>
      <c r="S84" s="161" t="s">
        <v>182</v>
      </c>
      <c r="T84" s="161" t="s">
        <v>211</v>
      </c>
      <c r="U84" s="161">
        <v>2.097</v>
      </c>
      <c r="V84" s="161">
        <f>ROUND(E84*U84,2)</f>
        <v>4.1900000000000004</v>
      </c>
      <c r="W84" s="161"/>
      <c r="X84" s="161" t="s">
        <v>206</v>
      </c>
      <c r="Y84" s="151"/>
      <c r="Z84" s="151"/>
      <c r="AA84" s="151"/>
      <c r="AB84" s="151"/>
      <c r="AC84" s="151"/>
      <c r="AD84" s="151"/>
      <c r="AE84" s="151"/>
      <c r="AF84" s="151"/>
      <c r="AG84" s="151" t="s">
        <v>207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4" t="s">
        <v>315</v>
      </c>
      <c r="D85" s="189"/>
      <c r="E85" s="190">
        <v>2</v>
      </c>
      <c r="F85" s="161"/>
      <c r="G85" s="161"/>
      <c r="H85" s="161"/>
      <c r="I85" s="161"/>
      <c r="J85" s="161"/>
      <c r="K85" s="161"/>
      <c r="L85" s="161"/>
      <c r="M85" s="161"/>
      <c r="N85" s="161"/>
      <c r="O85" s="161"/>
      <c r="P85" s="161"/>
      <c r="Q85" s="161"/>
      <c r="R85" s="161"/>
      <c r="S85" s="161"/>
      <c r="T85" s="161"/>
      <c r="U85" s="161"/>
      <c r="V85" s="161"/>
      <c r="W85" s="161"/>
      <c r="X85" s="161"/>
      <c r="Y85" s="151"/>
      <c r="Z85" s="151"/>
      <c r="AA85" s="151"/>
      <c r="AB85" s="151"/>
      <c r="AC85" s="151"/>
      <c r="AD85" s="151"/>
      <c r="AE85" s="151"/>
      <c r="AF85" s="151"/>
      <c r="AG85" s="151" t="s">
        <v>213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0.399999999999999" outlineLevel="1">
      <c r="A86" s="170">
        <v>29</v>
      </c>
      <c r="B86" s="171" t="s">
        <v>313</v>
      </c>
      <c r="C86" s="185" t="s">
        <v>316</v>
      </c>
      <c r="D86" s="172" t="s">
        <v>210</v>
      </c>
      <c r="E86" s="173">
        <v>3</v>
      </c>
      <c r="F86" s="174"/>
      <c r="G86" s="175">
        <f>ROUND(E86*F86,2)</f>
        <v>0</v>
      </c>
      <c r="H86" s="162"/>
      <c r="I86" s="161">
        <f>ROUND(E86*H86,2)</f>
        <v>0</v>
      </c>
      <c r="J86" s="162"/>
      <c r="K86" s="161">
        <f>ROUND(E86*J86,2)</f>
        <v>0</v>
      </c>
      <c r="L86" s="161">
        <v>21</v>
      </c>
      <c r="M86" s="161">
        <f>G86*(1+L86/100)</f>
        <v>0</v>
      </c>
      <c r="N86" s="161">
        <v>6.4909999999999995E-2</v>
      </c>
      <c r="O86" s="161">
        <f>ROUND(E86*N86,2)</f>
        <v>0.19</v>
      </c>
      <c r="P86" s="161">
        <v>0</v>
      </c>
      <c r="Q86" s="161">
        <f>ROUND(E86*P86,2)</f>
        <v>0</v>
      </c>
      <c r="R86" s="161"/>
      <c r="S86" s="161" t="s">
        <v>182</v>
      </c>
      <c r="T86" s="161" t="s">
        <v>211</v>
      </c>
      <c r="U86" s="161">
        <v>2.097</v>
      </c>
      <c r="V86" s="161">
        <f>ROUND(E86*U86,2)</f>
        <v>6.29</v>
      </c>
      <c r="W86" s="161"/>
      <c r="X86" s="161" t="s">
        <v>206</v>
      </c>
      <c r="Y86" s="151"/>
      <c r="Z86" s="151"/>
      <c r="AA86" s="151"/>
      <c r="AB86" s="151"/>
      <c r="AC86" s="151"/>
      <c r="AD86" s="151"/>
      <c r="AE86" s="151"/>
      <c r="AF86" s="151"/>
      <c r="AG86" s="151" t="s">
        <v>207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94" t="s">
        <v>317</v>
      </c>
      <c r="D87" s="189"/>
      <c r="E87" s="190">
        <v>2</v>
      </c>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213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4" t="s">
        <v>318</v>
      </c>
      <c r="D88" s="189"/>
      <c r="E88" s="190">
        <v>1</v>
      </c>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213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0.399999999999999" outlineLevel="1">
      <c r="A89" s="170">
        <v>30</v>
      </c>
      <c r="B89" s="171" t="s">
        <v>313</v>
      </c>
      <c r="C89" s="185" t="s">
        <v>319</v>
      </c>
      <c r="D89" s="172" t="s">
        <v>210</v>
      </c>
      <c r="E89" s="173">
        <v>2</v>
      </c>
      <c r="F89" s="174"/>
      <c r="G89" s="175">
        <f>ROUND(E89*F89,2)</f>
        <v>0</v>
      </c>
      <c r="H89" s="162"/>
      <c r="I89" s="161">
        <f>ROUND(E89*H89,2)</f>
        <v>0</v>
      </c>
      <c r="J89" s="162"/>
      <c r="K89" s="161">
        <f>ROUND(E89*J89,2)</f>
        <v>0</v>
      </c>
      <c r="L89" s="161">
        <v>21</v>
      </c>
      <c r="M89" s="161">
        <f>G89*(1+L89/100)</f>
        <v>0</v>
      </c>
      <c r="N89" s="161">
        <v>6.8210000000000007E-2</v>
      </c>
      <c r="O89" s="161">
        <f>ROUND(E89*N89,2)</f>
        <v>0.14000000000000001</v>
      </c>
      <c r="P89" s="161">
        <v>0</v>
      </c>
      <c r="Q89" s="161">
        <f>ROUND(E89*P89,2)</f>
        <v>0</v>
      </c>
      <c r="R89" s="161"/>
      <c r="S89" s="161" t="s">
        <v>182</v>
      </c>
      <c r="T89" s="161" t="s">
        <v>211</v>
      </c>
      <c r="U89" s="161">
        <v>2.097</v>
      </c>
      <c r="V89" s="161">
        <f>ROUND(E89*U89,2)</f>
        <v>4.1900000000000004</v>
      </c>
      <c r="W89" s="161"/>
      <c r="X89" s="161" t="s">
        <v>206</v>
      </c>
      <c r="Y89" s="151"/>
      <c r="Z89" s="151"/>
      <c r="AA89" s="151"/>
      <c r="AB89" s="151"/>
      <c r="AC89" s="151"/>
      <c r="AD89" s="151"/>
      <c r="AE89" s="151"/>
      <c r="AF89" s="151"/>
      <c r="AG89" s="151" t="s">
        <v>207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4" t="s">
        <v>320</v>
      </c>
      <c r="D90" s="189"/>
      <c r="E90" s="190">
        <v>2</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213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c r="A91" s="170">
        <v>31</v>
      </c>
      <c r="B91" s="171" t="s">
        <v>321</v>
      </c>
      <c r="C91" s="185" t="s">
        <v>322</v>
      </c>
      <c r="D91" s="172" t="s">
        <v>210</v>
      </c>
      <c r="E91" s="173">
        <v>1</v>
      </c>
      <c r="F91" s="174"/>
      <c r="G91" s="175">
        <f>ROUND(E91*F91,2)</f>
        <v>0</v>
      </c>
      <c r="H91" s="162"/>
      <c r="I91" s="161">
        <f>ROUND(E91*H91,2)</f>
        <v>0</v>
      </c>
      <c r="J91" s="162"/>
      <c r="K91" s="161">
        <f>ROUND(E91*J91,2)</f>
        <v>0</v>
      </c>
      <c r="L91" s="161">
        <v>21</v>
      </c>
      <c r="M91" s="161">
        <f>G91*(1+L91/100)</f>
        <v>0</v>
      </c>
      <c r="N91" s="161">
        <v>9.7960000000000005E-2</v>
      </c>
      <c r="O91" s="161">
        <f>ROUND(E91*N91,2)</f>
        <v>0.1</v>
      </c>
      <c r="P91" s="161">
        <v>0</v>
      </c>
      <c r="Q91" s="161">
        <f>ROUND(E91*P91,2)</f>
        <v>0</v>
      </c>
      <c r="R91" s="161"/>
      <c r="S91" s="161" t="s">
        <v>182</v>
      </c>
      <c r="T91" s="161" t="s">
        <v>211</v>
      </c>
      <c r="U91" s="161">
        <v>2.4900000000000002</v>
      </c>
      <c r="V91" s="161">
        <f>ROUND(E91*U91,2)</f>
        <v>2.4900000000000002</v>
      </c>
      <c r="W91" s="161"/>
      <c r="X91" s="161" t="s">
        <v>206</v>
      </c>
      <c r="Y91" s="151"/>
      <c r="Z91" s="151"/>
      <c r="AA91" s="151"/>
      <c r="AB91" s="151"/>
      <c r="AC91" s="151"/>
      <c r="AD91" s="151"/>
      <c r="AE91" s="151"/>
      <c r="AF91" s="151"/>
      <c r="AG91" s="151" t="s">
        <v>207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4" t="s">
        <v>323</v>
      </c>
      <c r="D92" s="189"/>
      <c r="E92" s="190">
        <v>1</v>
      </c>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213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c r="A93" s="164" t="s">
        <v>177</v>
      </c>
      <c r="B93" s="165" t="s">
        <v>115</v>
      </c>
      <c r="C93" s="183" t="s">
        <v>116</v>
      </c>
      <c r="D93" s="166"/>
      <c r="E93" s="167"/>
      <c r="F93" s="168"/>
      <c r="G93" s="169">
        <f>SUMIF(AG94:AG94,"&lt;&gt;NOR",G94:G94)</f>
        <v>0</v>
      </c>
      <c r="H93" s="163"/>
      <c r="I93" s="163">
        <f>SUM(I94:I94)</f>
        <v>0</v>
      </c>
      <c r="J93" s="163"/>
      <c r="K93" s="163">
        <f>SUM(K94:K94)</f>
        <v>0</v>
      </c>
      <c r="L93" s="163"/>
      <c r="M93" s="163">
        <f>SUM(M94:M94)</f>
        <v>0</v>
      </c>
      <c r="N93" s="163"/>
      <c r="O93" s="163">
        <f>SUM(O94:O94)</f>
        <v>0.15</v>
      </c>
      <c r="P93" s="163"/>
      <c r="Q93" s="163">
        <f>SUM(Q94:Q94)</f>
        <v>0</v>
      </c>
      <c r="R93" s="163"/>
      <c r="S93" s="163"/>
      <c r="T93" s="163"/>
      <c r="U93" s="163"/>
      <c r="V93" s="163">
        <f>SUM(V94:V94)</f>
        <v>20.329999999999998</v>
      </c>
      <c r="W93" s="163"/>
      <c r="X93" s="163"/>
      <c r="AG93" t="s">
        <v>178</v>
      </c>
    </row>
    <row r="94" spans="1:60" ht="20.399999999999999" outlineLevel="1">
      <c r="A94" s="176">
        <v>32</v>
      </c>
      <c r="B94" s="177" t="s">
        <v>324</v>
      </c>
      <c r="C94" s="184" t="s">
        <v>325</v>
      </c>
      <c r="D94" s="178" t="s">
        <v>225</v>
      </c>
      <c r="E94" s="179">
        <v>95</v>
      </c>
      <c r="F94" s="180"/>
      <c r="G94" s="181">
        <f>ROUND(E94*F94,2)</f>
        <v>0</v>
      </c>
      <c r="H94" s="162"/>
      <c r="I94" s="161">
        <f>ROUND(E94*H94,2)</f>
        <v>0</v>
      </c>
      <c r="J94" s="162"/>
      <c r="K94" s="161">
        <f>ROUND(E94*J94,2)</f>
        <v>0</v>
      </c>
      <c r="L94" s="161">
        <v>21</v>
      </c>
      <c r="M94" s="161">
        <f>G94*(1+L94/100)</f>
        <v>0</v>
      </c>
      <c r="N94" s="161">
        <v>1.58E-3</v>
      </c>
      <c r="O94" s="161">
        <f>ROUND(E94*N94,2)</f>
        <v>0.15</v>
      </c>
      <c r="P94" s="161">
        <v>0</v>
      </c>
      <c r="Q94" s="161">
        <f>ROUND(E94*P94,2)</f>
        <v>0</v>
      </c>
      <c r="R94" s="161"/>
      <c r="S94" s="161" t="s">
        <v>182</v>
      </c>
      <c r="T94" s="161" t="s">
        <v>211</v>
      </c>
      <c r="U94" s="161">
        <v>0.214</v>
      </c>
      <c r="V94" s="161">
        <f>ROUND(E94*U94,2)</f>
        <v>20.329999999999998</v>
      </c>
      <c r="W94" s="161"/>
      <c r="X94" s="161" t="s">
        <v>206</v>
      </c>
      <c r="Y94" s="151"/>
      <c r="Z94" s="151"/>
      <c r="AA94" s="151"/>
      <c r="AB94" s="151"/>
      <c r="AC94" s="151"/>
      <c r="AD94" s="151"/>
      <c r="AE94" s="151"/>
      <c r="AF94" s="151"/>
      <c r="AG94" s="151" t="s">
        <v>207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6.4">
      <c r="A95" s="164" t="s">
        <v>177</v>
      </c>
      <c r="B95" s="165" t="s">
        <v>117</v>
      </c>
      <c r="C95" s="183" t="s">
        <v>118</v>
      </c>
      <c r="D95" s="166"/>
      <c r="E95" s="167"/>
      <c r="F95" s="168"/>
      <c r="G95" s="169">
        <f>SUMIF(AG96:AG99,"&lt;&gt;NOR",G96:G99)</f>
        <v>0</v>
      </c>
      <c r="H95" s="163"/>
      <c r="I95" s="163">
        <f>SUM(I96:I99)</f>
        <v>0</v>
      </c>
      <c r="J95" s="163"/>
      <c r="K95" s="163">
        <f>SUM(K96:K99)</f>
        <v>0</v>
      </c>
      <c r="L95" s="163"/>
      <c r="M95" s="163">
        <f>SUM(M96:M99)</f>
        <v>0</v>
      </c>
      <c r="N95" s="163"/>
      <c r="O95" s="163">
        <f>SUM(O96:O99)</f>
        <v>0</v>
      </c>
      <c r="P95" s="163"/>
      <c r="Q95" s="163">
        <f>SUM(Q96:Q99)</f>
        <v>0</v>
      </c>
      <c r="R95" s="163"/>
      <c r="S95" s="163"/>
      <c r="T95" s="163"/>
      <c r="U95" s="163"/>
      <c r="V95" s="163">
        <f>SUM(V96:V99)</f>
        <v>6.3699999999999992</v>
      </c>
      <c r="W95" s="163"/>
      <c r="X95" s="163"/>
      <c r="AG95" t="s">
        <v>178</v>
      </c>
    </row>
    <row r="96" spans="1:60" ht="20.399999999999999" outlineLevel="1">
      <c r="A96" s="176">
        <v>33</v>
      </c>
      <c r="B96" s="177" t="s">
        <v>326</v>
      </c>
      <c r="C96" s="184" t="s">
        <v>327</v>
      </c>
      <c r="D96" s="178" t="s">
        <v>251</v>
      </c>
      <c r="E96" s="179">
        <v>1</v>
      </c>
      <c r="F96" s="180"/>
      <c r="G96" s="181">
        <f>ROUND(E96*F96,2)</f>
        <v>0</v>
      </c>
      <c r="H96" s="162"/>
      <c r="I96" s="161">
        <f>ROUND(E96*H96,2)</f>
        <v>0</v>
      </c>
      <c r="J96" s="162"/>
      <c r="K96" s="161">
        <f>ROUND(E96*J96,2)</f>
        <v>0</v>
      </c>
      <c r="L96" s="161">
        <v>21</v>
      </c>
      <c r="M96" s="161">
        <f>G96*(1+L96/100)</f>
        <v>0</v>
      </c>
      <c r="N96" s="161">
        <v>4.0000000000000003E-5</v>
      </c>
      <c r="O96" s="161">
        <f>ROUND(E96*N96,2)</f>
        <v>0</v>
      </c>
      <c r="P96" s="161">
        <v>0</v>
      </c>
      <c r="Q96" s="161">
        <f>ROUND(E96*P96,2)</f>
        <v>0</v>
      </c>
      <c r="R96" s="161"/>
      <c r="S96" s="161" t="s">
        <v>182</v>
      </c>
      <c r="T96" s="161" t="s">
        <v>188</v>
      </c>
      <c r="U96" s="161">
        <v>0.308</v>
      </c>
      <c r="V96" s="161">
        <f>ROUND(E96*U96,2)</f>
        <v>0.31</v>
      </c>
      <c r="W96" s="161"/>
      <c r="X96" s="161" t="s">
        <v>206</v>
      </c>
      <c r="Y96" s="151"/>
      <c r="Z96" s="151"/>
      <c r="AA96" s="151"/>
      <c r="AB96" s="151"/>
      <c r="AC96" s="151"/>
      <c r="AD96" s="151"/>
      <c r="AE96" s="151"/>
      <c r="AF96" s="151"/>
      <c r="AG96" s="151" t="s">
        <v>207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70">
        <v>34</v>
      </c>
      <c r="B97" s="171" t="s">
        <v>328</v>
      </c>
      <c r="C97" s="185" t="s">
        <v>329</v>
      </c>
      <c r="D97" s="172" t="s">
        <v>225</v>
      </c>
      <c r="E97" s="173">
        <v>404.26</v>
      </c>
      <c r="F97" s="174"/>
      <c r="G97" s="175">
        <f>ROUND(E97*F97,2)</f>
        <v>0</v>
      </c>
      <c r="H97" s="162"/>
      <c r="I97" s="161">
        <f>ROUND(E97*H97,2)</f>
        <v>0</v>
      </c>
      <c r="J97" s="162"/>
      <c r="K97" s="161">
        <f>ROUND(E97*J97,2)</f>
        <v>0</v>
      </c>
      <c r="L97" s="161">
        <v>21</v>
      </c>
      <c r="M97" s="161">
        <f>G97*(1+L97/100)</f>
        <v>0</v>
      </c>
      <c r="N97" s="161">
        <v>0</v>
      </c>
      <c r="O97" s="161">
        <f>ROUND(E97*N97,2)</f>
        <v>0</v>
      </c>
      <c r="P97" s="161">
        <v>0</v>
      </c>
      <c r="Q97" s="161">
        <f>ROUND(E97*P97,2)</f>
        <v>0</v>
      </c>
      <c r="R97" s="161"/>
      <c r="S97" s="161" t="s">
        <v>182</v>
      </c>
      <c r="T97" s="161" t="s">
        <v>211</v>
      </c>
      <c r="U97" s="161">
        <v>1.4999999999999999E-2</v>
      </c>
      <c r="V97" s="161">
        <f>ROUND(E97*U97,2)</f>
        <v>6.06</v>
      </c>
      <c r="W97" s="161"/>
      <c r="X97" s="161" t="s">
        <v>206</v>
      </c>
      <c r="Y97" s="151"/>
      <c r="Z97" s="151"/>
      <c r="AA97" s="151"/>
      <c r="AB97" s="151"/>
      <c r="AC97" s="151"/>
      <c r="AD97" s="151"/>
      <c r="AE97" s="151"/>
      <c r="AF97" s="151"/>
      <c r="AG97" s="151" t="s">
        <v>207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4" t="s">
        <v>330</v>
      </c>
      <c r="D98" s="189"/>
      <c r="E98" s="190">
        <v>92.87</v>
      </c>
      <c r="F98" s="161"/>
      <c r="G98" s="161"/>
      <c r="H98" s="161"/>
      <c r="I98" s="161"/>
      <c r="J98" s="161"/>
      <c r="K98" s="161"/>
      <c r="L98" s="161"/>
      <c r="M98" s="161"/>
      <c r="N98" s="161"/>
      <c r="O98" s="161"/>
      <c r="P98" s="161"/>
      <c r="Q98" s="161"/>
      <c r="R98" s="161"/>
      <c r="S98" s="161"/>
      <c r="T98" s="161"/>
      <c r="U98" s="161"/>
      <c r="V98" s="161"/>
      <c r="W98" s="161"/>
      <c r="X98" s="161"/>
      <c r="Y98" s="151"/>
      <c r="Z98" s="151"/>
      <c r="AA98" s="151"/>
      <c r="AB98" s="151"/>
      <c r="AC98" s="151"/>
      <c r="AD98" s="151"/>
      <c r="AE98" s="151"/>
      <c r="AF98" s="151"/>
      <c r="AG98" s="151" t="s">
        <v>213</v>
      </c>
      <c r="AH98" s="151">
        <v>5</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4" t="s">
        <v>331</v>
      </c>
      <c r="D99" s="189"/>
      <c r="E99" s="190">
        <v>311.39</v>
      </c>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213</v>
      </c>
      <c r="AH99" s="151">
        <v>5</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c r="A100" s="164" t="s">
        <v>177</v>
      </c>
      <c r="B100" s="165" t="s">
        <v>119</v>
      </c>
      <c r="C100" s="183" t="s">
        <v>120</v>
      </c>
      <c r="D100" s="166"/>
      <c r="E100" s="167"/>
      <c r="F100" s="168"/>
      <c r="G100" s="169">
        <f>SUMIF(AG101:AG164,"&lt;&gt;NOR",G101:G164)</f>
        <v>0</v>
      </c>
      <c r="H100" s="163"/>
      <c r="I100" s="163">
        <f>SUM(I101:I164)</f>
        <v>0</v>
      </c>
      <c r="J100" s="163"/>
      <c r="K100" s="163">
        <f>SUM(K101:K164)</f>
        <v>0</v>
      </c>
      <c r="L100" s="163"/>
      <c r="M100" s="163">
        <f>SUM(M101:M164)</f>
        <v>0</v>
      </c>
      <c r="N100" s="163"/>
      <c r="O100" s="163">
        <f>SUM(O101:O164)</f>
        <v>0.02</v>
      </c>
      <c r="P100" s="163"/>
      <c r="Q100" s="163">
        <f>SUM(Q101:Q164)</f>
        <v>26.239999999999991</v>
      </c>
      <c r="R100" s="163"/>
      <c r="S100" s="163"/>
      <c r="T100" s="163"/>
      <c r="U100" s="163"/>
      <c r="V100" s="163">
        <f>SUM(V101:V164)</f>
        <v>163.24</v>
      </c>
      <c r="W100" s="163"/>
      <c r="X100" s="163"/>
      <c r="AG100" t="s">
        <v>178</v>
      </c>
    </row>
    <row r="101" spans="1:60" outlineLevel="1">
      <c r="A101" s="170">
        <v>35</v>
      </c>
      <c r="B101" s="171" t="s">
        <v>332</v>
      </c>
      <c r="C101" s="185" t="s">
        <v>333</v>
      </c>
      <c r="D101" s="172" t="s">
        <v>221</v>
      </c>
      <c r="E101" s="173">
        <v>4.5148999999999999</v>
      </c>
      <c r="F101" s="174"/>
      <c r="G101" s="175">
        <f>ROUND(E101*F101,2)</f>
        <v>0</v>
      </c>
      <c r="H101" s="162"/>
      <c r="I101" s="161">
        <f>ROUND(E101*H101,2)</f>
        <v>0</v>
      </c>
      <c r="J101" s="162"/>
      <c r="K101" s="161">
        <f>ROUND(E101*J101,2)</f>
        <v>0</v>
      </c>
      <c r="L101" s="161">
        <v>21</v>
      </c>
      <c r="M101" s="161">
        <f>G101*(1+L101/100)</f>
        <v>0</v>
      </c>
      <c r="N101" s="161">
        <v>1.2800000000000001E-3</v>
      </c>
      <c r="O101" s="161">
        <f>ROUND(E101*N101,2)</f>
        <v>0.01</v>
      </c>
      <c r="P101" s="161">
        <v>1.8</v>
      </c>
      <c r="Q101" s="161">
        <f>ROUND(E101*P101,2)</f>
        <v>8.1300000000000008</v>
      </c>
      <c r="R101" s="161"/>
      <c r="S101" s="161" t="s">
        <v>182</v>
      </c>
      <c r="T101" s="161" t="s">
        <v>211</v>
      </c>
      <c r="U101" s="161">
        <v>1.52</v>
      </c>
      <c r="V101" s="161">
        <f>ROUND(E101*U101,2)</f>
        <v>6.86</v>
      </c>
      <c r="W101" s="161"/>
      <c r="X101" s="161" t="s">
        <v>206</v>
      </c>
      <c r="Y101" s="151"/>
      <c r="Z101" s="151"/>
      <c r="AA101" s="151"/>
      <c r="AB101" s="151"/>
      <c r="AC101" s="151"/>
      <c r="AD101" s="151"/>
      <c r="AE101" s="151"/>
      <c r="AF101" s="151"/>
      <c r="AG101" s="151" t="s">
        <v>207</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4" t="s">
        <v>334</v>
      </c>
      <c r="D102" s="189"/>
      <c r="E102" s="190">
        <v>4.3354999999999997</v>
      </c>
      <c r="F102" s="161"/>
      <c r="G102" s="161"/>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213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4" t="s">
        <v>335</v>
      </c>
      <c r="D103" s="189"/>
      <c r="E103" s="190">
        <v>0.1794</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213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0.399999999999999" outlineLevel="1">
      <c r="A104" s="170">
        <v>36</v>
      </c>
      <c r="B104" s="171" t="s">
        <v>336</v>
      </c>
      <c r="C104" s="185" t="s">
        <v>337</v>
      </c>
      <c r="D104" s="172" t="s">
        <v>225</v>
      </c>
      <c r="E104" s="173">
        <v>404.26</v>
      </c>
      <c r="F104" s="174"/>
      <c r="G104" s="175">
        <f>ROUND(E104*F104,2)</f>
        <v>0</v>
      </c>
      <c r="H104" s="162"/>
      <c r="I104" s="161">
        <f>ROUND(E104*H104,2)</f>
        <v>0</v>
      </c>
      <c r="J104" s="162"/>
      <c r="K104" s="161">
        <f>ROUND(E104*J104,2)</f>
        <v>0</v>
      </c>
      <c r="L104" s="161">
        <v>21</v>
      </c>
      <c r="M104" s="161">
        <f>G104*(1+L104/100)</f>
        <v>0</v>
      </c>
      <c r="N104" s="161">
        <v>0</v>
      </c>
      <c r="O104" s="161">
        <f>ROUND(E104*N104,2)</f>
        <v>0</v>
      </c>
      <c r="P104" s="161">
        <v>7.6499999999999997E-3</v>
      </c>
      <c r="Q104" s="161">
        <f>ROUND(E104*P104,2)</f>
        <v>3.09</v>
      </c>
      <c r="R104" s="161"/>
      <c r="S104" s="161" t="s">
        <v>182</v>
      </c>
      <c r="T104" s="161" t="s">
        <v>211</v>
      </c>
      <c r="U104" s="161">
        <v>3.465E-2</v>
      </c>
      <c r="V104" s="161">
        <f>ROUND(E104*U104,2)</f>
        <v>14.01</v>
      </c>
      <c r="W104" s="161"/>
      <c r="X104" s="161" t="s">
        <v>206</v>
      </c>
      <c r="Y104" s="151"/>
      <c r="Z104" s="151"/>
      <c r="AA104" s="151"/>
      <c r="AB104" s="151"/>
      <c r="AC104" s="151"/>
      <c r="AD104" s="151"/>
      <c r="AE104" s="151"/>
      <c r="AF104" s="151"/>
      <c r="AG104" s="151" t="s">
        <v>207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4" t="s">
        <v>330</v>
      </c>
      <c r="D105" s="189"/>
      <c r="E105" s="190">
        <v>92.87</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213</v>
      </c>
      <c r="AH105" s="151">
        <v>5</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4" t="s">
        <v>331</v>
      </c>
      <c r="D106" s="189"/>
      <c r="E106" s="190">
        <v>311.39</v>
      </c>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213</v>
      </c>
      <c r="AH106" s="151">
        <v>5</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0.399999999999999" outlineLevel="1">
      <c r="A107" s="170">
        <v>37</v>
      </c>
      <c r="B107" s="171" t="s">
        <v>338</v>
      </c>
      <c r="C107" s="185" t="s">
        <v>339</v>
      </c>
      <c r="D107" s="172" t="s">
        <v>225</v>
      </c>
      <c r="E107" s="173">
        <v>92.87</v>
      </c>
      <c r="F107" s="174"/>
      <c r="G107" s="175">
        <f>ROUND(E107*F107,2)</f>
        <v>0</v>
      </c>
      <c r="H107" s="162"/>
      <c r="I107" s="161">
        <f>ROUND(E107*H107,2)</f>
        <v>0</v>
      </c>
      <c r="J107" s="162"/>
      <c r="K107" s="161">
        <f>ROUND(E107*J107,2)</f>
        <v>0</v>
      </c>
      <c r="L107" s="161">
        <v>21</v>
      </c>
      <c r="M107" s="161">
        <f>G107*(1+L107/100)</f>
        <v>0</v>
      </c>
      <c r="N107" s="161">
        <v>0</v>
      </c>
      <c r="O107" s="161">
        <f>ROUND(E107*N107,2)</f>
        <v>0</v>
      </c>
      <c r="P107" s="161">
        <v>0.02</v>
      </c>
      <c r="Q107" s="161">
        <f>ROUND(E107*P107,2)</f>
        <v>1.86</v>
      </c>
      <c r="R107" s="161"/>
      <c r="S107" s="161" t="s">
        <v>182</v>
      </c>
      <c r="T107" s="161" t="s">
        <v>211</v>
      </c>
      <c r="U107" s="161">
        <v>0.23</v>
      </c>
      <c r="V107" s="161">
        <f>ROUND(E107*U107,2)</f>
        <v>21.36</v>
      </c>
      <c r="W107" s="161"/>
      <c r="X107" s="161" t="s">
        <v>206</v>
      </c>
      <c r="Y107" s="151"/>
      <c r="Z107" s="151"/>
      <c r="AA107" s="151"/>
      <c r="AB107" s="151"/>
      <c r="AC107" s="151"/>
      <c r="AD107" s="151"/>
      <c r="AE107" s="151"/>
      <c r="AF107" s="151"/>
      <c r="AG107" s="151" t="s">
        <v>207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4" t="s">
        <v>340</v>
      </c>
      <c r="D108" s="189"/>
      <c r="E108" s="190"/>
      <c r="F108" s="161"/>
      <c r="G108" s="161"/>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213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94" t="s">
        <v>341</v>
      </c>
      <c r="D109" s="189"/>
      <c r="E109" s="190">
        <v>12.36</v>
      </c>
      <c r="F109" s="161"/>
      <c r="G109" s="161"/>
      <c r="H109" s="161"/>
      <c r="I109" s="161"/>
      <c r="J109" s="161"/>
      <c r="K109" s="161"/>
      <c r="L109" s="161"/>
      <c r="M109" s="161"/>
      <c r="N109" s="161"/>
      <c r="O109" s="161"/>
      <c r="P109" s="161"/>
      <c r="Q109" s="161"/>
      <c r="R109" s="161"/>
      <c r="S109" s="161"/>
      <c r="T109" s="161"/>
      <c r="U109" s="161"/>
      <c r="V109" s="161"/>
      <c r="W109" s="161"/>
      <c r="X109" s="161"/>
      <c r="Y109" s="151"/>
      <c r="Z109" s="151"/>
      <c r="AA109" s="151"/>
      <c r="AB109" s="151"/>
      <c r="AC109" s="151"/>
      <c r="AD109" s="151"/>
      <c r="AE109" s="151"/>
      <c r="AF109" s="151"/>
      <c r="AG109" s="151" t="s">
        <v>213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194" t="s">
        <v>342</v>
      </c>
      <c r="D110" s="189"/>
      <c r="E110" s="190">
        <v>5.36</v>
      </c>
      <c r="F110" s="161"/>
      <c r="G110" s="161"/>
      <c r="H110" s="161"/>
      <c r="I110" s="161"/>
      <c r="J110" s="161"/>
      <c r="K110" s="161"/>
      <c r="L110" s="161"/>
      <c r="M110" s="161"/>
      <c r="N110" s="161"/>
      <c r="O110" s="161"/>
      <c r="P110" s="161"/>
      <c r="Q110" s="161"/>
      <c r="R110" s="161"/>
      <c r="S110" s="161"/>
      <c r="T110" s="161"/>
      <c r="U110" s="161"/>
      <c r="V110" s="161"/>
      <c r="W110" s="161"/>
      <c r="X110" s="161"/>
      <c r="Y110" s="151"/>
      <c r="Z110" s="151"/>
      <c r="AA110" s="151"/>
      <c r="AB110" s="151"/>
      <c r="AC110" s="151"/>
      <c r="AD110" s="151"/>
      <c r="AE110" s="151"/>
      <c r="AF110" s="151"/>
      <c r="AG110" s="151" t="s">
        <v>213</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4" t="s">
        <v>343</v>
      </c>
      <c r="D111" s="189"/>
      <c r="E111" s="190">
        <v>24.67</v>
      </c>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213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94" t="s">
        <v>344</v>
      </c>
      <c r="D112" s="189"/>
      <c r="E112" s="190">
        <v>19.21</v>
      </c>
      <c r="F112" s="161"/>
      <c r="G112" s="161"/>
      <c r="H112" s="161"/>
      <c r="I112" s="161"/>
      <c r="J112" s="161"/>
      <c r="K112" s="161"/>
      <c r="L112" s="161"/>
      <c r="M112" s="161"/>
      <c r="N112" s="161"/>
      <c r="O112" s="161"/>
      <c r="P112" s="161"/>
      <c r="Q112" s="161"/>
      <c r="R112" s="161"/>
      <c r="S112" s="161"/>
      <c r="T112" s="161"/>
      <c r="U112" s="161"/>
      <c r="V112" s="161"/>
      <c r="W112" s="161"/>
      <c r="X112" s="161"/>
      <c r="Y112" s="151"/>
      <c r="Z112" s="151"/>
      <c r="AA112" s="151"/>
      <c r="AB112" s="151"/>
      <c r="AC112" s="151"/>
      <c r="AD112" s="151"/>
      <c r="AE112" s="151"/>
      <c r="AF112" s="151"/>
      <c r="AG112" s="151" t="s">
        <v>213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194" t="s">
        <v>345</v>
      </c>
      <c r="D113" s="189"/>
      <c r="E113" s="190">
        <v>6.61</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213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194" t="s">
        <v>346</v>
      </c>
      <c r="D114" s="189"/>
      <c r="E114" s="190">
        <v>20.16</v>
      </c>
      <c r="F114" s="161"/>
      <c r="G114" s="161"/>
      <c r="H114" s="161"/>
      <c r="I114" s="161"/>
      <c r="J114" s="161"/>
      <c r="K114" s="161"/>
      <c r="L114" s="161"/>
      <c r="M114" s="161"/>
      <c r="N114" s="161"/>
      <c r="O114" s="161"/>
      <c r="P114" s="161"/>
      <c r="Q114" s="161"/>
      <c r="R114" s="161"/>
      <c r="S114" s="161"/>
      <c r="T114" s="161"/>
      <c r="U114" s="161"/>
      <c r="V114" s="161"/>
      <c r="W114" s="161"/>
      <c r="X114" s="161"/>
      <c r="Y114" s="151"/>
      <c r="Z114" s="151"/>
      <c r="AA114" s="151"/>
      <c r="AB114" s="151"/>
      <c r="AC114" s="151"/>
      <c r="AD114" s="151"/>
      <c r="AE114" s="151"/>
      <c r="AF114" s="151"/>
      <c r="AG114" s="151" t="s">
        <v>213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94" t="s">
        <v>308</v>
      </c>
      <c r="D115" s="189"/>
      <c r="E115" s="190">
        <v>4.5</v>
      </c>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213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0">
        <v>38</v>
      </c>
      <c r="B116" s="171" t="s">
        <v>347</v>
      </c>
      <c r="C116" s="185" t="s">
        <v>348</v>
      </c>
      <c r="D116" s="172" t="s">
        <v>210</v>
      </c>
      <c r="E116" s="173">
        <v>17</v>
      </c>
      <c r="F116" s="174"/>
      <c r="G116" s="175">
        <f>ROUND(E116*F116,2)</f>
        <v>0</v>
      </c>
      <c r="H116" s="162"/>
      <c r="I116" s="161">
        <f>ROUND(E116*H116,2)</f>
        <v>0</v>
      </c>
      <c r="J116" s="162"/>
      <c r="K116" s="161">
        <f>ROUND(E116*J116,2)</f>
        <v>0</v>
      </c>
      <c r="L116" s="161">
        <v>21</v>
      </c>
      <c r="M116" s="161">
        <f>G116*(1+L116/100)</f>
        <v>0</v>
      </c>
      <c r="N116" s="161">
        <v>0</v>
      </c>
      <c r="O116" s="161">
        <f>ROUND(E116*N116,2)</f>
        <v>0</v>
      </c>
      <c r="P116" s="161">
        <v>0.03</v>
      </c>
      <c r="Q116" s="161">
        <f>ROUND(E116*P116,2)</f>
        <v>0.51</v>
      </c>
      <c r="R116" s="161"/>
      <c r="S116" s="161" t="s">
        <v>182</v>
      </c>
      <c r="T116" s="161" t="s">
        <v>211</v>
      </c>
      <c r="U116" s="161">
        <v>0.08</v>
      </c>
      <c r="V116" s="161">
        <f>ROUND(E116*U116,2)</f>
        <v>1.36</v>
      </c>
      <c r="W116" s="161"/>
      <c r="X116" s="161" t="s">
        <v>206</v>
      </c>
      <c r="Y116" s="151"/>
      <c r="Z116" s="151"/>
      <c r="AA116" s="151"/>
      <c r="AB116" s="151"/>
      <c r="AC116" s="151"/>
      <c r="AD116" s="151"/>
      <c r="AE116" s="151"/>
      <c r="AF116" s="151"/>
      <c r="AG116" s="151" t="s">
        <v>207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194" t="s">
        <v>349</v>
      </c>
      <c r="D117" s="189"/>
      <c r="E117" s="190">
        <v>13</v>
      </c>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213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4" t="s">
        <v>350</v>
      </c>
      <c r="D118" s="189"/>
      <c r="E118" s="190">
        <v>4</v>
      </c>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213</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76">
        <v>39</v>
      </c>
      <c r="B119" s="177" t="s">
        <v>351</v>
      </c>
      <c r="C119" s="184" t="s">
        <v>352</v>
      </c>
      <c r="D119" s="178" t="s">
        <v>210</v>
      </c>
      <c r="E119" s="179">
        <v>1</v>
      </c>
      <c r="F119" s="180"/>
      <c r="G119" s="181">
        <f>ROUND(E119*F119,2)</f>
        <v>0</v>
      </c>
      <c r="H119" s="162"/>
      <c r="I119" s="161">
        <f>ROUND(E119*H119,2)</f>
        <v>0</v>
      </c>
      <c r="J119" s="162"/>
      <c r="K119" s="161">
        <f>ROUND(E119*J119,2)</f>
        <v>0</v>
      </c>
      <c r="L119" s="161">
        <v>21</v>
      </c>
      <c r="M119" s="161">
        <f>G119*(1+L119/100)</f>
        <v>0</v>
      </c>
      <c r="N119" s="161">
        <v>0</v>
      </c>
      <c r="O119" s="161">
        <f>ROUND(E119*N119,2)</f>
        <v>0</v>
      </c>
      <c r="P119" s="161">
        <v>0</v>
      </c>
      <c r="Q119" s="161">
        <f>ROUND(E119*P119,2)</f>
        <v>0</v>
      </c>
      <c r="R119" s="161"/>
      <c r="S119" s="161" t="s">
        <v>182</v>
      </c>
      <c r="T119" s="161" t="s">
        <v>211</v>
      </c>
      <c r="U119" s="161">
        <v>0.14000000000000001</v>
      </c>
      <c r="V119" s="161">
        <f>ROUND(E119*U119,2)</f>
        <v>0.14000000000000001</v>
      </c>
      <c r="W119" s="161"/>
      <c r="X119" s="161" t="s">
        <v>206</v>
      </c>
      <c r="Y119" s="151"/>
      <c r="Z119" s="151"/>
      <c r="AA119" s="151"/>
      <c r="AB119" s="151"/>
      <c r="AC119" s="151"/>
      <c r="AD119" s="151"/>
      <c r="AE119" s="151"/>
      <c r="AF119" s="151"/>
      <c r="AG119" s="151" t="s">
        <v>207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70">
        <v>40</v>
      </c>
      <c r="B120" s="171" t="s">
        <v>353</v>
      </c>
      <c r="C120" s="185" t="s">
        <v>354</v>
      </c>
      <c r="D120" s="172" t="s">
        <v>225</v>
      </c>
      <c r="E120" s="173">
        <v>10.4</v>
      </c>
      <c r="F120" s="174"/>
      <c r="G120" s="175">
        <f>ROUND(E120*F120,2)</f>
        <v>0</v>
      </c>
      <c r="H120" s="162"/>
      <c r="I120" s="161">
        <f>ROUND(E120*H120,2)</f>
        <v>0</v>
      </c>
      <c r="J120" s="162"/>
      <c r="K120" s="161">
        <f>ROUND(E120*J120,2)</f>
        <v>0</v>
      </c>
      <c r="L120" s="161">
        <v>21</v>
      </c>
      <c r="M120" s="161">
        <f>G120*(1+L120/100)</f>
        <v>0</v>
      </c>
      <c r="N120" s="161">
        <v>1.17E-3</v>
      </c>
      <c r="O120" s="161">
        <f>ROUND(E120*N120,2)</f>
        <v>0.01</v>
      </c>
      <c r="P120" s="161">
        <v>7.5999999999999998E-2</v>
      </c>
      <c r="Q120" s="161">
        <f>ROUND(E120*P120,2)</f>
        <v>0.79</v>
      </c>
      <c r="R120" s="161"/>
      <c r="S120" s="161" t="s">
        <v>182</v>
      </c>
      <c r="T120" s="161" t="s">
        <v>211</v>
      </c>
      <c r="U120" s="161">
        <v>0.93899999999999995</v>
      </c>
      <c r="V120" s="161">
        <f>ROUND(E120*U120,2)</f>
        <v>9.77</v>
      </c>
      <c r="W120" s="161"/>
      <c r="X120" s="161" t="s">
        <v>206</v>
      </c>
      <c r="Y120" s="151"/>
      <c r="Z120" s="151"/>
      <c r="AA120" s="151"/>
      <c r="AB120" s="151"/>
      <c r="AC120" s="151"/>
      <c r="AD120" s="151"/>
      <c r="AE120" s="151"/>
      <c r="AF120" s="151"/>
      <c r="AG120" s="151" t="s">
        <v>207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194" t="s">
        <v>355</v>
      </c>
      <c r="D121" s="189"/>
      <c r="E121" s="190">
        <v>10.4</v>
      </c>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213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70">
        <v>41</v>
      </c>
      <c r="B122" s="171" t="s">
        <v>356</v>
      </c>
      <c r="C122" s="185" t="s">
        <v>357</v>
      </c>
      <c r="D122" s="172" t="s">
        <v>225</v>
      </c>
      <c r="E122" s="173">
        <v>2.9</v>
      </c>
      <c r="F122" s="174"/>
      <c r="G122" s="175">
        <f>ROUND(E122*F122,2)</f>
        <v>0</v>
      </c>
      <c r="H122" s="162"/>
      <c r="I122" s="161">
        <f>ROUND(E122*H122,2)</f>
        <v>0</v>
      </c>
      <c r="J122" s="162"/>
      <c r="K122" s="161">
        <f>ROUND(E122*J122,2)</f>
        <v>0</v>
      </c>
      <c r="L122" s="161">
        <v>21</v>
      </c>
      <c r="M122" s="161">
        <f>G122*(1+L122/100)</f>
        <v>0</v>
      </c>
      <c r="N122" s="161">
        <v>1E-3</v>
      </c>
      <c r="O122" s="161">
        <f>ROUND(E122*N122,2)</f>
        <v>0</v>
      </c>
      <c r="P122" s="161">
        <v>6.3E-2</v>
      </c>
      <c r="Q122" s="161">
        <f>ROUND(E122*P122,2)</f>
        <v>0.18</v>
      </c>
      <c r="R122" s="161"/>
      <c r="S122" s="161" t="s">
        <v>182</v>
      </c>
      <c r="T122" s="161" t="s">
        <v>211</v>
      </c>
      <c r="U122" s="161">
        <v>0.71799999999999997</v>
      </c>
      <c r="V122" s="161">
        <f>ROUND(E122*U122,2)</f>
        <v>2.08</v>
      </c>
      <c r="W122" s="161"/>
      <c r="X122" s="161" t="s">
        <v>206</v>
      </c>
      <c r="Y122" s="151"/>
      <c r="Z122" s="151"/>
      <c r="AA122" s="151"/>
      <c r="AB122" s="151"/>
      <c r="AC122" s="151"/>
      <c r="AD122" s="151"/>
      <c r="AE122" s="151"/>
      <c r="AF122" s="151"/>
      <c r="AG122" s="151" t="s">
        <v>207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4" t="s">
        <v>358</v>
      </c>
      <c r="D123" s="189"/>
      <c r="E123" s="190">
        <v>2.9</v>
      </c>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213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0.399999999999999" outlineLevel="1">
      <c r="A124" s="170">
        <v>42</v>
      </c>
      <c r="B124" s="171" t="s">
        <v>359</v>
      </c>
      <c r="C124" s="185" t="s">
        <v>360</v>
      </c>
      <c r="D124" s="172" t="s">
        <v>221</v>
      </c>
      <c r="E124" s="173">
        <v>1.788</v>
      </c>
      <c r="F124" s="174"/>
      <c r="G124" s="175">
        <f>ROUND(E124*F124,2)</f>
        <v>0</v>
      </c>
      <c r="H124" s="162"/>
      <c r="I124" s="161">
        <f>ROUND(E124*H124,2)</f>
        <v>0</v>
      </c>
      <c r="J124" s="162"/>
      <c r="K124" s="161">
        <f>ROUND(E124*J124,2)</f>
        <v>0</v>
      </c>
      <c r="L124" s="161">
        <v>21</v>
      </c>
      <c r="M124" s="161">
        <f>G124*(1+L124/100)</f>
        <v>0</v>
      </c>
      <c r="N124" s="161">
        <v>1.82E-3</v>
      </c>
      <c r="O124" s="161">
        <f>ROUND(E124*N124,2)</f>
        <v>0</v>
      </c>
      <c r="P124" s="161">
        <v>1.8</v>
      </c>
      <c r="Q124" s="161">
        <f>ROUND(E124*P124,2)</f>
        <v>3.22</v>
      </c>
      <c r="R124" s="161"/>
      <c r="S124" s="161" t="s">
        <v>182</v>
      </c>
      <c r="T124" s="161" t="s">
        <v>211</v>
      </c>
      <c r="U124" s="161">
        <v>3.1960000000000002</v>
      </c>
      <c r="V124" s="161">
        <f>ROUND(E124*U124,2)</f>
        <v>5.71</v>
      </c>
      <c r="W124" s="161"/>
      <c r="X124" s="161" t="s">
        <v>206</v>
      </c>
      <c r="Y124" s="151"/>
      <c r="Z124" s="151"/>
      <c r="AA124" s="151"/>
      <c r="AB124" s="151"/>
      <c r="AC124" s="151"/>
      <c r="AD124" s="151"/>
      <c r="AE124" s="151"/>
      <c r="AF124" s="151"/>
      <c r="AG124" s="151" t="s">
        <v>207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4" t="s">
        <v>361</v>
      </c>
      <c r="D125" s="189"/>
      <c r="E125" s="190">
        <v>1.4279999999999999</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213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194" t="s">
        <v>362</v>
      </c>
      <c r="D126" s="189"/>
      <c r="E126" s="190">
        <v>0.36</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213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70">
        <v>43</v>
      </c>
      <c r="B127" s="171" t="s">
        <v>363</v>
      </c>
      <c r="C127" s="185" t="s">
        <v>364</v>
      </c>
      <c r="D127" s="172" t="s">
        <v>210</v>
      </c>
      <c r="E127" s="173">
        <v>5</v>
      </c>
      <c r="F127" s="174"/>
      <c r="G127" s="175">
        <f>ROUND(E127*F127,2)</f>
        <v>0</v>
      </c>
      <c r="H127" s="162"/>
      <c r="I127" s="161">
        <f>ROUND(E127*H127,2)</f>
        <v>0</v>
      </c>
      <c r="J127" s="162"/>
      <c r="K127" s="161">
        <f>ROUND(E127*J127,2)</f>
        <v>0</v>
      </c>
      <c r="L127" s="161">
        <v>21</v>
      </c>
      <c r="M127" s="161">
        <f>G127*(1+L127/100)</f>
        <v>0</v>
      </c>
      <c r="N127" s="161">
        <v>4.8999999999999998E-4</v>
      </c>
      <c r="O127" s="161">
        <f>ROUND(E127*N127,2)</f>
        <v>0</v>
      </c>
      <c r="P127" s="161">
        <v>1.4999999999999999E-2</v>
      </c>
      <c r="Q127" s="161">
        <f>ROUND(E127*P127,2)</f>
        <v>0.08</v>
      </c>
      <c r="R127" s="161"/>
      <c r="S127" s="161" t="s">
        <v>182</v>
      </c>
      <c r="T127" s="161" t="s">
        <v>211</v>
      </c>
      <c r="U127" s="161">
        <v>0.54200000000000004</v>
      </c>
      <c r="V127" s="161">
        <f>ROUND(E127*U127,2)</f>
        <v>2.71</v>
      </c>
      <c r="W127" s="161"/>
      <c r="X127" s="161" t="s">
        <v>206</v>
      </c>
      <c r="Y127" s="151"/>
      <c r="Z127" s="151"/>
      <c r="AA127" s="151"/>
      <c r="AB127" s="151"/>
      <c r="AC127" s="151"/>
      <c r="AD127" s="151"/>
      <c r="AE127" s="151"/>
      <c r="AF127" s="151"/>
      <c r="AG127" s="151" t="s">
        <v>207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94" t="s">
        <v>365</v>
      </c>
      <c r="D128" s="189"/>
      <c r="E128" s="190">
        <v>5</v>
      </c>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213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70">
        <v>44</v>
      </c>
      <c r="B129" s="171" t="s">
        <v>366</v>
      </c>
      <c r="C129" s="185" t="s">
        <v>367</v>
      </c>
      <c r="D129" s="172" t="s">
        <v>225</v>
      </c>
      <c r="E129" s="173">
        <v>328.97</v>
      </c>
      <c r="F129" s="174"/>
      <c r="G129" s="175">
        <f>ROUND(E129*F129,2)</f>
        <v>0</v>
      </c>
      <c r="H129" s="162"/>
      <c r="I129" s="161">
        <f>ROUND(E129*H129,2)</f>
        <v>0</v>
      </c>
      <c r="J129" s="162"/>
      <c r="K129" s="161">
        <f>ROUND(E129*J129,2)</f>
        <v>0</v>
      </c>
      <c r="L129" s="161">
        <v>21</v>
      </c>
      <c r="M129" s="161">
        <f>G129*(1+L129/100)</f>
        <v>0</v>
      </c>
      <c r="N129" s="161">
        <v>0</v>
      </c>
      <c r="O129" s="161">
        <f>ROUND(E129*N129,2)</f>
        <v>0</v>
      </c>
      <c r="P129" s="161">
        <v>4.0000000000000001E-3</v>
      </c>
      <c r="Q129" s="161">
        <f>ROUND(E129*P129,2)</f>
        <v>1.32</v>
      </c>
      <c r="R129" s="161"/>
      <c r="S129" s="161" t="s">
        <v>182</v>
      </c>
      <c r="T129" s="161" t="s">
        <v>211</v>
      </c>
      <c r="U129" s="161">
        <v>0.03</v>
      </c>
      <c r="V129" s="161">
        <f>ROUND(E129*U129,2)</f>
        <v>9.8699999999999992</v>
      </c>
      <c r="W129" s="161"/>
      <c r="X129" s="161" t="s">
        <v>206</v>
      </c>
      <c r="Y129" s="151"/>
      <c r="Z129" s="151"/>
      <c r="AA129" s="151"/>
      <c r="AB129" s="151"/>
      <c r="AC129" s="151"/>
      <c r="AD129" s="151"/>
      <c r="AE129" s="151"/>
      <c r="AF129" s="151"/>
      <c r="AG129" s="151" t="s">
        <v>207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194" t="s">
        <v>368</v>
      </c>
      <c r="D130" s="189"/>
      <c r="E130" s="190"/>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213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4" t="s">
        <v>307</v>
      </c>
      <c r="D131" s="189"/>
      <c r="E131" s="190">
        <v>11.96</v>
      </c>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213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4" t="s">
        <v>293</v>
      </c>
      <c r="D132" s="189"/>
      <c r="E132" s="190"/>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213</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4" t="s">
        <v>304</v>
      </c>
      <c r="D133" s="189"/>
      <c r="E133" s="190">
        <v>55.54</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213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194" t="s">
        <v>294</v>
      </c>
      <c r="D134" s="189"/>
      <c r="E134" s="190">
        <v>25.24</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213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194" t="s">
        <v>295</v>
      </c>
      <c r="D135" s="189"/>
      <c r="E135" s="190">
        <v>32.15</v>
      </c>
      <c r="F135" s="161"/>
      <c r="G135" s="161"/>
      <c r="H135" s="161"/>
      <c r="I135" s="161"/>
      <c r="J135" s="161"/>
      <c r="K135" s="161"/>
      <c r="L135" s="161"/>
      <c r="M135" s="161"/>
      <c r="N135" s="161"/>
      <c r="O135" s="161"/>
      <c r="P135" s="161"/>
      <c r="Q135" s="161"/>
      <c r="R135" s="161"/>
      <c r="S135" s="161"/>
      <c r="T135" s="161"/>
      <c r="U135" s="161"/>
      <c r="V135" s="161"/>
      <c r="W135" s="161"/>
      <c r="X135" s="161"/>
      <c r="Y135" s="151"/>
      <c r="Z135" s="151"/>
      <c r="AA135" s="151"/>
      <c r="AB135" s="151"/>
      <c r="AC135" s="151"/>
      <c r="AD135" s="151"/>
      <c r="AE135" s="151"/>
      <c r="AF135" s="151"/>
      <c r="AG135" s="151" t="s">
        <v>213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194" t="s">
        <v>296</v>
      </c>
      <c r="D136" s="189"/>
      <c r="E136" s="190">
        <v>18.88</v>
      </c>
      <c r="F136" s="161"/>
      <c r="G136" s="161"/>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213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194" t="s">
        <v>297</v>
      </c>
      <c r="D137" s="189"/>
      <c r="E137" s="190">
        <v>24.6</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213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94" t="s">
        <v>298</v>
      </c>
      <c r="D138" s="189"/>
      <c r="E138" s="190">
        <v>33.26</v>
      </c>
      <c r="F138" s="161"/>
      <c r="G138" s="161"/>
      <c r="H138" s="161"/>
      <c r="I138" s="161"/>
      <c r="J138" s="161"/>
      <c r="K138" s="161"/>
      <c r="L138" s="161"/>
      <c r="M138" s="161"/>
      <c r="N138" s="161"/>
      <c r="O138" s="161"/>
      <c r="P138" s="161"/>
      <c r="Q138" s="161"/>
      <c r="R138" s="161"/>
      <c r="S138" s="161"/>
      <c r="T138" s="161"/>
      <c r="U138" s="161"/>
      <c r="V138" s="161"/>
      <c r="W138" s="161"/>
      <c r="X138" s="161"/>
      <c r="Y138" s="151"/>
      <c r="Z138" s="151"/>
      <c r="AA138" s="151"/>
      <c r="AB138" s="151"/>
      <c r="AC138" s="151"/>
      <c r="AD138" s="151"/>
      <c r="AE138" s="151"/>
      <c r="AF138" s="151"/>
      <c r="AG138" s="151" t="s">
        <v>213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4" t="s">
        <v>299</v>
      </c>
      <c r="D139" s="189"/>
      <c r="E139" s="190">
        <v>24.5</v>
      </c>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213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4" t="s">
        <v>305</v>
      </c>
      <c r="D140" s="189"/>
      <c r="E140" s="190">
        <v>34</v>
      </c>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213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4" t="s">
        <v>306</v>
      </c>
      <c r="D141" s="189"/>
      <c r="E141" s="190">
        <v>44.18</v>
      </c>
      <c r="F141" s="161"/>
      <c r="G141" s="161"/>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213</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4" t="s">
        <v>300</v>
      </c>
      <c r="D142" s="189"/>
      <c r="E142" s="190">
        <v>20.16</v>
      </c>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213</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4" t="s">
        <v>369</v>
      </c>
      <c r="D143" s="189"/>
      <c r="E143" s="190"/>
      <c r="F143" s="161"/>
      <c r="G143" s="161"/>
      <c r="H143" s="161"/>
      <c r="I143" s="161"/>
      <c r="J143" s="161"/>
      <c r="K143" s="161"/>
      <c r="L143" s="161"/>
      <c r="M143" s="161"/>
      <c r="N143" s="161"/>
      <c r="O143" s="161"/>
      <c r="P143" s="161"/>
      <c r="Q143" s="161"/>
      <c r="R143" s="161"/>
      <c r="S143" s="161"/>
      <c r="T143" s="161"/>
      <c r="U143" s="161"/>
      <c r="V143" s="161"/>
      <c r="W143" s="161"/>
      <c r="X143" s="161"/>
      <c r="Y143" s="151"/>
      <c r="Z143" s="151"/>
      <c r="AA143" s="151"/>
      <c r="AB143" s="151"/>
      <c r="AC143" s="151"/>
      <c r="AD143" s="151"/>
      <c r="AE143" s="151"/>
      <c r="AF143" s="151"/>
      <c r="AG143" s="151" t="s">
        <v>213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4" t="s">
        <v>370</v>
      </c>
      <c r="D144" s="189"/>
      <c r="E144" s="190">
        <v>4.5</v>
      </c>
      <c r="F144" s="161"/>
      <c r="G144" s="161"/>
      <c r="H144" s="161"/>
      <c r="I144" s="161"/>
      <c r="J144" s="161"/>
      <c r="K144" s="161"/>
      <c r="L144" s="161"/>
      <c r="M144" s="161"/>
      <c r="N144" s="161"/>
      <c r="O144" s="161"/>
      <c r="P144" s="161"/>
      <c r="Q144" s="161"/>
      <c r="R144" s="161"/>
      <c r="S144" s="161"/>
      <c r="T144" s="161"/>
      <c r="U144" s="161"/>
      <c r="V144" s="161"/>
      <c r="W144" s="161"/>
      <c r="X144" s="161"/>
      <c r="Y144" s="151"/>
      <c r="Z144" s="151"/>
      <c r="AA144" s="151"/>
      <c r="AB144" s="151"/>
      <c r="AC144" s="151"/>
      <c r="AD144" s="151"/>
      <c r="AE144" s="151"/>
      <c r="AF144" s="151"/>
      <c r="AG144" s="151" t="s">
        <v>213</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76">
        <v>45</v>
      </c>
      <c r="B145" s="177" t="s">
        <v>371</v>
      </c>
      <c r="C145" s="184" t="s">
        <v>372</v>
      </c>
      <c r="D145" s="178" t="s">
        <v>225</v>
      </c>
      <c r="E145" s="179">
        <v>170</v>
      </c>
      <c r="F145" s="180"/>
      <c r="G145" s="181">
        <f>ROUND(E145*F145,2)</f>
        <v>0</v>
      </c>
      <c r="H145" s="162"/>
      <c r="I145" s="161">
        <f>ROUND(E145*H145,2)</f>
        <v>0</v>
      </c>
      <c r="J145" s="162"/>
      <c r="K145" s="161">
        <f>ROUND(E145*J145,2)</f>
        <v>0</v>
      </c>
      <c r="L145" s="161">
        <v>21</v>
      </c>
      <c r="M145" s="161">
        <f>G145*(1+L145/100)</f>
        <v>0</v>
      </c>
      <c r="N145" s="161">
        <v>0</v>
      </c>
      <c r="O145" s="161">
        <f>ROUND(E145*N145,2)</f>
        <v>0</v>
      </c>
      <c r="P145" s="161">
        <v>0.01</v>
      </c>
      <c r="Q145" s="161">
        <f>ROUND(E145*P145,2)</f>
        <v>1.7</v>
      </c>
      <c r="R145" s="161"/>
      <c r="S145" s="161" t="s">
        <v>182</v>
      </c>
      <c r="T145" s="161" t="s">
        <v>211</v>
      </c>
      <c r="U145" s="161">
        <v>0.08</v>
      </c>
      <c r="V145" s="161">
        <f>ROUND(E145*U145,2)</f>
        <v>13.6</v>
      </c>
      <c r="W145" s="161"/>
      <c r="X145" s="161" t="s">
        <v>206</v>
      </c>
      <c r="Y145" s="151"/>
      <c r="Z145" s="151"/>
      <c r="AA145" s="151"/>
      <c r="AB145" s="151"/>
      <c r="AC145" s="151"/>
      <c r="AD145" s="151"/>
      <c r="AE145" s="151"/>
      <c r="AF145" s="151"/>
      <c r="AG145" s="151" t="s">
        <v>207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70">
        <v>46</v>
      </c>
      <c r="B146" s="171" t="s">
        <v>373</v>
      </c>
      <c r="C146" s="185" t="s">
        <v>374</v>
      </c>
      <c r="D146" s="172" t="s">
        <v>225</v>
      </c>
      <c r="E146" s="173">
        <v>18.2</v>
      </c>
      <c r="F146" s="174"/>
      <c r="G146" s="175">
        <f>ROUND(E146*F146,2)</f>
        <v>0</v>
      </c>
      <c r="H146" s="162"/>
      <c r="I146" s="161">
        <f>ROUND(E146*H146,2)</f>
        <v>0</v>
      </c>
      <c r="J146" s="162"/>
      <c r="K146" s="161">
        <f>ROUND(E146*J146,2)</f>
        <v>0</v>
      </c>
      <c r="L146" s="161">
        <v>21</v>
      </c>
      <c r="M146" s="161">
        <f>G146*(1+L146/100)</f>
        <v>0</v>
      </c>
      <c r="N146" s="161">
        <v>0</v>
      </c>
      <c r="O146" s="161">
        <f>ROUND(E146*N146,2)</f>
        <v>0</v>
      </c>
      <c r="P146" s="161">
        <v>4.5999999999999999E-2</v>
      </c>
      <c r="Q146" s="161">
        <f>ROUND(E146*P146,2)</f>
        <v>0.84</v>
      </c>
      <c r="R146" s="161"/>
      <c r="S146" s="161" t="s">
        <v>182</v>
      </c>
      <c r="T146" s="161" t="s">
        <v>211</v>
      </c>
      <c r="U146" s="161">
        <v>0.26</v>
      </c>
      <c r="V146" s="161">
        <f>ROUND(E146*U146,2)</f>
        <v>4.7300000000000004</v>
      </c>
      <c r="W146" s="161"/>
      <c r="X146" s="161" t="s">
        <v>206</v>
      </c>
      <c r="Y146" s="151"/>
      <c r="Z146" s="151"/>
      <c r="AA146" s="151"/>
      <c r="AB146" s="151"/>
      <c r="AC146" s="151"/>
      <c r="AD146" s="151"/>
      <c r="AE146" s="151"/>
      <c r="AF146" s="151"/>
      <c r="AG146" s="151" t="s">
        <v>207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4" t="s">
        <v>375</v>
      </c>
      <c r="D147" s="189"/>
      <c r="E147" s="190">
        <v>18.2</v>
      </c>
      <c r="F147" s="161"/>
      <c r="G147" s="161"/>
      <c r="H147" s="161"/>
      <c r="I147" s="161"/>
      <c r="J147" s="161"/>
      <c r="K147" s="161"/>
      <c r="L147" s="161"/>
      <c r="M147" s="161"/>
      <c r="N147" s="161"/>
      <c r="O147" s="161"/>
      <c r="P147" s="161"/>
      <c r="Q147" s="161"/>
      <c r="R147" s="161"/>
      <c r="S147" s="161"/>
      <c r="T147" s="161"/>
      <c r="U147" s="161"/>
      <c r="V147" s="161"/>
      <c r="W147" s="161"/>
      <c r="X147" s="161"/>
      <c r="Y147" s="151"/>
      <c r="Z147" s="151"/>
      <c r="AA147" s="151"/>
      <c r="AB147" s="151"/>
      <c r="AC147" s="151"/>
      <c r="AD147" s="151"/>
      <c r="AE147" s="151"/>
      <c r="AF147" s="151"/>
      <c r="AG147" s="151" t="s">
        <v>213</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70">
        <v>47</v>
      </c>
      <c r="B148" s="171" t="s">
        <v>376</v>
      </c>
      <c r="C148" s="185" t="s">
        <v>377</v>
      </c>
      <c r="D148" s="172" t="s">
        <v>225</v>
      </c>
      <c r="E148" s="173">
        <v>45.98</v>
      </c>
      <c r="F148" s="174"/>
      <c r="G148" s="175">
        <f>ROUND(E148*F148,2)</f>
        <v>0</v>
      </c>
      <c r="H148" s="162"/>
      <c r="I148" s="161">
        <f>ROUND(E148*H148,2)</f>
        <v>0</v>
      </c>
      <c r="J148" s="162"/>
      <c r="K148" s="161">
        <f>ROUND(E148*J148,2)</f>
        <v>0</v>
      </c>
      <c r="L148" s="161">
        <v>21</v>
      </c>
      <c r="M148" s="161">
        <f>G148*(1+L148/100)</f>
        <v>0</v>
      </c>
      <c r="N148" s="161">
        <v>0</v>
      </c>
      <c r="O148" s="161">
        <f>ROUND(E148*N148,2)</f>
        <v>0</v>
      </c>
      <c r="P148" s="161">
        <v>8.8999999999999996E-2</v>
      </c>
      <c r="Q148" s="161">
        <f>ROUND(E148*P148,2)</f>
        <v>4.09</v>
      </c>
      <c r="R148" s="161"/>
      <c r="S148" s="161" t="s">
        <v>182</v>
      </c>
      <c r="T148" s="161" t="s">
        <v>211</v>
      </c>
      <c r="U148" s="161">
        <v>0.39</v>
      </c>
      <c r="V148" s="161">
        <f>ROUND(E148*U148,2)</f>
        <v>17.93</v>
      </c>
      <c r="W148" s="161"/>
      <c r="X148" s="161" t="s">
        <v>206</v>
      </c>
      <c r="Y148" s="151"/>
      <c r="Z148" s="151"/>
      <c r="AA148" s="151"/>
      <c r="AB148" s="151"/>
      <c r="AC148" s="151"/>
      <c r="AD148" s="151"/>
      <c r="AE148" s="151"/>
      <c r="AF148" s="151"/>
      <c r="AG148" s="151" t="s">
        <v>207</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94" t="s">
        <v>378</v>
      </c>
      <c r="D149" s="189"/>
      <c r="E149" s="190">
        <v>45.98</v>
      </c>
      <c r="F149" s="161"/>
      <c r="G149" s="161"/>
      <c r="H149" s="161"/>
      <c r="I149" s="161"/>
      <c r="J149" s="161"/>
      <c r="K149" s="161"/>
      <c r="L149" s="161"/>
      <c r="M149" s="161"/>
      <c r="N149" s="161"/>
      <c r="O149" s="161"/>
      <c r="P149" s="161"/>
      <c r="Q149" s="161"/>
      <c r="R149" s="161"/>
      <c r="S149" s="161"/>
      <c r="T149" s="161"/>
      <c r="U149" s="161"/>
      <c r="V149" s="161"/>
      <c r="W149" s="161"/>
      <c r="X149" s="161"/>
      <c r="Y149" s="151"/>
      <c r="Z149" s="151"/>
      <c r="AA149" s="151"/>
      <c r="AB149" s="151"/>
      <c r="AC149" s="151"/>
      <c r="AD149" s="151"/>
      <c r="AE149" s="151"/>
      <c r="AF149" s="151"/>
      <c r="AG149" s="151" t="s">
        <v>213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76">
        <v>48</v>
      </c>
      <c r="B150" s="177" t="s">
        <v>379</v>
      </c>
      <c r="C150" s="184" t="s">
        <v>380</v>
      </c>
      <c r="D150" s="178" t="s">
        <v>381</v>
      </c>
      <c r="E150" s="179">
        <v>2</v>
      </c>
      <c r="F150" s="180"/>
      <c r="G150" s="181">
        <f>ROUND(E150*F150,2)</f>
        <v>0</v>
      </c>
      <c r="H150" s="162"/>
      <c r="I150" s="161">
        <f>ROUND(E150*H150,2)</f>
        <v>0</v>
      </c>
      <c r="J150" s="162"/>
      <c r="K150" s="161">
        <f>ROUND(E150*J150,2)</f>
        <v>0</v>
      </c>
      <c r="L150" s="161">
        <v>21</v>
      </c>
      <c r="M150" s="161">
        <f>G150*(1+L150/100)</f>
        <v>0</v>
      </c>
      <c r="N150" s="161">
        <v>0</v>
      </c>
      <c r="O150" s="161">
        <f>ROUND(E150*N150,2)</f>
        <v>0</v>
      </c>
      <c r="P150" s="161">
        <v>1.933E-2</v>
      </c>
      <c r="Q150" s="161">
        <f>ROUND(E150*P150,2)</f>
        <v>0.04</v>
      </c>
      <c r="R150" s="161"/>
      <c r="S150" s="161" t="s">
        <v>182</v>
      </c>
      <c r="T150" s="161" t="s">
        <v>211</v>
      </c>
      <c r="U150" s="161">
        <v>0.59</v>
      </c>
      <c r="V150" s="161">
        <f>ROUND(E150*U150,2)</f>
        <v>1.18</v>
      </c>
      <c r="W150" s="161"/>
      <c r="X150" s="161" t="s">
        <v>206</v>
      </c>
      <c r="Y150" s="151"/>
      <c r="Z150" s="151"/>
      <c r="AA150" s="151"/>
      <c r="AB150" s="151"/>
      <c r="AC150" s="151"/>
      <c r="AD150" s="151"/>
      <c r="AE150" s="151"/>
      <c r="AF150" s="151"/>
      <c r="AG150" s="151" t="s">
        <v>207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76">
        <v>49</v>
      </c>
      <c r="B151" s="177" t="s">
        <v>382</v>
      </c>
      <c r="C151" s="184" t="s">
        <v>383</v>
      </c>
      <c r="D151" s="178" t="s">
        <v>381</v>
      </c>
      <c r="E151" s="179">
        <v>3</v>
      </c>
      <c r="F151" s="180"/>
      <c r="G151" s="181">
        <f>ROUND(E151*F151,2)</f>
        <v>0</v>
      </c>
      <c r="H151" s="162"/>
      <c r="I151" s="161">
        <f>ROUND(E151*H151,2)</f>
        <v>0</v>
      </c>
      <c r="J151" s="162"/>
      <c r="K151" s="161">
        <f>ROUND(E151*J151,2)</f>
        <v>0</v>
      </c>
      <c r="L151" s="161">
        <v>21</v>
      </c>
      <c r="M151" s="161">
        <f>G151*(1+L151/100)</f>
        <v>0</v>
      </c>
      <c r="N151" s="161">
        <v>0</v>
      </c>
      <c r="O151" s="161">
        <f>ROUND(E151*N151,2)</f>
        <v>0</v>
      </c>
      <c r="P151" s="161">
        <v>1.9460000000000002E-2</v>
      </c>
      <c r="Q151" s="161">
        <f>ROUND(E151*P151,2)</f>
        <v>0.06</v>
      </c>
      <c r="R151" s="161"/>
      <c r="S151" s="161" t="s">
        <v>182</v>
      </c>
      <c r="T151" s="161" t="s">
        <v>211</v>
      </c>
      <c r="U151" s="161">
        <v>0.38200000000000001</v>
      </c>
      <c r="V151" s="161">
        <f>ROUND(E151*U151,2)</f>
        <v>1.1499999999999999</v>
      </c>
      <c r="W151" s="161"/>
      <c r="X151" s="161" t="s">
        <v>206</v>
      </c>
      <c r="Y151" s="151"/>
      <c r="Z151" s="151"/>
      <c r="AA151" s="151"/>
      <c r="AB151" s="151"/>
      <c r="AC151" s="151"/>
      <c r="AD151" s="151"/>
      <c r="AE151" s="151"/>
      <c r="AF151" s="151"/>
      <c r="AG151" s="151" t="s">
        <v>207</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76">
        <v>50</v>
      </c>
      <c r="B152" s="177" t="s">
        <v>384</v>
      </c>
      <c r="C152" s="184" t="s">
        <v>385</v>
      </c>
      <c r="D152" s="178" t="s">
        <v>381</v>
      </c>
      <c r="E152" s="179">
        <v>1</v>
      </c>
      <c r="F152" s="180"/>
      <c r="G152" s="181">
        <f>ROUND(E152*F152,2)</f>
        <v>0</v>
      </c>
      <c r="H152" s="162"/>
      <c r="I152" s="161">
        <f>ROUND(E152*H152,2)</f>
        <v>0</v>
      </c>
      <c r="J152" s="162"/>
      <c r="K152" s="161">
        <f>ROUND(E152*J152,2)</f>
        <v>0</v>
      </c>
      <c r="L152" s="161">
        <v>21</v>
      </c>
      <c r="M152" s="161">
        <f>G152*(1+L152/100)</f>
        <v>0</v>
      </c>
      <c r="N152" s="161">
        <v>0</v>
      </c>
      <c r="O152" s="161">
        <f>ROUND(E152*N152,2)</f>
        <v>0</v>
      </c>
      <c r="P152" s="161">
        <v>2.3800000000000002E-2</v>
      </c>
      <c r="Q152" s="161">
        <f>ROUND(E152*P152,2)</f>
        <v>0.02</v>
      </c>
      <c r="R152" s="161"/>
      <c r="S152" s="161" t="s">
        <v>182</v>
      </c>
      <c r="T152" s="161" t="s">
        <v>188</v>
      </c>
      <c r="U152" s="161">
        <v>8.2000000000000003E-2</v>
      </c>
      <c r="V152" s="161">
        <f>ROUND(E152*U152,2)</f>
        <v>0.08</v>
      </c>
      <c r="W152" s="161"/>
      <c r="X152" s="161" t="s">
        <v>206</v>
      </c>
      <c r="Y152" s="151"/>
      <c r="Z152" s="151"/>
      <c r="AA152" s="151"/>
      <c r="AB152" s="151"/>
      <c r="AC152" s="151"/>
      <c r="AD152" s="151"/>
      <c r="AE152" s="151"/>
      <c r="AF152" s="151"/>
      <c r="AG152" s="151" t="s">
        <v>207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ht="20.399999999999999" outlineLevel="1">
      <c r="A153" s="170">
        <v>51</v>
      </c>
      <c r="B153" s="171" t="s">
        <v>386</v>
      </c>
      <c r="C153" s="185" t="s">
        <v>387</v>
      </c>
      <c r="D153" s="172" t="s">
        <v>225</v>
      </c>
      <c r="E153" s="173">
        <v>311.39</v>
      </c>
      <c r="F153" s="174"/>
      <c r="G153" s="175">
        <f>ROUND(E153*F153,2)</f>
        <v>0</v>
      </c>
      <c r="H153" s="162"/>
      <c r="I153" s="161">
        <f>ROUND(E153*H153,2)</f>
        <v>0</v>
      </c>
      <c r="J153" s="162"/>
      <c r="K153" s="161">
        <f>ROUND(E153*J153,2)</f>
        <v>0</v>
      </c>
      <c r="L153" s="161">
        <v>21</v>
      </c>
      <c r="M153" s="161">
        <f>G153*(1+L153/100)</f>
        <v>0</v>
      </c>
      <c r="N153" s="161">
        <v>0</v>
      </c>
      <c r="O153" s="161">
        <f>ROUND(E153*N153,2)</f>
        <v>0</v>
      </c>
      <c r="P153" s="161">
        <v>1E-3</v>
      </c>
      <c r="Q153" s="161">
        <f>ROUND(E153*P153,2)</f>
        <v>0.31</v>
      </c>
      <c r="R153" s="161"/>
      <c r="S153" s="161" t="s">
        <v>182</v>
      </c>
      <c r="T153" s="161" t="s">
        <v>211</v>
      </c>
      <c r="U153" s="161">
        <v>0.105</v>
      </c>
      <c r="V153" s="161">
        <f>ROUND(E153*U153,2)</f>
        <v>32.700000000000003</v>
      </c>
      <c r="W153" s="161"/>
      <c r="X153" s="161" t="s">
        <v>206</v>
      </c>
      <c r="Y153" s="151"/>
      <c r="Z153" s="151"/>
      <c r="AA153" s="151"/>
      <c r="AB153" s="151"/>
      <c r="AC153" s="151"/>
      <c r="AD153" s="151"/>
      <c r="AE153" s="151"/>
      <c r="AF153" s="151"/>
      <c r="AG153" s="151" t="s">
        <v>207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58"/>
      <c r="B154" s="159"/>
      <c r="C154" s="194" t="s">
        <v>388</v>
      </c>
      <c r="D154" s="189"/>
      <c r="E154" s="190"/>
      <c r="F154" s="161"/>
      <c r="G154" s="161"/>
      <c r="H154" s="161"/>
      <c r="I154" s="161"/>
      <c r="J154" s="161"/>
      <c r="K154" s="161"/>
      <c r="L154" s="161"/>
      <c r="M154" s="161"/>
      <c r="N154" s="161"/>
      <c r="O154" s="161"/>
      <c r="P154" s="161"/>
      <c r="Q154" s="161"/>
      <c r="R154" s="161"/>
      <c r="S154" s="161"/>
      <c r="T154" s="161"/>
      <c r="U154" s="161"/>
      <c r="V154" s="161"/>
      <c r="W154" s="161"/>
      <c r="X154" s="161"/>
      <c r="Y154" s="151"/>
      <c r="Z154" s="151"/>
      <c r="AA154" s="151"/>
      <c r="AB154" s="151"/>
      <c r="AC154" s="151"/>
      <c r="AD154" s="151"/>
      <c r="AE154" s="151"/>
      <c r="AF154" s="151"/>
      <c r="AG154" s="151" t="s">
        <v>213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4" t="s">
        <v>389</v>
      </c>
      <c r="D155" s="189"/>
      <c r="E155" s="190">
        <v>38.590000000000003</v>
      </c>
      <c r="F155" s="161"/>
      <c r="G155" s="161"/>
      <c r="H155" s="161"/>
      <c r="I155" s="161"/>
      <c r="J155" s="161"/>
      <c r="K155" s="161"/>
      <c r="L155" s="161"/>
      <c r="M155" s="161"/>
      <c r="N155" s="161"/>
      <c r="O155" s="161"/>
      <c r="P155" s="161"/>
      <c r="Q155" s="161"/>
      <c r="R155" s="161"/>
      <c r="S155" s="161"/>
      <c r="T155" s="161"/>
      <c r="U155" s="161"/>
      <c r="V155" s="161"/>
      <c r="W155" s="161"/>
      <c r="X155" s="161"/>
      <c r="Y155" s="151"/>
      <c r="Z155" s="151"/>
      <c r="AA155" s="151"/>
      <c r="AB155" s="151"/>
      <c r="AC155" s="151"/>
      <c r="AD155" s="151"/>
      <c r="AE155" s="151"/>
      <c r="AF155" s="151"/>
      <c r="AG155" s="151" t="s">
        <v>213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4" t="s">
        <v>390</v>
      </c>
      <c r="D156" s="189"/>
      <c r="E156" s="190">
        <v>19.7</v>
      </c>
      <c r="F156" s="161"/>
      <c r="G156" s="161"/>
      <c r="H156" s="161"/>
      <c r="I156" s="161"/>
      <c r="J156" s="161"/>
      <c r="K156" s="161"/>
      <c r="L156" s="161"/>
      <c r="M156" s="161"/>
      <c r="N156" s="161"/>
      <c r="O156" s="161"/>
      <c r="P156" s="161"/>
      <c r="Q156" s="161"/>
      <c r="R156" s="161"/>
      <c r="S156" s="161"/>
      <c r="T156" s="161"/>
      <c r="U156" s="161"/>
      <c r="V156" s="161"/>
      <c r="W156" s="161"/>
      <c r="X156" s="161"/>
      <c r="Y156" s="151"/>
      <c r="Z156" s="151"/>
      <c r="AA156" s="151"/>
      <c r="AB156" s="151"/>
      <c r="AC156" s="151"/>
      <c r="AD156" s="151"/>
      <c r="AE156" s="151"/>
      <c r="AF156" s="151"/>
      <c r="AG156" s="151" t="s">
        <v>213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4" t="s">
        <v>391</v>
      </c>
      <c r="D157" s="189"/>
      <c r="E157" s="190">
        <v>18.93</v>
      </c>
      <c r="F157" s="161"/>
      <c r="G157" s="161"/>
      <c r="H157" s="161"/>
      <c r="I157" s="161"/>
      <c r="J157" s="161"/>
      <c r="K157" s="161"/>
      <c r="L157" s="161"/>
      <c r="M157" s="161"/>
      <c r="N157" s="161"/>
      <c r="O157" s="161"/>
      <c r="P157" s="161"/>
      <c r="Q157" s="161"/>
      <c r="R157" s="161"/>
      <c r="S157" s="161"/>
      <c r="T157" s="161"/>
      <c r="U157" s="161"/>
      <c r="V157" s="161"/>
      <c r="W157" s="161"/>
      <c r="X157" s="161"/>
      <c r="Y157" s="151"/>
      <c r="Z157" s="151"/>
      <c r="AA157" s="151"/>
      <c r="AB157" s="151"/>
      <c r="AC157" s="151"/>
      <c r="AD157" s="151"/>
      <c r="AE157" s="151"/>
      <c r="AF157" s="151"/>
      <c r="AG157" s="151" t="s">
        <v>213</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4" t="s">
        <v>392</v>
      </c>
      <c r="D158" s="189"/>
      <c r="E158" s="190">
        <v>116.42</v>
      </c>
      <c r="F158" s="161"/>
      <c r="G158" s="161"/>
      <c r="H158" s="161"/>
      <c r="I158" s="161"/>
      <c r="J158" s="161"/>
      <c r="K158" s="161"/>
      <c r="L158" s="161"/>
      <c r="M158" s="161"/>
      <c r="N158" s="161"/>
      <c r="O158" s="161"/>
      <c r="P158" s="161"/>
      <c r="Q158" s="161"/>
      <c r="R158" s="161"/>
      <c r="S158" s="161"/>
      <c r="T158" s="161"/>
      <c r="U158" s="161"/>
      <c r="V158" s="161"/>
      <c r="W158" s="161"/>
      <c r="X158" s="161"/>
      <c r="Y158" s="151"/>
      <c r="Z158" s="151"/>
      <c r="AA158" s="151"/>
      <c r="AB158" s="151"/>
      <c r="AC158" s="151"/>
      <c r="AD158" s="151"/>
      <c r="AE158" s="151"/>
      <c r="AF158" s="151"/>
      <c r="AG158" s="151" t="s">
        <v>213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94" t="s">
        <v>393</v>
      </c>
      <c r="D159" s="189"/>
      <c r="E159" s="190">
        <v>56.38</v>
      </c>
      <c r="F159" s="161"/>
      <c r="G159" s="161"/>
      <c r="H159" s="161"/>
      <c r="I159" s="161"/>
      <c r="J159" s="161"/>
      <c r="K159" s="161"/>
      <c r="L159" s="161"/>
      <c r="M159" s="161"/>
      <c r="N159" s="161"/>
      <c r="O159" s="161"/>
      <c r="P159" s="161"/>
      <c r="Q159" s="161"/>
      <c r="R159" s="161"/>
      <c r="S159" s="161"/>
      <c r="T159" s="161"/>
      <c r="U159" s="161"/>
      <c r="V159" s="161"/>
      <c r="W159" s="161"/>
      <c r="X159" s="161"/>
      <c r="Y159" s="151"/>
      <c r="Z159" s="151"/>
      <c r="AA159" s="151"/>
      <c r="AB159" s="151"/>
      <c r="AC159" s="151"/>
      <c r="AD159" s="151"/>
      <c r="AE159" s="151"/>
      <c r="AF159" s="151"/>
      <c r="AG159" s="151" t="s">
        <v>213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94" t="s">
        <v>394</v>
      </c>
      <c r="D160" s="189"/>
      <c r="E160" s="190">
        <v>36.85</v>
      </c>
      <c r="F160" s="161"/>
      <c r="G160" s="161"/>
      <c r="H160" s="161"/>
      <c r="I160" s="161"/>
      <c r="J160" s="161"/>
      <c r="K160" s="161"/>
      <c r="L160" s="161"/>
      <c r="M160" s="161"/>
      <c r="N160" s="161"/>
      <c r="O160" s="161"/>
      <c r="P160" s="161"/>
      <c r="Q160" s="161"/>
      <c r="R160" s="161"/>
      <c r="S160" s="161"/>
      <c r="T160" s="161"/>
      <c r="U160" s="161"/>
      <c r="V160" s="161"/>
      <c r="W160" s="161"/>
      <c r="X160" s="161"/>
      <c r="Y160" s="151"/>
      <c r="Z160" s="151"/>
      <c r="AA160" s="151"/>
      <c r="AB160" s="151"/>
      <c r="AC160" s="151"/>
      <c r="AD160" s="151"/>
      <c r="AE160" s="151"/>
      <c r="AF160" s="151"/>
      <c r="AG160" s="151" t="s">
        <v>213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4" t="s">
        <v>395</v>
      </c>
      <c r="D161" s="189"/>
      <c r="E161" s="190">
        <v>12.52</v>
      </c>
      <c r="F161" s="161"/>
      <c r="G161" s="161"/>
      <c r="H161" s="161"/>
      <c r="I161" s="161"/>
      <c r="J161" s="161"/>
      <c r="K161" s="161"/>
      <c r="L161" s="161"/>
      <c r="M161" s="161"/>
      <c r="N161" s="161"/>
      <c r="O161" s="161"/>
      <c r="P161" s="161"/>
      <c r="Q161" s="161"/>
      <c r="R161" s="161"/>
      <c r="S161" s="161"/>
      <c r="T161" s="161"/>
      <c r="U161" s="161"/>
      <c r="V161" s="161"/>
      <c r="W161" s="161"/>
      <c r="X161" s="161"/>
      <c r="Y161" s="151"/>
      <c r="Z161" s="151"/>
      <c r="AA161" s="151"/>
      <c r="AB161" s="151"/>
      <c r="AC161" s="151"/>
      <c r="AD161" s="151"/>
      <c r="AE161" s="151"/>
      <c r="AF161" s="151"/>
      <c r="AG161" s="151" t="s">
        <v>213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4" t="s">
        <v>396</v>
      </c>
      <c r="D162" s="189"/>
      <c r="E162" s="190">
        <v>12</v>
      </c>
      <c r="F162" s="161"/>
      <c r="G162" s="161"/>
      <c r="H162" s="161"/>
      <c r="I162" s="161"/>
      <c r="J162" s="161"/>
      <c r="K162" s="161"/>
      <c r="L162" s="161"/>
      <c r="M162" s="161"/>
      <c r="N162" s="161"/>
      <c r="O162" s="161"/>
      <c r="P162" s="161"/>
      <c r="Q162" s="161"/>
      <c r="R162" s="161"/>
      <c r="S162" s="161"/>
      <c r="T162" s="161"/>
      <c r="U162" s="161"/>
      <c r="V162" s="161"/>
      <c r="W162" s="161"/>
      <c r="X162" s="161"/>
      <c r="Y162" s="151"/>
      <c r="Z162" s="151"/>
      <c r="AA162" s="151"/>
      <c r="AB162" s="151"/>
      <c r="AC162" s="151"/>
      <c r="AD162" s="151"/>
      <c r="AE162" s="151"/>
      <c r="AF162" s="151"/>
      <c r="AG162" s="151" t="s">
        <v>213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0.399999999999999" outlineLevel="1">
      <c r="A163" s="176">
        <v>52</v>
      </c>
      <c r="B163" s="177" t="s">
        <v>397</v>
      </c>
      <c r="C163" s="184" t="s">
        <v>398</v>
      </c>
      <c r="D163" s="178" t="s">
        <v>268</v>
      </c>
      <c r="E163" s="179">
        <v>18</v>
      </c>
      <c r="F163" s="180"/>
      <c r="G163" s="181">
        <f>ROUND(E163*F163,2)</f>
        <v>0</v>
      </c>
      <c r="H163" s="162"/>
      <c r="I163" s="161">
        <f>ROUND(E163*H163,2)</f>
        <v>0</v>
      </c>
      <c r="J163" s="162"/>
      <c r="K163" s="161">
        <f>ROUND(E163*J163,2)</f>
        <v>0</v>
      </c>
      <c r="L163" s="161">
        <v>21</v>
      </c>
      <c r="M163" s="161">
        <f>G163*(1+L163/100)</f>
        <v>0</v>
      </c>
      <c r="N163" s="161">
        <v>0</v>
      </c>
      <c r="O163" s="161">
        <f>ROUND(E163*N163,2)</f>
        <v>0</v>
      </c>
      <c r="P163" s="161">
        <v>0</v>
      </c>
      <c r="Q163" s="161">
        <f>ROUND(E163*P163,2)</f>
        <v>0</v>
      </c>
      <c r="R163" s="161"/>
      <c r="S163" s="161" t="s">
        <v>182</v>
      </c>
      <c r="T163" s="161" t="s">
        <v>188</v>
      </c>
      <c r="U163" s="161">
        <v>1</v>
      </c>
      <c r="V163" s="161">
        <f>ROUND(E163*U163,2)</f>
        <v>18</v>
      </c>
      <c r="W163" s="161"/>
      <c r="X163" s="161" t="s">
        <v>206</v>
      </c>
      <c r="Y163" s="151"/>
      <c r="Z163" s="151"/>
      <c r="AA163" s="151"/>
      <c r="AB163" s="151"/>
      <c r="AC163" s="151"/>
      <c r="AD163" s="151"/>
      <c r="AE163" s="151"/>
      <c r="AF163" s="151"/>
      <c r="AG163" s="151" t="s">
        <v>207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76">
        <v>53</v>
      </c>
      <c r="B164" s="177" t="s">
        <v>399</v>
      </c>
      <c r="C164" s="184" t="s">
        <v>400</v>
      </c>
      <c r="D164" s="178" t="s">
        <v>251</v>
      </c>
      <c r="E164" s="179">
        <v>1</v>
      </c>
      <c r="F164" s="180"/>
      <c r="G164" s="181">
        <f>ROUND(E164*F164,2)</f>
        <v>0</v>
      </c>
      <c r="H164" s="162"/>
      <c r="I164" s="161">
        <f>ROUND(E164*H164,2)</f>
        <v>0</v>
      </c>
      <c r="J164" s="162"/>
      <c r="K164" s="161">
        <f>ROUND(E164*J164,2)</f>
        <v>0</v>
      </c>
      <c r="L164" s="161">
        <v>21</v>
      </c>
      <c r="M164" s="161">
        <f>G164*(1+L164/100)</f>
        <v>0</v>
      </c>
      <c r="N164" s="161">
        <v>0</v>
      </c>
      <c r="O164" s="161">
        <f>ROUND(E164*N164,2)</f>
        <v>0</v>
      </c>
      <c r="P164" s="161">
        <v>0</v>
      </c>
      <c r="Q164" s="161">
        <f>ROUND(E164*P164,2)</f>
        <v>0</v>
      </c>
      <c r="R164" s="161"/>
      <c r="S164" s="161" t="s">
        <v>252</v>
      </c>
      <c r="T164" s="161" t="s">
        <v>188</v>
      </c>
      <c r="U164" s="161">
        <v>0</v>
      </c>
      <c r="V164" s="161">
        <f>ROUND(E164*U164,2)</f>
        <v>0</v>
      </c>
      <c r="W164" s="161"/>
      <c r="X164" s="161" t="s">
        <v>206</v>
      </c>
      <c r="Y164" s="151"/>
      <c r="Z164" s="151"/>
      <c r="AA164" s="151"/>
      <c r="AB164" s="151"/>
      <c r="AC164" s="151"/>
      <c r="AD164" s="151"/>
      <c r="AE164" s="151"/>
      <c r="AF164" s="151"/>
      <c r="AG164" s="151" t="s">
        <v>207</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c r="A165" s="164" t="s">
        <v>177</v>
      </c>
      <c r="B165" s="165" t="s">
        <v>121</v>
      </c>
      <c r="C165" s="183" t="s">
        <v>122</v>
      </c>
      <c r="D165" s="166"/>
      <c r="E165" s="167"/>
      <c r="F165" s="168"/>
      <c r="G165" s="169">
        <f>SUMIF(AG166:AG166,"&lt;&gt;NOR",G166:G166)</f>
        <v>0</v>
      </c>
      <c r="H165" s="163"/>
      <c r="I165" s="163">
        <f>SUM(I166:I166)</f>
        <v>0</v>
      </c>
      <c r="J165" s="163"/>
      <c r="K165" s="163">
        <f>SUM(K166:K166)</f>
        <v>0</v>
      </c>
      <c r="L165" s="163"/>
      <c r="M165" s="163">
        <f>SUM(M166:M166)</f>
        <v>0</v>
      </c>
      <c r="N165" s="163"/>
      <c r="O165" s="163">
        <f>SUM(O166:O166)</f>
        <v>0</v>
      </c>
      <c r="P165" s="163"/>
      <c r="Q165" s="163">
        <f>SUM(Q166:Q166)</f>
        <v>0</v>
      </c>
      <c r="R165" s="163"/>
      <c r="S165" s="163"/>
      <c r="T165" s="163"/>
      <c r="U165" s="163"/>
      <c r="V165" s="163">
        <f>SUM(V166:V166)</f>
        <v>17.25</v>
      </c>
      <c r="W165" s="163"/>
      <c r="X165" s="163"/>
      <c r="AG165" t="s">
        <v>178</v>
      </c>
    </row>
    <row r="166" spans="1:60" outlineLevel="1">
      <c r="A166" s="176">
        <v>54</v>
      </c>
      <c r="B166" s="177" t="s">
        <v>401</v>
      </c>
      <c r="C166" s="184" t="s">
        <v>402</v>
      </c>
      <c r="D166" s="178" t="s">
        <v>262</v>
      </c>
      <c r="E166" s="179">
        <v>18.37799</v>
      </c>
      <c r="F166" s="180"/>
      <c r="G166" s="181">
        <f>ROUND(E166*F166,2)</f>
        <v>0</v>
      </c>
      <c r="H166" s="162"/>
      <c r="I166" s="161">
        <f>ROUND(E166*H166,2)</f>
        <v>0</v>
      </c>
      <c r="J166" s="162"/>
      <c r="K166" s="161">
        <f>ROUND(E166*J166,2)</f>
        <v>0</v>
      </c>
      <c r="L166" s="161">
        <v>21</v>
      </c>
      <c r="M166" s="161">
        <f>G166*(1+L166/100)</f>
        <v>0</v>
      </c>
      <c r="N166" s="161">
        <v>0</v>
      </c>
      <c r="O166" s="161">
        <f>ROUND(E166*N166,2)</f>
        <v>0</v>
      </c>
      <c r="P166" s="161">
        <v>0</v>
      </c>
      <c r="Q166" s="161">
        <f>ROUND(E166*P166,2)</f>
        <v>0</v>
      </c>
      <c r="R166" s="161"/>
      <c r="S166" s="161" t="s">
        <v>182</v>
      </c>
      <c r="T166" s="161" t="s">
        <v>211</v>
      </c>
      <c r="U166" s="161">
        <v>0.9385</v>
      </c>
      <c r="V166" s="161">
        <f>ROUND(E166*U166,2)</f>
        <v>17.25</v>
      </c>
      <c r="W166" s="161"/>
      <c r="X166" s="161" t="s">
        <v>403</v>
      </c>
      <c r="Y166" s="151"/>
      <c r="Z166" s="151"/>
      <c r="AA166" s="151"/>
      <c r="AB166" s="151"/>
      <c r="AC166" s="151"/>
      <c r="AD166" s="151"/>
      <c r="AE166" s="151"/>
      <c r="AF166" s="151"/>
      <c r="AG166" s="151" t="s">
        <v>404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c r="A167" s="164" t="s">
        <v>177</v>
      </c>
      <c r="B167" s="165" t="s">
        <v>125</v>
      </c>
      <c r="C167" s="183" t="s">
        <v>126</v>
      </c>
      <c r="D167" s="166"/>
      <c r="E167" s="167"/>
      <c r="F167" s="168"/>
      <c r="G167" s="169">
        <f>SUMIF(AG168:AG177,"&lt;&gt;NOR",G168:G177)</f>
        <v>0</v>
      </c>
      <c r="H167" s="163"/>
      <c r="I167" s="163">
        <f>SUM(I168:I177)</f>
        <v>0</v>
      </c>
      <c r="J167" s="163"/>
      <c r="K167" s="163">
        <f>SUM(K168:K177)</f>
        <v>0</v>
      </c>
      <c r="L167" s="163"/>
      <c r="M167" s="163">
        <f>SUM(M168:M177)</f>
        <v>0</v>
      </c>
      <c r="N167" s="163"/>
      <c r="O167" s="163">
        <f>SUM(O168:O177)</f>
        <v>0.12</v>
      </c>
      <c r="P167" s="163"/>
      <c r="Q167" s="163">
        <f>SUM(Q168:Q177)</f>
        <v>0</v>
      </c>
      <c r="R167" s="163"/>
      <c r="S167" s="163"/>
      <c r="T167" s="163"/>
      <c r="U167" s="163"/>
      <c r="V167" s="163">
        <f>SUM(V168:V177)</f>
        <v>14.06</v>
      </c>
      <c r="W167" s="163"/>
      <c r="X167" s="163"/>
      <c r="AG167" t="s">
        <v>178</v>
      </c>
    </row>
    <row r="168" spans="1:60" ht="20.399999999999999" outlineLevel="1">
      <c r="A168" s="170">
        <v>55</v>
      </c>
      <c r="B168" s="171" t="s">
        <v>405</v>
      </c>
      <c r="C168" s="185" t="s">
        <v>406</v>
      </c>
      <c r="D168" s="172" t="s">
        <v>225</v>
      </c>
      <c r="E168" s="173">
        <v>36.51</v>
      </c>
      <c r="F168" s="174"/>
      <c r="G168" s="175">
        <f>ROUND(E168*F168,2)</f>
        <v>0</v>
      </c>
      <c r="H168" s="162"/>
      <c r="I168" s="161">
        <f>ROUND(E168*H168,2)</f>
        <v>0</v>
      </c>
      <c r="J168" s="162"/>
      <c r="K168" s="161">
        <f>ROUND(E168*J168,2)</f>
        <v>0</v>
      </c>
      <c r="L168" s="161">
        <v>21</v>
      </c>
      <c r="M168" s="161">
        <f>G168*(1+L168/100)</f>
        <v>0</v>
      </c>
      <c r="N168" s="161">
        <v>3.3999999999999998E-3</v>
      </c>
      <c r="O168" s="161">
        <f>ROUND(E168*N168,2)</f>
        <v>0.12</v>
      </c>
      <c r="P168" s="161">
        <v>0</v>
      </c>
      <c r="Q168" s="161">
        <f>ROUND(E168*P168,2)</f>
        <v>0</v>
      </c>
      <c r="R168" s="161"/>
      <c r="S168" s="161" t="s">
        <v>182</v>
      </c>
      <c r="T168" s="161" t="s">
        <v>211</v>
      </c>
      <c r="U168" s="161">
        <v>0.38500000000000001</v>
      </c>
      <c r="V168" s="161">
        <f>ROUND(E168*U168,2)</f>
        <v>14.06</v>
      </c>
      <c r="W168" s="161"/>
      <c r="X168" s="161" t="s">
        <v>206</v>
      </c>
      <c r="Y168" s="151"/>
      <c r="Z168" s="151"/>
      <c r="AA168" s="151"/>
      <c r="AB168" s="151"/>
      <c r="AC168" s="151"/>
      <c r="AD168" s="151"/>
      <c r="AE168" s="151"/>
      <c r="AF168" s="151"/>
      <c r="AG168" s="151" t="s">
        <v>207</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4" t="s">
        <v>368</v>
      </c>
      <c r="D169" s="189"/>
      <c r="E169" s="190"/>
      <c r="F169" s="161"/>
      <c r="G169" s="161"/>
      <c r="H169" s="161"/>
      <c r="I169" s="161"/>
      <c r="J169" s="161"/>
      <c r="K169" s="161"/>
      <c r="L169" s="161"/>
      <c r="M169" s="161"/>
      <c r="N169" s="161"/>
      <c r="O169" s="161"/>
      <c r="P169" s="161"/>
      <c r="Q169" s="161"/>
      <c r="R169" s="161"/>
      <c r="S169" s="161"/>
      <c r="T169" s="161"/>
      <c r="U169" s="161"/>
      <c r="V169" s="161"/>
      <c r="W169" s="161"/>
      <c r="X169" s="161"/>
      <c r="Y169" s="151"/>
      <c r="Z169" s="151"/>
      <c r="AA169" s="151"/>
      <c r="AB169" s="151"/>
      <c r="AC169" s="151"/>
      <c r="AD169" s="151"/>
      <c r="AE169" s="151"/>
      <c r="AF169" s="151"/>
      <c r="AG169" s="151" t="s">
        <v>213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4" t="s">
        <v>243</v>
      </c>
      <c r="D170" s="189"/>
      <c r="E170" s="190">
        <v>6.78</v>
      </c>
      <c r="F170" s="161"/>
      <c r="G170" s="161"/>
      <c r="H170" s="161"/>
      <c r="I170" s="161"/>
      <c r="J170" s="161"/>
      <c r="K170" s="161"/>
      <c r="L170" s="161"/>
      <c r="M170" s="161"/>
      <c r="N170" s="161"/>
      <c r="O170" s="161"/>
      <c r="P170" s="161"/>
      <c r="Q170" s="161"/>
      <c r="R170" s="161"/>
      <c r="S170" s="161"/>
      <c r="T170" s="161"/>
      <c r="U170" s="161"/>
      <c r="V170" s="161"/>
      <c r="W170" s="161"/>
      <c r="X170" s="161"/>
      <c r="Y170" s="151"/>
      <c r="Z170" s="151"/>
      <c r="AA170" s="151"/>
      <c r="AB170" s="151"/>
      <c r="AC170" s="151"/>
      <c r="AD170" s="151"/>
      <c r="AE170" s="151"/>
      <c r="AF170" s="151"/>
      <c r="AG170" s="151" t="s">
        <v>213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58"/>
      <c r="B171" s="159"/>
      <c r="C171" s="194" t="s">
        <v>244</v>
      </c>
      <c r="D171" s="189"/>
      <c r="E171" s="190">
        <v>7.65</v>
      </c>
      <c r="F171" s="161"/>
      <c r="G171" s="161"/>
      <c r="H171" s="161"/>
      <c r="I171" s="161"/>
      <c r="J171" s="161"/>
      <c r="K171" s="161"/>
      <c r="L171" s="161"/>
      <c r="M171" s="161"/>
      <c r="N171" s="161"/>
      <c r="O171" s="161"/>
      <c r="P171" s="161"/>
      <c r="Q171" s="161"/>
      <c r="R171" s="161"/>
      <c r="S171" s="161"/>
      <c r="T171" s="161"/>
      <c r="U171" s="161"/>
      <c r="V171" s="161"/>
      <c r="W171" s="161"/>
      <c r="X171" s="161"/>
      <c r="Y171" s="151"/>
      <c r="Z171" s="151"/>
      <c r="AA171" s="151"/>
      <c r="AB171" s="151"/>
      <c r="AC171" s="151"/>
      <c r="AD171" s="151"/>
      <c r="AE171" s="151"/>
      <c r="AF171" s="151"/>
      <c r="AG171" s="151" t="s">
        <v>213</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194" t="s">
        <v>245</v>
      </c>
      <c r="D172" s="189"/>
      <c r="E172" s="190">
        <v>2.09</v>
      </c>
      <c r="F172" s="161"/>
      <c r="G172" s="161"/>
      <c r="H172" s="161"/>
      <c r="I172" s="161"/>
      <c r="J172" s="161"/>
      <c r="K172" s="161"/>
      <c r="L172" s="161"/>
      <c r="M172" s="161"/>
      <c r="N172" s="161"/>
      <c r="O172" s="161"/>
      <c r="P172" s="161"/>
      <c r="Q172" s="161"/>
      <c r="R172" s="161"/>
      <c r="S172" s="161"/>
      <c r="T172" s="161"/>
      <c r="U172" s="161"/>
      <c r="V172" s="161"/>
      <c r="W172" s="161"/>
      <c r="X172" s="161"/>
      <c r="Y172" s="151"/>
      <c r="Z172" s="151"/>
      <c r="AA172" s="151"/>
      <c r="AB172" s="151"/>
      <c r="AC172" s="151"/>
      <c r="AD172" s="151"/>
      <c r="AE172" s="151"/>
      <c r="AF172" s="151"/>
      <c r="AG172" s="151" t="s">
        <v>213</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0.399999999999999" outlineLevel="1">
      <c r="A173" s="158"/>
      <c r="B173" s="159"/>
      <c r="C173" s="194" t="s">
        <v>407</v>
      </c>
      <c r="D173" s="189"/>
      <c r="E173" s="190">
        <v>7.19</v>
      </c>
      <c r="F173" s="161"/>
      <c r="G173" s="161"/>
      <c r="H173" s="161"/>
      <c r="I173" s="161"/>
      <c r="J173" s="161"/>
      <c r="K173" s="161"/>
      <c r="L173" s="161"/>
      <c r="M173" s="161"/>
      <c r="N173" s="161"/>
      <c r="O173" s="161"/>
      <c r="P173" s="161"/>
      <c r="Q173" s="161"/>
      <c r="R173" s="161"/>
      <c r="S173" s="161"/>
      <c r="T173" s="161"/>
      <c r="U173" s="161"/>
      <c r="V173" s="161"/>
      <c r="W173" s="161"/>
      <c r="X173" s="161"/>
      <c r="Y173" s="151"/>
      <c r="Z173" s="151"/>
      <c r="AA173" s="151"/>
      <c r="AB173" s="151"/>
      <c r="AC173" s="151"/>
      <c r="AD173" s="151"/>
      <c r="AE173" s="151"/>
      <c r="AF173" s="151"/>
      <c r="AG173" s="151" t="s">
        <v>213</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0.399999999999999" outlineLevel="1">
      <c r="A174" s="158"/>
      <c r="B174" s="159"/>
      <c r="C174" s="194" t="s">
        <v>408</v>
      </c>
      <c r="D174" s="189"/>
      <c r="E174" s="190">
        <v>5.7</v>
      </c>
      <c r="F174" s="161"/>
      <c r="G174" s="161"/>
      <c r="H174" s="161"/>
      <c r="I174" s="161"/>
      <c r="J174" s="161"/>
      <c r="K174" s="161"/>
      <c r="L174" s="161"/>
      <c r="M174" s="161"/>
      <c r="N174" s="161"/>
      <c r="O174" s="161"/>
      <c r="P174" s="161"/>
      <c r="Q174" s="161"/>
      <c r="R174" s="161"/>
      <c r="S174" s="161"/>
      <c r="T174" s="161"/>
      <c r="U174" s="161"/>
      <c r="V174" s="161"/>
      <c r="W174" s="161"/>
      <c r="X174" s="161"/>
      <c r="Y174" s="151"/>
      <c r="Z174" s="151"/>
      <c r="AA174" s="151"/>
      <c r="AB174" s="151"/>
      <c r="AC174" s="151"/>
      <c r="AD174" s="151"/>
      <c r="AE174" s="151"/>
      <c r="AF174" s="151"/>
      <c r="AG174" s="151" t="s">
        <v>213</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4" t="s">
        <v>409</v>
      </c>
      <c r="D175" s="189"/>
      <c r="E175" s="190">
        <v>2.6</v>
      </c>
      <c r="F175" s="161"/>
      <c r="G175" s="161"/>
      <c r="H175" s="161"/>
      <c r="I175" s="161"/>
      <c r="J175" s="161"/>
      <c r="K175" s="161"/>
      <c r="L175" s="161"/>
      <c r="M175" s="161"/>
      <c r="N175" s="161"/>
      <c r="O175" s="161"/>
      <c r="P175" s="161"/>
      <c r="Q175" s="161"/>
      <c r="R175" s="161"/>
      <c r="S175" s="161"/>
      <c r="T175" s="161"/>
      <c r="U175" s="161"/>
      <c r="V175" s="161"/>
      <c r="W175" s="161"/>
      <c r="X175" s="161"/>
      <c r="Y175" s="151"/>
      <c r="Z175" s="151"/>
      <c r="AA175" s="151"/>
      <c r="AB175" s="151"/>
      <c r="AC175" s="151"/>
      <c r="AD175" s="151"/>
      <c r="AE175" s="151"/>
      <c r="AF175" s="151"/>
      <c r="AG175" s="151" t="s">
        <v>213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4" t="s">
        <v>370</v>
      </c>
      <c r="D176" s="189"/>
      <c r="E176" s="190">
        <v>4.5</v>
      </c>
      <c r="F176" s="161"/>
      <c r="G176" s="161"/>
      <c r="H176" s="161"/>
      <c r="I176" s="161"/>
      <c r="J176" s="161"/>
      <c r="K176" s="161"/>
      <c r="L176" s="161"/>
      <c r="M176" s="161"/>
      <c r="N176" s="161"/>
      <c r="O176" s="161"/>
      <c r="P176" s="161"/>
      <c r="Q176" s="161"/>
      <c r="R176" s="161"/>
      <c r="S176" s="161"/>
      <c r="T176" s="161"/>
      <c r="U176" s="161"/>
      <c r="V176" s="161"/>
      <c r="W176" s="161"/>
      <c r="X176" s="161"/>
      <c r="Y176" s="151"/>
      <c r="Z176" s="151"/>
      <c r="AA176" s="151"/>
      <c r="AB176" s="151"/>
      <c r="AC176" s="151"/>
      <c r="AD176" s="151"/>
      <c r="AE176" s="151"/>
      <c r="AF176" s="151"/>
      <c r="AG176" s="151" t="s">
        <v>213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v>56</v>
      </c>
      <c r="B177" s="159" t="s">
        <v>410</v>
      </c>
      <c r="C177" s="195" t="s">
        <v>411</v>
      </c>
      <c r="D177" s="160" t="s">
        <v>0</v>
      </c>
      <c r="E177" s="193"/>
      <c r="F177" s="162"/>
      <c r="G177" s="161">
        <f>ROUND(E177*F177,2)</f>
        <v>0</v>
      </c>
      <c r="H177" s="162"/>
      <c r="I177" s="161">
        <f>ROUND(E177*H177,2)</f>
        <v>0</v>
      </c>
      <c r="J177" s="162"/>
      <c r="K177" s="161">
        <f>ROUND(E177*J177,2)</f>
        <v>0</v>
      </c>
      <c r="L177" s="161">
        <v>21</v>
      </c>
      <c r="M177" s="161">
        <f>G177*(1+L177/100)</f>
        <v>0</v>
      </c>
      <c r="N177" s="161">
        <v>0</v>
      </c>
      <c r="O177" s="161">
        <f>ROUND(E177*N177,2)</f>
        <v>0</v>
      </c>
      <c r="P177" s="161">
        <v>0</v>
      </c>
      <c r="Q177" s="161">
        <f>ROUND(E177*P177,2)</f>
        <v>0</v>
      </c>
      <c r="R177" s="161"/>
      <c r="S177" s="161" t="s">
        <v>182</v>
      </c>
      <c r="T177" s="161" t="s">
        <v>211</v>
      </c>
      <c r="U177" s="161">
        <v>0</v>
      </c>
      <c r="V177" s="161">
        <f>ROUND(E177*U177,2)</f>
        <v>0</v>
      </c>
      <c r="W177" s="161"/>
      <c r="X177" s="161" t="s">
        <v>403</v>
      </c>
      <c r="Y177" s="151"/>
      <c r="Z177" s="151"/>
      <c r="AA177" s="151"/>
      <c r="AB177" s="151"/>
      <c r="AC177" s="151"/>
      <c r="AD177" s="151"/>
      <c r="AE177" s="151"/>
      <c r="AF177" s="151"/>
      <c r="AG177" s="151" t="s">
        <v>404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c r="A178" s="164" t="s">
        <v>177</v>
      </c>
      <c r="B178" s="165" t="s">
        <v>133</v>
      </c>
      <c r="C178" s="183" t="s">
        <v>134</v>
      </c>
      <c r="D178" s="166"/>
      <c r="E178" s="167"/>
      <c r="F178" s="168"/>
      <c r="G178" s="169">
        <f>SUMIF(AG179:AG181,"&lt;&gt;NOR",G179:G181)</f>
        <v>0</v>
      </c>
      <c r="H178" s="163"/>
      <c r="I178" s="163">
        <f>SUM(I179:I181)</f>
        <v>0</v>
      </c>
      <c r="J178" s="163"/>
      <c r="K178" s="163">
        <f>SUM(K179:K181)</f>
        <v>0</v>
      </c>
      <c r="L178" s="163"/>
      <c r="M178" s="163">
        <f>SUM(M179:M181)</f>
        <v>0</v>
      </c>
      <c r="N178" s="163"/>
      <c r="O178" s="163">
        <f>SUM(O179:O181)</f>
        <v>0</v>
      </c>
      <c r="P178" s="163"/>
      <c r="Q178" s="163">
        <f>SUM(Q179:Q181)</f>
        <v>0</v>
      </c>
      <c r="R178" s="163"/>
      <c r="S178" s="163"/>
      <c r="T178" s="163"/>
      <c r="U178" s="163"/>
      <c r="V178" s="163">
        <f>SUM(V179:V181)</f>
        <v>0</v>
      </c>
      <c r="W178" s="163"/>
      <c r="X178" s="163"/>
      <c r="AG178" t="s">
        <v>178</v>
      </c>
    </row>
    <row r="179" spans="1:60" ht="20.399999999999999" outlineLevel="1">
      <c r="A179" s="176">
        <v>57</v>
      </c>
      <c r="B179" s="177" t="s">
        <v>412</v>
      </c>
      <c r="C179" s="184" t="s">
        <v>413</v>
      </c>
      <c r="D179" s="178" t="s">
        <v>251</v>
      </c>
      <c r="E179" s="179">
        <v>1</v>
      </c>
      <c r="F179" s="180"/>
      <c r="G179" s="181">
        <f>ROUND(E179*F179,2)</f>
        <v>0</v>
      </c>
      <c r="H179" s="162"/>
      <c r="I179" s="161">
        <f>ROUND(E179*H179,2)</f>
        <v>0</v>
      </c>
      <c r="J179" s="162"/>
      <c r="K179" s="161">
        <f>ROUND(E179*J179,2)</f>
        <v>0</v>
      </c>
      <c r="L179" s="161">
        <v>21</v>
      </c>
      <c r="M179" s="161">
        <f>G179*(1+L179/100)</f>
        <v>0</v>
      </c>
      <c r="N179" s="161">
        <v>0</v>
      </c>
      <c r="O179" s="161">
        <f>ROUND(E179*N179,2)</f>
        <v>0</v>
      </c>
      <c r="P179" s="161">
        <v>0</v>
      </c>
      <c r="Q179" s="161">
        <f>ROUND(E179*P179,2)</f>
        <v>0</v>
      </c>
      <c r="R179" s="161"/>
      <c r="S179" s="161" t="s">
        <v>252</v>
      </c>
      <c r="T179" s="161" t="s">
        <v>183</v>
      </c>
      <c r="U179" s="161">
        <v>0</v>
      </c>
      <c r="V179" s="161">
        <f>ROUND(E179*U179,2)</f>
        <v>0</v>
      </c>
      <c r="W179" s="161"/>
      <c r="X179" s="161" t="s">
        <v>206</v>
      </c>
      <c r="Y179" s="151"/>
      <c r="Z179" s="151"/>
      <c r="AA179" s="151"/>
      <c r="AB179" s="151"/>
      <c r="AC179" s="151"/>
      <c r="AD179" s="151"/>
      <c r="AE179" s="151"/>
      <c r="AF179" s="151"/>
      <c r="AG179" s="151" t="s">
        <v>207</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76">
        <v>58</v>
      </c>
      <c r="B180" s="177" t="s">
        <v>414</v>
      </c>
      <c r="C180" s="184" t="s">
        <v>415</v>
      </c>
      <c r="D180" s="178" t="s">
        <v>251</v>
      </c>
      <c r="E180" s="179">
        <v>1</v>
      </c>
      <c r="F180" s="180"/>
      <c r="G180" s="181">
        <f>ROUND(E180*F180,2)</f>
        <v>0</v>
      </c>
      <c r="H180" s="162"/>
      <c r="I180" s="161">
        <f>ROUND(E180*H180,2)</f>
        <v>0</v>
      </c>
      <c r="J180" s="162"/>
      <c r="K180" s="161">
        <f>ROUND(E180*J180,2)</f>
        <v>0</v>
      </c>
      <c r="L180" s="161">
        <v>21</v>
      </c>
      <c r="M180" s="161">
        <f>G180*(1+L180/100)</f>
        <v>0</v>
      </c>
      <c r="N180" s="161">
        <v>0</v>
      </c>
      <c r="O180" s="161">
        <f>ROUND(E180*N180,2)</f>
        <v>0</v>
      </c>
      <c r="P180" s="161">
        <v>0</v>
      </c>
      <c r="Q180" s="161">
        <f>ROUND(E180*P180,2)</f>
        <v>0</v>
      </c>
      <c r="R180" s="161"/>
      <c r="S180" s="161" t="s">
        <v>252</v>
      </c>
      <c r="T180" s="161" t="s">
        <v>183</v>
      </c>
      <c r="U180" s="161">
        <v>0</v>
      </c>
      <c r="V180" s="161">
        <f>ROUND(E180*U180,2)</f>
        <v>0</v>
      </c>
      <c r="W180" s="161"/>
      <c r="X180" s="161" t="s">
        <v>206</v>
      </c>
      <c r="Y180" s="151"/>
      <c r="Z180" s="151"/>
      <c r="AA180" s="151"/>
      <c r="AB180" s="151"/>
      <c r="AC180" s="151"/>
      <c r="AD180" s="151"/>
      <c r="AE180" s="151"/>
      <c r="AF180" s="151"/>
      <c r="AG180" s="151" t="s">
        <v>207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76">
        <v>59</v>
      </c>
      <c r="B181" s="177" t="s">
        <v>416</v>
      </c>
      <c r="C181" s="184" t="s">
        <v>928</v>
      </c>
      <c r="D181" s="178" t="s">
        <v>251</v>
      </c>
      <c r="E181" s="179">
        <v>1</v>
      </c>
      <c r="F181" s="180"/>
      <c r="G181" s="181">
        <f>ROUND(E181*F181,2)</f>
        <v>0</v>
      </c>
      <c r="H181" s="162"/>
      <c r="I181" s="161">
        <f>ROUND(E181*H181,2)</f>
        <v>0</v>
      </c>
      <c r="J181" s="162"/>
      <c r="K181" s="161">
        <f>ROUND(E181*J181,2)</f>
        <v>0</v>
      </c>
      <c r="L181" s="161">
        <v>21</v>
      </c>
      <c r="M181" s="161">
        <f>G181*(1+L181/100)</f>
        <v>0</v>
      </c>
      <c r="N181" s="161">
        <v>0</v>
      </c>
      <c r="O181" s="161">
        <f>ROUND(E181*N181,2)</f>
        <v>0</v>
      </c>
      <c r="P181" s="161">
        <v>0</v>
      </c>
      <c r="Q181" s="161">
        <f>ROUND(E181*P181,2)</f>
        <v>0</v>
      </c>
      <c r="R181" s="161"/>
      <c r="S181" s="161" t="s">
        <v>252</v>
      </c>
      <c r="T181" s="161" t="s">
        <v>183</v>
      </c>
      <c r="U181" s="161">
        <v>0</v>
      </c>
      <c r="V181" s="161">
        <f>ROUND(E181*U181,2)</f>
        <v>0</v>
      </c>
      <c r="W181" s="161"/>
      <c r="X181" s="161" t="s">
        <v>206</v>
      </c>
      <c r="Y181" s="151"/>
      <c r="Z181" s="151"/>
      <c r="AA181" s="151"/>
      <c r="AB181" s="151"/>
      <c r="AC181" s="151"/>
      <c r="AD181" s="151"/>
      <c r="AE181" s="151"/>
      <c r="AF181" s="151"/>
      <c r="AG181" s="151" t="s">
        <v>207</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c r="A182" s="164" t="s">
        <v>177</v>
      </c>
      <c r="B182" s="165" t="s">
        <v>135</v>
      </c>
      <c r="C182" s="183" t="s">
        <v>136</v>
      </c>
      <c r="D182" s="166"/>
      <c r="E182" s="167"/>
      <c r="F182" s="168"/>
      <c r="G182" s="169">
        <f>SUMIF(AG183:AG208,"&lt;&gt;NOR",G183:G208)</f>
        <v>0</v>
      </c>
      <c r="H182" s="163"/>
      <c r="I182" s="163">
        <f>SUM(I183:I208)</f>
        <v>0</v>
      </c>
      <c r="J182" s="163"/>
      <c r="K182" s="163">
        <f>SUM(K183:K208)</f>
        <v>0</v>
      </c>
      <c r="L182" s="163"/>
      <c r="M182" s="163">
        <f>SUM(M183:M208)</f>
        <v>0</v>
      </c>
      <c r="N182" s="163"/>
      <c r="O182" s="163">
        <f>SUM(O183:O208)</f>
        <v>0.23</v>
      </c>
      <c r="P182" s="163"/>
      <c r="Q182" s="163">
        <f>SUM(Q183:Q208)</f>
        <v>0</v>
      </c>
      <c r="R182" s="163"/>
      <c r="S182" s="163"/>
      <c r="T182" s="163"/>
      <c r="U182" s="163"/>
      <c r="V182" s="163">
        <f>SUM(V183:V208)</f>
        <v>20.87</v>
      </c>
      <c r="W182" s="163"/>
      <c r="X182" s="163"/>
      <c r="AG182" t="s">
        <v>178</v>
      </c>
    </row>
    <row r="183" spans="1:60" outlineLevel="1">
      <c r="A183" s="170">
        <v>60</v>
      </c>
      <c r="B183" s="171" t="s">
        <v>417</v>
      </c>
      <c r="C183" s="185" t="s">
        <v>418</v>
      </c>
      <c r="D183" s="172" t="s">
        <v>210</v>
      </c>
      <c r="E183" s="173">
        <v>2</v>
      </c>
      <c r="F183" s="174"/>
      <c r="G183" s="175">
        <f>ROUND(E183*F183,2)</f>
        <v>0</v>
      </c>
      <c r="H183" s="162"/>
      <c r="I183" s="161">
        <f>ROUND(E183*H183,2)</f>
        <v>0</v>
      </c>
      <c r="J183" s="162"/>
      <c r="K183" s="161">
        <f>ROUND(E183*J183,2)</f>
        <v>0</v>
      </c>
      <c r="L183" s="161">
        <v>21</v>
      </c>
      <c r="M183" s="161">
        <f>G183*(1+L183/100)</f>
        <v>0</v>
      </c>
      <c r="N183" s="161">
        <v>0</v>
      </c>
      <c r="O183" s="161">
        <f>ROUND(E183*N183,2)</f>
        <v>0</v>
      </c>
      <c r="P183" s="161">
        <v>0</v>
      </c>
      <c r="Q183" s="161">
        <f>ROUND(E183*P183,2)</f>
        <v>0</v>
      </c>
      <c r="R183" s="161"/>
      <c r="S183" s="161" t="s">
        <v>182</v>
      </c>
      <c r="T183" s="161" t="s">
        <v>211</v>
      </c>
      <c r="U183" s="161">
        <v>1.45</v>
      </c>
      <c r="V183" s="161">
        <f>ROUND(E183*U183,2)</f>
        <v>2.9</v>
      </c>
      <c r="W183" s="161"/>
      <c r="X183" s="161" t="s">
        <v>206</v>
      </c>
      <c r="Y183" s="151"/>
      <c r="Z183" s="151"/>
      <c r="AA183" s="151"/>
      <c r="AB183" s="151"/>
      <c r="AC183" s="151"/>
      <c r="AD183" s="151"/>
      <c r="AE183" s="151"/>
      <c r="AF183" s="151"/>
      <c r="AG183" s="151" t="s">
        <v>207</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4" t="s">
        <v>419</v>
      </c>
      <c r="D184" s="189"/>
      <c r="E184" s="190">
        <v>2</v>
      </c>
      <c r="F184" s="161"/>
      <c r="G184" s="161"/>
      <c r="H184" s="161"/>
      <c r="I184" s="161"/>
      <c r="J184" s="161"/>
      <c r="K184" s="161"/>
      <c r="L184" s="161"/>
      <c r="M184" s="161"/>
      <c r="N184" s="161"/>
      <c r="O184" s="161"/>
      <c r="P184" s="161"/>
      <c r="Q184" s="161"/>
      <c r="R184" s="161"/>
      <c r="S184" s="161"/>
      <c r="T184" s="161"/>
      <c r="U184" s="161"/>
      <c r="V184" s="161"/>
      <c r="W184" s="161"/>
      <c r="X184" s="161"/>
      <c r="Y184" s="151"/>
      <c r="Z184" s="151"/>
      <c r="AA184" s="151"/>
      <c r="AB184" s="151"/>
      <c r="AC184" s="151"/>
      <c r="AD184" s="151"/>
      <c r="AE184" s="151"/>
      <c r="AF184" s="151"/>
      <c r="AG184" s="151" t="s">
        <v>213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70">
        <v>61</v>
      </c>
      <c r="B185" s="171" t="s">
        <v>420</v>
      </c>
      <c r="C185" s="185" t="s">
        <v>421</v>
      </c>
      <c r="D185" s="172" t="s">
        <v>210</v>
      </c>
      <c r="E185" s="173">
        <v>5</v>
      </c>
      <c r="F185" s="174"/>
      <c r="G185" s="175">
        <f>ROUND(E185*F185,2)</f>
        <v>0</v>
      </c>
      <c r="H185" s="162"/>
      <c r="I185" s="161">
        <f>ROUND(E185*H185,2)</f>
        <v>0</v>
      </c>
      <c r="J185" s="162"/>
      <c r="K185" s="161">
        <f>ROUND(E185*J185,2)</f>
        <v>0</v>
      </c>
      <c r="L185" s="161">
        <v>21</v>
      </c>
      <c r="M185" s="161">
        <f>G185*(1+L185/100)</f>
        <v>0</v>
      </c>
      <c r="N185" s="161">
        <v>0</v>
      </c>
      <c r="O185" s="161">
        <f>ROUND(E185*N185,2)</f>
        <v>0</v>
      </c>
      <c r="P185" s="161">
        <v>0</v>
      </c>
      <c r="Q185" s="161">
        <f>ROUND(E185*P185,2)</f>
        <v>0</v>
      </c>
      <c r="R185" s="161"/>
      <c r="S185" s="161" t="s">
        <v>182</v>
      </c>
      <c r="T185" s="161" t="s">
        <v>211</v>
      </c>
      <c r="U185" s="161">
        <v>1.5</v>
      </c>
      <c r="V185" s="161">
        <f>ROUND(E185*U185,2)</f>
        <v>7.5</v>
      </c>
      <c r="W185" s="161"/>
      <c r="X185" s="161" t="s">
        <v>206</v>
      </c>
      <c r="Y185" s="151"/>
      <c r="Z185" s="151"/>
      <c r="AA185" s="151"/>
      <c r="AB185" s="151"/>
      <c r="AC185" s="151"/>
      <c r="AD185" s="151"/>
      <c r="AE185" s="151"/>
      <c r="AF185" s="151"/>
      <c r="AG185" s="151" t="s">
        <v>207</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4" t="s">
        <v>318</v>
      </c>
      <c r="D186" s="189"/>
      <c r="E186" s="190">
        <v>1</v>
      </c>
      <c r="F186" s="161"/>
      <c r="G186" s="161"/>
      <c r="H186" s="161"/>
      <c r="I186" s="161"/>
      <c r="J186" s="161"/>
      <c r="K186" s="161"/>
      <c r="L186" s="161"/>
      <c r="M186" s="161"/>
      <c r="N186" s="161"/>
      <c r="O186" s="161"/>
      <c r="P186" s="161"/>
      <c r="Q186" s="161"/>
      <c r="R186" s="161"/>
      <c r="S186" s="161"/>
      <c r="T186" s="161"/>
      <c r="U186" s="161"/>
      <c r="V186" s="161"/>
      <c r="W186" s="161"/>
      <c r="X186" s="161"/>
      <c r="Y186" s="151"/>
      <c r="Z186" s="151"/>
      <c r="AA186" s="151"/>
      <c r="AB186" s="151"/>
      <c r="AC186" s="151"/>
      <c r="AD186" s="151"/>
      <c r="AE186" s="151"/>
      <c r="AF186" s="151"/>
      <c r="AG186" s="151" t="s">
        <v>213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4" t="s">
        <v>320</v>
      </c>
      <c r="D187" s="189"/>
      <c r="E187" s="190">
        <v>2</v>
      </c>
      <c r="F187" s="161"/>
      <c r="G187" s="161"/>
      <c r="H187" s="161"/>
      <c r="I187" s="161"/>
      <c r="J187" s="161"/>
      <c r="K187" s="161"/>
      <c r="L187" s="161"/>
      <c r="M187" s="161"/>
      <c r="N187" s="161"/>
      <c r="O187" s="161"/>
      <c r="P187" s="161"/>
      <c r="Q187" s="161"/>
      <c r="R187" s="161"/>
      <c r="S187" s="161"/>
      <c r="T187" s="161"/>
      <c r="U187" s="161"/>
      <c r="V187" s="161"/>
      <c r="W187" s="161"/>
      <c r="X187" s="161"/>
      <c r="Y187" s="151"/>
      <c r="Z187" s="151"/>
      <c r="AA187" s="151"/>
      <c r="AB187" s="151"/>
      <c r="AC187" s="151"/>
      <c r="AD187" s="151"/>
      <c r="AE187" s="151"/>
      <c r="AF187" s="151"/>
      <c r="AG187" s="151" t="s">
        <v>213</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4" t="s">
        <v>317</v>
      </c>
      <c r="D188" s="189"/>
      <c r="E188" s="190">
        <v>2</v>
      </c>
      <c r="F188" s="161"/>
      <c r="G188" s="161"/>
      <c r="H188" s="161"/>
      <c r="I188" s="161"/>
      <c r="J188" s="161"/>
      <c r="K188" s="161"/>
      <c r="L188" s="161"/>
      <c r="M188" s="161"/>
      <c r="N188" s="161"/>
      <c r="O188" s="161"/>
      <c r="P188" s="161"/>
      <c r="Q188" s="161"/>
      <c r="R188" s="161"/>
      <c r="S188" s="161"/>
      <c r="T188" s="161"/>
      <c r="U188" s="161"/>
      <c r="V188" s="161"/>
      <c r="W188" s="161"/>
      <c r="X188" s="161"/>
      <c r="Y188" s="151"/>
      <c r="Z188" s="151"/>
      <c r="AA188" s="151"/>
      <c r="AB188" s="151"/>
      <c r="AC188" s="151"/>
      <c r="AD188" s="151"/>
      <c r="AE188" s="151"/>
      <c r="AF188" s="151"/>
      <c r="AG188" s="151" t="s">
        <v>213</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70">
        <v>62</v>
      </c>
      <c r="B189" s="171" t="s">
        <v>422</v>
      </c>
      <c r="C189" s="185" t="s">
        <v>423</v>
      </c>
      <c r="D189" s="172" t="s">
        <v>210</v>
      </c>
      <c r="E189" s="173">
        <v>1</v>
      </c>
      <c r="F189" s="174"/>
      <c r="G189" s="175">
        <f>ROUND(E189*F189,2)</f>
        <v>0</v>
      </c>
      <c r="H189" s="162"/>
      <c r="I189" s="161">
        <f>ROUND(E189*H189,2)</f>
        <v>0</v>
      </c>
      <c r="J189" s="162"/>
      <c r="K189" s="161">
        <f>ROUND(E189*J189,2)</f>
        <v>0</v>
      </c>
      <c r="L189" s="161">
        <v>21</v>
      </c>
      <c r="M189" s="161">
        <f>G189*(1+L189/100)</f>
        <v>0</v>
      </c>
      <c r="N189" s="161">
        <v>0</v>
      </c>
      <c r="O189" s="161">
        <f>ROUND(E189*N189,2)</f>
        <v>0</v>
      </c>
      <c r="P189" s="161">
        <v>0</v>
      </c>
      <c r="Q189" s="161">
        <f>ROUND(E189*P189,2)</f>
        <v>0</v>
      </c>
      <c r="R189" s="161"/>
      <c r="S189" s="161" t="s">
        <v>182</v>
      </c>
      <c r="T189" s="161" t="s">
        <v>211</v>
      </c>
      <c r="U189" s="161">
        <v>2.4500000000000002</v>
      </c>
      <c r="V189" s="161">
        <f>ROUND(E189*U189,2)</f>
        <v>2.4500000000000002</v>
      </c>
      <c r="W189" s="161"/>
      <c r="X189" s="161" t="s">
        <v>206</v>
      </c>
      <c r="Y189" s="151"/>
      <c r="Z189" s="151"/>
      <c r="AA189" s="151"/>
      <c r="AB189" s="151"/>
      <c r="AC189" s="151"/>
      <c r="AD189" s="151"/>
      <c r="AE189" s="151"/>
      <c r="AF189" s="151"/>
      <c r="AG189" s="151" t="s">
        <v>207</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4" t="s">
        <v>424</v>
      </c>
      <c r="D190" s="189"/>
      <c r="E190" s="190">
        <v>1</v>
      </c>
      <c r="F190" s="161"/>
      <c r="G190" s="161"/>
      <c r="H190" s="161"/>
      <c r="I190" s="161"/>
      <c r="J190" s="161"/>
      <c r="K190" s="161"/>
      <c r="L190" s="161"/>
      <c r="M190" s="161"/>
      <c r="N190" s="161"/>
      <c r="O190" s="161"/>
      <c r="P190" s="161"/>
      <c r="Q190" s="161"/>
      <c r="R190" s="161"/>
      <c r="S190" s="161"/>
      <c r="T190" s="161"/>
      <c r="U190" s="161"/>
      <c r="V190" s="161"/>
      <c r="W190" s="161"/>
      <c r="X190" s="161"/>
      <c r="Y190" s="151"/>
      <c r="Z190" s="151"/>
      <c r="AA190" s="151"/>
      <c r="AB190" s="151"/>
      <c r="AC190" s="151"/>
      <c r="AD190" s="151"/>
      <c r="AE190" s="151"/>
      <c r="AF190" s="151"/>
      <c r="AG190" s="151" t="s">
        <v>213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70">
        <v>63</v>
      </c>
      <c r="B191" s="171" t="s">
        <v>425</v>
      </c>
      <c r="C191" s="185" t="s">
        <v>426</v>
      </c>
      <c r="D191" s="172" t="s">
        <v>210</v>
      </c>
      <c r="E191" s="173">
        <v>8</v>
      </c>
      <c r="F191" s="174"/>
      <c r="G191" s="175">
        <f>ROUND(E191*F191,2)</f>
        <v>0</v>
      </c>
      <c r="H191" s="162"/>
      <c r="I191" s="161">
        <f>ROUND(E191*H191,2)</f>
        <v>0</v>
      </c>
      <c r="J191" s="162"/>
      <c r="K191" s="161">
        <f>ROUND(E191*J191,2)</f>
        <v>0</v>
      </c>
      <c r="L191" s="161">
        <v>21</v>
      </c>
      <c r="M191" s="161">
        <f>G191*(1+L191/100)</f>
        <v>0</v>
      </c>
      <c r="N191" s="161">
        <v>0</v>
      </c>
      <c r="O191" s="161">
        <f>ROUND(E191*N191,2)</f>
        <v>0</v>
      </c>
      <c r="P191" s="161">
        <v>0</v>
      </c>
      <c r="Q191" s="161">
        <f>ROUND(E191*P191,2)</f>
        <v>0</v>
      </c>
      <c r="R191" s="161"/>
      <c r="S191" s="161" t="s">
        <v>182</v>
      </c>
      <c r="T191" s="161" t="s">
        <v>188</v>
      </c>
      <c r="U191" s="161">
        <v>0.77500000000000002</v>
      </c>
      <c r="V191" s="161">
        <f>ROUND(E191*U191,2)</f>
        <v>6.2</v>
      </c>
      <c r="W191" s="161"/>
      <c r="X191" s="161" t="s">
        <v>206</v>
      </c>
      <c r="Y191" s="151"/>
      <c r="Z191" s="151"/>
      <c r="AA191" s="151"/>
      <c r="AB191" s="151"/>
      <c r="AC191" s="151"/>
      <c r="AD191" s="151"/>
      <c r="AE191" s="151"/>
      <c r="AF191" s="151"/>
      <c r="AG191" s="151" t="s">
        <v>207</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4" t="s">
        <v>424</v>
      </c>
      <c r="D192" s="189"/>
      <c r="E192" s="190">
        <v>1</v>
      </c>
      <c r="F192" s="161"/>
      <c r="G192" s="161"/>
      <c r="H192" s="161"/>
      <c r="I192" s="161"/>
      <c r="J192" s="161"/>
      <c r="K192" s="161"/>
      <c r="L192" s="161"/>
      <c r="M192" s="161"/>
      <c r="N192" s="161"/>
      <c r="O192" s="161"/>
      <c r="P192" s="161"/>
      <c r="Q192" s="161"/>
      <c r="R192" s="161"/>
      <c r="S192" s="161"/>
      <c r="T192" s="161"/>
      <c r="U192" s="161"/>
      <c r="V192" s="161"/>
      <c r="W192" s="161"/>
      <c r="X192" s="161"/>
      <c r="Y192" s="151"/>
      <c r="Z192" s="151"/>
      <c r="AA192" s="151"/>
      <c r="AB192" s="151"/>
      <c r="AC192" s="151"/>
      <c r="AD192" s="151"/>
      <c r="AE192" s="151"/>
      <c r="AF192" s="151"/>
      <c r="AG192" s="151" t="s">
        <v>213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194" t="s">
        <v>427</v>
      </c>
      <c r="D193" s="189"/>
      <c r="E193" s="190">
        <v>2</v>
      </c>
      <c r="F193" s="161"/>
      <c r="G193" s="161"/>
      <c r="H193" s="161"/>
      <c r="I193" s="161"/>
      <c r="J193" s="161"/>
      <c r="K193" s="161"/>
      <c r="L193" s="161"/>
      <c r="M193" s="161"/>
      <c r="N193" s="161"/>
      <c r="O193" s="161"/>
      <c r="P193" s="161"/>
      <c r="Q193" s="161"/>
      <c r="R193" s="161"/>
      <c r="S193" s="161"/>
      <c r="T193" s="161"/>
      <c r="U193" s="161"/>
      <c r="V193" s="161"/>
      <c r="W193" s="161"/>
      <c r="X193" s="161"/>
      <c r="Y193" s="151"/>
      <c r="Z193" s="151"/>
      <c r="AA193" s="151"/>
      <c r="AB193" s="151"/>
      <c r="AC193" s="151"/>
      <c r="AD193" s="151"/>
      <c r="AE193" s="151"/>
      <c r="AF193" s="151"/>
      <c r="AG193" s="151" t="s">
        <v>213</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58"/>
      <c r="B194" s="159"/>
      <c r="C194" s="194" t="s">
        <v>428</v>
      </c>
      <c r="D194" s="189"/>
      <c r="E194" s="190">
        <v>2</v>
      </c>
      <c r="F194" s="161"/>
      <c r="G194" s="161"/>
      <c r="H194" s="161"/>
      <c r="I194" s="161"/>
      <c r="J194" s="161"/>
      <c r="K194" s="161"/>
      <c r="L194" s="161"/>
      <c r="M194" s="161"/>
      <c r="N194" s="161"/>
      <c r="O194" s="161"/>
      <c r="P194" s="161"/>
      <c r="Q194" s="161"/>
      <c r="R194" s="161"/>
      <c r="S194" s="161"/>
      <c r="T194" s="161"/>
      <c r="U194" s="161"/>
      <c r="V194" s="161"/>
      <c r="W194" s="161"/>
      <c r="X194" s="161"/>
      <c r="Y194" s="151"/>
      <c r="Z194" s="151"/>
      <c r="AA194" s="151"/>
      <c r="AB194" s="151"/>
      <c r="AC194" s="151"/>
      <c r="AD194" s="151"/>
      <c r="AE194" s="151"/>
      <c r="AF194" s="151"/>
      <c r="AG194" s="151" t="s">
        <v>213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94" t="s">
        <v>429</v>
      </c>
      <c r="D195" s="189"/>
      <c r="E195" s="190">
        <v>1</v>
      </c>
      <c r="F195" s="161"/>
      <c r="G195" s="161"/>
      <c r="H195" s="161"/>
      <c r="I195" s="161"/>
      <c r="J195" s="161"/>
      <c r="K195" s="161"/>
      <c r="L195" s="161"/>
      <c r="M195" s="161"/>
      <c r="N195" s="161"/>
      <c r="O195" s="161"/>
      <c r="P195" s="161"/>
      <c r="Q195" s="161"/>
      <c r="R195" s="161"/>
      <c r="S195" s="161"/>
      <c r="T195" s="161"/>
      <c r="U195" s="161"/>
      <c r="V195" s="161"/>
      <c r="W195" s="161"/>
      <c r="X195" s="161"/>
      <c r="Y195" s="151"/>
      <c r="Z195" s="151"/>
      <c r="AA195" s="151"/>
      <c r="AB195" s="151"/>
      <c r="AC195" s="151"/>
      <c r="AD195" s="151"/>
      <c r="AE195" s="151"/>
      <c r="AF195" s="151"/>
      <c r="AG195" s="151" t="s">
        <v>213</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58"/>
      <c r="B196" s="159"/>
      <c r="C196" s="194" t="s">
        <v>419</v>
      </c>
      <c r="D196" s="189"/>
      <c r="E196" s="190">
        <v>2</v>
      </c>
      <c r="F196" s="161"/>
      <c r="G196" s="161"/>
      <c r="H196" s="161"/>
      <c r="I196" s="161"/>
      <c r="J196" s="161"/>
      <c r="K196" s="161"/>
      <c r="L196" s="161"/>
      <c r="M196" s="161"/>
      <c r="N196" s="161"/>
      <c r="O196" s="161"/>
      <c r="P196" s="161"/>
      <c r="Q196" s="161"/>
      <c r="R196" s="161"/>
      <c r="S196" s="161"/>
      <c r="T196" s="161"/>
      <c r="U196" s="161"/>
      <c r="V196" s="161"/>
      <c r="W196" s="161"/>
      <c r="X196" s="161"/>
      <c r="Y196" s="151"/>
      <c r="Z196" s="151"/>
      <c r="AA196" s="151"/>
      <c r="AB196" s="151"/>
      <c r="AC196" s="151"/>
      <c r="AD196" s="151"/>
      <c r="AE196" s="151"/>
      <c r="AF196" s="151"/>
      <c r="AG196" s="151" t="s">
        <v>213</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76">
        <v>64</v>
      </c>
      <c r="B197" s="177" t="s">
        <v>430</v>
      </c>
      <c r="C197" s="184" t="s">
        <v>431</v>
      </c>
      <c r="D197" s="178" t="s">
        <v>210</v>
      </c>
      <c r="E197" s="179">
        <v>7</v>
      </c>
      <c r="F197" s="180"/>
      <c r="G197" s="181">
        <f>ROUND(E197*F197,2)</f>
        <v>0</v>
      </c>
      <c r="H197" s="162"/>
      <c r="I197" s="161">
        <f>ROUND(E197*H197,2)</f>
        <v>0</v>
      </c>
      <c r="J197" s="162"/>
      <c r="K197" s="161">
        <f>ROUND(E197*J197,2)</f>
        <v>0</v>
      </c>
      <c r="L197" s="161">
        <v>21</v>
      </c>
      <c r="M197" s="161">
        <f>G197*(1+L197/100)</f>
        <v>0</v>
      </c>
      <c r="N197" s="161">
        <v>1.0000000000000001E-5</v>
      </c>
      <c r="O197" s="161">
        <f>ROUND(E197*N197,2)</f>
        <v>0</v>
      </c>
      <c r="P197" s="161">
        <v>0</v>
      </c>
      <c r="Q197" s="161">
        <f>ROUND(E197*P197,2)</f>
        <v>0</v>
      </c>
      <c r="R197" s="161"/>
      <c r="S197" s="161" t="s">
        <v>182</v>
      </c>
      <c r="T197" s="161" t="s">
        <v>211</v>
      </c>
      <c r="U197" s="161">
        <v>0.26</v>
      </c>
      <c r="V197" s="161">
        <f>ROUND(E197*U197,2)</f>
        <v>1.82</v>
      </c>
      <c r="W197" s="161"/>
      <c r="X197" s="161" t="s">
        <v>206</v>
      </c>
      <c r="Y197" s="151"/>
      <c r="Z197" s="151"/>
      <c r="AA197" s="151"/>
      <c r="AB197" s="151"/>
      <c r="AC197" s="151"/>
      <c r="AD197" s="151"/>
      <c r="AE197" s="151"/>
      <c r="AF197" s="151"/>
      <c r="AG197" s="151" t="s">
        <v>207</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70">
        <v>65</v>
      </c>
      <c r="B198" s="171" t="s">
        <v>432</v>
      </c>
      <c r="C198" s="185" t="s">
        <v>433</v>
      </c>
      <c r="D198" s="172" t="s">
        <v>210</v>
      </c>
      <c r="E198" s="173">
        <v>2</v>
      </c>
      <c r="F198" s="174"/>
      <c r="G198" s="175">
        <f>ROUND(E198*F198,2)</f>
        <v>0</v>
      </c>
      <c r="H198" s="162"/>
      <c r="I198" s="161">
        <f>ROUND(E198*H198,2)</f>
        <v>0</v>
      </c>
      <c r="J198" s="162"/>
      <c r="K198" s="161">
        <f>ROUND(E198*J198,2)</f>
        <v>0</v>
      </c>
      <c r="L198" s="161">
        <v>21</v>
      </c>
      <c r="M198" s="161">
        <f>G198*(1+L198/100)</f>
        <v>0</v>
      </c>
      <c r="N198" s="161">
        <v>1.6E-2</v>
      </c>
      <c r="O198" s="161">
        <f>ROUND(E198*N198,2)</f>
        <v>0.03</v>
      </c>
      <c r="P198" s="161">
        <v>0</v>
      </c>
      <c r="Q198" s="161">
        <f>ROUND(E198*P198,2)</f>
        <v>0</v>
      </c>
      <c r="R198" s="161" t="s">
        <v>434</v>
      </c>
      <c r="S198" s="161" t="s">
        <v>182</v>
      </c>
      <c r="T198" s="161" t="s">
        <v>211</v>
      </c>
      <c r="U198" s="161">
        <v>0</v>
      </c>
      <c r="V198" s="161">
        <f>ROUND(E198*U198,2)</f>
        <v>0</v>
      </c>
      <c r="W198" s="161"/>
      <c r="X198" s="161" t="s">
        <v>435</v>
      </c>
      <c r="Y198" s="151"/>
      <c r="Z198" s="151"/>
      <c r="AA198" s="151"/>
      <c r="AB198" s="151"/>
      <c r="AC198" s="151"/>
      <c r="AD198" s="151"/>
      <c r="AE198" s="151"/>
      <c r="AF198" s="151"/>
      <c r="AG198" s="151" t="s">
        <v>436</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58"/>
      <c r="B199" s="159"/>
      <c r="C199" s="194" t="s">
        <v>315</v>
      </c>
      <c r="D199" s="189"/>
      <c r="E199" s="190">
        <v>2</v>
      </c>
      <c r="F199" s="161"/>
      <c r="G199" s="161"/>
      <c r="H199" s="161"/>
      <c r="I199" s="161"/>
      <c r="J199" s="161"/>
      <c r="K199" s="161"/>
      <c r="L199" s="161"/>
      <c r="M199" s="161"/>
      <c r="N199" s="161"/>
      <c r="O199" s="161"/>
      <c r="P199" s="161"/>
      <c r="Q199" s="161"/>
      <c r="R199" s="161"/>
      <c r="S199" s="161"/>
      <c r="T199" s="161"/>
      <c r="U199" s="161"/>
      <c r="V199" s="161"/>
      <c r="W199" s="161"/>
      <c r="X199" s="161"/>
      <c r="Y199" s="151"/>
      <c r="Z199" s="151"/>
      <c r="AA199" s="151"/>
      <c r="AB199" s="151"/>
      <c r="AC199" s="151"/>
      <c r="AD199" s="151"/>
      <c r="AE199" s="151"/>
      <c r="AF199" s="151"/>
      <c r="AG199" s="151" t="s">
        <v>213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70">
        <v>66</v>
      </c>
      <c r="B200" s="171" t="s">
        <v>437</v>
      </c>
      <c r="C200" s="185" t="s">
        <v>438</v>
      </c>
      <c r="D200" s="172" t="s">
        <v>210</v>
      </c>
      <c r="E200" s="173">
        <v>3</v>
      </c>
      <c r="F200" s="174"/>
      <c r="G200" s="175">
        <f>ROUND(E200*F200,2)</f>
        <v>0</v>
      </c>
      <c r="H200" s="162"/>
      <c r="I200" s="161">
        <f>ROUND(E200*H200,2)</f>
        <v>0</v>
      </c>
      <c r="J200" s="162"/>
      <c r="K200" s="161">
        <f>ROUND(E200*J200,2)</f>
        <v>0</v>
      </c>
      <c r="L200" s="161">
        <v>21</v>
      </c>
      <c r="M200" s="161">
        <f>G200*(1+L200/100)</f>
        <v>0</v>
      </c>
      <c r="N200" s="161">
        <v>2.1999999999999999E-2</v>
      </c>
      <c r="O200" s="161">
        <f>ROUND(E200*N200,2)</f>
        <v>7.0000000000000007E-2</v>
      </c>
      <c r="P200" s="161">
        <v>0</v>
      </c>
      <c r="Q200" s="161">
        <f>ROUND(E200*P200,2)</f>
        <v>0</v>
      </c>
      <c r="R200" s="161" t="s">
        <v>434</v>
      </c>
      <c r="S200" s="161" t="s">
        <v>182</v>
      </c>
      <c r="T200" s="161" t="s">
        <v>211</v>
      </c>
      <c r="U200" s="161">
        <v>0</v>
      </c>
      <c r="V200" s="161">
        <f>ROUND(E200*U200,2)</f>
        <v>0</v>
      </c>
      <c r="W200" s="161"/>
      <c r="X200" s="161" t="s">
        <v>435</v>
      </c>
      <c r="Y200" s="151"/>
      <c r="Z200" s="151"/>
      <c r="AA200" s="151"/>
      <c r="AB200" s="151"/>
      <c r="AC200" s="151"/>
      <c r="AD200" s="151"/>
      <c r="AE200" s="151"/>
      <c r="AF200" s="151"/>
      <c r="AG200" s="151" t="s">
        <v>436</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4" t="s">
        <v>318</v>
      </c>
      <c r="D201" s="189"/>
      <c r="E201" s="190">
        <v>1</v>
      </c>
      <c r="F201" s="161"/>
      <c r="G201" s="161"/>
      <c r="H201" s="161"/>
      <c r="I201" s="161"/>
      <c r="J201" s="161"/>
      <c r="K201" s="161"/>
      <c r="L201" s="161"/>
      <c r="M201" s="161"/>
      <c r="N201" s="161"/>
      <c r="O201" s="161"/>
      <c r="P201" s="161"/>
      <c r="Q201" s="161"/>
      <c r="R201" s="161"/>
      <c r="S201" s="161"/>
      <c r="T201" s="161"/>
      <c r="U201" s="161"/>
      <c r="V201" s="161"/>
      <c r="W201" s="161"/>
      <c r="X201" s="161"/>
      <c r="Y201" s="151"/>
      <c r="Z201" s="151"/>
      <c r="AA201" s="151"/>
      <c r="AB201" s="151"/>
      <c r="AC201" s="151"/>
      <c r="AD201" s="151"/>
      <c r="AE201" s="151"/>
      <c r="AF201" s="151"/>
      <c r="AG201" s="151" t="s">
        <v>213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4" t="s">
        <v>317</v>
      </c>
      <c r="D202" s="189"/>
      <c r="E202" s="190">
        <v>2</v>
      </c>
      <c r="F202" s="161"/>
      <c r="G202" s="161"/>
      <c r="H202" s="161"/>
      <c r="I202" s="161"/>
      <c r="J202" s="161"/>
      <c r="K202" s="161"/>
      <c r="L202" s="161"/>
      <c r="M202" s="161"/>
      <c r="N202" s="161"/>
      <c r="O202" s="161"/>
      <c r="P202" s="161"/>
      <c r="Q202" s="161"/>
      <c r="R202" s="161"/>
      <c r="S202" s="161"/>
      <c r="T202" s="161"/>
      <c r="U202" s="161"/>
      <c r="V202" s="161"/>
      <c r="W202" s="161"/>
      <c r="X202" s="161"/>
      <c r="Y202" s="151"/>
      <c r="Z202" s="151"/>
      <c r="AA202" s="151"/>
      <c r="AB202" s="151"/>
      <c r="AC202" s="151"/>
      <c r="AD202" s="151"/>
      <c r="AE202" s="151"/>
      <c r="AF202" s="151"/>
      <c r="AG202" s="151" t="s">
        <v>213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70">
        <v>67</v>
      </c>
      <c r="B203" s="171" t="s">
        <v>439</v>
      </c>
      <c r="C203" s="185" t="s">
        <v>440</v>
      </c>
      <c r="D203" s="172" t="s">
        <v>210</v>
      </c>
      <c r="E203" s="173">
        <v>2</v>
      </c>
      <c r="F203" s="174"/>
      <c r="G203" s="175">
        <f>ROUND(E203*F203,2)</f>
        <v>0</v>
      </c>
      <c r="H203" s="162"/>
      <c r="I203" s="161">
        <f>ROUND(E203*H203,2)</f>
        <v>0</v>
      </c>
      <c r="J203" s="162"/>
      <c r="K203" s="161">
        <f>ROUND(E203*J203,2)</f>
        <v>0</v>
      </c>
      <c r="L203" s="161">
        <v>21</v>
      </c>
      <c r="M203" s="161">
        <f>G203*(1+L203/100)</f>
        <v>0</v>
      </c>
      <c r="N203" s="161">
        <v>3.7999999999999999E-2</v>
      </c>
      <c r="O203" s="161">
        <f>ROUND(E203*N203,2)</f>
        <v>0.08</v>
      </c>
      <c r="P203" s="161">
        <v>0</v>
      </c>
      <c r="Q203" s="161">
        <f>ROUND(E203*P203,2)</f>
        <v>0</v>
      </c>
      <c r="R203" s="161" t="s">
        <v>434</v>
      </c>
      <c r="S203" s="161" t="s">
        <v>182</v>
      </c>
      <c r="T203" s="161" t="s">
        <v>188</v>
      </c>
      <c r="U203" s="161">
        <v>0</v>
      </c>
      <c r="V203" s="161">
        <f>ROUND(E203*U203,2)</f>
        <v>0</v>
      </c>
      <c r="W203" s="161"/>
      <c r="X203" s="161" t="s">
        <v>435</v>
      </c>
      <c r="Y203" s="151"/>
      <c r="Z203" s="151"/>
      <c r="AA203" s="151"/>
      <c r="AB203" s="151"/>
      <c r="AC203" s="151"/>
      <c r="AD203" s="151"/>
      <c r="AE203" s="151"/>
      <c r="AF203" s="151"/>
      <c r="AG203" s="151" t="s">
        <v>436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c r="A204" s="158"/>
      <c r="B204" s="159"/>
      <c r="C204" s="194" t="s">
        <v>320</v>
      </c>
      <c r="D204" s="189"/>
      <c r="E204" s="190">
        <v>2</v>
      </c>
      <c r="F204" s="161"/>
      <c r="G204" s="161"/>
      <c r="H204" s="161"/>
      <c r="I204" s="161"/>
      <c r="J204" s="161"/>
      <c r="K204" s="161"/>
      <c r="L204" s="161"/>
      <c r="M204" s="161"/>
      <c r="N204" s="161"/>
      <c r="O204" s="161"/>
      <c r="P204" s="161"/>
      <c r="Q204" s="161"/>
      <c r="R204" s="161"/>
      <c r="S204" s="161"/>
      <c r="T204" s="161"/>
      <c r="U204" s="161"/>
      <c r="V204" s="161"/>
      <c r="W204" s="161"/>
      <c r="X204" s="161"/>
      <c r="Y204" s="151"/>
      <c r="Z204" s="151"/>
      <c r="AA204" s="151"/>
      <c r="AB204" s="151"/>
      <c r="AC204" s="151"/>
      <c r="AD204" s="151"/>
      <c r="AE204" s="151"/>
      <c r="AF204" s="151"/>
      <c r="AG204" s="151" t="s">
        <v>213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70">
        <v>68</v>
      </c>
      <c r="B205" s="171" t="s">
        <v>441</v>
      </c>
      <c r="C205" s="185" t="s">
        <v>442</v>
      </c>
      <c r="D205" s="172" t="s">
        <v>210</v>
      </c>
      <c r="E205" s="173">
        <v>1</v>
      </c>
      <c r="F205" s="174"/>
      <c r="G205" s="175">
        <f>ROUND(E205*F205,2)</f>
        <v>0</v>
      </c>
      <c r="H205" s="162"/>
      <c r="I205" s="161">
        <f>ROUND(E205*H205,2)</f>
        <v>0</v>
      </c>
      <c r="J205" s="162"/>
      <c r="K205" s="161">
        <f>ROUND(E205*J205,2)</f>
        <v>0</v>
      </c>
      <c r="L205" s="161">
        <v>21</v>
      </c>
      <c r="M205" s="161">
        <f>G205*(1+L205/100)</f>
        <v>0</v>
      </c>
      <c r="N205" s="161">
        <v>4.1000000000000002E-2</v>
      </c>
      <c r="O205" s="161">
        <f>ROUND(E205*N205,2)</f>
        <v>0.04</v>
      </c>
      <c r="P205" s="161">
        <v>0</v>
      </c>
      <c r="Q205" s="161">
        <f>ROUND(E205*P205,2)</f>
        <v>0</v>
      </c>
      <c r="R205" s="161" t="s">
        <v>434</v>
      </c>
      <c r="S205" s="161" t="s">
        <v>182</v>
      </c>
      <c r="T205" s="161" t="s">
        <v>188</v>
      </c>
      <c r="U205" s="161">
        <v>0</v>
      </c>
      <c r="V205" s="161">
        <f>ROUND(E205*U205,2)</f>
        <v>0</v>
      </c>
      <c r="W205" s="161"/>
      <c r="X205" s="161" t="s">
        <v>435</v>
      </c>
      <c r="Y205" s="151"/>
      <c r="Z205" s="151"/>
      <c r="AA205" s="151"/>
      <c r="AB205" s="151"/>
      <c r="AC205" s="151"/>
      <c r="AD205" s="151"/>
      <c r="AE205" s="151"/>
      <c r="AF205" s="151"/>
      <c r="AG205" s="151" t="s">
        <v>436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4" t="s">
        <v>323</v>
      </c>
      <c r="D206" s="189"/>
      <c r="E206" s="190">
        <v>1</v>
      </c>
      <c r="F206" s="161"/>
      <c r="G206" s="161"/>
      <c r="H206" s="161"/>
      <c r="I206" s="161"/>
      <c r="J206" s="161"/>
      <c r="K206" s="161"/>
      <c r="L206" s="161"/>
      <c r="M206" s="161"/>
      <c r="N206" s="161"/>
      <c r="O206" s="161"/>
      <c r="P206" s="161"/>
      <c r="Q206" s="161"/>
      <c r="R206" s="161"/>
      <c r="S206" s="161"/>
      <c r="T206" s="161"/>
      <c r="U206" s="161"/>
      <c r="V206" s="161"/>
      <c r="W206" s="161"/>
      <c r="X206" s="161"/>
      <c r="Y206" s="151"/>
      <c r="Z206" s="151"/>
      <c r="AA206" s="151"/>
      <c r="AB206" s="151"/>
      <c r="AC206" s="151"/>
      <c r="AD206" s="151"/>
      <c r="AE206" s="151"/>
      <c r="AF206" s="151"/>
      <c r="AG206" s="151" t="s">
        <v>213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70">
        <v>69</v>
      </c>
      <c r="B207" s="171" t="s">
        <v>443</v>
      </c>
      <c r="C207" s="185" t="s">
        <v>444</v>
      </c>
      <c r="D207" s="172" t="s">
        <v>210</v>
      </c>
      <c r="E207" s="173">
        <v>8</v>
      </c>
      <c r="F207" s="174"/>
      <c r="G207" s="175">
        <f>ROUND(E207*F207,2)</f>
        <v>0</v>
      </c>
      <c r="H207" s="162"/>
      <c r="I207" s="161">
        <f>ROUND(E207*H207,2)</f>
        <v>0</v>
      </c>
      <c r="J207" s="162"/>
      <c r="K207" s="161">
        <f>ROUND(E207*J207,2)</f>
        <v>0</v>
      </c>
      <c r="L207" s="161">
        <v>21</v>
      </c>
      <c r="M207" s="161">
        <f>G207*(1+L207/100)</f>
        <v>0</v>
      </c>
      <c r="N207" s="161">
        <v>1.6100000000000001E-3</v>
      </c>
      <c r="O207" s="161">
        <f>ROUND(E207*N207,2)</f>
        <v>0.01</v>
      </c>
      <c r="P207" s="161">
        <v>0</v>
      </c>
      <c r="Q207" s="161">
        <f>ROUND(E207*P207,2)</f>
        <v>0</v>
      </c>
      <c r="R207" s="161" t="s">
        <v>434</v>
      </c>
      <c r="S207" s="161" t="s">
        <v>182</v>
      </c>
      <c r="T207" s="161" t="s">
        <v>211</v>
      </c>
      <c r="U207" s="161">
        <v>0</v>
      </c>
      <c r="V207" s="161">
        <f>ROUND(E207*U207,2)</f>
        <v>0</v>
      </c>
      <c r="W207" s="161"/>
      <c r="X207" s="161" t="s">
        <v>435</v>
      </c>
      <c r="Y207" s="151"/>
      <c r="Z207" s="151"/>
      <c r="AA207" s="151"/>
      <c r="AB207" s="151"/>
      <c r="AC207" s="151"/>
      <c r="AD207" s="151"/>
      <c r="AE207" s="151"/>
      <c r="AF207" s="151"/>
      <c r="AG207" s="151" t="s">
        <v>436</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v>70</v>
      </c>
      <c r="B208" s="159" t="s">
        <v>445</v>
      </c>
      <c r="C208" s="195" t="s">
        <v>446</v>
      </c>
      <c r="D208" s="160" t="s">
        <v>0</v>
      </c>
      <c r="E208" s="193"/>
      <c r="F208" s="162"/>
      <c r="G208" s="161">
        <f>ROUND(E208*F208,2)</f>
        <v>0</v>
      </c>
      <c r="H208" s="162"/>
      <c r="I208" s="161">
        <f>ROUND(E208*H208,2)</f>
        <v>0</v>
      </c>
      <c r="J208" s="162"/>
      <c r="K208" s="161">
        <f>ROUND(E208*J208,2)</f>
        <v>0</v>
      </c>
      <c r="L208" s="161">
        <v>21</v>
      </c>
      <c r="M208" s="161">
        <f>G208*(1+L208/100)</f>
        <v>0</v>
      </c>
      <c r="N208" s="161">
        <v>0</v>
      </c>
      <c r="O208" s="161">
        <f>ROUND(E208*N208,2)</f>
        <v>0</v>
      </c>
      <c r="P208" s="161">
        <v>0</v>
      </c>
      <c r="Q208" s="161">
        <f>ROUND(E208*P208,2)</f>
        <v>0</v>
      </c>
      <c r="R208" s="161"/>
      <c r="S208" s="161" t="s">
        <v>182</v>
      </c>
      <c r="T208" s="161" t="s">
        <v>211</v>
      </c>
      <c r="U208" s="161">
        <v>0</v>
      </c>
      <c r="V208" s="161">
        <f>ROUND(E208*U208,2)</f>
        <v>0</v>
      </c>
      <c r="W208" s="161"/>
      <c r="X208" s="161" t="s">
        <v>403</v>
      </c>
      <c r="Y208" s="151"/>
      <c r="Z208" s="151"/>
      <c r="AA208" s="151"/>
      <c r="AB208" s="151"/>
      <c r="AC208" s="151"/>
      <c r="AD208" s="151"/>
      <c r="AE208" s="151"/>
      <c r="AF208" s="151"/>
      <c r="AG208" s="151" t="s">
        <v>404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c r="A209" s="164" t="s">
        <v>177</v>
      </c>
      <c r="B209" s="165" t="s">
        <v>137</v>
      </c>
      <c r="C209" s="183" t="s">
        <v>138</v>
      </c>
      <c r="D209" s="166"/>
      <c r="E209" s="167"/>
      <c r="F209" s="168"/>
      <c r="G209" s="169">
        <f>SUMIF(AG210:AG256,"&lt;&gt;NOR",G210:G256)</f>
        <v>0</v>
      </c>
      <c r="H209" s="163"/>
      <c r="I209" s="163">
        <f>SUM(I210:I256)</f>
        <v>0</v>
      </c>
      <c r="J209" s="163"/>
      <c r="K209" s="163">
        <f>SUM(K210:K256)</f>
        <v>0</v>
      </c>
      <c r="L209" s="163"/>
      <c r="M209" s="163">
        <f>SUM(M210:M256)</f>
        <v>0</v>
      </c>
      <c r="N209" s="163"/>
      <c r="O209" s="163">
        <f>SUM(O210:O256)</f>
        <v>5.07</v>
      </c>
      <c r="P209" s="163"/>
      <c r="Q209" s="163">
        <f>SUM(Q210:Q256)</f>
        <v>0</v>
      </c>
      <c r="R209" s="163"/>
      <c r="S209" s="163"/>
      <c r="T209" s="163"/>
      <c r="U209" s="163"/>
      <c r="V209" s="163">
        <f>SUM(V210:V256)</f>
        <v>272.40000000000003</v>
      </c>
      <c r="W209" s="163"/>
      <c r="X209" s="163"/>
      <c r="AG209" t="s">
        <v>178</v>
      </c>
    </row>
    <row r="210" spans="1:60" outlineLevel="1">
      <c r="A210" s="170">
        <v>71</v>
      </c>
      <c r="B210" s="171" t="s">
        <v>447</v>
      </c>
      <c r="C210" s="185" t="s">
        <v>448</v>
      </c>
      <c r="D210" s="172" t="s">
        <v>225</v>
      </c>
      <c r="E210" s="173">
        <v>166.7</v>
      </c>
      <c r="F210" s="174"/>
      <c r="G210" s="175">
        <f>ROUND(E210*F210,2)</f>
        <v>0</v>
      </c>
      <c r="H210" s="162"/>
      <c r="I210" s="161">
        <f>ROUND(E210*H210,2)</f>
        <v>0</v>
      </c>
      <c r="J210" s="162"/>
      <c r="K210" s="161">
        <f>ROUND(E210*J210,2)</f>
        <v>0</v>
      </c>
      <c r="L210" s="161">
        <v>21</v>
      </c>
      <c r="M210" s="161">
        <f>G210*(1+L210/100)</f>
        <v>0</v>
      </c>
      <c r="N210" s="161">
        <v>2.1000000000000001E-4</v>
      </c>
      <c r="O210" s="161">
        <f>ROUND(E210*N210,2)</f>
        <v>0.04</v>
      </c>
      <c r="P210" s="161">
        <v>0</v>
      </c>
      <c r="Q210" s="161">
        <f>ROUND(E210*P210,2)</f>
        <v>0</v>
      </c>
      <c r="R210" s="161"/>
      <c r="S210" s="161" t="s">
        <v>182</v>
      </c>
      <c r="T210" s="161" t="s">
        <v>211</v>
      </c>
      <c r="U210" s="161">
        <v>0.05</v>
      </c>
      <c r="V210" s="161">
        <f>ROUND(E210*U210,2)</f>
        <v>8.34</v>
      </c>
      <c r="W210" s="161"/>
      <c r="X210" s="161" t="s">
        <v>206</v>
      </c>
      <c r="Y210" s="151"/>
      <c r="Z210" s="151"/>
      <c r="AA210" s="151"/>
      <c r="AB210" s="151"/>
      <c r="AC210" s="151"/>
      <c r="AD210" s="151"/>
      <c r="AE210" s="151"/>
      <c r="AF210" s="151"/>
      <c r="AG210" s="151" t="s">
        <v>207</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4" t="s">
        <v>449</v>
      </c>
      <c r="D211" s="189"/>
      <c r="E211" s="190">
        <v>166.7</v>
      </c>
      <c r="F211" s="161"/>
      <c r="G211" s="161"/>
      <c r="H211" s="161"/>
      <c r="I211" s="161"/>
      <c r="J211" s="161"/>
      <c r="K211" s="161"/>
      <c r="L211" s="161"/>
      <c r="M211" s="161"/>
      <c r="N211" s="161"/>
      <c r="O211" s="161"/>
      <c r="P211" s="161"/>
      <c r="Q211" s="161"/>
      <c r="R211" s="161"/>
      <c r="S211" s="161"/>
      <c r="T211" s="161"/>
      <c r="U211" s="161"/>
      <c r="V211" s="161"/>
      <c r="W211" s="161"/>
      <c r="X211" s="161"/>
      <c r="Y211" s="151"/>
      <c r="Z211" s="151"/>
      <c r="AA211" s="151"/>
      <c r="AB211" s="151"/>
      <c r="AC211" s="151"/>
      <c r="AD211" s="151"/>
      <c r="AE211" s="151"/>
      <c r="AF211" s="151"/>
      <c r="AG211" s="151" t="s">
        <v>213</v>
      </c>
      <c r="AH211" s="151">
        <v>5</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70">
        <v>72</v>
      </c>
      <c r="B212" s="171" t="s">
        <v>450</v>
      </c>
      <c r="C212" s="185" t="s">
        <v>451</v>
      </c>
      <c r="D212" s="172" t="s">
        <v>225</v>
      </c>
      <c r="E212" s="173">
        <v>166.7</v>
      </c>
      <c r="F212" s="174"/>
      <c r="G212" s="175">
        <f>ROUND(E212*F212,2)</f>
        <v>0</v>
      </c>
      <c r="H212" s="162"/>
      <c r="I212" s="161">
        <f>ROUND(E212*H212,2)</f>
        <v>0</v>
      </c>
      <c r="J212" s="162"/>
      <c r="K212" s="161">
        <f>ROUND(E212*J212,2)</f>
        <v>0</v>
      </c>
      <c r="L212" s="161">
        <v>21</v>
      </c>
      <c r="M212" s="161">
        <f>G212*(1+L212/100)</f>
        <v>0</v>
      </c>
      <c r="N212" s="161">
        <v>0</v>
      </c>
      <c r="O212" s="161">
        <f>ROUND(E212*N212,2)</f>
        <v>0</v>
      </c>
      <c r="P212" s="161">
        <v>0</v>
      </c>
      <c r="Q212" s="161">
        <f>ROUND(E212*P212,2)</f>
        <v>0</v>
      </c>
      <c r="R212" s="161"/>
      <c r="S212" s="161" t="s">
        <v>182</v>
      </c>
      <c r="T212" s="161" t="s">
        <v>211</v>
      </c>
      <c r="U212" s="161">
        <v>0.97799999999999998</v>
      </c>
      <c r="V212" s="161">
        <f>ROUND(E212*U212,2)</f>
        <v>163.03</v>
      </c>
      <c r="W212" s="161"/>
      <c r="X212" s="161" t="s">
        <v>206</v>
      </c>
      <c r="Y212" s="151"/>
      <c r="Z212" s="151"/>
      <c r="AA212" s="151"/>
      <c r="AB212" s="151"/>
      <c r="AC212" s="151"/>
      <c r="AD212" s="151"/>
      <c r="AE212" s="151"/>
      <c r="AF212" s="151"/>
      <c r="AG212" s="151" t="s">
        <v>207</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194" t="s">
        <v>303</v>
      </c>
      <c r="D213" s="189"/>
      <c r="E213" s="190"/>
      <c r="F213" s="161"/>
      <c r="G213" s="161"/>
      <c r="H213" s="161"/>
      <c r="I213" s="161"/>
      <c r="J213" s="161"/>
      <c r="K213" s="161"/>
      <c r="L213" s="161"/>
      <c r="M213" s="161"/>
      <c r="N213" s="161"/>
      <c r="O213" s="161"/>
      <c r="P213" s="161"/>
      <c r="Q213" s="161"/>
      <c r="R213" s="161"/>
      <c r="S213" s="161"/>
      <c r="T213" s="161"/>
      <c r="U213" s="161"/>
      <c r="V213" s="161"/>
      <c r="W213" s="161"/>
      <c r="X213" s="161"/>
      <c r="Y213" s="151"/>
      <c r="Z213" s="151"/>
      <c r="AA213" s="151"/>
      <c r="AB213" s="151"/>
      <c r="AC213" s="151"/>
      <c r="AD213" s="151"/>
      <c r="AE213" s="151"/>
      <c r="AF213" s="151"/>
      <c r="AG213" s="151" t="s">
        <v>213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4" t="s">
        <v>304</v>
      </c>
      <c r="D214" s="189"/>
      <c r="E214" s="190">
        <v>55.54</v>
      </c>
      <c r="F214" s="161"/>
      <c r="G214" s="161"/>
      <c r="H214" s="161"/>
      <c r="I214" s="161"/>
      <c r="J214" s="161"/>
      <c r="K214" s="161"/>
      <c r="L214" s="161"/>
      <c r="M214" s="161"/>
      <c r="N214" s="161"/>
      <c r="O214" s="161"/>
      <c r="P214" s="161"/>
      <c r="Q214" s="161"/>
      <c r="R214" s="161"/>
      <c r="S214" s="161"/>
      <c r="T214" s="161"/>
      <c r="U214" s="161"/>
      <c r="V214" s="161"/>
      <c r="W214" s="161"/>
      <c r="X214" s="161"/>
      <c r="Y214" s="151"/>
      <c r="Z214" s="151"/>
      <c r="AA214" s="151"/>
      <c r="AB214" s="151"/>
      <c r="AC214" s="151"/>
      <c r="AD214" s="151"/>
      <c r="AE214" s="151"/>
      <c r="AF214" s="151"/>
      <c r="AG214" s="151" t="s">
        <v>213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4" t="s">
        <v>305</v>
      </c>
      <c r="D215" s="189"/>
      <c r="E215" s="190">
        <v>34</v>
      </c>
      <c r="F215" s="161"/>
      <c r="G215" s="161"/>
      <c r="H215" s="161"/>
      <c r="I215" s="161"/>
      <c r="J215" s="161"/>
      <c r="K215" s="161"/>
      <c r="L215" s="161"/>
      <c r="M215" s="161"/>
      <c r="N215" s="161"/>
      <c r="O215" s="161"/>
      <c r="P215" s="161"/>
      <c r="Q215" s="161"/>
      <c r="R215" s="161"/>
      <c r="S215" s="161"/>
      <c r="T215" s="161"/>
      <c r="U215" s="161"/>
      <c r="V215" s="161"/>
      <c r="W215" s="161"/>
      <c r="X215" s="161"/>
      <c r="Y215" s="151"/>
      <c r="Z215" s="151"/>
      <c r="AA215" s="151"/>
      <c r="AB215" s="151"/>
      <c r="AC215" s="151"/>
      <c r="AD215" s="151"/>
      <c r="AE215" s="151"/>
      <c r="AF215" s="151"/>
      <c r="AG215" s="151" t="s">
        <v>213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c r="A216" s="158"/>
      <c r="B216" s="159"/>
      <c r="C216" s="194" t="s">
        <v>306</v>
      </c>
      <c r="D216" s="189"/>
      <c r="E216" s="190">
        <v>44.18</v>
      </c>
      <c r="F216" s="161"/>
      <c r="G216" s="161"/>
      <c r="H216" s="161"/>
      <c r="I216" s="161"/>
      <c r="J216" s="161"/>
      <c r="K216" s="161"/>
      <c r="L216" s="161"/>
      <c r="M216" s="161"/>
      <c r="N216" s="161"/>
      <c r="O216" s="161"/>
      <c r="P216" s="161"/>
      <c r="Q216" s="161"/>
      <c r="R216" s="161"/>
      <c r="S216" s="161"/>
      <c r="T216" s="161"/>
      <c r="U216" s="161"/>
      <c r="V216" s="161"/>
      <c r="W216" s="161"/>
      <c r="X216" s="161"/>
      <c r="Y216" s="151"/>
      <c r="Z216" s="151"/>
      <c r="AA216" s="151"/>
      <c r="AB216" s="151"/>
      <c r="AC216" s="151"/>
      <c r="AD216" s="151"/>
      <c r="AE216" s="151"/>
      <c r="AF216" s="151"/>
      <c r="AG216" s="151" t="s">
        <v>213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194" t="s">
        <v>243</v>
      </c>
      <c r="D217" s="189"/>
      <c r="E217" s="190">
        <v>6.78</v>
      </c>
      <c r="F217" s="161"/>
      <c r="G217" s="161"/>
      <c r="H217" s="161"/>
      <c r="I217" s="161"/>
      <c r="J217" s="161"/>
      <c r="K217" s="161"/>
      <c r="L217" s="161"/>
      <c r="M217" s="161"/>
      <c r="N217" s="161"/>
      <c r="O217" s="161"/>
      <c r="P217" s="161"/>
      <c r="Q217" s="161"/>
      <c r="R217" s="161"/>
      <c r="S217" s="161"/>
      <c r="T217" s="161"/>
      <c r="U217" s="161"/>
      <c r="V217" s="161"/>
      <c r="W217" s="161"/>
      <c r="X217" s="161"/>
      <c r="Y217" s="151"/>
      <c r="Z217" s="151"/>
      <c r="AA217" s="151"/>
      <c r="AB217" s="151"/>
      <c r="AC217" s="151"/>
      <c r="AD217" s="151"/>
      <c r="AE217" s="151"/>
      <c r="AF217" s="151"/>
      <c r="AG217" s="151" t="s">
        <v>213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4" t="s">
        <v>244</v>
      </c>
      <c r="D218" s="189"/>
      <c r="E218" s="190">
        <v>7.65</v>
      </c>
      <c r="F218" s="161"/>
      <c r="G218" s="161"/>
      <c r="H218" s="161"/>
      <c r="I218" s="161"/>
      <c r="J218" s="161"/>
      <c r="K218" s="161"/>
      <c r="L218" s="161"/>
      <c r="M218" s="161"/>
      <c r="N218" s="161"/>
      <c r="O218" s="161"/>
      <c r="P218" s="161"/>
      <c r="Q218" s="161"/>
      <c r="R218" s="161"/>
      <c r="S218" s="161"/>
      <c r="T218" s="161"/>
      <c r="U218" s="161"/>
      <c r="V218" s="161"/>
      <c r="W218" s="161"/>
      <c r="X218" s="161"/>
      <c r="Y218" s="151"/>
      <c r="Z218" s="151"/>
      <c r="AA218" s="151"/>
      <c r="AB218" s="151"/>
      <c r="AC218" s="151"/>
      <c r="AD218" s="151"/>
      <c r="AE218" s="151"/>
      <c r="AF218" s="151"/>
      <c r="AG218" s="151" t="s">
        <v>213</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4" t="s">
        <v>245</v>
      </c>
      <c r="D219" s="189"/>
      <c r="E219" s="190">
        <v>2.09</v>
      </c>
      <c r="F219" s="161"/>
      <c r="G219" s="161"/>
      <c r="H219" s="161"/>
      <c r="I219" s="161"/>
      <c r="J219" s="161"/>
      <c r="K219" s="161"/>
      <c r="L219" s="161"/>
      <c r="M219" s="161"/>
      <c r="N219" s="161"/>
      <c r="O219" s="161"/>
      <c r="P219" s="161"/>
      <c r="Q219" s="161"/>
      <c r="R219" s="161"/>
      <c r="S219" s="161"/>
      <c r="T219" s="161"/>
      <c r="U219" s="161"/>
      <c r="V219" s="161"/>
      <c r="W219" s="161"/>
      <c r="X219" s="161"/>
      <c r="Y219" s="151"/>
      <c r="Z219" s="151"/>
      <c r="AA219" s="151"/>
      <c r="AB219" s="151"/>
      <c r="AC219" s="151"/>
      <c r="AD219" s="151"/>
      <c r="AE219" s="151"/>
      <c r="AF219" s="151"/>
      <c r="AG219" s="151" t="s">
        <v>213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4" t="s">
        <v>307</v>
      </c>
      <c r="D220" s="189"/>
      <c r="E220" s="190">
        <v>11.96</v>
      </c>
      <c r="F220" s="161"/>
      <c r="G220" s="161"/>
      <c r="H220" s="161"/>
      <c r="I220" s="161"/>
      <c r="J220" s="161"/>
      <c r="K220" s="161"/>
      <c r="L220" s="161"/>
      <c r="M220" s="161"/>
      <c r="N220" s="161"/>
      <c r="O220" s="161"/>
      <c r="P220" s="161"/>
      <c r="Q220" s="161"/>
      <c r="R220" s="161"/>
      <c r="S220" s="161"/>
      <c r="T220" s="161"/>
      <c r="U220" s="161"/>
      <c r="V220" s="161"/>
      <c r="W220" s="161"/>
      <c r="X220" s="161"/>
      <c r="Y220" s="151"/>
      <c r="Z220" s="151"/>
      <c r="AA220" s="151"/>
      <c r="AB220" s="151"/>
      <c r="AC220" s="151"/>
      <c r="AD220" s="151"/>
      <c r="AE220" s="151"/>
      <c r="AF220" s="151"/>
      <c r="AG220" s="151" t="s">
        <v>213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4" t="s">
        <v>370</v>
      </c>
      <c r="D221" s="189"/>
      <c r="E221" s="190">
        <v>4.5</v>
      </c>
      <c r="F221" s="161"/>
      <c r="G221" s="161"/>
      <c r="H221" s="161"/>
      <c r="I221" s="161"/>
      <c r="J221" s="161"/>
      <c r="K221" s="161"/>
      <c r="L221" s="161"/>
      <c r="M221" s="161"/>
      <c r="N221" s="161"/>
      <c r="O221" s="161"/>
      <c r="P221" s="161"/>
      <c r="Q221" s="161"/>
      <c r="R221" s="161"/>
      <c r="S221" s="161"/>
      <c r="T221" s="161"/>
      <c r="U221" s="161"/>
      <c r="V221" s="161"/>
      <c r="W221" s="161"/>
      <c r="X221" s="161"/>
      <c r="Y221" s="151"/>
      <c r="Z221" s="151"/>
      <c r="AA221" s="151"/>
      <c r="AB221" s="151"/>
      <c r="AC221" s="151"/>
      <c r="AD221" s="151"/>
      <c r="AE221" s="151"/>
      <c r="AF221" s="151"/>
      <c r="AG221" s="151" t="s">
        <v>213</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70">
        <v>73</v>
      </c>
      <c r="B222" s="171" t="s">
        <v>452</v>
      </c>
      <c r="C222" s="185" t="s">
        <v>453</v>
      </c>
      <c r="D222" s="172" t="s">
        <v>205</v>
      </c>
      <c r="E222" s="173">
        <v>112.92</v>
      </c>
      <c r="F222" s="174"/>
      <c r="G222" s="175">
        <f>ROUND(E222*F222,2)</f>
        <v>0</v>
      </c>
      <c r="H222" s="162"/>
      <c r="I222" s="161">
        <f>ROUND(E222*H222,2)</f>
        <v>0</v>
      </c>
      <c r="J222" s="162"/>
      <c r="K222" s="161">
        <f>ROUND(E222*J222,2)</f>
        <v>0</v>
      </c>
      <c r="L222" s="161">
        <v>21</v>
      </c>
      <c r="M222" s="161">
        <f>G222*(1+L222/100)</f>
        <v>0</v>
      </c>
      <c r="N222" s="161">
        <v>3.2000000000000003E-4</v>
      </c>
      <c r="O222" s="161">
        <f>ROUND(E222*N222,2)</f>
        <v>0.04</v>
      </c>
      <c r="P222" s="161">
        <v>0</v>
      </c>
      <c r="Q222" s="161">
        <f>ROUND(E222*P222,2)</f>
        <v>0</v>
      </c>
      <c r="R222" s="161"/>
      <c r="S222" s="161" t="s">
        <v>182</v>
      </c>
      <c r="T222" s="161" t="s">
        <v>211</v>
      </c>
      <c r="U222" s="161">
        <v>0.23599999999999999</v>
      </c>
      <c r="V222" s="161">
        <f>ROUND(E222*U222,2)</f>
        <v>26.65</v>
      </c>
      <c r="W222" s="161"/>
      <c r="X222" s="161" t="s">
        <v>206</v>
      </c>
      <c r="Y222" s="151"/>
      <c r="Z222" s="151"/>
      <c r="AA222" s="151"/>
      <c r="AB222" s="151"/>
      <c r="AC222" s="151"/>
      <c r="AD222" s="151"/>
      <c r="AE222" s="151"/>
      <c r="AF222" s="151"/>
      <c r="AG222" s="151" t="s">
        <v>207</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194" t="s">
        <v>454</v>
      </c>
      <c r="D223" s="189"/>
      <c r="E223" s="190">
        <v>48.12</v>
      </c>
      <c r="F223" s="161"/>
      <c r="G223" s="161"/>
      <c r="H223" s="161"/>
      <c r="I223" s="161"/>
      <c r="J223" s="161"/>
      <c r="K223" s="161"/>
      <c r="L223" s="161"/>
      <c r="M223" s="161"/>
      <c r="N223" s="161"/>
      <c r="O223" s="161"/>
      <c r="P223" s="161"/>
      <c r="Q223" s="161"/>
      <c r="R223" s="161"/>
      <c r="S223" s="161"/>
      <c r="T223" s="161"/>
      <c r="U223" s="161"/>
      <c r="V223" s="161"/>
      <c r="W223" s="161"/>
      <c r="X223" s="161"/>
      <c r="Y223" s="151"/>
      <c r="Z223" s="151"/>
      <c r="AA223" s="151"/>
      <c r="AB223" s="151"/>
      <c r="AC223" s="151"/>
      <c r="AD223" s="151"/>
      <c r="AE223" s="151"/>
      <c r="AF223" s="151"/>
      <c r="AG223" s="151" t="s">
        <v>213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194" t="s">
        <v>455</v>
      </c>
      <c r="D224" s="189"/>
      <c r="E224" s="190">
        <v>22.38</v>
      </c>
      <c r="F224" s="161"/>
      <c r="G224" s="161"/>
      <c r="H224" s="161"/>
      <c r="I224" s="161"/>
      <c r="J224" s="161"/>
      <c r="K224" s="161"/>
      <c r="L224" s="161"/>
      <c r="M224" s="161"/>
      <c r="N224" s="161"/>
      <c r="O224" s="161"/>
      <c r="P224" s="161"/>
      <c r="Q224" s="161"/>
      <c r="R224" s="161"/>
      <c r="S224" s="161"/>
      <c r="T224" s="161"/>
      <c r="U224" s="161"/>
      <c r="V224" s="161"/>
      <c r="W224" s="161"/>
      <c r="X224" s="161"/>
      <c r="Y224" s="151"/>
      <c r="Z224" s="151"/>
      <c r="AA224" s="151"/>
      <c r="AB224" s="151"/>
      <c r="AC224" s="151"/>
      <c r="AD224" s="151"/>
      <c r="AE224" s="151"/>
      <c r="AF224" s="151"/>
      <c r="AG224" s="151" t="s">
        <v>213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194" t="s">
        <v>456</v>
      </c>
      <c r="D225" s="189"/>
      <c r="E225" s="190">
        <v>27.08</v>
      </c>
      <c r="F225" s="161"/>
      <c r="G225" s="161"/>
      <c r="H225" s="161"/>
      <c r="I225" s="161"/>
      <c r="J225" s="161"/>
      <c r="K225" s="161"/>
      <c r="L225" s="161"/>
      <c r="M225" s="161"/>
      <c r="N225" s="161"/>
      <c r="O225" s="161"/>
      <c r="P225" s="161"/>
      <c r="Q225" s="161"/>
      <c r="R225" s="161"/>
      <c r="S225" s="161"/>
      <c r="T225" s="161"/>
      <c r="U225" s="161"/>
      <c r="V225" s="161"/>
      <c r="W225" s="161"/>
      <c r="X225" s="161"/>
      <c r="Y225" s="151"/>
      <c r="Z225" s="151"/>
      <c r="AA225" s="151"/>
      <c r="AB225" s="151"/>
      <c r="AC225" s="151"/>
      <c r="AD225" s="151"/>
      <c r="AE225" s="151"/>
      <c r="AF225" s="151"/>
      <c r="AG225" s="151" t="s">
        <v>213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194" t="s">
        <v>457</v>
      </c>
      <c r="D226" s="189"/>
      <c r="E226" s="190">
        <v>15.34</v>
      </c>
      <c r="F226" s="161"/>
      <c r="G226" s="161"/>
      <c r="H226" s="161"/>
      <c r="I226" s="161"/>
      <c r="J226" s="161"/>
      <c r="K226" s="161"/>
      <c r="L226" s="161"/>
      <c r="M226" s="161"/>
      <c r="N226" s="161"/>
      <c r="O226" s="161"/>
      <c r="P226" s="161"/>
      <c r="Q226" s="161"/>
      <c r="R226" s="161"/>
      <c r="S226" s="161"/>
      <c r="T226" s="161"/>
      <c r="U226" s="161"/>
      <c r="V226" s="161"/>
      <c r="W226" s="161"/>
      <c r="X226" s="161"/>
      <c r="Y226" s="151"/>
      <c r="Z226" s="151"/>
      <c r="AA226" s="151"/>
      <c r="AB226" s="151"/>
      <c r="AC226" s="151"/>
      <c r="AD226" s="151"/>
      <c r="AE226" s="151"/>
      <c r="AF226" s="151"/>
      <c r="AG226" s="151" t="s">
        <v>213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70">
        <v>74</v>
      </c>
      <c r="B227" s="171" t="s">
        <v>458</v>
      </c>
      <c r="C227" s="185" t="s">
        <v>459</v>
      </c>
      <c r="D227" s="172" t="s">
        <v>205</v>
      </c>
      <c r="E227" s="173">
        <v>145.54</v>
      </c>
      <c r="F227" s="174"/>
      <c r="G227" s="175">
        <f>ROUND(E227*F227,2)</f>
        <v>0</v>
      </c>
      <c r="H227" s="162"/>
      <c r="I227" s="161">
        <f>ROUND(E227*H227,2)</f>
        <v>0</v>
      </c>
      <c r="J227" s="162"/>
      <c r="K227" s="161">
        <f>ROUND(E227*J227,2)</f>
        <v>0</v>
      </c>
      <c r="L227" s="161">
        <v>21</v>
      </c>
      <c r="M227" s="161">
        <f>G227*(1+L227/100)</f>
        <v>0</v>
      </c>
      <c r="N227" s="161">
        <v>4.0000000000000003E-5</v>
      </c>
      <c r="O227" s="161">
        <f>ROUND(E227*N227,2)</f>
        <v>0.01</v>
      </c>
      <c r="P227" s="161">
        <v>0</v>
      </c>
      <c r="Q227" s="161">
        <f>ROUND(E227*P227,2)</f>
        <v>0</v>
      </c>
      <c r="R227" s="161"/>
      <c r="S227" s="161" t="s">
        <v>182</v>
      </c>
      <c r="T227" s="161" t="s">
        <v>211</v>
      </c>
      <c r="U227" s="161">
        <v>7.0000000000000007E-2</v>
      </c>
      <c r="V227" s="161">
        <f>ROUND(E227*U227,2)</f>
        <v>10.19</v>
      </c>
      <c r="W227" s="161"/>
      <c r="X227" s="161" t="s">
        <v>206</v>
      </c>
      <c r="Y227" s="151"/>
      <c r="Z227" s="151"/>
      <c r="AA227" s="151"/>
      <c r="AB227" s="151"/>
      <c r="AC227" s="151"/>
      <c r="AD227" s="151"/>
      <c r="AE227" s="151"/>
      <c r="AF227" s="151"/>
      <c r="AG227" s="151" t="s">
        <v>207</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194" t="s">
        <v>460</v>
      </c>
      <c r="D228" s="189"/>
      <c r="E228" s="190">
        <v>112.92</v>
      </c>
      <c r="F228" s="161"/>
      <c r="G228" s="161"/>
      <c r="H228" s="161"/>
      <c r="I228" s="161"/>
      <c r="J228" s="161"/>
      <c r="K228" s="161"/>
      <c r="L228" s="161"/>
      <c r="M228" s="161"/>
      <c r="N228" s="161"/>
      <c r="O228" s="161"/>
      <c r="P228" s="161"/>
      <c r="Q228" s="161"/>
      <c r="R228" s="161"/>
      <c r="S228" s="161"/>
      <c r="T228" s="161"/>
      <c r="U228" s="161"/>
      <c r="V228" s="161"/>
      <c r="W228" s="161"/>
      <c r="X228" s="161"/>
      <c r="Y228" s="151"/>
      <c r="Z228" s="151"/>
      <c r="AA228" s="151"/>
      <c r="AB228" s="151"/>
      <c r="AC228" s="151"/>
      <c r="AD228" s="151"/>
      <c r="AE228" s="151"/>
      <c r="AF228" s="151"/>
      <c r="AG228" s="151" t="s">
        <v>213</v>
      </c>
      <c r="AH228" s="151">
        <v>5</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194" t="s">
        <v>461</v>
      </c>
      <c r="D229" s="189"/>
      <c r="E229" s="190"/>
      <c r="F229" s="161"/>
      <c r="G229" s="161"/>
      <c r="H229" s="161"/>
      <c r="I229" s="161"/>
      <c r="J229" s="161"/>
      <c r="K229" s="161"/>
      <c r="L229" s="161"/>
      <c r="M229" s="161"/>
      <c r="N229" s="161"/>
      <c r="O229" s="161"/>
      <c r="P229" s="161"/>
      <c r="Q229" s="161"/>
      <c r="R229" s="161"/>
      <c r="S229" s="161"/>
      <c r="T229" s="161"/>
      <c r="U229" s="161"/>
      <c r="V229" s="161"/>
      <c r="W229" s="161"/>
      <c r="X229" s="161"/>
      <c r="Y229" s="151"/>
      <c r="Z229" s="151"/>
      <c r="AA229" s="151"/>
      <c r="AB229" s="151"/>
      <c r="AC229" s="151"/>
      <c r="AD229" s="151"/>
      <c r="AE229" s="151"/>
      <c r="AF229" s="151"/>
      <c r="AG229" s="151" t="s">
        <v>213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0.399999999999999" outlineLevel="1">
      <c r="A230" s="158"/>
      <c r="B230" s="159"/>
      <c r="C230" s="194" t="s">
        <v>462</v>
      </c>
      <c r="D230" s="189"/>
      <c r="E230" s="190">
        <v>10.78</v>
      </c>
      <c r="F230" s="161"/>
      <c r="G230" s="161"/>
      <c r="H230" s="161"/>
      <c r="I230" s="161"/>
      <c r="J230" s="161"/>
      <c r="K230" s="161"/>
      <c r="L230" s="161"/>
      <c r="M230" s="161"/>
      <c r="N230" s="161"/>
      <c r="O230" s="161"/>
      <c r="P230" s="161"/>
      <c r="Q230" s="161"/>
      <c r="R230" s="161"/>
      <c r="S230" s="161"/>
      <c r="T230" s="161"/>
      <c r="U230" s="161"/>
      <c r="V230" s="161"/>
      <c r="W230" s="161"/>
      <c r="X230" s="161"/>
      <c r="Y230" s="151"/>
      <c r="Z230" s="151"/>
      <c r="AA230" s="151"/>
      <c r="AB230" s="151"/>
      <c r="AC230" s="151"/>
      <c r="AD230" s="151"/>
      <c r="AE230" s="151"/>
      <c r="AF230" s="151"/>
      <c r="AG230" s="151" t="s">
        <v>213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4" t="s">
        <v>463</v>
      </c>
      <c r="D231" s="189"/>
      <c r="E231" s="190">
        <v>9.5399999999999991</v>
      </c>
      <c r="F231" s="161"/>
      <c r="G231" s="161"/>
      <c r="H231" s="161"/>
      <c r="I231" s="161"/>
      <c r="J231" s="161"/>
      <c r="K231" s="161"/>
      <c r="L231" s="161"/>
      <c r="M231" s="161"/>
      <c r="N231" s="161"/>
      <c r="O231" s="161"/>
      <c r="P231" s="161"/>
      <c r="Q231" s="161"/>
      <c r="R231" s="161"/>
      <c r="S231" s="161"/>
      <c r="T231" s="161"/>
      <c r="U231" s="161"/>
      <c r="V231" s="161"/>
      <c r="W231" s="161"/>
      <c r="X231" s="161"/>
      <c r="Y231" s="151"/>
      <c r="Z231" s="151"/>
      <c r="AA231" s="151"/>
      <c r="AB231" s="151"/>
      <c r="AC231" s="151"/>
      <c r="AD231" s="151"/>
      <c r="AE231" s="151"/>
      <c r="AF231" s="151"/>
      <c r="AG231" s="151" t="s">
        <v>213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194" t="s">
        <v>464</v>
      </c>
      <c r="D232" s="189"/>
      <c r="E232" s="190">
        <v>4.3</v>
      </c>
      <c r="F232" s="161"/>
      <c r="G232" s="161"/>
      <c r="H232" s="161"/>
      <c r="I232" s="161"/>
      <c r="J232" s="161"/>
      <c r="K232" s="161"/>
      <c r="L232" s="161"/>
      <c r="M232" s="161"/>
      <c r="N232" s="161"/>
      <c r="O232" s="161"/>
      <c r="P232" s="161"/>
      <c r="Q232" s="161"/>
      <c r="R232" s="161"/>
      <c r="S232" s="161"/>
      <c r="T232" s="161"/>
      <c r="U232" s="161"/>
      <c r="V232" s="161"/>
      <c r="W232" s="161"/>
      <c r="X232" s="161"/>
      <c r="Y232" s="151"/>
      <c r="Z232" s="151"/>
      <c r="AA232" s="151"/>
      <c r="AB232" s="151"/>
      <c r="AC232" s="151"/>
      <c r="AD232" s="151"/>
      <c r="AE232" s="151"/>
      <c r="AF232" s="151"/>
      <c r="AG232" s="151" t="s">
        <v>213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194" t="s">
        <v>465</v>
      </c>
      <c r="D233" s="189"/>
      <c r="E233" s="190">
        <v>3</v>
      </c>
      <c r="F233" s="161"/>
      <c r="G233" s="161"/>
      <c r="H233" s="161"/>
      <c r="I233" s="161"/>
      <c r="J233" s="161"/>
      <c r="K233" s="161"/>
      <c r="L233" s="161"/>
      <c r="M233" s="161"/>
      <c r="N233" s="161"/>
      <c r="O233" s="161"/>
      <c r="P233" s="161"/>
      <c r="Q233" s="161"/>
      <c r="R233" s="161"/>
      <c r="S233" s="161"/>
      <c r="T233" s="161"/>
      <c r="U233" s="161"/>
      <c r="V233" s="161"/>
      <c r="W233" s="161"/>
      <c r="X233" s="161"/>
      <c r="Y233" s="151"/>
      <c r="Z233" s="151"/>
      <c r="AA233" s="151"/>
      <c r="AB233" s="151"/>
      <c r="AC233" s="151"/>
      <c r="AD233" s="151"/>
      <c r="AE233" s="151"/>
      <c r="AF233" s="151"/>
      <c r="AG233" s="151" t="s">
        <v>213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194" t="s">
        <v>466</v>
      </c>
      <c r="D234" s="189"/>
      <c r="E234" s="190">
        <v>5</v>
      </c>
      <c r="F234" s="161"/>
      <c r="G234" s="161"/>
      <c r="H234" s="161"/>
      <c r="I234" s="161"/>
      <c r="J234" s="161"/>
      <c r="K234" s="161"/>
      <c r="L234" s="161"/>
      <c r="M234" s="161"/>
      <c r="N234" s="161"/>
      <c r="O234" s="161"/>
      <c r="P234" s="161"/>
      <c r="Q234" s="161"/>
      <c r="R234" s="161"/>
      <c r="S234" s="161"/>
      <c r="T234" s="161"/>
      <c r="U234" s="161"/>
      <c r="V234" s="161"/>
      <c r="W234" s="161"/>
      <c r="X234" s="161"/>
      <c r="Y234" s="151"/>
      <c r="Z234" s="151"/>
      <c r="AA234" s="151"/>
      <c r="AB234" s="151"/>
      <c r="AC234" s="151"/>
      <c r="AD234" s="151"/>
      <c r="AE234" s="151"/>
      <c r="AF234" s="151"/>
      <c r="AG234" s="151" t="s">
        <v>213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70">
        <v>75</v>
      </c>
      <c r="B235" s="171" t="s">
        <v>467</v>
      </c>
      <c r="C235" s="185" t="s">
        <v>468</v>
      </c>
      <c r="D235" s="172" t="s">
        <v>225</v>
      </c>
      <c r="E235" s="173">
        <v>166.7</v>
      </c>
      <c r="F235" s="174"/>
      <c r="G235" s="175">
        <f>ROUND(E235*F235,2)</f>
        <v>0</v>
      </c>
      <c r="H235" s="162"/>
      <c r="I235" s="161">
        <f>ROUND(E235*H235,2)</f>
        <v>0</v>
      </c>
      <c r="J235" s="162"/>
      <c r="K235" s="161">
        <f>ROUND(E235*J235,2)</f>
        <v>0</v>
      </c>
      <c r="L235" s="161">
        <v>21</v>
      </c>
      <c r="M235" s="161">
        <f>G235*(1+L235/100)</f>
        <v>0</v>
      </c>
      <c r="N235" s="161">
        <v>8.0000000000000004E-4</v>
      </c>
      <c r="O235" s="161">
        <f>ROUND(E235*N235,2)</f>
        <v>0.13</v>
      </c>
      <c r="P235" s="161">
        <v>0</v>
      </c>
      <c r="Q235" s="161">
        <f>ROUND(E235*P235,2)</f>
        <v>0</v>
      </c>
      <c r="R235" s="161"/>
      <c r="S235" s="161" t="s">
        <v>469</v>
      </c>
      <c r="T235" s="161" t="s">
        <v>469</v>
      </c>
      <c r="U235" s="161">
        <v>0</v>
      </c>
      <c r="V235" s="161">
        <f>ROUND(E235*U235,2)</f>
        <v>0</v>
      </c>
      <c r="W235" s="161"/>
      <c r="X235" s="161" t="s">
        <v>206</v>
      </c>
      <c r="Y235" s="151"/>
      <c r="Z235" s="151"/>
      <c r="AA235" s="151"/>
      <c r="AB235" s="151"/>
      <c r="AC235" s="151"/>
      <c r="AD235" s="151"/>
      <c r="AE235" s="151"/>
      <c r="AF235" s="151"/>
      <c r="AG235" s="151" t="s">
        <v>207</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4" t="s">
        <v>470</v>
      </c>
      <c r="D236" s="189"/>
      <c r="E236" s="190">
        <v>166.7</v>
      </c>
      <c r="F236" s="161"/>
      <c r="G236" s="161"/>
      <c r="H236" s="161"/>
      <c r="I236" s="161"/>
      <c r="J236" s="161"/>
      <c r="K236" s="161"/>
      <c r="L236" s="161"/>
      <c r="M236" s="161"/>
      <c r="N236" s="161"/>
      <c r="O236" s="161"/>
      <c r="P236" s="161"/>
      <c r="Q236" s="161"/>
      <c r="R236" s="161"/>
      <c r="S236" s="161"/>
      <c r="T236" s="161"/>
      <c r="U236" s="161"/>
      <c r="V236" s="161"/>
      <c r="W236" s="161"/>
      <c r="X236" s="161"/>
      <c r="Y236" s="151"/>
      <c r="Z236" s="151"/>
      <c r="AA236" s="151"/>
      <c r="AB236" s="151"/>
      <c r="AC236" s="151"/>
      <c r="AD236" s="151"/>
      <c r="AE236" s="151"/>
      <c r="AF236" s="151"/>
      <c r="AG236" s="151" t="s">
        <v>213</v>
      </c>
      <c r="AH236" s="151">
        <v>5</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70">
        <v>76</v>
      </c>
      <c r="B237" s="171" t="s">
        <v>471</v>
      </c>
      <c r="C237" s="185" t="s">
        <v>472</v>
      </c>
      <c r="D237" s="172" t="s">
        <v>225</v>
      </c>
      <c r="E237" s="173">
        <v>63</v>
      </c>
      <c r="F237" s="174"/>
      <c r="G237" s="175">
        <f>ROUND(E237*F237,2)</f>
        <v>0</v>
      </c>
      <c r="H237" s="162"/>
      <c r="I237" s="161">
        <f>ROUND(E237*H237,2)</f>
        <v>0</v>
      </c>
      <c r="J237" s="162"/>
      <c r="K237" s="161">
        <f>ROUND(E237*J237,2)</f>
        <v>0</v>
      </c>
      <c r="L237" s="161">
        <v>21</v>
      </c>
      <c r="M237" s="161">
        <f>G237*(1+L237/100)</f>
        <v>0</v>
      </c>
      <c r="N237" s="161">
        <v>2.1000000000000001E-4</v>
      </c>
      <c r="O237" s="161">
        <f>ROUND(E237*N237,2)</f>
        <v>0.01</v>
      </c>
      <c r="P237" s="161">
        <v>0</v>
      </c>
      <c r="Q237" s="161">
        <f>ROUND(E237*P237,2)</f>
        <v>0</v>
      </c>
      <c r="R237" s="161"/>
      <c r="S237" s="161" t="s">
        <v>182</v>
      </c>
      <c r="T237" s="161" t="s">
        <v>211</v>
      </c>
      <c r="U237" s="161">
        <v>0.05</v>
      </c>
      <c r="V237" s="161">
        <f>ROUND(E237*U237,2)</f>
        <v>3.15</v>
      </c>
      <c r="W237" s="161"/>
      <c r="X237" s="161" t="s">
        <v>206</v>
      </c>
      <c r="Y237" s="151"/>
      <c r="Z237" s="151"/>
      <c r="AA237" s="151"/>
      <c r="AB237" s="151"/>
      <c r="AC237" s="151"/>
      <c r="AD237" s="151"/>
      <c r="AE237" s="151"/>
      <c r="AF237" s="151"/>
      <c r="AG237" s="151" t="s">
        <v>207</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0.399999999999999" outlineLevel="1">
      <c r="A238" s="158"/>
      <c r="B238" s="159"/>
      <c r="C238" s="194" t="s">
        <v>473</v>
      </c>
      <c r="D238" s="189"/>
      <c r="E238" s="190">
        <v>24.36</v>
      </c>
      <c r="F238" s="161"/>
      <c r="G238" s="161"/>
      <c r="H238" s="161"/>
      <c r="I238" s="161"/>
      <c r="J238" s="161"/>
      <c r="K238" s="161"/>
      <c r="L238" s="161"/>
      <c r="M238" s="161"/>
      <c r="N238" s="161"/>
      <c r="O238" s="161"/>
      <c r="P238" s="161"/>
      <c r="Q238" s="161"/>
      <c r="R238" s="161"/>
      <c r="S238" s="161"/>
      <c r="T238" s="161"/>
      <c r="U238" s="161"/>
      <c r="V238" s="161"/>
      <c r="W238" s="161"/>
      <c r="X238" s="161"/>
      <c r="Y238" s="151"/>
      <c r="Z238" s="151"/>
      <c r="AA238" s="151"/>
      <c r="AB238" s="151"/>
      <c r="AC238" s="151"/>
      <c r="AD238" s="151"/>
      <c r="AE238" s="151"/>
      <c r="AF238" s="151"/>
      <c r="AG238" s="151" t="s">
        <v>213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0.399999999999999" outlineLevel="1">
      <c r="A239" s="158"/>
      <c r="B239" s="159"/>
      <c r="C239" s="194" t="s">
        <v>474</v>
      </c>
      <c r="D239" s="189"/>
      <c r="E239" s="190">
        <v>22.26</v>
      </c>
      <c r="F239" s="161"/>
      <c r="G239" s="161"/>
      <c r="H239" s="161"/>
      <c r="I239" s="161"/>
      <c r="J239" s="161"/>
      <c r="K239" s="161"/>
      <c r="L239" s="161"/>
      <c r="M239" s="161"/>
      <c r="N239" s="161"/>
      <c r="O239" s="161"/>
      <c r="P239" s="161"/>
      <c r="Q239" s="161"/>
      <c r="R239" s="161"/>
      <c r="S239" s="161"/>
      <c r="T239" s="161"/>
      <c r="U239" s="161"/>
      <c r="V239" s="161"/>
      <c r="W239" s="161"/>
      <c r="X239" s="161"/>
      <c r="Y239" s="151"/>
      <c r="Z239" s="151"/>
      <c r="AA239" s="151"/>
      <c r="AB239" s="151"/>
      <c r="AC239" s="151"/>
      <c r="AD239" s="151"/>
      <c r="AE239" s="151"/>
      <c r="AF239" s="151"/>
      <c r="AG239" s="151" t="s">
        <v>213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4" t="s">
        <v>475</v>
      </c>
      <c r="D240" s="189"/>
      <c r="E240" s="190">
        <v>9.18</v>
      </c>
      <c r="F240" s="161"/>
      <c r="G240" s="161"/>
      <c r="H240" s="161"/>
      <c r="I240" s="161"/>
      <c r="J240" s="161"/>
      <c r="K240" s="161"/>
      <c r="L240" s="161"/>
      <c r="M240" s="161"/>
      <c r="N240" s="161"/>
      <c r="O240" s="161"/>
      <c r="P240" s="161"/>
      <c r="Q240" s="161"/>
      <c r="R240" s="161"/>
      <c r="S240" s="161"/>
      <c r="T240" s="161"/>
      <c r="U240" s="161"/>
      <c r="V240" s="161"/>
      <c r="W240" s="161"/>
      <c r="X240" s="161"/>
      <c r="Y240" s="151"/>
      <c r="Z240" s="151"/>
      <c r="AA240" s="151"/>
      <c r="AB240" s="151"/>
      <c r="AC240" s="151"/>
      <c r="AD240" s="151"/>
      <c r="AE240" s="151"/>
      <c r="AF240" s="151"/>
      <c r="AG240" s="151" t="s">
        <v>213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4" t="s">
        <v>476</v>
      </c>
      <c r="D241" s="189"/>
      <c r="E241" s="190">
        <v>2.7</v>
      </c>
      <c r="F241" s="161"/>
      <c r="G241" s="161"/>
      <c r="H241" s="161"/>
      <c r="I241" s="161"/>
      <c r="J241" s="161"/>
      <c r="K241" s="161"/>
      <c r="L241" s="161"/>
      <c r="M241" s="161"/>
      <c r="N241" s="161"/>
      <c r="O241" s="161"/>
      <c r="P241" s="161"/>
      <c r="Q241" s="161"/>
      <c r="R241" s="161"/>
      <c r="S241" s="161"/>
      <c r="T241" s="161"/>
      <c r="U241" s="161"/>
      <c r="V241" s="161"/>
      <c r="W241" s="161"/>
      <c r="X241" s="161"/>
      <c r="Y241" s="151"/>
      <c r="Z241" s="151"/>
      <c r="AA241" s="151"/>
      <c r="AB241" s="151"/>
      <c r="AC241" s="151"/>
      <c r="AD241" s="151"/>
      <c r="AE241" s="151"/>
      <c r="AF241" s="151"/>
      <c r="AG241" s="151" t="s">
        <v>213</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4" t="s">
        <v>370</v>
      </c>
      <c r="D242" s="189"/>
      <c r="E242" s="190">
        <v>4.5</v>
      </c>
      <c r="F242" s="161"/>
      <c r="G242" s="161"/>
      <c r="H242" s="161"/>
      <c r="I242" s="161"/>
      <c r="J242" s="161"/>
      <c r="K242" s="161"/>
      <c r="L242" s="161"/>
      <c r="M242" s="161"/>
      <c r="N242" s="161"/>
      <c r="O242" s="161"/>
      <c r="P242" s="161"/>
      <c r="Q242" s="161"/>
      <c r="R242" s="161"/>
      <c r="S242" s="161"/>
      <c r="T242" s="161"/>
      <c r="U242" s="161"/>
      <c r="V242" s="161"/>
      <c r="W242" s="161"/>
      <c r="X242" s="161"/>
      <c r="Y242" s="151"/>
      <c r="Z242" s="151"/>
      <c r="AA242" s="151"/>
      <c r="AB242" s="151"/>
      <c r="AC242" s="151"/>
      <c r="AD242" s="151"/>
      <c r="AE242" s="151"/>
      <c r="AF242" s="151"/>
      <c r="AG242" s="151" t="s">
        <v>213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70">
        <v>77</v>
      </c>
      <c r="B243" s="171" t="s">
        <v>477</v>
      </c>
      <c r="C243" s="185" t="s">
        <v>478</v>
      </c>
      <c r="D243" s="172" t="s">
        <v>225</v>
      </c>
      <c r="E243" s="173">
        <v>58.5</v>
      </c>
      <c r="F243" s="174"/>
      <c r="G243" s="175">
        <f>ROUND(E243*F243,2)</f>
        <v>0</v>
      </c>
      <c r="H243" s="162"/>
      <c r="I243" s="161">
        <f>ROUND(E243*H243,2)</f>
        <v>0</v>
      </c>
      <c r="J243" s="162"/>
      <c r="K243" s="161">
        <f>ROUND(E243*J243,2)</f>
        <v>0</v>
      </c>
      <c r="L243" s="161">
        <v>21</v>
      </c>
      <c r="M243" s="161">
        <f>G243*(1+L243/100)</f>
        <v>0</v>
      </c>
      <c r="N243" s="161">
        <v>5.2399999999999999E-3</v>
      </c>
      <c r="O243" s="161">
        <f>ROUND(E243*N243,2)</f>
        <v>0.31</v>
      </c>
      <c r="P243" s="161">
        <v>0</v>
      </c>
      <c r="Q243" s="161">
        <f>ROUND(E243*P243,2)</f>
        <v>0</v>
      </c>
      <c r="R243" s="161"/>
      <c r="S243" s="161" t="s">
        <v>182</v>
      </c>
      <c r="T243" s="161" t="s">
        <v>211</v>
      </c>
      <c r="U243" s="161">
        <v>0.95840000000000003</v>
      </c>
      <c r="V243" s="161">
        <f>ROUND(E243*U243,2)</f>
        <v>56.07</v>
      </c>
      <c r="W243" s="161"/>
      <c r="X243" s="161" t="s">
        <v>206</v>
      </c>
      <c r="Y243" s="151"/>
      <c r="Z243" s="151"/>
      <c r="AA243" s="151"/>
      <c r="AB243" s="151"/>
      <c r="AC243" s="151"/>
      <c r="AD243" s="151"/>
      <c r="AE243" s="151"/>
      <c r="AF243" s="151"/>
      <c r="AG243" s="151" t="s">
        <v>207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ht="20.399999999999999" outlineLevel="1">
      <c r="A244" s="158"/>
      <c r="B244" s="159"/>
      <c r="C244" s="194" t="s">
        <v>473</v>
      </c>
      <c r="D244" s="189"/>
      <c r="E244" s="190">
        <v>24.36</v>
      </c>
      <c r="F244" s="161"/>
      <c r="G244" s="161"/>
      <c r="H244" s="161"/>
      <c r="I244" s="161"/>
      <c r="J244" s="161"/>
      <c r="K244" s="161"/>
      <c r="L244" s="161"/>
      <c r="M244" s="161"/>
      <c r="N244" s="161"/>
      <c r="O244" s="161"/>
      <c r="P244" s="161"/>
      <c r="Q244" s="161"/>
      <c r="R244" s="161"/>
      <c r="S244" s="161"/>
      <c r="T244" s="161"/>
      <c r="U244" s="161"/>
      <c r="V244" s="161"/>
      <c r="W244" s="161"/>
      <c r="X244" s="161"/>
      <c r="Y244" s="151"/>
      <c r="Z244" s="151"/>
      <c r="AA244" s="151"/>
      <c r="AB244" s="151"/>
      <c r="AC244" s="151"/>
      <c r="AD244" s="151"/>
      <c r="AE244" s="151"/>
      <c r="AF244" s="151"/>
      <c r="AG244" s="151" t="s">
        <v>213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ht="20.399999999999999" outlineLevel="1">
      <c r="A245" s="158"/>
      <c r="B245" s="159"/>
      <c r="C245" s="194" t="s">
        <v>474</v>
      </c>
      <c r="D245" s="189"/>
      <c r="E245" s="190">
        <v>22.26</v>
      </c>
      <c r="F245" s="161"/>
      <c r="G245" s="161"/>
      <c r="H245" s="161"/>
      <c r="I245" s="161"/>
      <c r="J245" s="161"/>
      <c r="K245" s="161"/>
      <c r="L245" s="161"/>
      <c r="M245" s="161"/>
      <c r="N245" s="161"/>
      <c r="O245" s="161"/>
      <c r="P245" s="161"/>
      <c r="Q245" s="161"/>
      <c r="R245" s="161"/>
      <c r="S245" s="161"/>
      <c r="T245" s="161"/>
      <c r="U245" s="161"/>
      <c r="V245" s="161"/>
      <c r="W245" s="161"/>
      <c r="X245" s="161"/>
      <c r="Y245" s="151"/>
      <c r="Z245" s="151"/>
      <c r="AA245" s="151"/>
      <c r="AB245" s="151"/>
      <c r="AC245" s="151"/>
      <c r="AD245" s="151"/>
      <c r="AE245" s="151"/>
      <c r="AF245" s="151"/>
      <c r="AG245" s="151" t="s">
        <v>213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4" t="s">
        <v>475</v>
      </c>
      <c r="D246" s="189"/>
      <c r="E246" s="190">
        <v>9.18</v>
      </c>
      <c r="F246" s="161"/>
      <c r="G246" s="161"/>
      <c r="H246" s="161"/>
      <c r="I246" s="161"/>
      <c r="J246" s="161"/>
      <c r="K246" s="161"/>
      <c r="L246" s="161"/>
      <c r="M246" s="161"/>
      <c r="N246" s="161"/>
      <c r="O246" s="161"/>
      <c r="P246" s="161"/>
      <c r="Q246" s="161"/>
      <c r="R246" s="161"/>
      <c r="S246" s="161"/>
      <c r="T246" s="161"/>
      <c r="U246" s="161"/>
      <c r="V246" s="161"/>
      <c r="W246" s="161"/>
      <c r="X246" s="161"/>
      <c r="Y246" s="151"/>
      <c r="Z246" s="151"/>
      <c r="AA246" s="151"/>
      <c r="AB246" s="151"/>
      <c r="AC246" s="151"/>
      <c r="AD246" s="151"/>
      <c r="AE246" s="151"/>
      <c r="AF246" s="151"/>
      <c r="AG246" s="151" t="s">
        <v>213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4" t="s">
        <v>476</v>
      </c>
      <c r="D247" s="189"/>
      <c r="E247" s="190">
        <v>2.7</v>
      </c>
      <c r="F247" s="161"/>
      <c r="G247" s="161"/>
      <c r="H247" s="161"/>
      <c r="I247" s="161"/>
      <c r="J247" s="161"/>
      <c r="K247" s="161"/>
      <c r="L247" s="161"/>
      <c r="M247" s="161"/>
      <c r="N247" s="161"/>
      <c r="O247" s="161"/>
      <c r="P247" s="161"/>
      <c r="Q247" s="161"/>
      <c r="R247" s="161"/>
      <c r="S247" s="161"/>
      <c r="T247" s="161"/>
      <c r="U247" s="161"/>
      <c r="V247" s="161"/>
      <c r="W247" s="161"/>
      <c r="X247" s="161"/>
      <c r="Y247" s="151"/>
      <c r="Z247" s="151"/>
      <c r="AA247" s="151"/>
      <c r="AB247" s="151"/>
      <c r="AC247" s="151"/>
      <c r="AD247" s="151"/>
      <c r="AE247" s="151"/>
      <c r="AF247" s="151"/>
      <c r="AG247" s="151" t="s">
        <v>213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70">
        <v>78</v>
      </c>
      <c r="B248" s="171" t="s">
        <v>479</v>
      </c>
      <c r="C248" s="185" t="s">
        <v>480</v>
      </c>
      <c r="D248" s="172" t="s">
        <v>205</v>
      </c>
      <c r="E248" s="173">
        <v>41.4</v>
      </c>
      <c r="F248" s="174"/>
      <c r="G248" s="175">
        <f>ROUND(E248*F248,2)</f>
        <v>0</v>
      </c>
      <c r="H248" s="162"/>
      <c r="I248" s="161">
        <f>ROUND(E248*H248,2)</f>
        <v>0</v>
      </c>
      <c r="J248" s="162"/>
      <c r="K248" s="161">
        <f>ROUND(E248*J248,2)</f>
        <v>0</v>
      </c>
      <c r="L248" s="161">
        <v>21</v>
      </c>
      <c r="M248" s="161">
        <f>G248*(1+L248/100)</f>
        <v>0</v>
      </c>
      <c r="N248" s="161">
        <v>4.2000000000000002E-4</v>
      </c>
      <c r="O248" s="161">
        <f>ROUND(E248*N248,2)</f>
        <v>0.02</v>
      </c>
      <c r="P248" s="161">
        <v>0</v>
      </c>
      <c r="Q248" s="161">
        <f>ROUND(E248*P248,2)</f>
        <v>0</v>
      </c>
      <c r="R248" s="161"/>
      <c r="S248" s="161" t="s">
        <v>182</v>
      </c>
      <c r="T248" s="161" t="s">
        <v>211</v>
      </c>
      <c r="U248" s="161">
        <v>0.12</v>
      </c>
      <c r="V248" s="161">
        <f>ROUND(E248*U248,2)</f>
        <v>4.97</v>
      </c>
      <c r="W248" s="161"/>
      <c r="X248" s="161" t="s">
        <v>206</v>
      </c>
      <c r="Y248" s="151"/>
      <c r="Z248" s="151"/>
      <c r="AA248" s="151"/>
      <c r="AB248" s="151"/>
      <c r="AC248" s="151"/>
      <c r="AD248" s="151"/>
      <c r="AE248" s="151"/>
      <c r="AF248" s="151"/>
      <c r="AG248" s="151" t="s">
        <v>207</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4" t="s">
        <v>481</v>
      </c>
      <c r="D249" s="189"/>
      <c r="E249" s="190">
        <v>41.4</v>
      </c>
      <c r="F249" s="161"/>
      <c r="G249" s="161"/>
      <c r="H249" s="161"/>
      <c r="I249" s="161"/>
      <c r="J249" s="161"/>
      <c r="K249" s="161"/>
      <c r="L249" s="161"/>
      <c r="M249" s="161"/>
      <c r="N249" s="161"/>
      <c r="O249" s="161"/>
      <c r="P249" s="161"/>
      <c r="Q249" s="161"/>
      <c r="R249" s="161"/>
      <c r="S249" s="161"/>
      <c r="T249" s="161"/>
      <c r="U249" s="161"/>
      <c r="V249" s="161"/>
      <c r="W249" s="161"/>
      <c r="X249" s="161"/>
      <c r="Y249" s="151"/>
      <c r="Z249" s="151"/>
      <c r="AA249" s="151"/>
      <c r="AB249" s="151"/>
      <c r="AC249" s="151"/>
      <c r="AD249" s="151"/>
      <c r="AE249" s="151"/>
      <c r="AF249" s="151"/>
      <c r="AG249" s="151" t="s">
        <v>213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70">
        <v>79</v>
      </c>
      <c r="B250" s="171" t="s">
        <v>482</v>
      </c>
      <c r="C250" s="185" t="s">
        <v>483</v>
      </c>
      <c r="D250" s="172" t="s">
        <v>225</v>
      </c>
      <c r="E250" s="173">
        <v>175.035</v>
      </c>
      <c r="F250" s="174"/>
      <c r="G250" s="175">
        <f>ROUND(E250*F250,2)</f>
        <v>0</v>
      </c>
      <c r="H250" s="162"/>
      <c r="I250" s="161">
        <f>ROUND(E250*H250,2)</f>
        <v>0</v>
      </c>
      <c r="J250" s="162"/>
      <c r="K250" s="161">
        <f>ROUND(E250*J250,2)</f>
        <v>0</v>
      </c>
      <c r="L250" s="161">
        <v>21</v>
      </c>
      <c r="M250" s="161">
        <f>G250*(1+L250/100)</f>
        <v>0</v>
      </c>
      <c r="N250" s="161">
        <v>1.8200000000000001E-2</v>
      </c>
      <c r="O250" s="161">
        <f>ROUND(E250*N250,2)</f>
        <v>3.19</v>
      </c>
      <c r="P250" s="161">
        <v>0</v>
      </c>
      <c r="Q250" s="161">
        <f>ROUND(E250*P250,2)</f>
        <v>0</v>
      </c>
      <c r="R250" s="161"/>
      <c r="S250" s="161" t="s">
        <v>252</v>
      </c>
      <c r="T250" s="161" t="s">
        <v>188</v>
      </c>
      <c r="U250" s="161">
        <v>0</v>
      </c>
      <c r="V250" s="161">
        <f>ROUND(E250*U250,2)</f>
        <v>0</v>
      </c>
      <c r="W250" s="161"/>
      <c r="X250" s="161" t="s">
        <v>435</v>
      </c>
      <c r="Y250" s="151"/>
      <c r="Z250" s="151"/>
      <c r="AA250" s="151"/>
      <c r="AB250" s="151"/>
      <c r="AC250" s="151"/>
      <c r="AD250" s="151"/>
      <c r="AE250" s="151"/>
      <c r="AF250" s="151"/>
      <c r="AG250" s="151" t="s">
        <v>436</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4" t="s">
        <v>484</v>
      </c>
      <c r="D251" s="189"/>
      <c r="E251" s="190">
        <v>175.035</v>
      </c>
      <c r="F251" s="161"/>
      <c r="G251" s="161"/>
      <c r="H251" s="161"/>
      <c r="I251" s="161"/>
      <c r="J251" s="161"/>
      <c r="K251" s="161"/>
      <c r="L251" s="161"/>
      <c r="M251" s="161"/>
      <c r="N251" s="161"/>
      <c r="O251" s="161"/>
      <c r="P251" s="161"/>
      <c r="Q251" s="161"/>
      <c r="R251" s="161"/>
      <c r="S251" s="161"/>
      <c r="T251" s="161"/>
      <c r="U251" s="161"/>
      <c r="V251" s="161"/>
      <c r="W251" s="161"/>
      <c r="X251" s="161"/>
      <c r="Y251" s="151"/>
      <c r="Z251" s="151"/>
      <c r="AA251" s="151"/>
      <c r="AB251" s="151"/>
      <c r="AC251" s="151"/>
      <c r="AD251" s="151"/>
      <c r="AE251" s="151"/>
      <c r="AF251" s="151"/>
      <c r="AG251" s="151" t="s">
        <v>213</v>
      </c>
      <c r="AH251" s="151">
        <v>5</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70">
        <v>80</v>
      </c>
      <c r="B252" s="171" t="s">
        <v>485</v>
      </c>
      <c r="C252" s="185" t="s">
        <v>486</v>
      </c>
      <c r="D252" s="172" t="s">
        <v>225</v>
      </c>
      <c r="E252" s="173">
        <v>60.84</v>
      </c>
      <c r="F252" s="174"/>
      <c r="G252" s="175">
        <f>ROUND(E252*F252,2)</f>
        <v>0</v>
      </c>
      <c r="H252" s="162"/>
      <c r="I252" s="161">
        <f>ROUND(E252*H252,2)</f>
        <v>0</v>
      </c>
      <c r="J252" s="162"/>
      <c r="K252" s="161">
        <f>ROUND(E252*J252,2)</f>
        <v>0</v>
      </c>
      <c r="L252" s="161">
        <v>21</v>
      </c>
      <c r="M252" s="161">
        <f>G252*(1+L252/100)</f>
        <v>0</v>
      </c>
      <c r="N252" s="161">
        <v>1.8200000000000001E-2</v>
      </c>
      <c r="O252" s="161">
        <f>ROUND(E252*N252,2)</f>
        <v>1.1100000000000001</v>
      </c>
      <c r="P252" s="161">
        <v>0</v>
      </c>
      <c r="Q252" s="161">
        <f>ROUND(E252*P252,2)</f>
        <v>0</v>
      </c>
      <c r="R252" s="161"/>
      <c r="S252" s="161" t="s">
        <v>252</v>
      </c>
      <c r="T252" s="161" t="s">
        <v>188</v>
      </c>
      <c r="U252" s="161">
        <v>0</v>
      </c>
      <c r="V252" s="161">
        <f>ROUND(E252*U252,2)</f>
        <v>0</v>
      </c>
      <c r="W252" s="161"/>
      <c r="X252" s="161" t="s">
        <v>435</v>
      </c>
      <c r="Y252" s="151"/>
      <c r="Z252" s="151"/>
      <c r="AA252" s="151"/>
      <c r="AB252" s="151"/>
      <c r="AC252" s="151"/>
      <c r="AD252" s="151"/>
      <c r="AE252" s="151"/>
      <c r="AF252" s="151"/>
      <c r="AG252" s="151" t="s">
        <v>436</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4" t="s">
        <v>487</v>
      </c>
      <c r="D253" s="189"/>
      <c r="E253" s="190">
        <v>60.84</v>
      </c>
      <c r="F253" s="161"/>
      <c r="G253" s="161"/>
      <c r="H253" s="161"/>
      <c r="I253" s="161"/>
      <c r="J253" s="161"/>
      <c r="K253" s="161"/>
      <c r="L253" s="161"/>
      <c r="M253" s="161"/>
      <c r="N253" s="161"/>
      <c r="O253" s="161"/>
      <c r="P253" s="161"/>
      <c r="Q253" s="161"/>
      <c r="R253" s="161"/>
      <c r="S253" s="161"/>
      <c r="T253" s="161"/>
      <c r="U253" s="161"/>
      <c r="V253" s="161"/>
      <c r="W253" s="161"/>
      <c r="X253" s="161"/>
      <c r="Y253" s="151"/>
      <c r="Z253" s="151"/>
      <c r="AA253" s="151"/>
      <c r="AB253" s="151"/>
      <c r="AC253" s="151"/>
      <c r="AD253" s="151"/>
      <c r="AE253" s="151"/>
      <c r="AF253" s="151"/>
      <c r="AG253" s="151" t="s">
        <v>213</v>
      </c>
      <c r="AH253" s="151">
        <v>5</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70">
        <v>81</v>
      </c>
      <c r="B254" s="171" t="s">
        <v>488</v>
      </c>
      <c r="C254" s="185" t="s">
        <v>489</v>
      </c>
      <c r="D254" s="172" t="s">
        <v>210</v>
      </c>
      <c r="E254" s="173">
        <v>476</v>
      </c>
      <c r="F254" s="174"/>
      <c r="G254" s="175">
        <f>ROUND(E254*F254,2)</f>
        <v>0</v>
      </c>
      <c r="H254" s="162"/>
      <c r="I254" s="161">
        <f>ROUND(E254*H254,2)</f>
        <v>0</v>
      </c>
      <c r="J254" s="162"/>
      <c r="K254" s="161">
        <f>ROUND(E254*J254,2)</f>
        <v>0</v>
      </c>
      <c r="L254" s="161">
        <v>21</v>
      </c>
      <c r="M254" s="161">
        <f>G254*(1+L254/100)</f>
        <v>0</v>
      </c>
      <c r="N254" s="161">
        <v>4.4999999999999999E-4</v>
      </c>
      <c r="O254" s="161">
        <f>ROUND(E254*N254,2)</f>
        <v>0.21</v>
      </c>
      <c r="P254" s="161">
        <v>0</v>
      </c>
      <c r="Q254" s="161">
        <f>ROUND(E254*P254,2)</f>
        <v>0</v>
      </c>
      <c r="R254" s="161" t="s">
        <v>434</v>
      </c>
      <c r="S254" s="161" t="s">
        <v>182</v>
      </c>
      <c r="T254" s="161" t="s">
        <v>211</v>
      </c>
      <c r="U254" s="161">
        <v>0</v>
      </c>
      <c r="V254" s="161">
        <f>ROUND(E254*U254,2)</f>
        <v>0</v>
      </c>
      <c r="W254" s="161"/>
      <c r="X254" s="161" t="s">
        <v>435</v>
      </c>
      <c r="Y254" s="151"/>
      <c r="Z254" s="151"/>
      <c r="AA254" s="151"/>
      <c r="AB254" s="151"/>
      <c r="AC254" s="151"/>
      <c r="AD254" s="151"/>
      <c r="AE254" s="151"/>
      <c r="AF254" s="151"/>
      <c r="AG254" s="151" t="s">
        <v>436</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4" t="s">
        <v>490</v>
      </c>
      <c r="D255" s="189"/>
      <c r="E255" s="190">
        <v>476</v>
      </c>
      <c r="F255" s="161"/>
      <c r="G255" s="161"/>
      <c r="H255" s="161"/>
      <c r="I255" s="161"/>
      <c r="J255" s="161"/>
      <c r="K255" s="161"/>
      <c r="L255" s="161"/>
      <c r="M255" s="161"/>
      <c r="N255" s="161"/>
      <c r="O255" s="161"/>
      <c r="P255" s="161"/>
      <c r="Q255" s="161"/>
      <c r="R255" s="161"/>
      <c r="S255" s="161"/>
      <c r="T255" s="161"/>
      <c r="U255" s="161"/>
      <c r="V255" s="161"/>
      <c r="W255" s="161"/>
      <c r="X255" s="161"/>
      <c r="Y255" s="151"/>
      <c r="Z255" s="151"/>
      <c r="AA255" s="151"/>
      <c r="AB255" s="151"/>
      <c r="AC255" s="151"/>
      <c r="AD255" s="151"/>
      <c r="AE255" s="151"/>
      <c r="AF255" s="151"/>
      <c r="AG255" s="151" t="s">
        <v>213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v>82</v>
      </c>
      <c r="B256" s="159" t="s">
        <v>491</v>
      </c>
      <c r="C256" s="195" t="s">
        <v>492</v>
      </c>
      <c r="D256" s="160" t="s">
        <v>0</v>
      </c>
      <c r="E256" s="193"/>
      <c r="F256" s="162"/>
      <c r="G256" s="161">
        <f>ROUND(E256*F256,2)</f>
        <v>0</v>
      </c>
      <c r="H256" s="162"/>
      <c r="I256" s="161">
        <f>ROUND(E256*H256,2)</f>
        <v>0</v>
      </c>
      <c r="J256" s="162"/>
      <c r="K256" s="161">
        <f>ROUND(E256*J256,2)</f>
        <v>0</v>
      </c>
      <c r="L256" s="161">
        <v>21</v>
      </c>
      <c r="M256" s="161">
        <f>G256*(1+L256/100)</f>
        <v>0</v>
      </c>
      <c r="N256" s="161">
        <v>0</v>
      </c>
      <c r="O256" s="161">
        <f>ROUND(E256*N256,2)</f>
        <v>0</v>
      </c>
      <c r="P256" s="161">
        <v>0</v>
      </c>
      <c r="Q256" s="161">
        <f>ROUND(E256*P256,2)</f>
        <v>0</v>
      </c>
      <c r="R256" s="161"/>
      <c r="S256" s="161" t="s">
        <v>182</v>
      </c>
      <c r="T256" s="161" t="s">
        <v>211</v>
      </c>
      <c r="U256" s="161">
        <v>0</v>
      </c>
      <c r="V256" s="161">
        <f>ROUND(E256*U256,2)</f>
        <v>0</v>
      </c>
      <c r="W256" s="161"/>
      <c r="X256" s="161" t="s">
        <v>403</v>
      </c>
      <c r="Y256" s="151"/>
      <c r="Z256" s="151"/>
      <c r="AA256" s="151"/>
      <c r="AB256" s="151"/>
      <c r="AC256" s="151"/>
      <c r="AD256" s="151"/>
      <c r="AE256" s="151"/>
      <c r="AF256" s="151"/>
      <c r="AG256" s="151" t="s">
        <v>404</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c r="A257" s="164" t="s">
        <v>177</v>
      </c>
      <c r="B257" s="165" t="s">
        <v>139</v>
      </c>
      <c r="C257" s="183" t="s">
        <v>140</v>
      </c>
      <c r="D257" s="166"/>
      <c r="E257" s="167"/>
      <c r="F257" s="168"/>
      <c r="G257" s="169">
        <f>SUMIF(AG258:AG271,"&lt;&gt;NOR",G258:G271)</f>
        <v>0</v>
      </c>
      <c r="H257" s="163"/>
      <c r="I257" s="163">
        <f>SUM(I258:I271)</f>
        <v>0</v>
      </c>
      <c r="J257" s="163"/>
      <c r="K257" s="163">
        <f>SUM(K258:K271)</f>
        <v>0</v>
      </c>
      <c r="L257" s="163"/>
      <c r="M257" s="163">
        <f>SUM(M258:M271)</f>
        <v>0</v>
      </c>
      <c r="N257" s="163"/>
      <c r="O257" s="163">
        <f>SUM(O258:O271)</f>
        <v>0.60000000000000009</v>
      </c>
      <c r="P257" s="163"/>
      <c r="Q257" s="163">
        <f>SUM(Q258:Q271)</f>
        <v>0</v>
      </c>
      <c r="R257" s="163"/>
      <c r="S257" s="163"/>
      <c r="T257" s="163"/>
      <c r="U257" s="163"/>
      <c r="V257" s="163">
        <f>SUM(V258:V271)</f>
        <v>88.679999999999993</v>
      </c>
      <c r="W257" s="163"/>
      <c r="X257" s="163"/>
      <c r="AG257" t="s">
        <v>178</v>
      </c>
    </row>
    <row r="258" spans="1:60" outlineLevel="1">
      <c r="A258" s="170">
        <v>83</v>
      </c>
      <c r="B258" s="171" t="s">
        <v>493</v>
      </c>
      <c r="C258" s="185" t="s">
        <v>494</v>
      </c>
      <c r="D258" s="172" t="s">
        <v>225</v>
      </c>
      <c r="E258" s="173">
        <v>178.79</v>
      </c>
      <c r="F258" s="174"/>
      <c r="G258" s="175">
        <f>ROUND(E258*F258,2)</f>
        <v>0</v>
      </c>
      <c r="H258" s="162"/>
      <c r="I258" s="161">
        <f>ROUND(E258*H258,2)</f>
        <v>0</v>
      </c>
      <c r="J258" s="162"/>
      <c r="K258" s="161">
        <f>ROUND(E258*J258,2)</f>
        <v>0</v>
      </c>
      <c r="L258" s="161">
        <v>21</v>
      </c>
      <c r="M258" s="161">
        <f>G258*(1+L258/100)</f>
        <v>0</v>
      </c>
      <c r="N258" s="161">
        <v>0</v>
      </c>
      <c r="O258" s="161">
        <f>ROUND(E258*N258,2)</f>
        <v>0</v>
      </c>
      <c r="P258" s="161">
        <v>0</v>
      </c>
      <c r="Q258" s="161">
        <f>ROUND(E258*P258,2)</f>
        <v>0</v>
      </c>
      <c r="R258" s="161"/>
      <c r="S258" s="161" t="s">
        <v>182</v>
      </c>
      <c r="T258" s="161" t="s">
        <v>211</v>
      </c>
      <c r="U258" s="161">
        <v>4.5999999999999999E-2</v>
      </c>
      <c r="V258" s="161">
        <f>ROUND(E258*U258,2)</f>
        <v>8.2200000000000006</v>
      </c>
      <c r="W258" s="161"/>
      <c r="X258" s="161" t="s">
        <v>206</v>
      </c>
      <c r="Y258" s="151"/>
      <c r="Z258" s="151"/>
      <c r="AA258" s="151"/>
      <c r="AB258" s="151"/>
      <c r="AC258" s="151"/>
      <c r="AD258" s="151"/>
      <c r="AE258" s="151"/>
      <c r="AF258" s="151"/>
      <c r="AG258" s="151" t="s">
        <v>207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194" t="s">
        <v>293</v>
      </c>
      <c r="D259" s="189"/>
      <c r="E259" s="190"/>
      <c r="F259" s="161"/>
      <c r="G259" s="161"/>
      <c r="H259" s="161"/>
      <c r="I259" s="161"/>
      <c r="J259" s="161"/>
      <c r="K259" s="161"/>
      <c r="L259" s="161"/>
      <c r="M259" s="161"/>
      <c r="N259" s="161"/>
      <c r="O259" s="161"/>
      <c r="P259" s="161"/>
      <c r="Q259" s="161"/>
      <c r="R259" s="161"/>
      <c r="S259" s="161"/>
      <c r="T259" s="161"/>
      <c r="U259" s="161"/>
      <c r="V259" s="161"/>
      <c r="W259" s="161"/>
      <c r="X259" s="161"/>
      <c r="Y259" s="151"/>
      <c r="Z259" s="151"/>
      <c r="AA259" s="151"/>
      <c r="AB259" s="151"/>
      <c r="AC259" s="151"/>
      <c r="AD259" s="151"/>
      <c r="AE259" s="151"/>
      <c r="AF259" s="151"/>
      <c r="AG259" s="151" t="s">
        <v>213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194" t="s">
        <v>294</v>
      </c>
      <c r="D260" s="189"/>
      <c r="E260" s="190">
        <v>25.24</v>
      </c>
      <c r="F260" s="161"/>
      <c r="G260" s="161"/>
      <c r="H260" s="161"/>
      <c r="I260" s="161"/>
      <c r="J260" s="161"/>
      <c r="K260" s="161"/>
      <c r="L260" s="161"/>
      <c r="M260" s="161"/>
      <c r="N260" s="161"/>
      <c r="O260" s="161"/>
      <c r="P260" s="161"/>
      <c r="Q260" s="161"/>
      <c r="R260" s="161"/>
      <c r="S260" s="161"/>
      <c r="T260" s="161"/>
      <c r="U260" s="161"/>
      <c r="V260" s="161"/>
      <c r="W260" s="161"/>
      <c r="X260" s="161"/>
      <c r="Y260" s="151"/>
      <c r="Z260" s="151"/>
      <c r="AA260" s="151"/>
      <c r="AB260" s="151"/>
      <c r="AC260" s="151"/>
      <c r="AD260" s="151"/>
      <c r="AE260" s="151"/>
      <c r="AF260" s="151"/>
      <c r="AG260" s="151" t="s">
        <v>213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4" t="s">
        <v>295</v>
      </c>
      <c r="D261" s="189"/>
      <c r="E261" s="190">
        <v>32.15</v>
      </c>
      <c r="F261" s="161"/>
      <c r="G261" s="161"/>
      <c r="H261" s="161"/>
      <c r="I261" s="161"/>
      <c r="J261" s="161"/>
      <c r="K261" s="161"/>
      <c r="L261" s="161"/>
      <c r="M261" s="161"/>
      <c r="N261" s="161"/>
      <c r="O261" s="161"/>
      <c r="P261" s="161"/>
      <c r="Q261" s="161"/>
      <c r="R261" s="161"/>
      <c r="S261" s="161"/>
      <c r="T261" s="161"/>
      <c r="U261" s="161"/>
      <c r="V261" s="161"/>
      <c r="W261" s="161"/>
      <c r="X261" s="161"/>
      <c r="Y261" s="151"/>
      <c r="Z261" s="151"/>
      <c r="AA261" s="151"/>
      <c r="AB261" s="151"/>
      <c r="AC261" s="151"/>
      <c r="AD261" s="151"/>
      <c r="AE261" s="151"/>
      <c r="AF261" s="151"/>
      <c r="AG261" s="151" t="s">
        <v>213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4" t="s">
        <v>296</v>
      </c>
      <c r="D262" s="189"/>
      <c r="E262" s="190">
        <v>18.88</v>
      </c>
      <c r="F262" s="161"/>
      <c r="G262" s="161"/>
      <c r="H262" s="161"/>
      <c r="I262" s="161"/>
      <c r="J262" s="161"/>
      <c r="K262" s="161"/>
      <c r="L262" s="161"/>
      <c r="M262" s="161"/>
      <c r="N262" s="161"/>
      <c r="O262" s="161"/>
      <c r="P262" s="161"/>
      <c r="Q262" s="161"/>
      <c r="R262" s="161"/>
      <c r="S262" s="161"/>
      <c r="T262" s="161"/>
      <c r="U262" s="161"/>
      <c r="V262" s="161"/>
      <c r="W262" s="161"/>
      <c r="X262" s="161"/>
      <c r="Y262" s="151"/>
      <c r="Z262" s="151"/>
      <c r="AA262" s="151"/>
      <c r="AB262" s="151"/>
      <c r="AC262" s="151"/>
      <c r="AD262" s="151"/>
      <c r="AE262" s="151"/>
      <c r="AF262" s="151"/>
      <c r="AG262" s="151" t="s">
        <v>213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4" t="s">
        <v>297</v>
      </c>
      <c r="D263" s="189"/>
      <c r="E263" s="190">
        <v>24.6</v>
      </c>
      <c r="F263" s="161"/>
      <c r="G263" s="161"/>
      <c r="H263" s="161"/>
      <c r="I263" s="161"/>
      <c r="J263" s="161"/>
      <c r="K263" s="161"/>
      <c r="L263" s="161"/>
      <c r="M263" s="161"/>
      <c r="N263" s="161"/>
      <c r="O263" s="161"/>
      <c r="P263" s="161"/>
      <c r="Q263" s="161"/>
      <c r="R263" s="161"/>
      <c r="S263" s="161"/>
      <c r="T263" s="161"/>
      <c r="U263" s="161"/>
      <c r="V263" s="161"/>
      <c r="W263" s="161"/>
      <c r="X263" s="161"/>
      <c r="Y263" s="151"/>
      <c r="Z263" s="151"/>
      <c r="AA263" s="151"/>
      <c r="AB263" s="151"/>
      <c r="AC263" s="151"/>
      <c r="AD263" s="151"/>
      <c r="AE263" s="151"/>
      <c r="AF263" s="151"/>
      <c r="AG263" s="151" t="s">
        <v>213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4" t="s">
        <v>298</v>
      </c>
      <c r="D264" s="189"/>
      <c r="E264" s="190">
        <v>33.26</v>
      </c>
      <c r="F264" s="161"/>
      <c r="G264" s="161"/>
      <c r="H264" s="161"/>
      <c r="I264" s="161"/>
      <c r="J264" s="161"/>
      <c r="K264" s="161"/>
      <c r="L264" s="161"/>
      <c r="M264" s="161"/>
      <c r="N264" s="161"/>
      <c r="O264" s="161"/>
      <c r="P264" s="161"/>
      <c r="Q264" s="161"/>
      <c r="R264" s="161"/>
      <c r="S264" s="161"/>
      <c r="T264" s="161"/>
      <c r="U264" s="161"/>
      <c r="V264" s="161"/>
      <c r="W264" s="161"/>
      <c r="X264" s="161"/>
      <c r="Y264" s="151"/>
      <c r="Z264" s="151"/>
      <c r="AA264" s="151"/>
      <c r="AB264" s="151"/>
      <c r="AC264" s="151"/>
      <c r="AD264" s="151"/>
      <c r="AE264" s="151"/>
      <c r="AF264" s="151"/>
      <c r="AG264" s="151" t="s">
        <v>213</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4" t="s">
        <v>299</v>
      </c>
      <c r="D265" s="189"/>
      <c r="E265" s="190">
        <v>24.5</v>
      </c>
      <c r="F265" s="161"/>
      <c r="G265" s="161"/>
      <c r="H265" s="161"/>
      <c r="I265" s="161"/>
      <c r="J265" s="161"/>
      <c r="K265" s="161"/>
      <c r="L265" s="161"/>
      <c r="M265" s="161"/>
      <c r="N265" s="161"/>
      <c r="O265" s="161"/>
      <c r="P265" s="161"/>
      <c r="Q265" s="161"/>
      <c r="R265" s="161"/>
      <c r="S265" s="161"/>
      <c r="T265" s="161"/>
      <c r="U265" s="161"/>
      <c r="V265" s="161"/>
      <c r="W265" s="161"/>
      <c r="X265" s="161"/>
      <c r="Y265" s="151"/>
      <c r="Z265" s="151"/>
      <c r="AA265" s="151"/>
      <c r="AB265" s="151"/>
      <c r="AC265" s="151"/>
      <c r="AD265" s="151"/>
      <c r="AE265" s="151"/>
      <c r="AF265" s="151"/>
      <c r="AG265" s="151" t="s">
        <v>213</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58"/>
      <c r="B266" s="159"/>
      <c r="C266" s="194" t="s">
        <v>300</v>
      </c>
      <c r="D266" s="189"/>
      <c r="E266" s="190">
        <v>20.16</v>
      </c>
      <c r="F266" s="161"/>
      <c r="G266" s="161"/>
      <c r="H266" s="161"/>
      <c r="I266" s="161"/>
      <c r="J266" s="161"/>
      <c r="K266" s="161"/>
      <c r="L266" s="161"/>
      <c r="M266" s="161"/>
      <c r="N266" s="161"/>
      <c r="O266" s="161"/>
      <c r="P266" s="161"/>
      <c r="Q266" s="161"/>
      <c r="R266" s="161"/>
      <c r="S266" s="161"/>
      <c r="T266" s="161"/>
      <c r="U266" s="161"/>
      <c r="V266" s="161"/>
      <c r="W266" s="161"/>
      <c r="X266" s="161"/>
      <c r="Y266" s="151"/>
      <c r="Z266" s="151"/>
      <c r="AA266" s="151"/>
      <c r="AB266" s="151"/>
      <c r="AC266" s="151"/>
      <c r="AD266" s="151"/>
      <c r="AE266" s="151"/>
      <c r="AF266" s="151"/>
      <c r="AG266" s="151" t="s">
        <v>213</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20.399999999999999" outlineLevel="1">
      <c r="A267" s="170">
        <v>84</v>
      </c>
      <c r="B267" s="171" t="s">
        <v>495</v>
      </c>
      <c r="C267" s="185" t="s">
        <v>496</v>
      </c>
      <c r="D267" s="172" t="s">
        <v>225</v>
      </c>
      <c r="E267" s="173">
        <v>178.79</v>
      </c>
      <c r="F267" s="174"/>
      <c r="G267" s="175">
        <f>ROUND(E267*F267,2)</f>
        <v>0</v>
      </c>
      <c r="H267" s="162"/>
      <c r="I267" s="161">
        <f>ROUND(E267*H267,2)</f>
        <v>0</v>
      </c>
      <c r="J267" s="162"/>
      <c r="K267" s="161">
        <f>ROUND(E267*J267,2)</f>
        <v>0</v>
      </c>
      <c r="L267" s="161">
        <v>21</v>
      </c>
      <c r="M267" s="161">
        <f>G267*(1+L267/100)</f>
        <v>0</v>
      </c>
      <c r="N267" s="161">
        <v>3.3E-4</v>
      </c>
      <c r="O267" s="161">
        <f>ROUND(E267*N267,2)</f>
        <v>0.06</v>
      </c>
      <c r="P267" s="161">
        <v>0</v>
      </c>
      <c r="Q267" s="161">
        <f>ROUND(E267*P267,2)</f>
        <v>0</v>
      </c>
      <c r="R267" s="161"/>
      <c r="S267" s="161" t="s">
        <v>182</v>
      </c>
      <c r="T267" s="161" t="s">
        <v>211</v>
      </c>
      <c r="U267" s="161">
        <v>0.45</v>
      </c>
      <c r="V267" s="161">
        <f>ROUND(E267*U267,2)</f>
        <v>80.459999999999994</v>
      </c>
      <c r="W267" s="161"/>
      <c r="X267" s="161" t="s">
        <v>206</v>
      </c>
      <c r="Y267" s="151"/>
      <c r="Z267" s="151"/>
      <c r="AA267" s="151"/>
      <c r="AB267" s="151"/>
      <c r="AC267" s="151"/>
      <c r="AD267" s="151"/>
      <c r="AE267" s="151"/>
      <c r="AF267" s="151"/>
      <c r="AG267" s="151" t="s">
        <v>207</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c r="A268" s="158"/>
      <c r="B268" s="159"/>
      <c r="C268" s="194" t="s">
        <v>497</v>
      </c>
      <c r="D268" s="189"/>
      <c r="E268" s="190">
        <v>178.79</v>
      </c>
      <c r="F268" s="161"/>
      <c r="G268" s="161"/>
      <c r="H268" s="161"/>
      <c r="I268" s="161"/>
      <c r="J268" s="161"/>
      <c r="K268" s="161"/>
      <c r="L268" s="161"/>
      <c r="M268" s="161"/>
      <c r="N268" s="161"/>
      <c r="O268" s="161"/>
      <c r="P268" s="161"/>
      <c r="Q268" s="161"/>
      <c r="R268" s="161"/>
      <c r="S268" s="161"/>
      <c r="T268" s="161"/>
      <c r="U268" s="161"/>
      <c r="V268" s="161"/>
      <c r="W268" s="161"/>
      <c r="X268" s="161"/>
      <c r="Y268" s="151"/>
      <c r="Z268" s="151"/>
      <c r="AA268" s="151"/>
      <c r="AB268" s="151"/>
      <c r="AC268" s="151"/>
      <c r="AD268" s="151"/>
      <c r="AE268" s="151"/>
      <c r="AF268" s="151"/>
      <c r="AG268" s="151" t="s">
        <v>213</v>
      </c>
      <c r="AH268" s="151">
        <v>5</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70">
        <v>85</v>
      </c>
      <c r="B269" s="171" t="s">
        <v>498</v>
      </c>
      <c r="C269" s="185" t="s">
        <v>499</v>
      </c>
      <c r="D269" s="172" t="s">
        <v>225</v>
      </c>
      <c r="E269" s="173">
        <v>187.7295</v>
      </c>
      <c r="F269" s="174"/>
      <c r="G269" s="175">
        <f>ROUND(E269*F269,2)</f>
        <v>0</v>
      </c>
      <c r="H269" s="162"/>
      <c r="I269" s="161">
        <f>ROUND(E269*H269,2)</f>
        <v>0</v>
      </c>
      <c r="J269" s="162"/>
      <c r="K269" s="161">
        <f>ROUND(E269*J269,2)</f>
        <v>0</v>
      </c>
      <c r="L269" s="161">
        <v>21</v>
      </c>
      <c r="M269" s="161">
        <f>G269*(1+L269/100)</f>
        <v>0</v>
      </c>
      <c r="N269" s="161">
        <v>2.8999999999999998E-3</v>
      </c>
      <c r="O269" s="161">
        <f>ROUND(E269*N269,2)</f>
        <v>0.54</v>
      </c>
      <c r="P269" s="161">
        <v>0</v>
      </c>
      <c r="Q269" s="161">
        <f>ROUND(E269*P269,2)</f>
        <v>0</v>
      </c>
      <c r="R269" s="161"/>
      <c r="S269" s="161" t="s">
        <v>252</v>
      </c>
      <c r="T269" s="161" t="s">
        <v>188</v>
      </c>
      <c r="U269" s="161">
        <v>0</v>
      </c>
      <c r="V269" s="161">
        <f>ROUND(E269*U269,2)</f>
        <v>0</v>
      </c>
      <c r="W269" s="161"/>
      <c r="X269" s="161" t="s">
        <v>435</v>
      </c>
      <c r="Y269" s="151"/>
      <c r="Z269" s="151"/>
      <c r="AA269" s="151"/>
      <c r="AB269" s="151"/>
      <c r="AC269" s="151"/>
      <c r="AD269" s="151"/>
      <c r="AE269" s="151"/>
      <c r="AF269" s="151"/>
      <c r="AG269" s="151" t="s">
        <v>436</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4" t="s">
        <v>500</v>
      </c>
      <c r="D270" s="189"/>
      <c r="E270" s="190">
        <v>187.7295</v>
      </c>
      <c r="F270" s="161"/>
      <c r="G270" s="161"/>
      <c r="H270" s="161"/>
      <c r="I270" s="161"/>
      <c r="J270" s="161"/>
      <c r="K270" s="161"/>
      <c r="L270" s="161"/>
      <c r="M270" s="161"/>
      <c r="N270" s="161"/>
      <c r="O270" s="161"/>
      <c r="P270" s="161"/>
      <c r="Q270" s="161"/>
      <c r="R270" s="161"/>
      <c r="S270" s="161"/>
      <c r="T270" s="161"/>
      <c r="U270" s="161"/>
      <c r="V270" s="161"/>
      <c r="W270" s="161"/>
      <c r="X270" s="161"/>
      <c r="Y270" s="151"/>
      <c r="Z270" s="151"/>
      <c r="AA270" s="151"/>
      <c r="AB270" s="151"/>
      <c r="AC270" s="151"/>
      <c r="AD270" s="151"/>
      <c r="AE270" s="151"/>
      <c r="AF270" s="151"/>
      <c r="AG270" s="151" t="s">
        <v>213</v>
      </c>
      <c r="AH270" s="151">
        <v>5</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v>86</v>
      </c>
      <c r="B271" s="159" t="s">
        <v>501</v>
      </c>
      <c r="C271" s="195" t="s">
        <v>502</v>
      </c>
      <c r="D271" s="160" t="s">
        <v>0</v>
      </c>
      <c r="E271" s="193"/>
      <c r="F271" s="162"/>
      <c r="G271" s="161">
        <f>ROUND(E271*F271,2)</f>
        <v>0</v>
      </c>
      <c r="H271" s="162"/>
      <c r="I271" s="161">
        <f>ROUND(E271*H271,2)</f>
        <v>0</v>
      </c>
      <c r="J271" s="162"/>
      <c r="K271" s="161">
        <f>ROUND(E271*J271,2)</f>
        <v>0</v>
      </c>
      <c r="L271" s="161">
        <v>21</v>
      </c>
      <c r="M271" s="161">
        <f>G271*(1+L271/100)</f>
        <v>0</v>
      </c>
      <c r="N271" s="161">
        <v>0</v>
      </c>
      <c r="O271" s="161">
        <f>ROUND(E271*N271,2)</f>
        <v>0</v>
      </c>
      <c r="P271" s="161">
        <v>0</v>
      </c>
      <c r="Q271" s="161">
        <f>ROUND(E271*P271,2)</f>
        <v>0</v>
      </c>
      <c r="R271" s="161"/>
      <c r="S271" s="161" t="s">
        <v>182</v>
      </c>
      <c r="T271" s="161" t="s">
        <v>211</v>
      </c>
      <c r="U271" s="161">
        <v>0</v>
      </c>
      <c r="V271" s="161">
        <f>ROUND(E271*U271,2)</f>
        <v>0</v>
      </c>
      <c r="W271" s="161"/>
      <c r="X271" s="161" t="s">
        <v>403</v>
      </c>
      <c r="Y271" s="151"/>
      <c r="Z271" s="151"/>
      <c r="AA271" s="151"/>
      <c r="AB271" s="151"/>
      <c r="AC271" s="151"/>
      <c r="AD271" s="151"/>
      <c r="AE271" s="151"/>
      <c r="AF271" s="151"/>
      <c r="AG271" s="151" t="s">
        <v>404</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c r="A272" s="164" t="s">
        <v>177</v>
      </c>
      <c r="B272" s="165" t="s">
        <v>141</v>
      </c>
      <c r="C272" s="183" t="s">
        <v>142</v>
      </c>
      <c r="D272" s="166"/>
      <c r="E272" s="167"/>
      <c r="F272" s="168"/>
      <c r="G272" s="169">
        <f>SUMIF(AG273:AG276,"&lt;&gt;NOR",G273:G276)</f>
        <v>0</v>
      </c>
      <c r="H272" s="163"/>
      <c r="I272" s="163">
        <f>SUM(I273:I276)</f>
        <v>0</v>
      </c>
      <c r="J272" s="163"/>
      <c r="K272" s="163">
        <f>SUM(K273:K276)</f>
        <v>0</v>
      </c>
      <c r="L272" s="163"/>
      <c r="M272" s="163">
        <f>SUM(M273:M276)</f>
        <v>0</v>
      </c>
      <c r="N272" s="163"/>
      <c r="O272" s="163">
        <f>SUM(O273:O276)</f>
        <v>0</v>
      </c>
      <c r="P272" s="163"/>
      <c r="Q272" s="163">
        <f>SUM(Q273:Q276)</f>
        <v>0</v>
      </c>
      <c r="R272" s="163"/>
      <c r="S272" s="163"/>
      <c r="T272" s="163"/>
      <c r="U272" s="163"/>
      <c r="V272" s="163">
        <f>SUM(V273:V276)</f>
        <v>5.22</v>
      </c>
      <c r="W272" s="163"/>
      <c r="X272" s="163"/>
      <c r="AG272" t="s">
        <v>178</v>
      </c>
    </row>
    <row r="273" spans="1:60" ht="20.399999999999999" outlineLevel="1">
      <c r="A273" s="170">
        <v>87</v>
      </c>
      <c r="B273" s="171" t="s">
        <v>503</v>
      </c>
      <c r="C273" s="185" t="s">
        <v>504</v>
      </c>
      <c r="D273" s="172" t="s">
        <v>255</v>
      </c>
      <c r="E273" s="173">
        <v>11</v>
      </c>
      <c r="F273" s="174"/>
      <c r="G273" s="175">
        <f>ROUND(E273*F273,2)</f>
        <v>0</v>
      </c>
      <c r="H273" s="162"/>
      <c r="I273" s="161">
        <f>ROUND(E273*H273,2)</f>
        <v>0</v>
      </c>
      <c r="J273" s="162"/>
      <c r="K273" s="161">
        <f>ROUND(E273*J273,2)</f>
        <v>0</v>
      </c>
      <c r="L273" s="161">
        <v>21</v>
      </c>
      <c r="M273" s="161">
        <f>G273*(1+L273/100)</f>
        <v>0</v>
      </c>
      <c r="N273" s="161">
        <v>1.0000000000000001E-5</v>
      </c>
      <c r="O273" s="161">
        <f>ROUND(E273*N273,2)</f>
        <v>0</v>
      </c>
      <c r="P273" s="161">
        <v>0</v>
      </c>
      <c r="Q273" s="161">
        <f>ROUND(E273*P273,2)</f>
        <v>0</v>
      </c>
      <c r="R273" s="161"/>
      <c r="S273" s="161" t="s">
        <v>182</v>
      </c>
      <c r="T273" s="161" t="s">
        <v>188</v>
      </c>
      <c r="U273" s="161">
        <v>7.1999999999999995E-2</v>
      </c>
      <c r="V273" s="161">
        <f>ROUND(E273*U273,2)</f>
        <v>0.79</v>
      </c>
      <c r="W273" s="161"/>
      <c r="X273" s="161" t="s">
        <v>206</v>
      </c>
      <c r="Y273" s="151"/>
      <c r="Z273" s="151"/>
      <c r="AA273" s="151"/>
      <c r="AB273" s="151"/>
      <c r="AC273" s="151"/>
      <c r="AD273" s="151"/>
      <c r="AE273" s="151"/>
      <c r="AF273" s="151"/>
      <c r="AG273" s="151" t="s">
        <v>207</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4" t="s">
        <v>505</v>
      </c>
      <c r="D274" s="189"/>
      <c r="E274" s="190">
        <v>11</v>
      </c>
      <c r="F274" s="161"/>
      <c r="G274" s="161"/>
      <c r="H274" s="161"/>
      <c r="I274" s="161"/>
      <c r="J274" s="161"/>
      <c r="K274" s="161"/>
      <c r="L274" s="161"/>
      <c r="M274" s="161"/>
      <c r="N274" s="161"/>
      <c r="O274" s="161"/>
      <c r="P274" s="161"/>
      <c r="Q274" s="161"/>
      <c r="R274" s="161"/>
      <c r="S274" s="161"/>
      <c r="T274" s="161"/>
      <c r="U274" s="161"/>
      <c r="V274" s="161"/>
      <c r="W274" s="161"/>
      <c r="X274" s="161"/>
      <c r="Y274" s="151"/>
      <c r="Z274" s="151"/>
      <c r="AA274" s="151"/>
      <c r="AB274" s="151"/>
      <c r="AC274" s="151"/>
      <c r="AD274" s="151"/>
      <c r="AE274" s="151"/>
      <c r="AF274" s="151"/>
      <c r="AG274" s="151" t="s">
        <v>213</v>
      </c>
      <c r="AH274" s="151">
        <v>5</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ht="20.399999999999999" outlineLevel="1">
      <c r="A275" s="170">
        <v>88</v>
      </c>
      <c r="B275" s="171" t="s">
        <v>506</v>
      </c>
      <c r="C275" s="185" t="s">
        <v>507</v>
      </c>
      <c r="D275" s="172" t="s">
        <v>255</v>
      </c>
      <c r="E275" s="173">
        <v>11</v>
      </c>
      <c r="F275" s="174"/>
      <c r="G275" s="175">
        <f>ROUND(E275*F275,2)</f>
        <v>0</v>
      </c>
      <c r="H275" s="162"/>
      <c r="I275" s="161">
        <f>ROUND(E275*H275,2)</f>
        <v>0</v>
      </c>
      <c r="J275" s="162"/>
      <c r="K275" s="161">
        <f>ROUND(E275*J275,2)</f>
        <v>0</v>
      </c>
      <c r="L275" s="161">
        <v>21</v>
      </c>
      <c r="M275" s="161">
        <f>G275*(1+L275/100)</f>
        <v>0</v>
      </c>
      <c r="N275" s="161">
        <v>3.1E-4</v>
      </c>
      <c r="O275" s="161">
        <f>ROUND(E275*N275,2)</f>
        <v>0</v>
      </c>
      <c r="P275" s="161">
        <v>0</v>
      </c>
      <c r="Q275" s="161">
        <f>ROUND(E275*P275,2)</f>
        <v>0</v>
      </c>
      <c r="R275" s="161"/>
      <c r="S275" s="161" t="s">
        <v>182</v>
      </c>
      <c r="T275" s="161" t="s">
        <v>188</v>
      </c>
      <c r="U275" s="161">
        <v>0.40300000000000002</v>
      </c>
      <c r="V275" s="161">
        <f>ROUND(E275*U275,2)</f>
        <v>4.43</v>
      </c>
      <c r="W275" s="161"/>
      <c r="X275" s="161" t="s">
        <v>206</v>
      </c>
      <c r="Y275" s="151"/>
      <c r="Z275" s="151"/>
      <c r="AA275" s="151"/>
      <c r="AB275" s="151"/>
      <c r="AC275" s="151"/>
      <c r="AD275" s="151"/>
      <c r="AE275" s="151"/>
      <c r="AF275" s="151"/>
      <c r="AG275" s="151" t="s">
        <v>207</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58"/>
      <c r="B276" s="159"/>
      <c r="C276" s="194" t="s">
        <v>508</v>
      </c>
      <c r="D276" s="189"/>
      <c r="E276" s="190">
        <v>11</v>
      </c>
      <c r="F276" s="161"/>
      <c r="G276" s="161"/>
      <c r="H276" s="161"/>
      <c r="I276" s="161"/>
      <c r="J276" s="161"/>
      <c r="K276" s="161"/>
      <c r="L276" s="161"/>
      <c r="M276" s="161"/>
      <c r="N276" s="161"/>
      <c r="O276" s="161"/>
      <c r="P276" s="161"/>
      <c r="Q276" s="161"/>
      <c r="R276" s="161"/>
      <c r="S276" s="161"/>
      <c r="T276" s="161"/>
      <c r="U276" s="161"/>
      <c r="V276" s="161"/>
      <c r="W276" s="161"/>
      <c r="X276" s="161"/>
      <c r="Y276" s="151"/>
      <c r="Z276" s="151"/>
      <c r="AA276" s="151"/>
      <c r="AB276" s="151"/>
      <c r="AC276" s="151"/>
      <c r="AD276" s="151"/>
      <c r="AE276" s="151"/>
      <c r="AF276" s="151"/>
      <c r="AG276" s="151" t="s">
        <v>213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c r="A277" s="164" t="s">
        <v>177</v>
      </c>
      <c r="B277" s="165" t="s">
        <v>143</v>
      </c>
      <c r="C277" s="183" t="s">
        <v>144</v>
      </c>
      <c r="D277" s="166"/>
      <c r="E277" s="167"/>
      <c r="F277" s="168"/>
      <c r="G277" s="169">
        <f>SUMIF(AG278:AG284,"&lt;&gt;NOR",G278:G284)</f>
        <v>0</v>
      </c>
      <c r="H277" s="163"/>
      <c r="I277" s="163">
        <f>SUM(I278:I284)</f>
        <v>0</v>
      </c>
      <c r="J277" s="163"/>
      <c r="K277" s="163">
        <f>SUM(K278:K284)</f>
        <v>0</v>
      </c>
      <c r="L277" s="163"/>
      <c r="M277" s="163">
        <f>SUM(M278:M284)</f>
        <v>0</v>
      </c>
      <c r="N277" s="163"/>
      <c r="O277" s="163">
        <f>SUM(O278:O284)</f>
        <v>0.31</v>
      </c>
      <c r="P277" s="163"/>
      <c r="Q277" s="163">
        <f>SUM(Q278:Q284)</f>
        <v>0</v>
      </c>
      <c r="R277" s="163"/>
      <c r="S277" s="163"/>
      <c r="T277" s="163"/>
      <c r="U277" s="163"/>
      <c r="V277" s="163">
        <f>SUM(V278:V284)</f>
        <v>100.15</v>
      </c>
      <c r="W277" s="163"/>
      <c r="X277" s="163"/>
      <c r="AG277" t="s">
        <v>178</v>
      </c>
    </row>
    <row r="278" spans="1:60" outlineLevel="1">
      <c r="A278" s="170">
        <v>89</v>
      </c>
      <c r="B278" s="171" t="s">
        <v>509</v>
      </c>
      <c r="C278" s="185" t="s">
        <v>510</v>
      </c>
      <c r="D278" s="172" t="s">
        <v>225</v>
      </c>
      <c r="E278" s="173">
        <v>745.24599999999998</v>
      </c>
      <c r="F278" s="174"/>
      <c r="G278" s="175">
        <f>ROUND(E278*F278,2)</f>
        <v>0</v>
      </c>
      <c r="H278" s="162"/>
      <c r="I278" s="161">
        <f>ROUND(E278*H278,2)</f>
        <v>0</v>
      </c>
      <c r="J278" s="162"/>
      <c r="K278" s="161">
        <f>ROUND(E278*J278,2)</f>
        <v>0</v>
      </c>
      <c r="L278" s="161">
        <v>21</v>
      </c>
      <c r="M278" s="161">
        <f>G278*(1+L278/100)</f>
        <v>0</v>
      </c>
      <c r="N278" s="161">
        <v>4.2000000000000002E-4</v>
      </c>
      <c r="O278" s="161">
        <f>ROUND(E278*N278,2)</f>
        <v>0.31</v>
      </c>
      <c r="P278" s="161">
        <v>0</v>
      </c>
      <c r="Q278" s="161">
        <f>ROUND(E278*P278,2)</f>
        <v>0</v>
      </c>
      <c r="R278" s="161"/>
      <c r="S278" s="161" t="s">
        <v>182</v>
      </c>
      <c r="T278" s="161" t="s">
        <v>188</v>
      </c>
      <c r="U278" s="161">
        <v>0.13439000000000001</v>
      </c>
      <c r="V278" s="161">
        <f>ROUND(E278*U278,2)</f>
        <v>100.15</v>
      </c>
      <c r="W278" s="161"/>
      <c r="X278" s="161" t="s">
        <v>511</v>
      </c>
      <c r="Y278" s="151"/>
      <c r="Z278" s="151"/>
      <c r="AA278" s="151"/>
      <c r="AB278" s="151"/>
      <c r="AC278" s="151"/>
      <c r="AD278" s="151"/>
      <c r="AE278" s="151"/>
      <c r="AF278" s="151"/>
      <c r="AG278" s="151" t="s">
        <v>512</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4" t="s">
        <v>273</v>
      </c>
      <c r="D279" s="189"/>
      <c r="E279" s="190">
        <v>123.55</v>
      </c>
      <c r="F279" s="161"/>
      <c r="G279" s="161"/>
      <c r="H279" s="161"/>
      <c r="I279" s="161"/>
      <c r="J279" s="161"/>
      <c r="K279" s="161"/>
      <c r="L279" s="161"/>
      <c r="M279" s="161"/>
      <c r="N279" s="161"/>
      <c r="O279" s="161"/>
      <c r="P279" s="161"/>
      <c r="Q279" s="161"/>
      <c r="R279" s="161"/>
      <c r="S279" s="161"/>
      <c r="T279" s="161"/>
      <c r="U279" s="161"/>
      <c r="V279" s="161"/>
      <c r="W279" s="161"/>
      <c r="X279" s="161"/>
      <c r="Y279" s="151"/>
      <c r="Z279" s="151"/>
      <c r="AA279" s="151"/>
      <c r="AB279" s="151"/>
      <c r="AC279" s="151"/>
      <c r="AD279" s="151"/>
      <c r="AE279" s="151"/>
      <c r="AF279" s="151"/>
      <c r="AG279" s="151" t="s">
        <v>213</v>
      </c>
      <c r="AH279" s="151">
        <v>5</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4" t="s">
        <v>513</v>
      </c>
      <c r="D280" s="189"/>
      <c r="E280" s="190">
        <v>170</v>
      </c>
      <c r="F280" s="161"/>
      <c r="G280" s="161"/>
      <c r="H280" s="161"/>
      <c r="I280" s="161"/>
      <c r="J280" s="161"/>
      <c r="K280" s="161"/>
      <c r="L280" s="161"/>
      <c r="M280" s="161"/>
      <c r="N280" s="161"/>
      <c r="O280" s="161"/>
      <c r="P280" s="161"/>
      <c r="Q280" s="161"/>
      <c r="R280" s="161"/>
      <c r="S280" s="161"/>
      <c r="T280" s="161"/>
      <c r="U280" s="161"/>
      <c r="V280" s="161"/>
      <c r="W280" s="161"/>
      <c r="X280" s="161"/>
      <c r="Y280" s="151"/>
      <c r="Z280" s="151"/>
      <c r="AA280" s="151"/>
      <c r="AB280" s="151"/>
      <c r="AC280" s="151"/>
      <c r="AD280" s="151"/>
      <c r="AE280" s="151"/>
      <c r="AF280" s="151"/>
      <c r="AG280" s="151" t="s">
        <v>213</v>
      </c>
      <c r="AH280" s="151">
        <v>5</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194" t="s">
        <v>514</v>
      </c>
      <c r="D281" s="189"/>
      <c r="E281" s="190">
        <v>9</v>
      </c>
      <c r="F281" s="161"/>
      <c r="G281" s="161"/>
      <c r="H281" s="161"/>
      <c r="I281" s="161"/>
      <c r="J281" s="161"/>
      <c r="K281" s="161"/>
      <c r="L281" s="161"/>
      <c r="M281" s="161"/>
      <c r="N281" s="161"/>
      <c r="O281" s="161"/>
      <c r="P281" s="161"/>
      <c r="Q281" s="161"/>
      <c r="R281" s="161"/>
      <c r="S281" s="161"/>
      <c r="T281" s="161"/>
      <c r="U281" s="161"/>
      <c r="V281" s="161"/>
      <c r="W281" s="161"/>
      <c r="X281" s="161"/>
      <c r="Y281" s="151"/>
      <c r="Z281" s="151"/>
      <c r="AA281" s="151"/>
      <c r="AB281" s="151"/>
      <c r="AC281" s="151"/>
      <c r="AD281" s="151"/>
      <c r="AE281" s="151"/>
      <c r="AF281" s="151"/>
      <c r="AG281" s="151" t="s">
        <v>213</v>
      </c>
      <c r="AH281" s="151">
        <v>5</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4" t="s">
        <v>515</v>
      </c>
      <c r="D282" s="189"/>
      <c r="E282" s="190">
        <v>328.97</v>
      </c>
      <c r="F282" s="161"/>
      <c r="G282" s="161"/>
      <c r="H282" s="161"/>
      <c r="I282" s="161"/>
      <c r="J282" s="161"/>
      <c r="K282" s="161"/>
      <c r="L282" s="161"/>
      <c r="M282" s="161"/>
      <c r="N282" s="161"/>
      <c r="O282" s="161"/>
      <c r="P282" s="161"/>
      <c r="Q282" s="161"/>
      <c r="R282" s="161"/>
      <c r="S282" s="161"/>
      <c r="T282" s="161"/>
      <c r="U282" s="161"/>
      <c r="V282" s="161"/>
      <c r="W282" s="161"/>
      <c r="X282" s="161"/>
      <c r="Y282" s="151"/>
      <c r="Z282" s="151"/>
      <c r="AA282" s="151"/>
      <c r="AB282" s="151"/>
      <c r="AC282" s="151"/>
      <c r="AD282" s="151"/>
      <c r="AE282" s="151"/>
      <c r="AF282" s="151"/>
      <c r="AG282" s="151" t="s">
        <v>213</v>
      </c>
      <c r="AH282" s="151">
        <v>5</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194" t="s">
        <v>248</v>
      </c>
      <c r="D283" s="189"/>
      <c r="E283" s="190">
        <v>16.52</v>
      </c>
      <c r="F283" s="161"/>
      <c r="G283" s="161"/>
      <c r="H283" s="161"/>
      <c r="I283" s="161"/>
      <c r="J283" s="161"/>
      <c r="K283" s="161"/>
      <c r="L283" s="161"/>
      <c r="M283" s="161"/>
      <c r="N283" s="161"/>
      <c r="O283" s="161"/>
      <c r="P283" s="161"/>
      <c r="Q283" s="161"/>
      <c r="R283" s="161"/>
      <c r="S283" s="161"/>
      <c r="T283" s="161"/>
      <c r="U283" s="161"/>
      <c r="V283" s="161"/>
      <c r="W283" s="161"/>
      <c r="X283" s="161"/>
      <c r="Y283" s="151"/>
      <c r="Z283" s="151"/>
      <c r="AA283" s="151"/>
      <c r="AB283" s="151"/>
      <c r="AC283" s="151"/>
      <c r="AD283" s="151"/>
      <c r="AE283" s="151"/>
      <c r="AF283" s="151"/>
      <c r="AG283" s="151" t="s">
        <v>213</v>
      </c>
      <c r="AH283" s="151">
        <v>5</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6" t="s">
        <v>516</v>
      </c>
      <c r="D284" s="191"/>
      <c r="E284" s="192">
        <v>97.206000000000003</v>
      </c>
      <c r="F284" s="161"/>
      <c r="G284" s="161"/>
      <c r="H284" s="161"/>
      <c r="I284" s="161"/>
      <c r="J284" s="161"/>
      <c r="K284" s="161"/>
      <c r="L284" s="161"/>
      <c r="M284" s="161"/>
      <c r="N284" s="161"/>
      <c r="O284" s="161"/>
      <c r="P284" s="161"/>
      <c r="Q284" s="161"/>
      <c r="R284" s="161"/>
      <c r="S284" s="161"/>
      <c r="T284" s="161"/>
      <c r="U284" s="161"/>
      <c r="V284" s="161"/>
      <c r="W284" s="161"/>
      <c r="X284" s="161"/>
      <c r="Y284" s="151"/>
      <c r="Z284" s="151"/>
      <c r="AA284" s="151"/>
      <c r="AB284" s="151"/>
      <c r="AC284" s="151"/>
      <c r="AD284" s="151"/>
      <c r="AE284" s="151"/>
      <c r="AF284" s="151"/>
      <c r="AG284" s="151" t="s">
        <v>213</v>
      </c>
      <c r="AH284" s="151">
        <v>4</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c r="A285" s="164" t="s">
        <v>177</v>
      </c>
      <c r="B285" s="165" t="s">
        <v>147</v>
      </c>
      <c r="C285" s="183" t="s">
        <v>148</v>
      </c>
      <c r="D285" s="166"/>
      <c r="E285" s="167"/>
      <c r="F285" s="168"/>
      <c r="G285" s="169">
        <f>SUMIF(AG286:AG292,"&lt;&gt;NOR",G286:G292)</f>
        <v>0</v>
      </c>
      <c r="H285" s="163"/>
      <c r="I285" s="163">
        <f>SUM(I286:I292)</f>
        <v>0</v>
      </c>
      <c r="J285" s="163"/>
      <c r="K285" s="163">
        <f>SUM(K286:K292)</f>
        <v>0</v>
      </c>
      <c r="L285" s="163"/>
      <c r="M285" s="163">
        <f>SUM(M286:M292)</f>
        <v>0</v>
      </c>
      <c r="N285" s="163"/>
      <c r="O285" s="163">
        <f>SUM(O286:O292)</f>
        <v>0</v>
      </c>
      <c r="P285" s="163"/>
      <c r="Q285" s="163">
        <f>SUM(Q286:Q292)</f>
        <v>0</v>
      </c>
      <c r="R285" s="163"/>
      <c r="S285" s="163"/>
      <c r="T285" s="163"/>
      <c r="U285" s="163"/>
      <c r="V285" s="163">
        <f>SUM(V286:V292)</f>
        <v>86.43</v>
      </c>
      <c r="W285" s="163"/>
      <c r="X285" s="163"/>
      <c r="AG285" t="s">
        <v>178</v>
      </c>
    </row>
    <row r="286" spans="1:60" outlineLevel="1">
      <c r="A286" s="176">
        <v>90</v>
      </c>
      <c r="B286" s="177" t="s">
        <v>517</v>
      </c>
      <c r="C286" s="184" t="s">
        <v>518</v>
      </c>
      <c r="D286" s="178" t="s">
        <v>262</v>
      </c>
      <c r="E286" s="179">
        <v>26.230840000000001</v>
      </c>
      <c r="F286" s="180"/>
      <c r="G286" s="181">
        <f t="shared" ref="G286:G292" si="0">ROUND(E286*F286,2)</f>
        <v>0</v>
      </c>
      <c r="H286" s="162"/>
      <c r="I286" s="161">
        <f t="shared" ref="I286:I292" si="1">ROUND(E286*H286,2)</f>
        <v>0</v>
      </c>
      <c r="J286" s="162"/>
      <c r="K286" s="161">
        <f t="shared" ref="K286:K292" si="2">ROUND(E286*J286,2)</f>
        <v>0</v>
      </c>
      <c r="L286" s="161">
        <v>21</v>
      </c>
      <c r="M286" s="161">
        <f t="shared" ref="M286:M292" si="3">G286*(1+L286/100)</f>
        <v>0</v>
      </c>
      <c r="N286" s="161">
        <v>0</v>
      </c>
      <c r="O286" s="161">
        <f t="shared" ref="O286:O292" si="4">ROUND(E286*N286,2)</f>
        <v>0</v>
      </c>
      <c r="P286" s="161">
        <v>0</v>
      </c>
      <c r="Q286" s="161">
        <f t="shared" ref="Q286:Q292" si="5">ROUND(E286*P286,2)</f>
        <v>0</v>
      </c>
      <c r="R286" s="161"/>
      <c r="S286" s="161" t="s">
        <v>182</v>
      </c>
      <c r="T286" s="161" t="s">
        <v>211</v>
      </c>
      <c r="U286" s="161">
        <v>0.27700000000000002</v>
      </c>
      <c r="V286" s="161">
        <f t="shared" ref="V286:V292" si="6">ROUND(E286*U286,2)</f>
        <v>7.27</v>
      </c>
      <c r="W286" s="161"/>
      <c r="X286" s="161" t="s">
        <v>519</v>
      </c>
      <c r="Y286" s="151"/>
      <c r="Z286" s="151"/>
      <c r="AA286" s="151"/>
      <c r="AB286" s="151"/>
      <c r="AC286" s="151"/>
      <c r="AD286" s="151"/>
      <c r="AE286" s="151"/>
      <c r="AF286" s="151"/>
      <c r="AG286" s="151" t="s">
        <v>520</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76">
        <v>91</v>
      </c>
      <c r="B287" s="177" t="s">
        <v>521</v>
      </c>
      <c r="C287" s="184" t="s">
        <v>522</v>
      </c>
      <c r="D287" s="178" t="s">
        <v>262</v>
      </c>
      <c r="E287" s="179">
        <v>26.230840000000001</v>
      </c>
      <c r="F287" s="180"/>
      <c r="G287" s="181">
        <f t="shared" si="0"/>
        <v>0</v>
      </c>
      <c r="H287" s="162"/>
      <c r="I287" s="161">
        <f t="shared" si="1"/>
        <v>0</v>
      </c>
      <c r="J287" s="162"/>
      <c r="K287" s="161">
        <f t="shared" si="2"/>
        <v>0</v>
      </c>
      <c r="L287" s="161">
        <v>21</v>
      </c>
      <c r="M287" s="161">
        <f t="shared" si="3"/>
        <v>0</v>
      </c>
      <c r="N287" s="161">
        <v>0</v>
      </c>
      <c r="O287" s="161">
        <f t="shared" si="4"/>
        <v>0</v>
      </c>
      <c r="P287" s="161">
        <v>0</v>
      </c>
      <c r="Q287" s="161">
        <f t="shared" si="5"/>
        <v>0</v>
      </c>
      <c r="R287" s="161"/>
      <c r="S287" s="161" t="s">
        <v>182</v>
      </c>
      <c r="T287" s="161" t="s">
        <v>211</v>
      </c>
      <c r="U287" s="161">
        <v>0.93300000000000005</v>
      </c>
      <c r="V287" s="161">
        <f t="shared" si="6"/>
        <v>24.47</v>
      </c>
      <c r="W287" s="161"/>
      <c r="X287" s="161" t="s">
        <v>519</v>
      </c>
      <c r="Y287" s="151"/>
      <c r="Z287" s="151"/>
      <c r="AA287" s="151"/>
      <c r="AB287" s="151"/>
      <c r="AC287" s="151"/>
      <c r="AD287" s="151"/>
      <c r="AE287" s="151"/>
      <c r="AF287" s="151"/>
      <c r="AG287" s="151" t="s">
        <v>520</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76">
        <v>92</v>
      </c>
      <c r="B288" s="177" t="s">
        <v>523</v>
      </c>
      <c r="C288" s="184" t="s">
        <v>524</v>
      </c>
      <c r="D288" s="178" t="s">
        <v>262</v>
      </c>
      <c r="E288" s="179">
        <v>26.230840000000001</v>
      </c>
      <c r="F288" s="180"/>
      <c r="G288" s="181">
        <f t="shared" si="0"/>
        <v>0</v>
      </c>
      <c r="H288" s="162"/>
      <c r="I288" s="161">
        <f t="shared" si="1"/>
        <v>0</v>
      </c>
      <c r="J288" s="162"/>
      <c r="K288" s="161">
        <f t="shared" si="2"/>
        <v>0</v>
      </c>
      <c r="L288" s="161">
        <v>21</v>
      </c>
      <c r="M288" s="161">
        <f t="shared" si="3"/>
        <v>0</v>
      </c>
      <c r="N288" s="161">
        <v>0</v>
      </c>
      <c r="O288" s="161">
        <f t="shared" si="4"/>
        <v>0</v>
      </c>
      <c r="P288" s="161">
        <v>0</v>
      </c>
      <c r="Q288" s="161">
        <f t="shared" si="5"/>
        <v>0</v>
      </c>
      <c r="R288" s="161"/>
      <c r="S288" s="161" t="s">
        <v>182</v>
      </c>
      <c r="T288" s="161" t="s">
        <v>211</v>
      </c>
      <c r="U288" s="161">
        <v>0.65300000000000002</v>
      </c>
      <c r="V288" s="161">
        <f t="shared" si="6"/>
        <v>17.13</v>
      </c>
      <c r="W288" s="161"/>
      <c r="X288" s="161" t="s">
        <v>519</v>
      </c>
      <c r="Y288" s="151"/>
      <c r="Z288" s="151"/>
      <c r="AA288" s="151"/>
      <c r="AB288" s="151"/>
      <c r="AC288" s="151"/>
      <c r="AD288" s="151"/>
      <c r="AE288" s="151"/>
      <c r="AF288" s="151"/>
      <c r="AG288" s="151" t="s">
        <v>520</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76">
        <v>93</v>
      </c>
      <c r="B289" s="177" t="s">
        <v>525</v>
      </c>
      <c r="C289" s="184" t="s">
        <v>526</v>
      </c>
      <c r="D289" s="178" t="s">
        <v>262</v>
      </c>
      <c r="E289" s="179">
        <v>26.230840000000001</v>
      </c>
      <c r="F289" s="180"/>
      <c r="G289" s="181">
        <f t="shared" si="0"/>
        <v>0</v>
      </c>
      <c r="H289" s="162"/>
      <c r="I289" s="161">
        <f t="shared" si="1"/>
        <v>0</v>
      </c>
      <c r="J289" s="162"/>
      <c r="K289" s="161">
        <f t="shared" si="2"/>
        <v>0</v>
      </c>
      <c r="L289" s="161">
        <v>21</v>
      </c>
      <c r="M289" s="161">
        <f t="shared" si="3"/>
        <v>0</v>
      </c>
      <c r="N289" s="161">
        <v>0</v>
      </c>
      <c r="O289" s="161">
        <f t="shared" si="4"/>
        <v>0</v>
      </c>
      <c r="P289" s="161">
        <v>0</v>
      </c>
      <c r="Q289" s="161">
        <f t="shared" si="5"/>
        <v>0</v>
      </c>
      <c r="R289" s="161"/>
      <c r="S289" s="161" t="s">
        <v>182</v>
      </c>
      <c r="T289" s="161" t="s">
        <v>211</v>
      </c>
      <c r="U289" s="161">
        <v>0.49</v>
      </c>
      <c r="V289" s="161">
        <f t="shared" si="6"/>
        <v>12.85</v>
      </c>
      <c r="W289" s="161"/>
      <c r="X289" s="161" t="s">
        <v>519</v>
      </c>
      <c r="Y289" s="151"/>
      <c r="Z289" s="151"/>
      <c r="AA289" s="151"/>
      <c r="AB289" s="151"/>
      <c r="AC289" s="151"/>
      <c r="AD289" s="151"/>
      <c r="AE289" s="151"/>
      <c r="AF289" s="151"/>
      <c r="AG289" s="151" t="s">
        <v>520</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76">
        <v>94</v>
      </c>
      <c r="B290" s="177" t="s">
        <v>527</v>
      </c>
      <c r="C290" s="184" t="s">
        <v>528</v>
      </c>
      <c r="D290" s="178" t="s">
        <v>262</v>
      </c>
      <c r="E290" s="179">
        <v>262.30838999999997</v>
      </c>
      <c r="F290" s="180"/>
      <c r="G290" s="181">
        <f t="shared" si="0"/>
        <v>0</v>
      </c>
      <c r="H290" s="162"/>
      <c r="I290" s="161">
        <f t="shared" si="1"/>
        <v>0</v>
      </c>
      <c r="J290" s="162"/>
      <c r="K290" s="161">
        <f t="shared" si="2"/>
        <v>0</v>
      </c>
      <c r="L290" s="161">
        <v>21</v>
      </c>
      <c r="M290" s="161">
        <f t="shared" si="3"/>
        <v>0</v>
      </c>
      <c r="N290" s="161">
        <v>0</v>
      </c>
      <c r="O290" s="161">
        <f t="shared" si="4"/>
        <v>0</v>
      </c>
      <c r="P290" s="161">
        <v>0</v>
      </c>
      <c r="Q290" s="161">
        <f t="shared" si="5"/>
        <v>0</v>
      </c>
      <c r="R290" s="161"/>
      <c r="S290" s="161" t="s">
        <v>182</v>
      </c>
      <c r="T290" s="161" t="s">
        <v>211</v>
      </c>
      <c r="U290" s="161">
        <v>0</v>
      </c>
      <c r="V290" s="161">
        <f t="shared" si="6"/>
        <v>0</v>
      </c>
      <c r="W290" s="161"/>
      <c r="X290" s="161" t="s">
        <v>519</v>
      </c>
      <c r="Y290" s="151"/>
      <c r="Z290" s="151"/>
      <c r="AA290" s="151"/>
      <c r="AB290" s="151"/>
      <c r="AC290" s="151"/>
      <c r="AD290" s="151"/>
      <c r="AE290" s="151"/>
      <c r="AF290" s="151"/>
      <c r="AG290" s="151" t="s">
        <v>520</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76">
        <v>95</v>
      </c>
      <c r="B291" s="177" t="s">
        <v>529</v>
      </c>
      <c r="C291" s="184" t="s">
        <v>530</v>
      </c>
      <c r="D291" s="178" t="s">
        <v>262</v>
      </c>
      <c r="E291" s="179">
        <v>26.230840000000001</v>
      </c>
      <c r="F291" s="180"/>
      <c r="G291" s="181">
        <f t="shared" si="0"/>
        <v>0</v>
      </c>
      <c r="H291" s="162"/>
      <c r="I291" s="161">
        <f t="shared" si="1"/>
        <v>0</v>
      </c>
      <c r="J291" s="162"/>
      <c r="K291" s="161">
        <f t="shared" si="2"/>
        <v>0</v>
      </c>
      <c r="L291" s="161">
        <v>21</v>
      </c>
      <c r="M291" s="161">
        <f t="shared" si="3"/>
        <v>0</v>
      </c>
      <c r="N291" s="161">
        <v>0</v>
      </c>
      <c r="O291" s="161">
        <f t="shared" si="4"/>
        <v>0</v>
      </c>
      <c r="P291" s="161">
        <v>0</v>
      </c>
      <c r="Q291" s="161">
        <f t="shared" si="5"/>
        <v>0</v>
      </c>
      <c r="R291" s="161"/>
      <c r="S291" s="161" t="s">
        <v>182</v>
      </c>
      <c r="T291" s="161" t="s">
        <v>211</v>
      </c>
      <c r="U291" s="161">
        <v>0.94199999999999995</v>
      </c>
      <c r="V291" s="161">
        <f t="shared" si="6"/>
        <v>24.71</v>
      </c>
      <c r="W291" s="161"/>
      <c r="X291" s="161" t="s">
        <v>519</v>
      </c>
      <c r="Y291" s="151"/>
      <c r="Z291" s="151"/>
      <c r="AA291" s="151"/>
      <c r="AB291" s="151"/>
      <c r="AC291" s="151"/>
      <c r="AD291" s="151"/>
      <c r="AE291" s="151"/>
      <c r="AF291" s="151"/>
      <c r="AG291" s="151" t="s">
        <v>520</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70">
        <v>96</v>
      </c>
      <c r="B292" s="171" t="s">
        <v>531</v>
      </c>
      <c r="C292" s="185" t="s">
        <v>532</v>
      </c>
      <c r="D292" s="172" t="s">
        <v>262</v>
      </c>
      <c r="E292" s="173">
        <v>26.230840000000001</v>
      </c>
      <c r="F292" s="174"/>
      <c r="G292" s="175">
        <f t="shared" si="0"/>
        <v>0</v>
      </c>
      <c r="H292" s="162"/>
      <c r="I292" s="161">
        <f t="shared" si="1"/>
        <v>0</v>
      </c>
      <c r="J292" s="162"/>
      <c r="K292" s="161">
        <f t="shared" si="2"/>
        <v>0</v>
      </c>
      <c r="L292" s="161">
        <v>21</v>
      </c>
      <c r="M292" s="161">
        <f t="shared" si="3"/>
        <v>0</v>
      </c>
      <c r="N292" s="161">
        <v>0</v>
      </c>
      <c r="O292" s="161">
        <f t="shared" si="4"/>
        <v>0</v>
      </c>
      <c r="P292" s="161">
        <v>0</v>
      </c>
      <c r="Q292" s="161">
        <f t="shared" si="5"/>
        <v>0</v>
      </c>
      <c r="R292" s="161"/>
      <c r="S292" s="161" t="s">
        <v>182</v>
      </c>
      <c r="T292" s="161" t="s">
        <v>211</v>
      </c>
      <c r="U292" s="161">
        <v>0</v>
      </c>
      <c r="V292" s="161">
        <f t="shared" si="6"/>
        <v>0</v>
      </c>
      <c r="W292" s="161"/>
      <c r="X292" s="161" t="s">
        <v>519</v>
      </c>
      <c r="Y292" s="151"/>
      <c r="Z292" s="151"/>
      <c r="AA292" s="151"/>
      <c r="AB292" s="151"/>
      <c r="AC292" s="151"/>
      <c r="AD292" s="151"/>
      <c r="AE292" s="151"/>
      <c r="AF292" s="151"/>
      <c r="AG292" s="151" t="s">
        <v>520</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c r="A293" s="3"/>
      <c r="B293" s="4"/>
      <c r="C293" s="186"/>
      <c r="D293" s="6"/>
      <c r="E293" s="3"/>
      <c r="F293" s="3"/>
      <c r="G293" s="3"/>
      <c r="H293" s="3"/>
      <c r="I293" s="3"/>
      <c r="J293" s="3"/>
      <c r="K293" s="3"/>
      <c r="L293" s="3"/>
      <c r="M293" s="3"/>
      <c r="N293" s="3"/>
      <c r="O293" s="3"/>
      <c r="P293" s="3"/>
      <c r="Q293" s="3"/>
      <c r="R293" s="3"/>
      <c r="S293" s="3"/>
      <c r="T293" s="3"/>
      <c r="U293" s="3"/>
      <c r="V293" s="3"/>
      <c r="W293" s="3"/>
      <c r="X293" s="3"/>
      <c r="AE293">
        <v>15</v>
      </c>
      <c r="AF293">
        <v>21</v>
      </c>
      <c r="AG293" t="s">
        <v>164</v>
      </c>
    </row>
    <row r="294" spans="1:60">
      <c r="A294" s="154"/>
      <c r="B294" s="155" t="s">
        <v>31</v>
      </c>
      <c r="C294" s="187"/>
      <c r="D294" s="156"/>
      <c r="E294" s="157"/>
      <c r="F294" s="157"/>
      <c r="G294" s="182">
        <f>G8+G40+G45+G60+G83+G93+G95+G100+G165+G167+G178+G182+G209+G257+G272+G277+G285</f>
        <v>0</v>
      </c>
      <c r="H294" s="3"/>
      <c r="I294" s="3"/>
      <c r="J294" s="3"/>
      <c r="K294" s="3"/>
      <c r="L294" s="3"/>
      <c r="M294" s="3"/>
      <c r="N294" s="3"/>
      <c r="O294" s="3"/>
      <c r="P294" s="3"/>
      <c r="Q294" s="3"/>
      <c r="R294" s="3"/>
      <c r="S294" s="3"/>
      <c r="T294" s="3"/>
      <c r="U294" s="3"/>
      <c r="V294" s="3"/>
      <c r="W294" s="3"/>
      <c r="X294" s="3"/>
      <c r="AE294">
        <f>SUMIF(L7:L292,AE293,G7:G292)</f>
        <v>0</v>
      </c>
      <c r="AF294">
        <f>SUMIF(L7:L292,AF293,G7:G292)</f>
        <v>0</v>
      </c>
      <c r="AG294" t="s">
        <v>199</v>
      </c>
    </row>
    <row r="295" spans="1:60">
      <c r="A295" s="3"/>
      <c r="B295" s="4"/>
      <c r="C295" s="186"/>
      <c r="D295" s="6"/>
      <c r="E295" s="3"/>
      <c r="F295" s="3"/>
      <c r="G295" s="3"/>
      <c r="H295" s="3"/>
      <c r="I295" s="3"/>
      <c r="J295" s="3"/>
      <c r="K295" s="3"/>
      <c r="L295" s="3"/>
      <c r="M295" s="3"/>
      <c r="N295" s="3"/>
      <c r="O295" s="3"/>
      <c r="P295" s="3"/>
      <c r="Q295" s="3"/>
      <c r="R295" s="3"/>
      <c r="S295" s="3"/>
      <c r="T295" s="3"/>
      <c r="U295" s="3"/>
      <c r="V295" s="3"/>
      <c r="W295" s="3"/>
      <c r="X295" s="3"/>
    </row>
    <row r="296" spans="1:60">
      <c r="A296" s="3"/>
      <c r="B296" s="4"/>
      <c r="C296" s="186"/>
      <c r="D296" s="6"/>
      <c r="E296" s="3"/>
      <c r="F296" s="3"/>
      <c r="G296" s="3"/>
      <c r="H296" s="3"/>
      <c r="I296" s="3"/>
      <c r="J296" s="3"/>
      <c r="K296" s="3"/>
      <c r="L296" s="3"/>
      <c r="M296" s="3"/>
      <c r="N296" s="3"/>
      <c r="O296" s="3"/>
      <c r="P296" s="3"/>
      <c r="Q296" s="3"/>
      <c r="R296" s="3"/>
      <c r="S296" s="3"/>
      <c r="T296" s="3"/>
      <c r="U296" s="3"/>
      <c r="V296" s="3"/>
      <c r="W296" s="3"/>
      <c r="X296" s="3"/>
    </row>
    <row r="297" spans="1:60">
      <c r="A297" s="273" t="s">
        <v>200</v>
      </c>
      <c r="B297" s="273"/>
      <c r="C297" s="274"/>
      <c r="D297" s="6"/>
      <c r="E297" s="3"/>
      <c r="F297" s="3"/>
      <c r="G297" s="3"/>
      <c r="H297" s="3"/>
      <c r="I297" s="3"/>
      <c r="J297" s="3"/>
      <c r="K297" s="3"/>
      <c r="L297" s="3"/>
      <c r="M297" s="3"/>
      <c r="N297" s="3"/>
      <c r="O297" s="3"/>
      <c r="P297" s="3"/>
      <c r="Q297" s="3"/>
      <c r="R297" s="3"/>
      <c r="S297" s="3"/>
      <c r="T297" s="3"/>
      <c r="U297" s="3"/>
      <c r="V297" s="3"/>
      <c r="W297" s="3"/>
      <c r="X297" s="3"/>
    </row>
    <row r="298" spans="1:60">
      <c r="A298" s="254"/>
      <c r="B298" s="255"/>
      <c r="C298" s="256"/>
      <c r="D298" s="255"/>
      <c r="E298" s="255"/>
      <c r="F298" s="255"/>
      <c r="G298" s="257"/>
      <c r="H298" s="3"/>
      <c r="I298" s="3"/>
      <c r="J298" s="3"/>
      <c r="K298" s="3"/>
      <c r="L298" s="3"/>
      <c r="M298" s="3"/>
      <c r="N298" s="3"/>
      <c r="O298" s="3"/>
      <c r="P298" s="3"/>
      <c r="Q298" s="3"/>
      <c r="R298" s="3"/>
      <c r="S298" s="3"/>
      <c r="T298" s="3"/>
      <c r="U298" s="3"/>
      <c r="V298" s="3"/>
      <c r="W298" s="3"/>
      <c r="X298" s="3"/>
      <c r="AG298" t="s">
        <v>201</v>
      </c>
    </row>
    <row r="299" spans="1:60">
      <c r="A299" s="258"/>
      <c r="B299" s="259"/>
      <c r="C299" s="260"/>
      <c r="D299" s="259"/>
      <c r="E299" s="259"/>
      <c r="F299" s="259"/>
      <c r="G299" s="261"/>
      <c r="H299" s="3"/>
      <c r="I299" s="3"/>
      <c r="J299" s="3"/>
      <c r="K299" s="3"/>
      <c r="L299" s="3"/>
      <c r="M299" s="3"/>
      <c r="N299" s="3"/>
      <c r="O299" s="3"/>
      <c r="P299" s="3"/>
      <c r="Q299" s="3"/>
      <c r="R299" s="3"/>
      <c r="S299" s="3"/>
      <c r="T299" s="3"/>
      <c r="U299" s="3"/>
      <c r="V299" s="3"/>
      <c r="W299" s="3"/>
      <c r="X299" s="3"/>
    </row>
    <row r="300" spans="1:60">
      <c r="A300" s="258"/>
      <c r="B300" s="259"/>
      <c r="C300" s="260"/>
      <c r="D300" s="259"/>
      <c r="E300" s="259"/>
      <c r="F300" s="259"/>
      <c r="G300" s="261"/>
      <c r="H300" s="3"/>
      <c r="I300" s="3"/>
      <c r="J300" s="3"/>
      <c r="K300" s="3"/>
      <c r="L300" s="3"/>
      <c r="M300" s="3"/>
      <c r="N300" s="3"/>
      <c r="O300" s="3"/>
      <c r="P300" s="3"/>
      <c r="Q300" s="3"/>
      <c r="R300" s="3"/>
      <c r="S300" s="3"/>
      <c r="T300" s="3"/>
      <c r="U300" s="3"/>
      <c r="V300" s="3"/>
      <c r="W300" s="3"/>
      <c r="X300" s="3"/>
    </row>
    <row r="301" spans="1:60">
      <c r="A301" s="258"/>
      <c r="B301" s="259"/>
      <c r="C301" s="260"/>
      <c r="D301" s="259"/>
      <c r="E301" s="259"/>
      <c r="F301" s="259"/>
      <c r="G301" s="261"/>
      <c r="H301" s="3"/>
      <c r="I301" s="3"/>
      <c r="J301" s="3"/>
      <c r="K301" s="3"/>
      <c r="L301" s="3"/>
      <c r="M301" s="3"/>
      <c r="N301" s="3"/>
      <c r="O301" s="3"/>
      <c r="P301" s="3"/>
      <c r="Q301" s="3"/>
      <c r="R301" s="3"/>
      <c r="S301" s="3"/>
      <c r="T301" s="3"/>
      <c r="U301" s="3"/>
      <c r="V301" s="3"/>
      <c r="W301" s="3"/>
      <c r="X301" s="3"/>
    </row>
    <row r="302" spans="1:60">
      <c r="A302" s="262"/>
      <c r="B302" s="263"/>
      <c r="C302" s="264"/>
      <c r="D302" s="263"/>
      <c r="E302" s="263"/>
      <c r="F302" s="263"/>
      <c r="G302" s="265"/>
      <c r="H302" s="3"/>
      <c r="I302" s="3"/>
      <c r="J302" s="3"/>
      <c r="K302" s="3"/>
      <c r="L302" s="3"/>
      <c r="M302" s="3"/>
      <c r="N302" s="3"/>
      <c r="O302" s="3"/>
      <c r="P302" s="3"/>
      <c r="Q302" s="3"/>
      <c r="R302" s="3"/>
      <c r="S302" s="3"/>
      <c r="T302" s="3"/>
      <c r="U302" s="3"/>
      <c r="V302" s="3"/>
      <c r="W302" s="3"/>
      <c r="X302" s="3"/>
    </row>
    <row r="303" spans="1:60">
      <c r="A303" s="3"/>
      <c r="B303" s="4"/>
      <c r="C303" s="186"/>
      <c r="D303" s="6"/>
      <c r="E303" s="3"/>
      <c r="F303" s="3"/>
      <c r="G303" s="3"/>
      <c r="H303" s="3"/>
      <c r="I303" s="3"/>
      <c r="J303" s="3"/>
      <c r="K303" s="3"/>
      <c r="L303" s="3"/>
      <c r="M303" s="3"/>
      <c r="N303" s="3"/>
      <c r="O303" s="3"/>
      <c r="P303" s="3"/>
      <c r="Q303" s="3"/>
      <c r="R303" s="3"/>
      <c r="S303" s="3"/>
      <c r="T303" s="3"/>
      <c r="U303" s="3"/>
      <c r="V303" s="3"/>
      <c r="W303" s="3"/>
      <c r="X303" s="3"/>
    </row>
    <row r="304" spans="1:60">
      <c r="C304" s="188"/>
      <c r="D304" s="10"/>
      <c r="AG304" t="s">
        <v>202</v>
      </c>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6">
    <mergeCell ref="A298:G302"/>
    <mergeCell ref="A1:G1"/>
    <mergeCell ref="C2:G2"/>
    <mergeCell ref="C3:G3"/>
    <mergeCell ref="C4:G4"/>
    <mergeCell ref="A297:C29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B2" sqref="B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50</v>
      </c>
      <c r="C4" s="270" t="s">
        <v>51</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68</v>
      </c>
      <c r="C8" s="183" t="s">
        <v>70</v>
      </c>
      <c r="D8" s="166"/>
      <c r="E8" s="167"/>
      <c r="F8" s="168"/>
      <c r="G8" s="169">
        <f>SUMIF(AG9:AG14,"&lt;&gt;NOR",G9:G14)</f>
        <v>0</v>
      </c>
      <c r="H8" s="163"/>
      <c r="I8" s="163">
        <f>SUM(I9:I14)</f>
        <v>0</v>
      </c>
      <c r="J8" s="163"/>
      <c r="K8" s="163">
        <f>SUM(K9:K14)</f>
        <v>0</v>
      </c>
      <c r="L8" s="163"/>
      <c r="M8" s="163">
        <f>SUM(M9:M14)</f>
        <v>0</v>
      </c>
      <c r="N8" s="163"/>
      <c r="O8" s="163">
        <f>SUM(O9:O14)</f>
        <v>0</v>
      </c>
      <c r="P8" s="163"/>
      <c r="Q8" s="163">
        <f>SUM(Q9:Q14)</f>
        <v>0</v>
      </c>
      <c r="R8" s="163"/>
      <c r="S8" s="163"/>
      <c r="T8" s="163"/>
      <c r="U8" s="163"/>
      <c r="V8" s="163">
        <f>SUM(V9:V14)</f>
        <v>0</v>
      </c>
      <c r="W8" s="163"/>
      <c r="X8" s="163"/>
      <c r="AG8" t="s">
        <v>178</v>
      </c>
    </row>
    <row r="9" spans="1:60" outlineLevel="1">
      <c r="A9" s="176">
        <v>1</v>
      </c>
      <c r="B9" s="177" t="s">
        <v>533</v>
      </c>
      <c r="C9" s="184" t="s">
        <v>534</v>
      </c>
      <c r="D9" s="178" t="s">
        <v>255</v>
      </c>
      <c r="E9" s="179">
        <v>17</v>
      </c>
      <c r="F9" s="180"/>
      <c r="G9" s="181">
        <f t="shared" ref="G9:G14" si="0">ROUND(E9*F9,2)</f>
        <v>0</v>
      </c>
      <c r="H9" s="162"/>
      <c r="I9" s="161">
        <f t="shared" ref="I9:I14" si="1">ROUND(E9*H9,2)</f>
        <v>0</v>
      </c>
      <c r="J9" s="162"/>
      <c r="K9" s="161">
        <f t="shared" ref="K9:K14" si="2">ROUND(E9*J9,2)</f>
        <v>0</v>
      </c>
      <c r="L9" s="161">
        <v>21</v>
      </c>
      <c r="M9" s="161">
        <f t="shared" ref="M9:M14" si="3">G9*(1+L9/100)</f>
        <v>0</v>
      </c>
      <c r="N9" s="161">
        <v>0</v>
      </c>
      <c r="O9" s="161">
        <f t="shared" ref="O9:O14" si="4">ROUND(E9*N9,2)</f>
        <v>0</v>
      </c>
      <c r="P9" s="161">
        <v>0</v>
      </c>
      <c r="Q9" s="161">
        <f t="shared" ref="Q9:Q14" si="5">ROUND(E9*P9,2)</f>
        <v>0</v>
      </c>
      <c r="R9" s="161"/>
      <c r="S9" s="161" t="s">
        <v>252</v>
      </c>
      <c r="T9" s="161" t="s">
        <v>188</v>
      </c>
      <c r="U9" s="161">
        <v>0</v>
      </c>
      <c r="V9" s="161">
        <f t="shared" ref="V9:V14" si="6">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535</v>
      </c>
      <c r="C10" s="184" t="s">
        <v>536</v>
      </c>
      <c r="D10" s="178" t="s">
        <v>255</v>
      </c>
      <c r="E10" s="179">
        <v>1</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252</v>
      </c>
      <c r="T10" s="161" t="s">
        <v>188</v>
      </c>
      <c r="U10" s="161">
        <v>0</v>
      </c>
      <c r="V10" s="161">
        <f t="shared" si="6"/>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537</v>
      </c>
      <c r="C11" s="184" t="s">
        <v>538</v>
      </c>
      <c r="D11" s="178" t="s">
        <v>255</v>
      </c>
      <c r="E11" s="179">
        <v>58</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252</v>
      </c>
      <c r="T11" s="161" t="s">
        <v>188</v>
      </c>
      <c r="U11" s="161">
        <v>0</v>
      </c>
      <c r="V11" s="161">
        <f t="shared" si="6"/>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539</v>
      </c>
      <c r="C12" s="184" t="s">
        <v>540</v>
      </c>
      <c r="D12" s="178" t="s">
        <v>255</v>
      </c>
      <c r="E12" s="179">
        <v>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252</v>
      </c>
      <c r="T12" s="161" t="s">
        <v>188</v>
      </c>
      <c r="U12" s="161">
        <v>0</v>
      </c>
      <c r="V12" s="161">
        <f t="shared" si="6"/>
        <v>0</v>
      </c>
      <c r="W12" s="161"/>
      <c r="X12" s="161" t="s">
        <v>206</v>
      </c>
      <c r="Y12" s="151"/>
      <c r="Z12" s="151"/>
      <c r="AA12" s="151"/>
      <c r="AB12" s="151"/>
      <c r="AC12" s="151"/>
      <c r="AD12" s="151"/>
      <c r="AE12" s="151"/>
      <c r="AF12" s="151"/>
      <c r="AG12" s="151" t="s">
        <v>258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541</v>
      </c>
      <c r="C13" s="184" t="s">
        <v>542</v>
      </c>
      <c r="D13" s="178" t="s">
        <v>255</v>
      </c>
      <c r="E13" s="179">
        <v>1</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252</v>
      </c>
      <c r="T13" s="161" t="s">
        <v>188</v>
      </c>
      <c r="U13" s="161">
        <v>0</v>
      </c>
      <c r="V13" s="161">
        <f t="shared" si="6"/>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6</v>
      </c>
      <c r="B14" s="177" t="s">
        <v>543</v>
      </c>
      <c r="C14" s="184" t="s">
        <v>544</v>
      </c>
      <c r="D14" s="178" t="s">
        <v>255</v>
      </c>
      <c r="E14" s="179">
        <v>1</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252</v>
      </c>
      <c r="T14" s="161" t="s">
        <v>188</v>
      </c>
      <c r="U14" s="161">
        <v>0</v>
      </c>
      <c r="V14" s="161">
        <f t="shared" si="6"/>
        <v>0</v>
      </c>
      <c r="W14" s="161"/>
      <c r="X14" s="161" t="s">
        <v>206</v>
      </c>
      <c r="Y14" s="151"/>
      <c r="Z14" s="151"/>
      <c r="AA14" s="151"/>
      <c r="AB14" s="151"/>
      <c r="AC14" s="151"/>
      <c r="AD14" s="151"/>
      <c r="AE14" s="151"/>
      <c r="AF14" s="151"/>
      <c r="AG14" s="151" t="s">
        <v>258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c r="A15" s="164" t="s">
        <v>177</v>
      </c>
      <c r="B15" s="165" t="s">
        <v>86</v>
      </c>
      <c r="C15" s="183" t="s">
        <v>75</v>
      </c>
      <c r="D15" s="166"/>
      <c r="E15" s="167"/>
      <c r="F15" s="168"/>
      <c r="G15" s="169">
        <f>SUMIF(AG16:AG20,"&lt;&gt;NOR",G16:G20)</f>
        <v>0</v>
      </c>
      <c r="H15" s="163"/>
      <c r="I15" s="163">
        <f>SUM(I16:I20)</f>
        <v>0</v>
      </c>
      <c r="J15" s="163"/>
      <c r="K15" s="163">
        <f>SUM(K16:K20)</f>
        <v>0</v>
      </c>
      <c r="L15" s="163"/>
      <c r="M15" s="163">
        <f>SUM(M16:M20)</f>
        <v>0</v>
      </c>
      <c r="N15" s="163"/>
      <c r="O15" s="163">
        <f>SUM(O16:O20)</f>
        <v>0</v>
      </c>
      <c r="P15" s="163"/>
      <c r="Q15" s="163">
        <f>SUM(Q16:Q20)</f>
        <v>0</v>
      </c>
      <c r="R15" s="163"/>
      <c r="S15" s="163"/>
      <c r="T15" s="163"/>
      <c r="U15" s="163"/>
      <c r="V15" s="163">
        <f>SUM(V16:V20)</f>
        <v>0</v>
      </c>
      <c r="W15" s="163"/>
      <c r="X15" s="163"/>
      <c r="AG15" t="s">
        <v>178</v>
      </c>
    </row>
    <row r="16" spans="1:60" ht="20.399999999999999" outlineLevel="1">
      <c r="A16" s="176">
        <v>7</v>
      </c>
      <c r="B16" s="177" t="s">
        <v>545</v>
      </c>
      <c r="C16" s="184" t="s">
        <v>546</v>
      </c>
      <c r="D16" s="178" t="s">
        <v>255</v>
      </c>
      <c r="E16" s="179">
        <v>4</v>
      </c>
      <c r="F16" s="180"/>
      <c r="G16" s="181">
        <f>ROUND(E16*F16,2)</f>
        <v>0</v>
      </c>
      <c r="H16" s="162"/>
      <c r="I16" s="161">
        <f>ROUND(E16*H16,2)</f>
        <v>0</v>
      </c>
      <c r="J16" s="162"/>
      <c r="K16" s="161">
        <f>ROUND(E16*J16,2)</f>
        <v>0</v>
      </c>
      <c r="L16" s="161">
        <v>21</v>
      </c>
      <c r="M16" s="161">
        <f>G16*(1+L16/100)</f>
        <v>0</v>
      </c>
      <c r="N16" s="161">
        <v>0</v>
      </c>
      <c r="O16" s="161">
        <f>ROUND(E16*N16,2)</f>
        <v>0</v>
      </c>
      <c r="P16" s="161">
        <v>0</v>
      </c>
      <c r="Q16" s="161">
        <f>ROUND(E16*P16,2)</f>
        <v>0</v>
      </c>
      <c r="R16" s="161"/>
      <c r="S16" s="161" t="s">
        <v>252</v>
      </c>
      <c r="T16" s="161" t="s">
        <v>188</v>
      </c>
      <c r="U16" s="161">
        <v>0</v>
      </c>
      <c r="V16" s="161">
        <f>ROUND(E16*U16,2)</f>
        <v>0</v>
      </c>
      <c r="W16" s="161"/>
      <c r="X16" s="161" t="s">
        <v>435</v>
      </c>
      <c r="Y16" s="151"/>
      <c r="Z16" s="151"/>
      <c r="AA16" s="151"/>
      <c r="AB16" s="151"/>
      <c r="AC16" s="151"/>
      <c r="AD16" s="151"/>
      <c r="AE16" s="151"/>
      <c r="AF16" s="151"/>
      <c r="AG16" s="151" t="s">
        <v>547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0.6" outlineLevel="1">
      <c r="A17" s="176">
        <v>8</v>
      </c>
      <c r="B17" s="177" t="s">
        <v>548</v>
      </c>
      <c r="C17" s="184" t="s">
        <v>549</v>
      </c>
      <c r="D17" s="178" t="s">
        <v>255</v>
      </c>
      <c r="E17" s="179">
        <v>13</v>
      </c>
      <c r="F17" s="180"/>
      <c r="G17" s="181">
        <f>ROUND(E17*F17,2)</f>
        <v>0</v>
      </c>
      <c r="H17" s="162"/>
      <c r="I17" s="161">
        <f>ROUND(E17*H17,2)</f>
        <v>0</v>
      </c>
      <c r="J17" s="162"/>
      <c r="K17" s="161">
        <f>ROUND(E17*J17,2)</f>
        <v>0</v>
      </c>
      <c r="L17" s="161">
        <v>21</v>
      </c>
      <c r="M17" s="161">
        <f>G17*(1+L17/100)</f>
        <v>0</v>
      </c>
      <c r="N17" s="161">
        <v>0</v>
      </c>
      <c r="O17" s="161">
        <f>ROUND(E17*N17,2)</f>
        <v>0</v>
      </c>
      <c r="P17" s="161">
        <v>0</v>
      </c>
      <c r="Q17" s="161">
        <f>ROUND(E17*P17,2)</f>
        <v>0</v>
      </c>
      <c r="R17" s="161"/>
      <c r="S17" s="161" t="s">
        <v>252</v>
      </c>
      <c r="T17" s="161" t="s">
        <v>188</v>
      </c>
      <c r="U17" s="161">
        <v>0</v>
      </c>
      <c r="V17" s="161">
        <f>ROUND(E17*U17,2)</f>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6">
        <v>9</v>
      </c>
      <c r="B18" s="177" t="s">
        <v>550</v>
      </c>
      <c r="C18" s="184" t="s">
        <v>551</v>
      </c>
      <c r="D18" s="178" t="s">
        <v>255</v>
      </c>
      <c r="E18" s="179">
        <v>3</v>
      </c>
      <c r="F18" s="180"/>
      <c r="G18" s="181">
        <f>ROUND(E18*F18,2)</f>
        <v>0</v>
      </c>
      <c r="H18" s="162"/>
      <c r="I18" s="161">
        <f>ROUND(E18*H18,2)</f>
        <v>0</v>
      </c>
      <c r="J18" s="162"/>
      <c r="K18" s="161">
        <f>ROUND(E18*J18,2)</f>
        <v>0</v>
      </c>
      <c r="L18" s="161">
        <v>21</v>
      </c>
      <c r="M18" s="161">
        <f>G18*(1+L18/100)</f>
        <v>0</v>
      </c>
      <c r="N18" s="161">
        <v>0</v>
      </c>
      <c r="O18" s="161">
        <f>ROUND(E18*N18,2)</f>
        <v>0</v>
      </c>
      <c r="P18" s="161">
        <v>0</v>
      </c>
      <c r="Q18" s="161">
        <f>ROUND(E18*P18,2)</f>
        <v>0</v>
      </c>
      <c r="R18" s="161"/>
      <c r="S18" s="161" t="s">
        <v>252</v>
      </c>
      <c r="T18" s="161" t="s">
        <v>188</v>
      </c>
      <c r="U18" s="161">
        <v>0</v>
      </c>
      <c r="V18" s="161">
        <f>ROUND(E18*U18,2)</f>
        <v>0</v>
      </c>
      <c r="W18" s="161"/>
      <c r="X18" s="161" t="s">
        <v>206</v>
      </c>
      <c r="Y18" s="151"/>
      <c r="Z18" s="151"/>
      <c r="AA18" s="151"/>
      <c r="AB18" s="151"/>
      <c r="AC18" s="151"/>
      <c r="AD18" s="151"/>
      <c r="AE18" s="151"/>
      <c r="AF18" s="151"/>
      <c r="AG18" s="151" t="s">
        <v>258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6">
        <v>10</v>
      </c>
      <c r="B19" s="177" t="s">
        <v>552</v>
      </c>
      <c r="C19" s="184" t="s">
        <v>553</v>
      </c>
      <c r="D19" s="178" t="s">
        <v>255</v>
      </c>
      <c r="E19" s="179">
        <v>3</v>
      </c>
      <c r="F19" s="180"/>
      <c r="G19" s="181">
        <f>ROUND(E19*F19,2)</f>
        <v>0</v>
      </c>
      <c r="H19" s="162"/>
      <c r="I19" s="161">
        <f>ROUND(E19*H19,2)</f>
        <v>0</v>
      </c>
      <c r="J19" s="162"/>
      <c r="K19" s="161">
        <f>ROUND(E19*J19,2)</f>
        <v>0</v>
      </c>
      <c r="L19" s="161">
        <v>21</v>
      </c>
      <c r="M19" s="161">
        <f>G19*(1+L19/100)</f>
        <v>0</v>
      </c>
      <c r="N19" s="161">
        <v>0</v>
      </c>
      <c r="O19" s="161">
        <f>ROUND(E19*N19,2)</f>
        <v>0</v>
      </c>
      <c r="P19" s="161">
        <v>0</v>
      </c>
      <c r="Q19" s="161">
        <f>ROUND(E19*P19,2)</f>
        <v>0</v>
      </c>
      <c r="R19" s="161"/>
      <c r="S19" s="161" t="s">
        <v>252</v>
      </c>
      <c r="T19" s="161" t="s">
        <v>188</v>
      </c>
      <c r="U19" s="161">
        <v>0</v>
      </c>
      <c r="V19" s="161">
        <f>ROUND(E19*U19,2)</f>
        <v>0</v>
      </c>
      <c r="W19" s="161"/>
      <c r="X19" s="161" t="s">
        <v>206</v>
      </c>
      <c r="Y19" s="151"/>
      <c r="Z19" s="151"/>
      <c r="AA19" s="151"/>
      <c r="AB19" s="151"/>
      <c r="AC19" s="151"/>
      <c r="AD19" s="151"/>
      <c r="AE19" s="151"/>
      <c r="AF19" s="151"/>
      <c r="AG19" s="151" t="s">
        <v>258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6">
        <v>11</v>
      </c>
      <c r="B20" s="177" t="s">
        <v>554</v>
      </c>
      <c r="C20" s="184" t="s">
        <v>555</v>
      </c>
      <c r="D20" s="178" t="s">
        <v>255</v>
      </c>
      <c r="E20" s="179">
        <v>16</v>
      </c>
      <c r="F20" s="180"/>
      <c r="G20" s="181">
        <f>ROUND(E20*F20,2)</f>
        <v>0</v>
      </c>
      <c r="H20" s="162"/>
      <c r="I20" s="161">
        <f>ROUND(E20*H20,2)</f>
        <v>0</v>
      </c>
      <c r="J20" s="162"/>
      <c r="K20" s="161">
        <f>ROUND(E20*J20,2)</f>
        <v>0</v>
      </c>
      <c r="L20" s="161">
        <v>21</v>
      </c>
      <c r="M20" s="161">
        <f>G20*(1+L20/100)</f>
        <v>0</v>
      </c>
      <c r="N20" s="161">
        <v>0</v>
      </c>
      <c r="O20" s="161">
        <f>ROUND(E20*N20,2)</f>
        <v>0</v>
      </c>
      <c r="P20" s="161">
        <v>0</v>
      </c>
      <c r="Q20" s="161">
        <f>ROUND(E20*P20,2)</f>
        <v>0</v>
      </c>
      <c r="R20" s="161"/>
      <c r="S20" s="161" t="s">
        <v>252</v>
      </c>
      <c r="T20" s="161" t="s">
        <v>188</v>
      </c>
      <c r="U20" s="161">
        <v>0</v>
      </c>
      <c r="V20" s="161">
        <f>ROUND(E20*U20,2)</f>
        <v>0</v>
      </c>
      <c r="W20" s="161"/>
      <c r="X20" s="161" t="s">
        <v>206</v>
      </c>
      <c r="Y20" s="151"/>
      <c r="Z20" s="151"/>
      <c r="AA20" s="151"/>
      <c r="AB20" s="151"/>
      <c r="AC20" s="151"/>
      <c r="AD20" s="151"/>
      <c r="AE20" s="151"/>
      <c r="AF20" s="151"/>
      <c r="AG20" s="151" t="s">
        <v>258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c r="A21" s="164" t="s">
        <v>177</v>
      </c>
      <c r="B21" s="165" t="s">
        <v>87</v>
      </c>
      <c r="C21" s="183" t="s">
        <v>89</v>
      </c>
      <c r="D21" s="166"/>
      <c r="E21" s="167"/>
      <c r="F21" s="168"/>
      <c r="G21" s="169">
        <f>SUMIF(AG22:AG25,"&lt;&gt;NOR",G22:G25)</f>
        <v>0</v>
      </c>
      <c r="H21" s="163"/>
      <c r="I21" s="163">
        <f>SUM(I22:I25)</f>
        <v>0</v>
      </c>
      <c r="J21" s="163"/>
      <c r="K21" s="163">
        <f>SUM(K22:K25)</f>
        <v>0</v>
      </c>
      <c r="L21" s="163"/>
      <c r="M21" s="163">
        <f>SUM(M22:M25)</f>
        <v>0</v>
      </c>
      <c r="N21" s="163"/>
      <c r="O21" s="163">
        <f>SUM(O22:O25)</f>
        <v>0</v>
      </c>
      <c r="P21" s="163"/>
      <c r="Q21" s="163">
        <f>SUM(Q22:Q25)</f>
        <v>0</v>
      </c>
      <c r="R21" s="163"/>
      <c r="S21" s="163"/>
      <c r="T21" s="163"/>
      <c r="U21" s="163"/>
      <c r="V21" s="163">
        <f>SUM(V22:V25)</f>
        <v>0</v>
      </c>
      <c r="W21" s="163"/>
      <c r="X21" s="163"/>
      <c r="AG21" t="s">
        <v>178</v>
      </c>
    </row>
    <row r="22" spans="1:60" outlineLevel="1">
      <c r="A22" s="176">
        <v>12</v>
      </c>
      <c r="B22" s="177" t="s">
        <v>556</v>
      </c>
      <c r="C22" s="184" t="s">
        <v>557</v>
      </c>
      <c r="D22" s="178" t="s">
        <v>255</v>
      </c>
      <c r="E22" s="179">
        <v>1</v>
      </c>
      <c r="F22" s="180"/>
      <c r="G22" s="181">
        <f>ROUND(E22*F22,2)</f>
        <v>0</v>
      </c>
      <c r="H22" s="162"/>
      <c r="I22" s="161">
        <f>ROUND(E22*H22,2)</f>
        <v>0</v>
      </c>
      <c r="J22" s="162"/>
      <c r="K22" s="161">
        <f>ROUND(E22*J22,2)</f>
        <v>0</v>
      </c>
      <c r="L22" s="161">
        <v>21</v>
      </c>
      <c r="M22" s="161">
        <f>G22*(1+L22/100)</f>
        <v>0</v>
      </c>
      <c r="N22" s="161">
        <v>0</v>
      </c>
      <c r="O22" s="161">
        <f>ROUND(E22*N22,2)</f>
        <v>0</v>
      </c>
      <c r="P22" s="161">
        <v>0</v>
      </c>
      <c r="Q22" s="161">
        <f>ROUND(E22*P22,2)</f>
        <v>0</v>
      </c>
      <c r="R22" s="161"/>
      <c r="S22" s="161" t="s">
        <v>252</v>
      </c>
      <c r="T22" s="161" t="s">
        <v>188</v>
      </c>
      <c r="U22" s="161">
        <v>0</v>
      </c>
      <c r="V22" s="161">
        <f>ROUND(E22*U22,2)</f>
        <v>0</v>
      </c>
      <c r="W22" s="161"/>
      <c r="X22" s="161" t="s">
        <v>206</v>
      </c>
      <c r="Y22" s="151"/>
      <c r="Z22" s="151"/>
      <c r="AA22" s="151"/>
      <c r="AB22" s="151"/>
      <c r="AC22" s="151"/>
      <c r="AD22" s="151"/>
      <c r="AE22" s="151"/>
      <c r="AF22" s="151"/>
      <c r="AG22" s="151" t="s">
        <v>258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6">
        <v>13</v>
      </c>
      <c r="B23" s="177" t="s">
        <v>558</v>
      </c>
      <c r="C23" s="184" t="s">
        <v>559</v>
      </c>
      <c r="D23" s="178" t="s">
        <v>255</v>
      </c>
      <c r="E23" s="179">
        <v>1</v>
      </c>
      <c r="F23" s="180"/>
      <c r="G23" s="181">
        <f>ROUND(E23*F23,2)</f>
        <v>0</v>
      </c>
      <c r="H23" s="162"/>
      <c r="I23" s="161">
        <f>ROUND(E23*H23,2)</f>
        <v>0</v>
      </c>
      <c r="J23" s="162"/>
      <c r="K23" s="161">
        <f>ROUND(E23*J23,2)</f>
        <v>0</v>
      </c>
      <c r="L23" s="161">
        <v>21</v>
      </c>
      <c r="M23" s="161">
        <f>G23*(1+L23/100)</f>
        <v>0</v>
      </c>
      <c r="N23" s="161">
        <v>0</v>
      </c>
      <c r="O23" s="161">
        <f>ROUND(E23*N23,2)</f>
        <v>0</v>
      </c>
      <c r="P23" s="161">
        <v>0</v>
      </c>
      <c r="Q23" s="161">
        <f>ROUND(E23*P23,2)</f>
        <v>0</v>
      </c>
      <c r="R23" s="161"/>
      <c r="S23" s="161" t="s">
        <v>252</v>
      </c>
      <c r="T23" s="161" t="s">
        <v>188</v>
      </c>
      <c r="U23" s="161">
        <v>0</v>
      </c>
      <c r="V23" s="161">
        <f>ROUND(E23*U23,2)</f>
        <v>0</v>
      </c>
      <c r="W23" s="161"/>
      <c r="X23" s="161" t="s">
        <v>206</v>
      </c>
      <c r="Y23" s="151"/>
      <c r="Z23" s="151"/>
      <c r="AA23" s="151"/>
      <c r="AB23" s="151"/>
      <c r="AC23" s="151"/>
      <c r="AD23" s="151"/>
      <c r="AE23" s="151"/>
      <c r="AF23" s="151"/>
      <c r="AG23" s="151" t="s">
        <v>258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14</v>
      </c>
      <c r="B24" s="177" t="s">
        <v>560</v>
      </c>
      <c r="C24" s="184" t="s">
        <v>561</v>
      </c>
      <c r="D24" s="178" t="s">
        <v>255</v>
      </c>
      <c r="E24" s="179">
        <v>6</v>
      </c>
      <c r="F24" s="180"/>
      <c r="G24" s="181">
        <f>ROUND(E24*F24,2)</f>
        <v>0</v>
      </c>
      <c r="H24" s="162"/>
      <c r="I24" s="161">
        <f>ROUND(E24*H24,2)</f>
        <v>0</v>
      </c>
      <c r="J24" s="162"/>
      <c r="K24" s="161">
        <f>ROUND(E24*J24,2)</f>
        <v>0</v>
      </c>
      <c r="L24" s="161">
        <v>21</v>
      </c>
      <c r="M24" s="161">
        <f>G24*(1+L24/100)</f>
        <v>0</v>
      </c>
      <c r="N24" s="161">
        <v>0</v>
      </c>
      <c r="O24" s="161">
        <f>ROUND(E24*N24,2)</f>
        <v>0</v>
      </c>
      <c r="P24" s="161">
        <v>0</v>
      </c>
      <c r="Q24" s="161">
        <f>ROUND(E24*P24,2)</f>
        <v>0</v>
      </c>
      <c r="R24" s="161"/>
      <c r="S24" s="161" t="s">
        <v>252</v>
      </c>
      <c r="T24" s="161" t="s">
        <v>188</v>
      </c>
      <c r="U24" s="161">
        <v>0</v>
      </c>
      <c r="V24" s="161">
        <f>ROUND(E24*U24,2)</f>
        <v>0</v>
      </c>
      <c r="W24" s="161"/>
      <c r="X24" s="161" t="s">
        <v>206</v>
      </c>
      <c r="Y24" s="151"/>
      <c r="Z24" s="151"/>
      <c r="AA24" s="151"/>
      <c r="AB24" s="151"/>
      <c r="AC24" s="151"/>
      <c r="AD24" s="151"/>
      <c r="AE24" s="151"/>
      <c r="AF24" s="151"/>
      <c r="AG24" s="151" t="s">
        <v>258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6">
        <v>15</v>
      </c>
      <c r="B25" s="177" t="s">
        <v>562</v>
      </c>
      <c r="C25" s="184" t="s">
        <v>563</v>
      </c>
      <c r="D25" s="178" t="s">
        <v>255</v>
      </c>
      <c r="E25" s="179">
        <v>6</v>
      </c>
      <c r="F25" s="180"/>
      <c r="G25" s="181">
        <f>ROUND(E25*F25,2)</f>
        <v>0</v>
      </c>
      <c r="H25" s="162"/>
      <c r="I25" s="161">
        <f>ROUND(E25*H25,2)</f>
        <v>0</v>
      </c>
      <c r="J25" s="162"/>
      <c r="K25" s="161">
        <f>ROUND(E25*J25,2)</f>
        <v>0</v>
      </c>
      <c r="L25" s="161">
        <v>21</v>
      </c>
      <c r="M25" s="161">
        <f>G25*(1+L25/100)</f>
        <v>0</v>
      </c>
      <c r="N25" s="161">
        <v>0</v>
      </c>
      <c r="O25" s="161">
        <f>ROUND(E25*N25,2)</f>
        <v>0</v>
      </c>
      <c r="P25" s="161">
        <v>0</v>
      </c>
      <c r="Q25" s="161">
        <f>ROUND(E25*P25,2)</f>
        <v>0</v>
      </c>
      <c r="R25" s="161"/>
      <c r="S25" s="161" t="s">
        <v>252</v>
      </c>
      <c r="T25" s="161" t="s">
        <v>188</v>
      </c>
      <c r="U25" s="161">
        <v>0</v>
      </c>
      <c r="V25" s="161">
        <f>ROUND(E25*U25,2)</f>
        <v>0</v>
      </c>
      <c r="W25" s="161"/>
      <c r="X25" s="161" t="s">
        <v>435</v>
      </c>
      <c r="Y25" s="151"/>
      <c r="Z25" s="151"/>
      <c r="AA25" s="151"/>
      <c r="AB25" s="151"/>
      <c r="AC25" s="151"/>
      <c r="AD25" s="151"/>
      <c r="AE25" s="151"/>
      <c r="AF25" s="151"/>
      <c r="AG25" s="151" t="s">
        <v>547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c r="A26" s="164" t="s">
        <v>177</v>
      </c>
      <c r="B26" s="165" t="s">
        <v>90</v>
      </c>
      <c r="C26" s="183" t="s">
        <v>92</v>
      </c>
      <c r="D26" s="166"/>
      <c r="E26" s="167"/>
      <c r="F26" s="168"/>
      <c r="G26" s="169">
        <f>SUMIF(AG27:AG27,"&lt;&gt;NOR",G27:G27)</f>
        <v>0</v>
      </c>
      <c r="H26" s="163"/>
      <c r="I26" s="163">
        <f>SUM(I27:I27)</f>
        <v>0</v>
      </c>
      <c r="J26" s="163"/>
      <c r="K26" s="163">
        <f>SUM(K27:K27)</f>
        <v>0</v>
      </c>
      <c r="L26" s="163"/>
      <c r="M26" s="163">
        <f>SUM(M27:M27)</f>
        <v>0</v>
      </c>
      <c r="N26" s="163"/>
      <c r="O26" s="163">
        <f>SUM(O27:O27)</f>
        <v>0</v>
      </c>
      <c r="P26" s="163"/>
      <c r="Q26" s="163">
        <f>SUM(Q27:Q27)</f>
        <v>0</v>
      </c>
      <c r="R26" s="163"/>
      <c r="S26" s="163"/>
      <c r="T26" s="163"/>
      <c r="U26" s="163"/>
      <c r="V26" s="163">
        <f>SUM(V27:V27)</f>
        <v>0</v>
      </c>
      <c r="W26" s="163"/>
      <c r="X26" s="163"/>
      <c r="AG26" t="s">
        <v>178</v>
      </c>
    </row>
    <row r="27" spans="1:60" outlineLevel="1">
      <c r="A27" s="176">
        <v>16</v>
      </c>
      <c r="B27" s="177" t="s">
        <v>564</v>
      </c>
      <c r="C27" s="184" t="s">
        <v>565</v>
      </c>
      <c r="D27" s="178" t="s">
        <v>255</v>
      </c>
      <c r="E27" s="179">
        <v>0.5</v>
      </c>
      <c r="F27" s="180"/>
      <c r="G27" s="181">
        <f>ROUND(E27*F27,2)</f>
        <v>0</v>
      </c>
      <c r="H27" s="162"/>
      <c r="I27" s="161">
        <f>ROUND(E27*H27,2)</f>
        <v>0</v>
      </c>
      <c r="J27" s="162"/>
      <c r="K27" s="161">
        <f>ROUND(E27*J27,2)</f>
        <v>0</v>
      </c>
      <c r="L27" s="161">
        <v>21</v>
      </c>
      <c r="M27" s="161">
        <f>G27*(1+L27/100)</f>
        <v>0</v>
      </c>
      <c r="N27" s="161">
        <v>0</v>
      </c>
      <c r="O27" s="161">
        <f>ROUND(E27*N27,2)</f>
        <v>0</v>
      </c>
      <c r="P27" s="161">
        <v>0</v>
      </c>
      <c r="Q27" s="161">
        <f>ROUND(E27*P27,2)</f>
        <v>0</v>
      </c>
      <c r="R27" s="161"/>
      <c r="S27" s="161" t="s">
        <v>252</v>
      </c>
      <c r="T27" s="161" t="s">
        <v>188</v>
      </c>
      <c r="U27" s="161">
        <v>0</v>
      </c>
      <c r="V27" s="161">
        <f>ROUND(E27*U27,2)</f>
        <v>0</v>
      </c>
      <c r="W27" s="161"/>
      <c r="X27" s="161" t="s">
        <v>206</v>
      </c>
      <c r="Y27" s="151"/>
      <c r="Z27" s="151"/>
      <c r="AA27" s="151"/>
      <c r="AB27" s="151"/>
      <c r="AC27" s="151"/>
      <c r="AD27" s="151"/>
      <c r="AE27" s="151"/>
      <c r="AF27" s="151"/>
      <c r="AG27" s="151" t="s">
        <v>258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c r="A28" s="164" t="s">
        <v>177</v>
      </c>
      <c r="B28" s="165" t="s">
        <v>93</v>
      </c>
      <c r="C28" s="183" t="s">
        <v>77</v>
      </c>
      <c r="D28" s="166"/>
      <c r="E28" s="167"/>
      <c r="F28" s="168"/>
      <c r="G28" s="169">
        <f>SUMIF(AG29:AG40,"&lt;&gt;NOR",G29:G40)</f>
        <v>0</v>
      </c>
      <c r="H28" s="163"/>
      <c r="I28" s="163">
        <f>SUM(I29:I40)</f>
        <v>0</v>
      </c>
      <c r="J28" s="163"/>
      <c r="K28" s="163">
        <f>SUM(K29:K40)</f>
        <v>0</v>
      </c>
      <c r="L28" s="163"/>
      <c r="M28" s="163">
        <f>SUM(M29:M40)</f>
        <v>0</v>
      </c>
      <c r="N28" s="163"/>
      <c r="O28" s="163">
        <f>SUM(O29:O40)</f>
        <v>0</v>
      </c>
      <c r="P28" s="163"/>
      <c r="Q28" s="163">
        <f>SUM(Q29:Q40)</f>
        <v>0</v>
      </c>
      <c r="R28" s="163"/>
      <c r="S28" s="163"/>
      <c r="T28" s="163"/>
      <c r="U28" s="163"/>
      <c r="V28" s="163">
        <f>SUM(V29:V40)</f>
        <v>0</v>
      </c>
      <c r="W28" s="163"/>
      <c r="X28" s="163"/>
      <c r="AG28" t="s">
        <v>178</v>
      </c>
    </row>
    <row r="29" spans="1:60" outlineLevel="1">
      <c r="A29" s="176">
        <v>17</v>
      </c>
      <c r="B29" s="177" t="s">
        <v>566</v>
      </c>
      <c r="C29" s="184" t="s">
        <v>567</v>
      </c>
      <c r="D29" s="178" t="s">
        <v>205</v>
      </c>
      <c r="E29" s="179">
        <v>240</v>
      </c>
      <c r="F29" s="180"/>
      <c r="G29" s="181">
        <f>ROUND(E29*F29,2)</f>
        <v>0</v>
      </c>
      <c r="H29" s="162"/>
      <c r="I29" s="161">
        <f>ROUND(E29*H29,2)</f>
        <v>0</v>
      </c>
      <c r="J29" s="162"/>
      <c r="K29" s="161">
        <f>ROUND(E29*J29,2)</f>
        <v>0</v>
      </c>
      <c r="L29" s="161">
        <v>21</v>
      </c>
      <c r="M29" s="161">
        <f>G29*(1+L29/100)</f>
        <v>0</v>
      </c>
      <c r="N29" s="161">
        <v>0</v>
      </c>
      <c r="O29" s="161">
        <f>ROUND(E29*N29,2)</f>
        <v>0</v>
      </c>
      <c r="P29" s="161">
        <v>0</v>
      </c>
      <c r="Q29" s="161">
        <f>ROUND(E29*P29,2)</f>
        <v>0</v>
      </c>
      <c r="R29" s="161"/>
      <c r="S29" s="161" t="s">
        <v>252</v>
      </c>
      <c r="T29" s="161" t="s">
        <v>188</v>
      </c>
      <c r="U29" s="161">
        <v>0</v>
      </c>
      <c r="V29" s="161">
        <f>ROUND(E29*U29,2)</f>
        <v>0</v>
      </c>
      <c r="W29" s="161"/>
      <c r="X29" s="161" t="s">
        <v>206</v>
      </c>
      <c r="Y29" s="151"/>
      <c r="Z29" s="151"/>
      <c r="AA29" s="151"/>
      <c r="AB29" s="151"/>
      <c r="AC29" s="151"/>
      <c r="AD29" s="151"/>
      <c r="AE29" s="151"/>
      <c r="AF29" s="151"/>
      <c r="AG29" s="151" t="s">
        <v>258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40.799999999999997" outlineLevel="1">
      <c r="A30" s="170">
        <v>18</v>
      </c>
      <c r="B30" s="171" t="s">
        <v>568</v>
      </c>
      <c r="C30" s="185" t="s">
        <v>569</v>
      </c>
      <c r="D30" s="172" t="s">
        <v>205</v>
      </c>
      <c r="E30" s="173">
        <v>15</v>
      </c>
      <c r="F30" s="174"/>
      <c r="G30" s="175">
        <f>ROUND(E30*F30,2)</f>
        <v>0</v>
      </c>
      <c r="H30" s="162"/>
      <c r="I30" s="161">
        <f>ROUND(E30*H30,2)</f>
        <v>0</v>
      </c>
      <c r="J30" s="162"/>
      <c r="K30" s="161">
        <f>ROUND(E30*J30,2)</f>
        <v>0</v>
      </c>
      <c r="L30" s="161">
        <v>21</v>
      </c>
      <c r="M30" s="161">
        <f>G30*(1+L30/100)</f>
        <v>0</v>
      </c>
      <c r="N30" s="161">
        <v>0</v>
      </c>
      <c r="O30" s="161">
        <f>ROUND(E30*N30,2)</f>
        <v>0</v>
      </c>
      <c r="P30" s="161">
        <v>0</v>
      </c>
      <c r="Q30" s="161">
        <f>ROUND(E30*P30,2)</f>
        <v>0</v>
      </c>
      <c r="R30" s="161"/>
      <c r="S30" s="161" t="s">
        <v>252</v>
      </c>
      <c r="T30" s="161" t="s">
        <v>188</v>
      </c>
      <c r="U30" s="161">
        <v>0</v>
      </c>
      <c r="V30" s="161">
        <f>ROUND(E30*U30,2)</f>
        <v>0</v>
      </c>
      <c r="W30" s="161"/>
      <c r="X30" s="161" t="s">
        <v>206</v>
      </c>
      <c r="Y30" s="151"/>
      <c r="Z30" s="151"/>
      <c r="AA30" s="151"/>
      <c r="AB30" s="151"/>
      <c r="AC30" s="151"/>
      <c r="AD30" s="151"/>
      <c r="AE30" s="151"/>
      <c r="AF30" s="151"/>
      <c r="AG30" s="151" t="s">
        <v>258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75" t="s">
        <v>570</v>
      </c>
      <c r="D31" s="276"/>
      <c r="E31" s="276"/>
      <c r="F31" s="276"/>
      <c r="G31" s="276"/>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571</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6">
        <v>19</v>
      </c>
      <c r="B32" s="177" t="s">
        <v>572</v>
      </c>
      <c r="C32" s="184" t="s">
        <v>573</v>
      </c>
      <c r="D32" s="178" t="s">
        <v>205</v>
      </c>
      <c r="E32" s="179">
        <v>120</v>
      </c>
      <c r="F32" s="180"/>
      <c r="G32" s="181">
        <f>ROUND(E32*F32,2)</f>
        <v>0</v>
      </c>
      <c r="H32" s="162"/>
      <c r="I32" s="161">
        <f>ROUND(E32*H32,2)</f>
        <v>0</v>
      </c>
      <c r="J32" s="162"/>
      <c r="K32" s="161">
        <f>ROUND(E32*J32,2)</f>
        <v>0</v>
      </c>
      <c r="L32" s="161">
        <v>21</v>
      </c>
      <c r="M32" s="161">
        <f>G32*(1+L32/100)</f>
        <v>0</v>
      </c>
      <c r="N32" s="161">
        <v>0</v>
      </c>
      <c r="O32" s="161">
        <f>ROUND(E32*N32,2)</f>
        <v>0</v>
      </c>
      <c r="P32" s="161">
        <v>0</v>
      </c>
      <c r="Q32" s="161">
        <f>ROUND(E32*P32,2)</f>
        <v>0</v>
      </c>
      <c r="R32" s="161"/>
      <c r="S32" s="161" t="s">
        <v>252</v>
      </c>
      <c r="T32" s="161" t="s">
        <v>188</v>
      </c>
      <c r="U32" s="161">
        <v>0</v>
      </c>
      <c r="V32" s="161">
        <f>ROUND(E32*U32,2)</f>
        <v>0</v>
      </c>
      <c r="W32" s="161"/>
      <c r="X32" s="161" t="s">
        <v>206</v>
      </c>
      <c r="Y32" s="151"/>
      <c r="Z32" s="151"/>
      <c r="AA32" s="151"/>
      <c r="AB32" s="151"/>
      <c r="AC32" s="151"/>
      <c r="AD32" s="151"/>
      <c r="AE32" s="151"/>
      <c r="AF32" s="151"/>
      <c r="AG32" s="151" t="s">
        <v>258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40.799999999999997" outlineLevel="1">
      <c r="A33" s="170">
        <v>20</v>
      </c>
      <c r="B33" s="171" t="s">
        <v>574</v>
      </c>
      <c r="C33" s="185" t="s">
        <v>575</v>
      </c>
      <c r="D33" s="172" t="s">
        <v>255</v>
      </c>
      <c r="E33" s="173">
        <v>45</v>
      </c>
      <c r="F33" s="174"/>
      <c r="G33" s="175">
        <f>ROUND(E33*F33,2)</f>
        <v>0</v>
      </c>
      <c r="H33" s="162"/>
      <c r="I33" s="161">
        <f>ROUND(E33*H33,2)</f>
        <v>0</v>
      </c>
      <c r="J33" s="162"/>
      <c r="K33" s="161">
        <f>ROUND(E33*J33,2)</f>
        <v>0</v>
      </c>
      <c r="L33" s="161">
        <v>21</v>
      </c>
      <c r="M33" s="161">
        <f>G33*(1+L33/100)</f>
        <v>0</v>
      </c>
      <c r="N33" s="161">
        <v>0</v>
      </c>
      <c r="O33" s="161">
        <f>ROUND(E33*N33,2)</f>
        <v>0</v>
      </c>
      <c r="P33" s="161">
        <v>0</v>
      </c>
      <c r="Q33" s="161">
        <f>ROUND(E33*P33,2)</f>
        <v>0</v>
      </c>
      <c r="R33" s="161"/>
      <c r="S33" s="161" t="s">
        <v>252</v>
      </c>
      <c r="T33" s="161" t="s">
        <v>188</v>
      </c>
      <c r="U33" s="161">
        <v>0</v>
      </c>
      <c r="V33" s="161">
        <f>ROUND(E33*U33,2)</f>
        <v>0</v>
      </c>
      <c r="W33" s="161"/>
      <c r="X33" s="161" t="s">
        <v>206</v>
      </c>
      <c r="Y33" s="151"/>
      <c r="Z33" s="151"/>
      <c r="AA33" s="151"/>
      <c r="AB33" s="151"/>
      <c r="AC33" s="151"/>
      <c r="AD33" s="151"/>
      <c r="AE33" s="151"/>
      <c r="AF33" s="151"/>
      <c r="AG33" s="151" t="s">
        <v>258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75" t="s">
        <v>576</v>
      </c>
      <c r="D34" s="276"/>
      <c r="E34" s="276"/>
      <c r="F34" s="276"/>
      <c r="G34" s="276"/>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571</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6">
        <v>21</v>
      </c>
      <c r="B35" s="177" t="s">
        <v>577</v>
      </c>
      <c r="C35" s="184" t="s">
        <v>578</v>
      </c>
      <c r="D35" s="178" t="s">
        <v>255</v>
      </c>
      <c r="E35" s="179">
        <v>156</v>
      </c>
      <c r="F35" s="180"/>
      <c r="G35" s="181">
        <f t="shared" ref="G35:G40" si="7">ROUND(E35*F35,2)</f>
        <v>0</v>
      </c>
      <c r="H35" s="162"/>
      <c r="I35" s="161">
        <f t="shared" ref="I35:I40" si="8">ROUND(E35*H35,2)</f>
        <v>0</v>
      </c>
      <c r="J35" s="162"/>
      <c r="K35" s="161">
        <f t="shared" ref="K35:K40" si="9">ROUND(E35*J35,2)</f>
        <v>0</v>
      </c>
      <c r="L35" s="161">
        <v>21</v>
      </c>
      <c r="M35" s="161">
        <f t="shared" ref="M35:M40" si="10">G35*(1+L35/100)</f>
        <v>0</v>
      </c>
      <c r="N35" s="161">
        <v>0</v>
      </c>
      <c r="O35" s="161">
        <f t="shared" ref="O35:O40" si="11">ROUND(E35*N35,2)</f>
        <v>0</v>
      </c>
      <c r="P35" s="161">
        <v>0</v>
      </c>
      <c r="Q35" s="161">
        <f t="shared" ref="Q35:Q40" si="12">ROUND(E35*P35,2)</f>
        <v>0</v>
      </c>
      <c r="R35" s="161"/>
      <c r="S35" s="161" t="s">
        <v>252</v>
      </c>
      <c r="T35" s="161" t="s">
        <v>188</v>
      </c>
      <c r="U35" s="161">
        <v>0</v>
      </c>
      <c r="V35" s="161">
        <f t="shared" ref="V35:V40" si="13">ROUND(E35*U35,2)</f>
        <v>0</v>
      </c>
      <c r="W35" s="161"/>
      <c r="X35" s="161" t="s">
        <v>435</v>
      </c>
      <c r="Y35" s="151"/>
      <c r="Z35" s="151"/>
      <c r="AA35" s="151"/>
      <c r="AB35" s="151"/>
      <c r="AC35" s="151"/>
      <c r="AD35" s="151"/>
      <c r="AE35" s="151"/>
      <c r="AF35" s="151"/>
      <c r="AG35" s="151" t="s">
        <v>547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6">
        <v>22</v>
      </c>
      <c r="B36" s="177" t="s">
        <v>579</v>
      </c>
      <c r="C36" s="184" t="s">
        <v>580</v>
      </c>
      <c r="D36" s="178" t="s">
        <v>255</v>
      </c>
      <c r="E36" s="179">
        <v>156</v>
      </c>
      <c r="F36" s="180"/>
      <c r="G36" s="181">
        <f t="shared" si="7"/>
        <v>0</v>
      </c>
      <c r="H36" s="162"/>
      <c r="I36" s="161">
        <f t="shared" si="8"/>
        <v>0</v>
      </c>
      <c r="J36" s="162"/>
      <c r="K36" s="161">
        <f t="shared" si="9"/>
        <v>0</v>
      </c>
      <c r="L36" s="161">
        <v>21</v>
      </c>
      <c r="M36" s="161">
        <f t="shared" si="10"/>
        <v>0</v>
      </c>
      <c r="N36" s="161">
        <v>0</v>
      </c>
      <c r="O36" s="161">
        <f t="shared" si="11"/>
        <v>0</v>
      </c>
      <c r="P36" s="161">
        <v>0</v>
      </c>
      <c r="Q36" s="161">
        <f t="shared" si="12"/>
        <v>0</v>
      </c>
      <c r="R36" s="161"/>
      <c r="S36" s="161" t="s">
        <v>252</v>
      </c>
      <c r="T36" s="161" t="s">
        <v>188</v>
      </c>
      <c r="U36" s="161">
        <v>0</v>
      </c>
      <c r="V36" s="161">
        <f t="shared" si="13"/>
        <v>0</v>
      </c>
      <c r="W36" s="161"/>
      <c r="X36" s="161" t="s">
        <v>206</v>
      </c>
      <c r="Y36" s="151"/>
      <c r="Z36" s="151"/>
      <c r="AA36" s="151"/>
      <c r="AB36" s="151"/>
      <c r="AC36" s="151"/>
      <c r="AD36" s="151"/>
      <c r="AE36" s="151"/>
      <c r="AF36" s="151"/>
      <c r="AG36" s="151" t="s">
        <v>258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6">
        <v>23</v>
      </c>
      <c r="B37" s="177" t="s">
        <v>581</v>
      </c>
      <c r="C37" s="184" t="s">
        <v>582</v>
      </c>
      <c r="D37" s="178" t="s">
        <v>255</v>
      </c>
      <c r="E37" s="179">
        <v>156</v>
      </c>
      <c r="F37" s="180"/>
      <c r="G37" s="181">
        <f t="shared" si="7"/>
        <v>0</v>
      </c>
      <c r="H37" s="162"/>
      <c r="I37" s="161">
        <f t="shared" si="8"/>
        <v>0</v>
      </c>
      <c r="J37" s="162"/>
      <c r="K37" s="161">
        <f t="shared" si="9"/>
        <v>0</v>
      </c>
      <c r="L37" s="161">
        <v>21</v>
      </c>
      <c r="M37" s="161">
        <f t="shared" si="10"/>
        <v>0</v>
      </c>
      <c r="N37" s="161">
        <v>0</v>
      </c>
      <c r="O37" s="161">
        <f t="shared" si="11"/>
        <v>0</v>
      </c>
      <c r="P37" s="161">
        <v>0</v>
      </c>
      <c r="Q37" s="161">
        <f t="shared" si="12"/>
        <v>0</v>
      </c>
      <c r="R37" s="161"/>
      <c r="S37" s="161" t="s">
        <v>252</v>
      </c>
      <c r="T37" s="161" t="s">
        <v>188</v>
      </c>
      <c r="U37" s="161">
        <v>0</v>
      </c>
      <c r="V37" s="161">
        <f t="shared" si="13"/>
        <v>0</v>
      </c>
      <c r="W37" s="161"/>
      <c r="X37" s="161" t="s">
        <v>206</v>
      </c>
      <c r="Y37" s="151"/>
      <c r="Z37" s="151"/>
      <c r="AA37" s="151"/>
      <c r="AB37" s="151"/>
      <c r="AC37" s="151"/>
      <c r="AD37" s="151"/>
      <c r="AE37" s="151"/>
      <c r="AF37" s="151"/>
      <c r="AG37" s="151" t="s">
        <v>258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6">
        <v>24</v>
      </c>
      <c r="B38" s="177" t="s">
        <v>583</v>
      </c>
      <c r="C38" s="184" t="s">
        <v>584</v>
      </c>
      <c r="D38" s="178" t="s">
        <v>255</v>
      </c>
      <c r="E38" s="179">
        <v>0.5</v>
      </c>
      <c r="F38" s="180"/>
      <c r="G38" s="181">
        <f t="shared" si="7"/>
        <v>0</v>
      </c>
      <c r="H38" s="162"/>
      <c r="I38" s="161">
        <f t="shared" si="8"/>
        <v>0</v>
      </c>
      <c r="J38" s="162"/>
      <c r="K38" s="161">
        <f t="shared" si="9"/>
        <v>0</v>
      </c>
      <c r="L38" s="161">
        <v>21</v>
      </c>
      <c r="M38" s="161">
        <f t="shared" si="10"/>
        <v>0</v>
      </c>
      <c r="N38" s="161">
        <v>0</v>
      </c>
      <c r="O38" s="161">
        <f t="shared" si="11"/>
        <v>0</v>
      </c>
      <c r="P38" s="161">
        <v>0</v>
      </c>
      <c r="Q38" s="161">
        <f t="shared" si="12"/>
        <v>0</v>
      </c>
      <c r="R38" s="161"/>
      <c r="S38" s="161" t="s">
        <v>252</v>
      </c>
      <c r="T38" s="161" t="s">
        <v>188</v>
      </c>
      <c r="U38" s="161">
        <v>0</v>
      </c>
      <c r="V38" s="161">
        <f t="shared" si="13"/>
        <v>0</v>
      </c>
      <c r="W38" s="161"/>
      <c r="X38" s="161" t="s">
        <v>206</v>
      </c>
      <c r="Y38" s="151"/>
      <c r="Z38" s="151"/>
      <c r="AA38" s="151"/>
      <c r="AB38" s="151"/>
      <c r="AC38" s="151"/>
      <c r="AD38" s="151"/>
      <c r="AE38" s="151"/>
      <c r="AF38" s="151"/>
      <c r="AG38" s="151" t="s">
        <v>258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0.399999999999999" outlineLevel="1">
      <c r="A39" s="176">
        <v>25</v>
      </c>
      <c r="B39" s="177" t="s">
        <v>585</v>
      </c>
      <c r="C39" s="184" t="s">
        <v>586</v>
      </c>
      <c r="D39" s="178" t="s">
        <v>0</v>
      </c>
      <c r="E39" s="179">
        <v>3</v>
      </c>
      <c r="F39" s="180"/>
      <c r="G39" s="181">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252</v>
      </c>
      <c r="T39" s="161" t="s">
        <v>188</v>
      </c>
      <c r="U39" s="161">
        <v>0</v>
      </c>
      <c r="V39" s="161">
        <f t="shared" si="13"/>
        <v>0</v>
      </c>
      <c r="W39" s="161"/>
      <c r="X39" s="161" t="s">
        <v>206</v>
      </c>
      <c r="Y39" s="151"/>
      <c r="Z39" s="151"/>
      <c r="AA39" s="151"/>
      <c r="AB39" s="151"/>
      <c r="AC39" s="151"/>
      <c r="AD39" s="151"/>
      <c r="AE39" s="151"/>
      <c r="AF39" s="151"/>
      <c r="AG39" s="151" t="s">
        <v>258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6">
        <v>26</v>
      </c>
      <c r="B40" s="177" t="s">
        <v>587</v>
      </c>
      <c r="C40" s="184" t="s">
        <v>588</v>
      </c>
      <c r="D40" s="178" t="s">
        <v>0</v>
      </c>
      <c r="E40" s="179">
        <v>3</v>
      </c>
      <c r="F40" s="180"/>
      <c r="G40" s="181">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252</v>
      </c>
      <c r="T40" s="161" t="s">
        <v>188</v>
      </c>
      <c r="U40" s="161">
        <v>0</v>
      </c>
      <c r="V40" s="161">
        <f t="shared" si="13"/>
        <v>0</v>
      </c>
      <c r="W40" s="161"/>
      <c r="X40" s="161" t="s">
        <v>206</v>
      </c>
      <c r="Y40" s="151"/>
      <c r="Z40" s="151"/>
      <c r="AA40" s="151"/>
      <c r="AB40" s="151"/>
      <c r="AC40" s="151"/>
      <c r="AD40" s="151"/>
      <c r="AE40" s="151"/>
      <c r="AF40" s="151"/>
      <c r="AG40" s="151" t="s">
        <v>258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c r="A41" s="164" t="s">
        <v>177</v>
      </c>
      <c r="B41" s="165" t="s">
        <v>95</v>
      </c>
      <c r="C41" s="183" t="s">
        <v>79</v>
      </c>
      <c r="D41" s="166"/>
      <c r="E41" s="167"/>
      <c r="F41" s="168"/>
      <c r="G41" s="169">
        <f>SUMIF(AG42:AG50,"&lt;&gt;NOR",G42:G50)</f>
        <v>0</v>
      </c>
      <c r="H41" s="163"/>
      <c r="I41" s="163">
        <f>SUM(I42:I50)</f>
        <v>0</v>
      </c>
      <c r="J41" s="163"/>
      <c r="K41" s="163">
        <f>SUM(K42:K50)</f>
        <v>0</v>
      </c>
      <c r="L41" s="163"/>
      <c r="M41" s="163">
        <f>SUM(M42:M50)</f>
        <v>0</v>
      </c>
      <c r="N41" s="163"/>
      <c r="O41" s="163">
        <f>SUM(O42:O50)</f>
        <v>0</v>
      </c>
      <c r="P41" s="163"/>
      <c r="Q41" s="163">
        <f>SUM(Q42:Q50)</f>
        <v>0</v>
      </c>
      <c r="R41" s="163"/>
      <c r="S41" s="163"/>
      <c r="T41" s="163"/>
      <c r="U41" s="163"/>
      <c r="V41" s="163">
        <f>SUM(V42:V50)</f>
        <v>0</v>
      </c>
      <c r="W41" s="163"/>
      <c r="X41" s="163"/>
      <c r="AG41" t="s">
        <v>178</v>
      </c>
    </row>
    <row r="42" spans="1:60" outlineLevel="1">
      <c r="A42" s="176">
        <v>27</v>
      </c>
      <c r="B42" s="177" t="s">
        <v>589</v>
      </c>
      <c r="C42" s="184" t="s">
        <v>590</v>
      </c>
      <c r="D42" s="178" t="s">
        <v>205</v>
      </c>
      <c r="E42" s="179">
        <v>135</v>
      </c>
      <c r="F42" s="180"/>
      <c r="G42" s="181">
        <f t="shared" ref="G42:G50" si="14">ROUND(E42*F42,2)</f>
        <v>0</v>
      </c>
      <c r="H42" s="162"/>
      <c r="I42" s="161">
        <f t="shared" ref="I42:I50" si="15">ROUND(E42*H42,2)</f>
        <v>0</v>
      </c>
      <c r="J42" s="162"/>
      <c r="K42" s="161">
        <f t="shared" ref="K42:K50" si="16">ROUND(E42*J42,2)</f>
        <v>0</v>
      </c>
      <c r="L42" s="161">
        <v>21</v>
      </c>
      <c r="M42" s="161">
        <f t="shared" ref="M42:M50" si="17">G42*(1+L42/100)</f>
        <v>0</v>
      </c>
      <c r="N42" s="161">
        <v>0</v>
      </c>
      <c r="O42" s="161">
        <f t="shared" ref="O42:O50" si="18">ROUND(E42*N42,2)</f>
        <v>0</v>
      </c>
      <c r="P42" s="161">
        <v>0</v>
      </c>
      <c r="Q42" s="161">
        <f t="shared" ref="Q42:Q50" si="19">ROUND(E42*P42,2)</f>
        <v>0</v>
      </c>
      <c r="R42" s="161"/>
      <c r="S42" s="161" t="s">
        <v>252</v>
      </c>
      <c r="T42" s="161" t="s">
        <v>188</v>
      </c>
      <c r="U42" s="161">
        <v>0</v>
      </c>
      <c r="V42" s="161">
        <f t="shared" ref="V42:V50" si="20">ROUND(E42*U42,2)</f>
        <v>0</v>
      </c>
      <c r="W42" s="161"/>
      <c r="X42" s="161" t="s">
        <v>206</v>
      </c>
      <c r="Y42" s="151"/>
      <c r="Z42" s="151"/>
      <c r="AA42" s="151"/>
      <c r="AB42" s="151"/>
      <c r="AC42" s="151"/>
      <c r="AD42" s="151"/>
      <c r="AE42" s="151"/>
      <c r="AF42" s="151"/>
      <c r="AG42" s="151" t="s">
        <v>258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6">
        <v>28</v>
      </c>
      <c r="B43" s="177" t="s">
        <v>591</v>
      </c>
      <c r="C43" s="184" t="s">
        <v>592</v>
      </c>
      <c r="D43" s="178" t="s">
        <v>593</v>
      </c>
      <c r="E43" s="179">
        <v>4</v>
      </c>
      <c r="F43" s="180"/>
      <c r="G43" s="181">
        <f t="shared" si="14"/>
        <v>0</v>
      </c>
      <c r="H43" s="162"/>
      <c r="I43" s="161">
        <f t="shared" si="15"/>
        <v>0</v>
      </c>
      <c r="J43" s="162"/>
      <c r="K43" s="161">
        <f t="shared" si="16"/>
        <v>0</v>
      </c>
      <c r="L43" s="161">
        <v>21</v>
      </c>
      <c r="M43" s="161">
        <f t="shared" si="17"/>
        <v>0</v>
      </c>
      <c r="N43" s="161">
        <v>0</v>
      </c>
      <c r="O43" s="161">
        <f t="shared" si="18"/>
        <v>0</v>
      </c>
      <c r="P43" s="161">
        <v>0</v>
      </c>
      <c r="Q43" s="161">
        <f t="shared" si="19"/>
        <v>0</v>
      </c>
      <c r="R43" s="161"/>
      <c r="S43" s="161" t="s">
        <v>252</v>
      </c>
      <c r="T43" s="161" t="s">
        <v>188</v>
      </c>
      <c r="U43" s="161">
        <v>0</v>
      </c>
      <c r="V43" s="161">
        <f t="shared" si="20"/>
        <v>0</v>
      </c>
      <c r="W43" s="161"/>
      <c r="X43" s="161" t="s">
        <v>206</v>
      </c>
      <c r="Y43" s="151"/>
      <c r="Z43" s="151"/>
      <c r="AA43" s="151"/>
      <c r="AB43" s="151"/>
      <c r="AC43" s="151"/>
      <c r="AD43" s="151"/>
      <c r="AE43" s="151"/>
      <c r="AF43" s="151"/>
      <c r="AG43" s="151" t="s">
        <v>258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0.399999999999999" outlineLevel="1">
      <c r="A44" s="176">
        <v>29</v>
      </c>
      <c r="B44" s="177" t="s">
        <v>594</v>
      </c>
      <c r="C44" s="184" t="s">
        <v>595</v>
      </c>
      <c r="D44" s="178" t="s">
        <v>593</v>
      </c>
      <c r="E44" s="179">
        <v>12</v>
      </c>
      <c r="F44" s="180"/>
      <c r="G44" s="181">
        <f t="shared" si="14"/>
        <v>0</v>
      </c>
      <c r="H44" s="162"/>
      <c r="I44" s="161">
        <f t="shared" si="15"/>
        <v>0</v>
      </c>
      <c r="J44" s="162"/>
      <c r="K44" s="161">
        <f t="shared" si="16"/>
        <v>0</v>
      </c>
      <c r="L44" s="161">
        <v>21</v>
      </c>
      <c r="M44" s="161">
        <f t="shared" si="17"/>
        <v>0</v>
      </c>
      <c r="N44" s="161">
        <v>0</v>
      </c>
      <c r="O44" s="161">
        <f t="shared" si="18"/>
        <v>0</v>
      </c>
      <c r="P44" s="161">
        <v>0</v>
      </c>
      <c r="Q44" s="161">
        <f t="shared" si="19"/>
        <v>0</v>
      </c>
      <c r="R44" s="161"/>
      <c r="S44" s="161" t="s">
        <v>252</v>
      </c>
      <c r="T44" s="161" t="s">
        <v>188</v>
      </c>
      <c r="U44" s="161">
        <v>0</v>
      </c>
      <c r="V44" s="161">
        <f t="shared" si="20"/>
        <v>0</v>
      </c>
      <c r="W44" s="161"/>
      <c r="X44" s="161" t="s">
        <v>435</v>
      </c>
      <c r="Y44" s="151"/>
      <c r="Z44" s="151"/>
      <c r="AA44" s="151"/>
      <c r="AB44" s="151"/>
      <c r="AC44" s="151"/>
      <c r="AD44" s="151"/>
      <c r="AE44" s="151"/>
      <c r="AF44" s="151"/>
      <c r="AG44" s="151" t="s">
        <v>547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6">
        <v>30</v>
      </c>
      <c r="B45" s="177" t="s">
        <v>596</v>
      </c>
      <c r="C45" s="184" t="s">
        <v>597</v>
      </c>
      <c r="D45" s="178" t="s">
        <v>593</v>
      </c>
      <c r="E45" s="179">
        <v>1</v>
      </c>
      <c r="F45" s="180"/>
      <c r="G45" s="181">
        <f t="shared" si="14"/>
        <v>0</v>
      </c>
      <c r="H45" s="162"/>
      <c r="I45" s="161">
        <f t="shared" si="15"/>
        <v>0</v>
      </c>
      <c r="J45" s="162"/>
      <c r="K45" s="161">
        <f t="shared" si="16"/>
        <v>0</v>
      </c>
      <c r="L45" s="161">
        <v>21</v>
      </c>
      <c r="M45" s="161">
        <f t="shared" si="17"/>
        <v>0</v>
      </c>
      <c r="N45" s="161">
        <v>0</v>
      </c>
      <c r="O45" s="161">
        <f t="shared" si="18"/>
        <v>0</v>
      </c>
      <c r="P45" s="161">
        <v>0</v>
      </c>
      <c r="Q45" s="161">
        <f t="shared" si="19"/>
        <v>0</v>
      </c>
      <c r="R45" s="161"/>
      <c r="S45" s="161" t="s">
        <v>252</v>
      </c>
      <c r="T45" s="161" t="s">
        <v>188</v>
      </c>
      <c r="U45" s="161">
        <v>0</v>
      </c>
      <c r="V45" s="161">
        <f t="shared" si="20"/>
        <v>0</v>
      </c>
      <c r="W45" s="161"/>
      <c r="X45" s="161" t="s">
        <v>206</v>
      </c>
      <c r="Y45" s="151"/>
      <c r="Z45" s="151"/>
      <c r="AA45" s="151"/>
      <c r="AB45" s="151"/>
      <c r="AC45" s="151"/>
      <c r="AD45" s="151"/>
      <c r="AE45" s="151"/>
      <c r="AF45" s="151"/>
      <c r="AG45" s="151" t="s">
        <v>258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c r="A46" s="176">
        <v>31</v>
      </c>
      <c r="B46" s="177" t="s">
        <v>598</v>
      </c>
      <c r="C46" s="184" t="s">
        <v>599</v>
      </c>
      <c r="D46" s="178" t="s">
        <v>593</v>
      </c>
      <c r="E46" s="179">
        <v>4</v>
      </c>
      <c r="F46" s="180"/>
      <c r="G46" s="181">
        <f t="shared" si="14"/>
        <v>0</v>
      </c>
      <c r="H46" s="162"/>
      <c r="I46" s="161">
        <f t="shared" si="15"/>
        <v>0</v>
      </c>
      <c r="J46" s="162"/>
      <c r="K46" s="161">
        <f t="shared" si="16"/>
        <v>0</v>
      </c>
      <c r="L46" s="161">
        <v>21</v>
      </c>
      <c r="M46" s="161">
        <f t="shared" si="17"/>
        <v>0</v>
      </c>
      <c r="N46" s="161">
        <v>0</v>
      </c>
      <c r="O46" s="161">
        <f t="shared" si="18"/>
        <v>0</v>
      </c>
      <c r="P46" s="161">
        <v>0</v>
      </c>
      <c r="Q46" s="161">
        <f t="shared" si="19"/>
        <v>0</v>
      </c>
      <c r="R46" s="161"/>
      <c r="S46" s="161" t="s">
        <v>252</v>
      </c>
      <c r="T46" s="161" t="s">
        <v>188</v>
      </c>
      <c r="U46" s="161">
        <v>0</v>
      </c>
      <c r="V46" s="161">
        <f t="shared" si="20"/>
        <v>0</v>
      </c>
      <c r="W46" s="161"/>
      <c r="X46" s="161" t="s">
        <v>206</v>
      </c>
      <c r="Y46" s="151"/>
      <c r="Z46" s="151"/>
      <c r="AA46" s="151"/>
      <c r="AB46" s="151"/>
      <c r="AC46" s="151"/>
      <c r="AD46" s="151"/>
      <c r="AE46" s="151"/>
      <c r="AF46" s="151"/>
      <c r="AG46" s="151" t="s">
        <v>258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6">
        <v>32</v>
      </c>
      <c r="B47" s="177" t="s">
        <v>600</v>
      </c>
      <c r="C47" s="184" t="s">
        <v>601</v>
      </c>
      <c r="D47" s="178" t="s">
        <v>255</v>
      </c>
      <c r="E47" s="179">
        <v>17</v>
      </c>
      <c r="F47" s="180"/>
      <c r="G47" s="181">
        <f t="shared" si="14"/>
        <v>0</v>
      </c>
      <c r="H47" s="162"/>
      <c r="I47" s="161">
        <f t="shared" si="15"/>
        <v>0</v>
      </c>
      <c r="J47" s="162"/>
      <c r="K47" s="161">
        <f t="shared" si="16"/>
        <v>0</v>
      </c>
      <c r="L47" s="161">
        <v>21</v>
      </c>
      <c r="M47" s="161">
        <f t="shared" si="17"/>
        <v>0</v>
      </c>
      <c r="N47" s="161">
        <v>0</v>
      </c>
      <c r="O47" s="161">
        <f t="shared" si="18"/>
        <v>0</v>
      </c>
      <c r="P47" s="161">
        <v>0</v>
      </c>
      <c r="Q47" s="161">
        <f t="shared" si="19"/>
        <v>0</v>
      </c>
      <c r="R47" s="161"/>
      <c r="S47" s="161" t="s">
        <v>252</v>
      </c>
      <c r="T47" s="161" t="s">
        <v>188</v>
      </c>
      <c r="U47" s="161">
        <v>0</v>
      </c>
      <c r="V47" s="161">
        <f t="shared" si="20"/>
        <v>0</v>
      </c>
      <c r="W47" s="161"/>
      <c r="X47" s="161" t="s">
        <v>206</v>
      </c>
      <c r="Y47" s="151"/>
      <c r="Z47" s="151"/>
      <c r="AA47" s="151"/>
      <c r="AB47" s="151"/>
      <c r="AC47" s="151"/>
      <c r="AD47" s="151"/>
      <c r="AE47" s="151"/>
      <c r="AF47" s="151"/>
      <c r="AG47" s="151" t="s">
        <v>258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6">
        <v>33</v>
      </c>
      <c r="B48" s="177" t="s">
        <v>602</v>
      </c>
      <c r="C48" s="184" t="s">
        <v>603</v>
      </c>
      <c r="D48" s="178" t="s">
        <v>255</v>
      </c>
      <c r="E48" s="179">
        <v>68</v>
      </c>
      <c r="F48" s="180"/>
      <c r="G48" s="181">
        <f t="shared" si="14"/>
        <v>0</v>
      </c>
      <c r="H48" s="162"/>
      <c r="I48" s="161">
        <f t="shared" si="15"/>
        <v>0</v>
      </c>
      <c r="J48" s="162"/>
      <c r="K48" s="161">
        <f t="shared" si="16"/>
        <v>0</v>
      </c>
      <c r="L48" s="161">
        <v>21</v>
      </c>
      <c r="M48" s="161">
        <f t="shared" si="17"/>
        <v>0</v>
      </c>
      <c r="N48" s="161">
        <v>0</v>
      </c>
      <c r="O48" s="161">
        <f t="shared" si="18"/>
        <v>0</v>
      </c>
      <c r="P48" s="161">
        <v>0</v>
      </c>
      <c r="Q48" s="161">
        <f t="shared" si="19"/>
        <v>0</v>
      </c>
      <c r="R48" s="161"/>
      <c r="S48" s="161" t="s">
        <v>252</v>
      </c>
      <c r="T48" s="161" t="s">
        <v>188</v>
      </c>
      <c r="U48" s="161">
        <v>0</v>
      </c>
      <c r="V48" s="161">
        <f t="shared" si="20"/>
        <v>0</v>
      </c>
      <c r="W48" s="161"/>
      <c r="X48" s="161" t="s">
        <v>206</v>
      </c>
      <c r="Y48" s="151"/>
      <c r="Z48" s="151"/>
      <c r="AA48" s="151"/>
      <c r="AB48" s="151"/>
      <c r="AC48" s="151"/>
      <c r="AD48" s="151"/>
      <c r="AE48" s="151"/>
      <c r="AF48" s="151"/>
      <c r="AG48" s="151" t="s">
        <v>258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6">
        <v>34</v>
      </c>
      <c r="B49" s="177" t="s">
        <v>604</v>
      </c>
      <c r="C49" s="184" t="s">
        <v>605</v>
      </c>
      <c r="D49" s="178" t="s">
        <v>255</v>
      </c>
      <c r="E49" s="179">
        <v>1</v>
      </c>
      <c r="F49" s="180"/>
      <c r="G49" s="181">
        <f t="shared" si="14"/>
        <v>0</v>
      </c>
      <c r="H49" s="162"/>
      <c r="I49" s="161">
        <f t="shared" si="15"/>
        <v>0</v>
      </c>
      <c r="J49" s="162"/>
      <c r="K49" s="161">
        <f t="shared" si="16"/>
        <v>0</v>
      </c>
      <c r="L49" s="161">
        <v>21</v>
      </c>
      <c r="M49" s="161">
        <f t="shared" si="17"/>
        <v>0</v>
      </c>
      <c r="N49" s="161">
        <v>0</v>
      </c>
      <c r="O49" s="161">
        <f t="shared" si="18"/>
        <v>0</v>
      </c>
      <c r="P49" s="161">
        <v>0</v>
      </c>
      <c r="Q49" s="161">
        <f t="shared" si="19"/>
        <v>0</v>
      </c>
      <c r="R49" s="161"/>
      <c r="S49" s="161" t="s">
        <v>252</v>
      </c>
      <c r="T49" s="161" t="s">
        <v>188</v>
      </c>
      <c r="U49" s="161">
        <v>0</v>
      </c>
      <c r="V49" s="161">
        <f t="shared" si="20"/>
        <v>0</v>
      </c>
      <c r="W49" s="161"/>
      <c r="X49" s="161" t="s">
        <v>206</v>
      </c>
      <c r="Y49" s="151"/>
      <c r="Z49" s="151"/>
      <c r="AA49" s="151"/>
      <c r="AB49" s="151"/>
      <c r="AC49" s="151"/>
      <c r="AD49" s="151"/>
      <c r="AE49" s="151"/>
      <c r="AF49" s="151"/>
      <c r="AG49" s="151" t="s">
        <v>258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0.399999999999999" outlineLevel="1">
      <c r="A50" s="176">
        <v>35</v>
      </c>
      <c r="B50" s="177" t="s">
        <v>606</v>
      </c>
      <c r="C50" s="184" t="s">
        <v>607</v>
      </c>
      <c r="D50" s="178" t="s">
        <v>255</v>
      </c>
      <c r="E50" s="179">
        <v>60</v>
      </c>
      <c r="F50" s="180"/>
      <c r="G50" s="181">
        <f t="shared" si="14"/>
        <v>0</v>
      </c>
      <c r="H50" s="162"/>
      <c r="I50" s="161">
        <f t="shared" si="15"/>
        <v>0</v>
      </c>
      <c r="J50" s="162"/>
      <c r="K50" s="161">
        <f t="shared" si="16"/>
        <v>0</v>
      </c>
      <c r="L50" s="161">
        <v>21</v>
      </c>
      <c r="M50" s="161">
        <f t="shared" si="17"/>
        <v>0</v>
      </c>
      <c r="N50" s="161">
        <v>0</v>
      </c>
      <c r="O50" s="161">
        <f t="shared" si="18"/>
        <v>0</v>
      </c>
      <c r="P50" s="161">
        <v>0</v>
      </c>
      <c r="Q50" s="161">
        <f t="shared" si="19"/>
        <v>0</v>
      </c>
      <c r="R50" s="161"/>
      <c r="S50" s="161" t="s">
        <v>252</v>
      </c>
      <c r="T50" s="161" t="s">
        <v>188</v>
      </c>
      <c r="U50" s="161">
        <v>0</v>
      </c>
      <c r="V50" s="161">
        <f t="shared" si="20"/>
        <v>0</v>
      </c>
      <c r="W50" s="161"/>
      <c r="X50" s="161" t="s">
        <v>206</v>
      </c>
      <c r="Y50" s="151"/>
      <c r="Z50" s="151"/>
      <c r="AA50" s="151"/>
      <c r="AB50" s="151"/>
      <c r="AC50" s="151"/>
      <c r="AD50" s="151"/>
      <c r="AE50" s="151"/>
      <c r="AF50" s="151"/>
      <c r="AG50" s="151" t="s">
        <v>258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c r="A51" s="164" t="s">
        <v>177</v>
      </c>
      <c r="B51" s="165" t="s">
        <v>97</v>
      </c>
      <c r="C51" s="183" t="s">
        <v>81</v>
      </c>
      <c r="D51" s="166"/>
      <c r="E51" s="167"/>
      <c r="F51" s="168"/>
      <c r="G51" s="169">
        <f>SUMIF(AG52:AG52,"&lt;&gt;NOR",G52:G52)</f>
        <v>0</v>
      </c>
      <c r="H51" s="163"/>
      <c r="I51" s="163">
        <f>SUM(I52:I52)</f>
        <v>0</v>
      </c>
      <c r="J51" s="163"/>
      <c r="K51" s="163">
        <f>SUM(K52:K52)</f>
        <v>0</v>
      </c>
      <c r="L51" s="163"/>
      <c r="M51" s="163">
        <f>SUM(M52:M52)</f>
        <v>0</v>
      </c>
      <c r="N51" s="163"/>
      <c r="O51" s="163">
        <f>SUM(O52:O52)</f>
        <v>0</v>
      </c>
      <c r="P51" s="163"/>
      <c r="Q51" s="163">
        <f>SUM(Q52:Q52)</f>
        <v>0</v>
      </c>
      <c r="R51" s="163"/>
      <c r="S51" s="163"/>
      <c r="T51" s="163"/>
      <c r="U51" s="163"/>
      <c r="V51" s="163">
        <f>SUM(V52:V52)</f>
        <v>0</v>
      </c>
      <c r="W51" s="163"/>
      <c r="X51" s="163"/>
      <c r="AG51" t="s">
        <v>178</v>
      </c>
    </row>
    <row r="52" spans="1:60" ht="20.399999999999999" outlineLevel="1">
      <c r="A52" s="176">
        <v>36</v>
      </c>
      <c r="B52" s="177" t="s">
        <v>608</v>
      </c>
      <c r="C52" s="184" t="s">
        <v>609</v>
      </c>
      <c r="D52" s="178" t="s">
        <v>255</v>
      </c>
      <c r="E52" s="179">
        <v>17</v>
      </c>
      <c r="F52" s="180"/>
      <c r="G52" s="181">
        <f>ROUND(E52*F52,2)</f>
        <v>0</v>
      </c>
      <c r="H52" s="162"/>
      <c r="I52" s="161">
        <f>ROUND(E52*H52,2)</f>
        <v>0</v>
      </c>
      <c r="J52" s="162"/>
      <c r="K52" s="161">
        <f>ROUND(E52*J52,2)</f>
        <v>0</v>
      </c>
      <c r="L52" s="161">
        <v>21</v>
      </c>
      <c r="M52" s="161">
        <f>G52*(1+L52/100)</f>
        <v>0</v>
      </c>
      <c r="N52" s="161">
        <v>0</v>
      </c>
      <c r="O52" s="161">
        <f>ROUND(E52*N52,2)</f>
        <v>0</v>
      </c>
      <c r="P52" s="161">
        <v>0</v>
      </c>
      <c r="Q52" s="161">
        <f>ROUND(E52*P52,2)</f>
        <v>0</v>
      </c>
      <c r="R52" s="161"/>
      <c r="S52" s="161" t="s">
        <v>252</v>
      </c>
      <c r="T52" s="161" t="s">
        <v>188</v>
      </c>
      <c r="U52" s="161">
        <v>0</v>
      </c>
      <c r="V52" s="161">
        <f>ROUND(E52*U52,2)</f>
        <v>0</v>
      </c>
      <c r="W52" s="161"/>
      <c r="X52" s="161" t="s">
        <v>206</v>
      </c>
      <c r="Y52" s="151"/>
      <c r="Z52" s="151"/>
      <c r="AA52" s="151"/>
      <c r="AB52" s="151"/>
      <c r="AC52" s="151"/>
      <c r="AD52" s="151"/>
      <c r="AE52" s="151"/>
      <c r="AF52" s="151"/>
      <c r="AG52" s="151" t="s">
        <v>258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c r="A53" s="164" t="s">
        <v>177</v>
      </c>
      <c r="B53" s="165" t="s">
        <v>99</v>
      </c>
      <c r="C53" s="183" t="s">
        <v>83</v>
      </c>
      <c r="D53" s="166"/>
      <c r="E53" s="167"/>
      <c r="F53" s="168"/>
      <c r="G53" s="169">
        <f>SUMIF(AG54:AG60,"&lt;&gt;NOR",G54:G60)</f>
        <v>0</v>
      </c>
      <c r="H53" s="163"/>
      <c r="I53" s="163">
        <f>SUM(I54:I60)</f>
        <v>0</v>
      </c>
      <c r="J53" s="163"/>
      <c r="K53" s="163">
        <f>SUM(K54:K60)</f>
        <v>0</v>
      </c>
      <c r="L53" s="163"/>
      <c r="M53" s="163">
        <f>SUM(M54:M60)</f>
        <v>0</v>
      </c>
      <c r="N53" s="163"/>
      <c r="O53" s="163">
        <f>SUM(O54:O60)</f>
        <v>0</v>
      </c>
      <c r="P53" s="163"/>
      <c r="Q53" s="163">
        <f>SUM(Q54:Q60)</f>
        <v>0</v>
      </c>
      <c r="R53" s="163"/>
      <c r="S53" s="163"/>
      <c r="T53" s="163"/>
      <c r="U53" s="163"/>
      <c r="V53" s="163">
        <f>SUM(V54:V60)</f>
        <v>0</v>
      </c>
      <c r="W53" s="163"/>
      <c r="X53" s="163"/>
      <c r="AG53" t="s">
        <v>178</v>
      </c>
    </row>
    <row r="54" spans="1:60" outlineLevel="1">
      <c r="A54" s="176">
        <v>37</v>
      </c>
      <c r="B54" s="177" t="s">
        <v>610</v>
      </c>
      <c r="C54" s="184" t="s">
        <v>611</v>
      </c>
      <c r="D54" s="178" t="s">
        <v>593</v>
      </c>
      <c r="E54" s="179">
        <v>10</v>
      </c>
      <c r="F54" s="180"/>
      <c r="G54" s="181">
        <f t="shared" ref="G54:G60" si="21">ROUND(E54*F54,2)</f>
        <v>0</v>
      </c>
      <c r="H54" s="162"/>
      <c r="I54" s="161">
        <f t="shared" ref="I54:I60" si="22">ROUND(E54*H54,2)</f>
        <v>0</v>
      </c>
      <c r="J54" s="162"/>
      <c r="K54" s="161">
        <f t="shared" ref="K54:K60" si="23">ROUND(E54*J54,2)</f>
        <v>0</v>
      </c>
      <c r="L54" s="161">
        <v>21</v>
      </c>
      <c r="M54" s="161">
        <f t="shared" ref="M54:M60" si="24">G54*(1+L54/100)</f>
        <v>0</v>
      </c>
      <c r="N54" s="161">
        <v>0</v>
      </c>
      <c r="O54" s="161">
        <f t="shared" ref="O54:O60" si="25">ROUND(E54*N54,2)</f>
        <v>0</v>
      </c>
      <c r="P54" s="161">
        <v>0</v>
      </c>
      <c r="Q54" s="161">
        <f t="shared" ref="Q54:Q60" si="26">ROUND(E54*P54,2)</f>
        <v>0</v>
      </c>
      <c r="R54" s="161"/>
      <c r="S54" s="161" t="s">
        <v>252</v>
      </c>
      <c r="T54" s="161" t="s">
        <v>188</v>
      </c>
      <c r="U54" s="161">
        <v>0</v>
      </c>
      <c r="V54" s="161">
        <f t="shared" ref="V54:V60" si="27">ROUND(E54*U54,2)</f>
        <v>0</v>
      </c>
      <c r="W54" s="161"/>
      <c r="X54" s="161" t="s">
        <v>206</v>
      </c>
      <c r="Y54" s="151"/>
      <c r="Z54" s="151"/>
      <c r="AA54" s="151"/>
      <c r="AB54" s="151"/>
      <c r="AC54" s="151"/>
      <c r="AD54" s="151"/>
      <c r="AE54" s="151"/>
      <c r="AF54" s="151"/>
      <c r="AG54" s="151" t="s">
        <v>258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6">
        <v>38</v>
      </c>
      <c r="B55" s="177" t="s">
        <v>612</v>
      </c>
      <c r="C55" s="184" t="s">
        <v>613</v>
      </c>
      <c r="D55" s="178" t="s">
        <v>593</v>
      </c>
      <c r="E55" s="179">
        <v>16</v>
      </c>
      <c r="F55" s="180"/>
      <c r="G55" s="181">
        <f t="shared" si="21"/>
        <v>0</v>
      </c>
      <c r="H55" s="162"/>
      <c r="I55" s="161">
        <f t="shared" si="22"/>
        <v>0</v>
      </c>
      <c r="J55" s="162"/>
      <c r="K55" s="161">
        <f t="shared" si="23"/>
        <v>0</v>
      </c>
      <c r="L55" s="161">
        <v>21</v>
      </c>
      <c r="M55" s="161">
        <f t="shared" si="24"/>
        <v>0</v>
      </c>
      <c r="N55" s="161">
        <v>0</v>
      </c>
      <c r="O55" s="161">
        <f t="shared" si="25"/>
        <v>0</v>
      </c>
      <c r="P55" s="161">
        <v>0</v>
      </c>
      <c r="Q55" s="161">
        <f t="shared" si="26"/>
        <v>0</v>
      </c>
      <c r="R55" s="161"/>
      <c r="S55" s="161" t="s">
        <v>252</v>
      </c>
      <c r="T55" s="161" t="s">
        <v>188</v>
      </c>
      <c r="U55" s="161">
        <v>0</v>
      </c>
      <c r="V55" s="161">
        <f t="shared" si="27"/>
        <v>0</v>
      </c>
      <c r="W55" s="161"/>
      <c r="X55" s="161" t="s">
        <v>206</v>
      </c>
      <c r="Y55" s="151"/>
      <c r="Z55" s="151"/>
      <c r="AA55" s="151"/>
      <c r="AB55" s="151"/>
      <c r="AC55" s="151"/>
      <c r="AD55" s="151"/>
      <c r="AE55" s="151"/>
      <c r="AF55" s="151"/>
      <c r="AG55" s="151" t="s">
        <v>258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6">
        <v>39</v>
      </c>
      <c r="B56" s="177" t="s">
        <v>614</v>
      </c>
      <c r="C56" s="184" t="s">
        <v>615</v>
      </c>
      <c r="D56" s="178" t="s">
        <v>593</v>
      </c>
      <c r="E56" s="179">
        <v>1</v>
      </c>
      <c r="F56" s="180"/>
      <c r="G56" s="181">
        <f t="shared" si="21"/>
        <v>0</v>
      </c>
      <c r="H56" s="162"/>
      <c r="I56" s="161">
        <f t="shared" si="22"/>
        <v>0</v>
      </c>
      <c r="J56" s="162"/>
      <c r="K56" s="161">
        <f t="shared" si="23"/>
        <v>0</v>
      </c>
      <c r="L56" s="161">
        <v>21</v>
      </c>
      <c r="M56" s="161">
        <f t="shared" si="24"/>
        <v>0</v>
      </c>
      <c r="N56" s="161">
        <v>0</v>
      </c>
      <c r="O56" s="161">
        <f t="shared" si="25"/>
        <v>0</v>
      </c>
      <c r="P56" s="161">
        <v>0</v>
      </c>
      <c r="Q56" s="161">
        <f t="shared" si="26"/>
        <v>0</v>
      </c>
      <c r="R56" s="161"/>
      <c r="S56" s="161" t="s">
        <v>252</v>
      </c>
      <c r="T56" s="161" t="s">
        <v>188</v>
      </c>
      <c r="U56" s="161">
        <v>0</v>
      </c>
      <c r="V56" s="161">
        <f t="shared" si="27"/>
        <v>0</v>
      </c>
      <c r="W56" s="161"/>
      <c r="X56" s="161" t="s">
        <v>206</v>
      </c>
      <c r="Y56" s="151"/>
      <c r="Z56" s="151"/>
      <c r="AA56" s="151"/>
      <c r="AB56" s="151"/>
      <c r="AC56" s="151"/>
      <c r="AD56" s="151"/>
      <c r="AE56" s="151"/>
      <c r="AF56" s="151"/>
      <c r="AG56" s="151" t="s">
        <v>258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0.399999999999999" outlineLevel="1">
      <c r="A57" s="176">
        <v>40</v>
      </c>
      <c r="B57" s="177" t="s">
        <v>616</v>
      </c>
      <c r="C57" s="184" t="s">
        <v>617</v>
      </c>
      <c r="D57" s="178" t="s">
        <v>593</v>
      </c>
      <c r="E57" s="179">
        <v>1</v>
      </c>
      <c r="F57" s="180"/>
      <c r="G57" s="181">
        <f t="shared" si="21"/>
        <v>0</v>
      </c>
      <c r="H57" s="162"/>
      <c r="I57" s="161">
        <f t="shared" si="22"/>
        <v>0</v>
      </c>
      <c r="J57" s="162"/>
      <c r="K57" s="161">
        <f t="shared" si="23"/>
        <v>0</v>
      </c>
      <c r="L57" s="161">
        <v>21</v>
      </c>
      <c r="M57" s="161">
        <f t="shared" si="24"/>
        <v>0</v>
      </c>
      <c r="N57" s="161">
        <v>0</v>
      </c>
      <c r="O57" s="161">
        <f t="shared" si="25"/>
        <v>0</v>
      </c>
      <c r="P57" s="161">
        <v>0</v>
      </c>
      <c r="Q57" s="161">
        <f t="shared" si="26"/>
        <v>0</v>
      </c>
      <c r="R57" s="161"/>
      <c r="S57" s="161" t="s">
        <v>252</v>
      </c>
      <c r="T57" s="161" t="s">
        <v>188</v>
      </c>
      <c r="U57" s="161">
        <v>0</v>
      </c>
      <c r="V57" s="161">
        <f t="shared" si="27"/>
        <v>0</v>
      </c>
      <c r="W57" s="161"/>
      <c r="X57" s="161" t="s">
        <v>206</v>
      </c>
      <c r="Y57" s="151"/>
      <c r="Z57" s="151"/>
      <c r="AA57" s="151"/>
      <c r="AB57" s="151"/>
      <c r="AC57" s="151"/>
      <c r="AD57" s="151"/>
      <c r="AE57" s="151"/>
      <c r="AF57" s="151"/>
      <c r="AG57" s="151" t="s">
        <v>258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399999999999999" outlineLevel="1">
      <c r="A58" s="176">
        <v>41</v>
      </c>
      <c r="B58" s="177" t="s">
        <v>616</v>
      </c>
      <c r="C58" s="184" t="s">
        <v>618</v>
      </c>
      <c r="D58" s="178" t="s">
        <v>593</v>
      </c>
      <c r="E58" s="179">
        <v>2</v>
      </c>
      <c r="F58" s="180"/>
      <c r="G58" s="181">
        <f t="shared" si="21"/>
        <v>0</v>
      </c>
      <c r="H58" s="162"/>
      <c r="I58" s="161">
        <f t="shared" si="22"/>
        <v>0</v>
      </c>
      <c r="J58" s="162"/>
      <c r="K58" s="161">
        <f t="shared" si="23"/>
        <v>0</v>
      </c>
      <c r="L58" s="161">
        <v>21</v>
      </c>
      <c r="M58" s="161">
        <f t="shared" si="24"/>
        <v>0</v>
      </c>
      <c r="N58" s="161">
        <v>0</v>
      </c>
      <c r="O58" s="161">
        <f t="shared" si="25"/>
        <v>0</v>
      </c>
      <c r="P58" s="161">
        <v>0</v>
      </c>
      <c r="Q58" s="161">
        <f t="shared" si="26"/>
        <v>0</v>
      </c>
      <c r="R58" s="161"/>
      <c r="S58" s="161" t="s">
        <v>252</v>
      </c>
      <c r="T58" s="161" t="s">
        <v>188</v>
      </c>
      <c r="U58" s="161">
        <v>0</v>
      </c>
      <c r="V58" s="161">
        <f t="shared" si="27"/>
        <v>0</v>
      </c>
      <c r="W58" s="161"/>
      <c r="X58" s="161" t="s">
        <v>619</v>
      </c>
      <c r="Y58" s="151"/>
      <c r="Z58" s="151"/>
      <c r="AA58" s="151"/>
      <c r="AB58" s="151"/>
      <c r="AC58" s="151"/>
      <c r="AD58" s="151"/>
      <c r="AE58" s="151"/>
      <c r="AF58" s="151"/>
      <c r="AG58" s="151" t="s">
        <v>620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0.399999999999999" outlineLevel="1">
      <c r="A59" s="176">
        <v>42</v>
      </c>
      <c r="B59" s="177" t="s">
        <v>621</v>
      </c>
      <c r="C59" s="184" t="s">
        <v>622</v>
      </c>
      <c r="D59" s="178" t="s">
        <v>593</v>
      </c>
      <c r="E59" s="179">
        <v>8</v>
      </c>
      <c r="F59" s="180"/>
      <c r="G59" s="181">
        <f t="shared" si="21"/>
        <v>0</v>
      </c>
      <c r="H59" s="162"/>
      <c r="I59" s="161">
        <f t="shared" si="22"/>
        <v>0</v>
      </c>
      <c r="J59" s="162"/>
      <c r="K59" s="161">
        <f t="shared" si="23"/>
        <v>0</v>
      </c>
      <c r="L59" s="161">
        <v>21</v>
      </c>
      <c r="M59" s="161">
        <f t="shared" si="24"/>
        <v>0</v>
      </c>
      <c r="N59" s="161">
        <v>0</v>
      </c>
      <c r="O59" s="161">
        <f t="shared" si="25"/>
        <v>0</v>
      </c>
      <c r="P59" s="161">
        <v>0</v>
      </c>
      <c r="Q59" s="161">
        <f t="shared" si="26"/>
        <v>0</v>
      </c>
      <c r="R59" s="161"/>
      <c r="S59" s="161" t="s">
        <v>252</v>
      </c>
      <c r="T59" s="161" t="s">
        <v>188</v>
      </c>
      <c r="U59" s="161">
        <v>0</v>
      </c>
      <c r="V59" s="161">
        <f t="shared" si="27"/>
        <v>0</v>
      </c>
      <c r="W59" s="161"/>
      <c r="X59" s="161" t="s">
        <v>206</v>
      </c>
      <c r="Y59" s="151"/>
      <c r="Z59" s="151"/>
      <c r="AA59" s="151"/>
      <c r="AB59" s="151"/>
      <c r="AC59" s="151"/>
      <c r="AD59" s="151"/>
      <c r="AE59" s="151"/>
      <c r="AF59" s="151"/>
      <c r="AG59" s="151" t="s">
        <v>258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76">
        <v>43</v>
      </c>
      <c r="B60" s="177" t="s">
        <v>623</v>
      </c>
      <c r="C60" s="184" t="s">
        <v>624</v>
      </c>
      <c r="D60" s="178" t="s">
        <v>593</v>
      </c>
      <c r="E60" s="179">
        <v>8</v>
      </c>
      <c r="F60" s="180"/>
      <c r="G60" s="181">
        <f t="shared" si="21"/>
        <v>0</v>
      </c>
      <c r="H60" s="162"/>
      <c r="I60" s="161">
        <f t="shared" si="22"/>
        <v>0</v>
      </c>
      <c r="J60" s="162"/>
      <c r="K60" s="161">
        <f t="shared" si="23"/>
        <v>0</v>
      </c>
      <c r="L60" s="161">
        <v>21</v>
      </c>
      <c r="M60" s="161">
        <f t="shared" si="24"/>
        <v>0</v>
      </c>
      <c r="N60" s="161">
        <v>0</v>
      </c>
      <c r="O60" s="161">
        <f t="shared" si="25"/>
        <v>0</v>
      </c>
      <c r="P60" s="161">
        <v>0</v>
      </c>
      <c r="Q60" s="161">
        <f t="shared" si="26"/>
        <v>0</v>
      </c>
      <c r="R60" s="161"/>
      <c r="S60" s="161" t="s">
        <v>252</v>
      </c>
      <c r="T60" s="161" t="s">
        <v>188</v>
      </c>
      <c r="U60" s="161">
        <v>0</v>
      </c>
      <c r="V60" s="161">
        <f t="shared" si="27"/>
        <v>0</v>
      </c>
      <c r="W60" s="161"/>
      <c r="X60" s="161" t="s">
        <v>206</v>
      </c>
      <c r="Y60" s="151"/>
      <c r="Z60" s="151"/>
      <c r="AA60" s="151"/>
      <c r="AB60" s="151"/>
      <c r="AC60" s="151"/>
      <c r="AD60" s="151"/>
      <c r="AE60" s="151"/>
      <c r="AF60" s="151"/>
      <c r="AG60" s="151" t="s">
        <v>258</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c r="A61" s="164" t="s">
        <v>177</v>
      </c>
      <c r="B61" s="165" t="s">
        <v>101</v>
      </c>
      <c r="C61" s="183" t="s">
        <v>85</v>
      </c>
      <c r="D61" s="166"/>
      <c r="E61" s="167"/>
      <c r="F61" s="168"/>
      <c r="G61" s="169">
        <f>SUMIF(AG62:AG63,"&lt;&gt;NOR",G62:G63)</f>
        <v>0</v>
      </c>
      <c r="H61" s="163"/>
      <c r="I61" s="163">
        <f>SUM(I62:I63)</f>
        <v>0</v>
      </c>
      <c r="J61" s="163"/>
      <c r="K61" s="163">
        <f>SUM(K62:K63)</f>
        <v>0</v>
      </c>
      <c r="L61" s="163"/>
      <c r="M61" s="163">
        <f>SUM(M62:M63)</f>
        <v>0</v>
      </c>
      <c r="N61" s="163"/>
      <c r="O61" s="163">
        <f>SUM(O62:O63)</f>
        <v>0</v>
      </c>
      <c r="P61" s="163"/>
      <c r="Q61" s="163">
        <f>SUM(Q62:Q63)</f>
        <v>0</v>
      </c>
      <c r="R61" s="163"/>
      <c r="S61" s="163"/>
      <c r="T61" s="163"/>
      <c r="U61" s="163"/>
      <c r="V61" s="163">
        <f>SUM(V62:V63)</f>
        <v>0</v>
      </c>
      <c r="W61" s="163"/>
      <c r="X61" s="163"/>
      <c r="AG61" t="s">
        <v>178</v>
      </c>
    </row>
    <row r="62" spans="1:60" ht="20.399999999999999" outlineLevel="1">
      <c r="A62" s="176">
        <v>44</v>
      </c>
      <c r="B62" s="177" t="s">
        <v>625</v>
      </c>
      <c r="C62" s="184" t="s">
        <v>626</v>
      </c>
      <c r="D62" s="178" t="s">
        <v>627</v>
      </c>
      <c r="E62" s="179">
        <v>4</v>
      </c>
      <c r="F62" s="180"/>
      <c r="G62" s="181">
        <f>ROUND(E62*F62,2)</f>
        <v>0</v>
      </c>
      <c r="H62" s="162"/>
      <c r="I62" s="161">
        <f>ROUND(E62*H62,2)</f>
        <v>0</v>
      </c>
      <c r="J62" s="162"/>
      <c r="K62" s="161">
        <f>ROUND(E62*J62,2)</f>
        <v>0</v>
      </c>
      <c r="L62" s="161">
        <v>21</v>
      </c>
      <c r="M62" s="161">
        <f>G62*(1+L62/100)</f>
        <v>0</v>
      </c>
      <c r="N62" s="161">
        <v>0</v>
      </c>
      <c r="O62" s="161">
        <f>ROUND(E62*N62,2)</f>
        <v>0</v>
      </c>
      <c r="P62" s="161">
        <v>0</v>
      </c>
      <c r="Q62" s="161">
        <f>ROUND(E62*P62,2)</f>
        <v>0</v>
      </c>
      <c r="R62" s="161"/>
      <c r="S62" s="161" t="s">
        <v>252</v>
      </c>
      <c r="T62" s="161" t="s">
        <v>188</v>
      </c>
      <c r="U62" s="161">
        <v>0</v>
      </c>
      <c r="V62" s="161">
        <f>ROUND(E62*U62,2)</f>
        <v>0</v>
      </c>
      <c r="W62" s="161"/>
      <c r="X62" s="161" t="s">
        <v>206</v>
      </c>
      <c r="Y62" s="151"/>
      <c r="Z62" s="151"/>
      <c r="AA62" s="151"/>
      <c r="AB62" s="151"/>
      <c r="AC62" s="151"/>
      <c r="AD62" s="151"/>
      <c r="AE62" s="151"/>
      <c r="AF62" s="151"/>
      <c r="AG62" s="151" t="s">
        <v>258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6">
        <v>45</v>
      </c>
      <c r="B63" s="177" t="s">
        <v>628</v>
      </c>
      <c r="C63" s="184" t="s">
        <v>629</v>
      </c>
      <c r="D63" s="178" t="s">
        <v>627</v>
      </c>
      <c r="E63" s="179">
        <v>4</v>
      </c>
      <c r="F63" s="180"/>
      <c r="G63" s="181">
        <f>ROUND(E63*F63,2)</f>
        <v>0</v>
      </c>
      <c r="H63" s="162"/>
      <c r="I63" s="161">
        <f>ROUND(E63*H63,2)</f>
        <v>0</v>
      </c>
      <c r="J63" s="162"/>
      <c r="K63" s="161">
        <f>ROUND(E63*J63,2)</f>
        <v>0</v>
      </c>
      <c r="L63" s="161">
        <v>21</v>
      </c>
      <c r="M63" s="161">
        <f>G63*(1+L63/100)</f>
        <v>0</v>
      </c>
      <c r="N63" s="161">
        <v>0</v>
      </c>
      <c r="O63" s="161">
        <f>ROUND(E63*N63,2)</f>
        <v>0</v>
      </c>
      <c r="P63" s="161">
        <v>0</v>
      </c>
      <c r="Q63" s="161">
        <f>ROUND(E63*P63,2)</f>
        <v>0</v>
      </c>
      <c r="R63" s="161"/>
      <c r="S63" s="161" t="s">
        <v>252</v>
      </c>
      <c r="T63" s="161" t="s">
        <v>188</v>
      </c>
      <c r="U63" s="161">
        <v>0</v>
      </c>
      <c r="V63" s="161">
        <f>ROUND(E63*U63,2)</f>
        <v>0</v>
      </c>
      <c r="W63" s="161"/>
      <c r="X63" s="161" t="s">
        <v>206</v>
      </c>
      <c r="Y63" s="151"/>
      <c r="Z63" s="151"/>
      <c r="AA63" s="151"/>
      <c r="AB63" s="151"/>
      <c r="AC63" s="151"/>
      <c r="AD63" s="151"/>
      <c r="AE63" s="151"/>
      <c r="AF63" s="151"/>
      <c r="AG63" s="151" t="s">
        <v>258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c r="A64" s="164" t="s">
        <v>177</v>
      </c>
      <c r="B64" s="165" t="s">
        <v>151</v>
      </c>
      <c r="C64" s="183" t="s">
        <v>30</v>
      </c>
      <c r="D64" s="166"/>
      <c r="E64" s="167"/>
      <c r="F64" s="168"/>
      <c r="G64" s="169">
        <f>SUMIF(AG65:AG69,"&lt;&gt;NOR",G65:G69)</f>
        <v>0</v>
      </c>
      <c r="H64" s="163"/>
      <c r="I64" s="163">
        <f>SUM(I65:I69)</f>
        <v>0</v>
      </c>
      <c r="J64" s="163"/>
      <c r="K64" s="163">
        <f>SUM(K65:K69)</f>
        <v>0</v>
      </c>
      <c r="L64" s="163"/>
      <c r="M64" s="163">
        <f>SUM(M65:M69)</f>
        <v>0</v>
      </c>
      <c r="N64" s="163"/>
      <c r="O64" s="163">
        <f>SUM(O65:O69)</f>
        <v>0</v>
      </c>
      <c r="P64" s="163"/>
      <c r="Q64" s="163">
        <f>SUM(Q65:Q69)</f>
        <v>0</v>
      </c>
      <c r="R64" s="163"/>
      <c r="S64" s="163"/>
      <c r="T64" s="163"/>
      <c r="U64" s="163"/>
      <c r="V64" s="163">
        <f>SUM(V65:V69)</f>
        <v>0</v>
      </c>
      <c r="W64" s="163"/>
      <c r="X64" s="163"/>
      <c r="AG64" t="s">
        <v>178</v>
      </c>
    </row>
    <row r="65" spans="1:60" outlineLevel="1">
      <c r="A65" s="176">
        <v>46</v>
      </c>
      <c r="B65" s="177" t="s">
        <v>630</v>
      </c>
      <c r="C65" s="184" t="s">
        <v>631</v>
      </c>
      <c r="D65" s="178" t="s">
        <v>0</v>
      </c>
      <c r="E65" s="179">
        <v>3.6</v>
      </c>
      <c r="F65" s="180"/>
      <c r="G65" s="181">
        <f>ROUND(E65*F65,2)</f>
        <v>0</v>
      </c>
      <c r="H65" s="162"/>
      <c r="I65" s="161">
        <f>ROUND(E65*H65,2)</f>
        <v>0</v>
      </c>
      <c r="J65" s="162"/>
      <c r="K65" s="161">
        <f>ROUND(E65*J65,2)</f>
        <v>0</v>
      </c>
      <c r="L65" s="161">
        <v>21</v>
      </c>
      <c r="M65" s="161">
        <f>G65*(1+L65/100)</f>
        <v>0</v>
      </c>
      <c r="N65" s="161">
        <v>0</v>
      </c>
      <c r="O65" s="161">
        <f>ROUND(E65*N65,2)</f>
        <v>0</v>
      </c>
      <c r="P65" s="161">
        <v>0</v>
      </c>
      <c r="Q65" s="161">
        <f>ROUND(E65*P65,2)</f>
        <v>0</v>
      </c>
      <c r="R65" s="161"/>
      <c r="S65" s="161" t="s">
        <v>252</v>
      </c>
      <c r="T65" s="161" t="s">
        <v>188</v>
      </c>
      <c r="U65" s="161">
        <v>0</v>
      </c>
      <c r="V65" s="161">
        <f>ROUND(E65*U65,2)</f>
        <v>0</v>
      </c>
      <c r="W65" s="161"/>
      <c r="X65" s="161" t="s">
        <v>206</v>
      </c>
      <c r="Y65" s="151"/>
      <c r="Z65" s="151"/>
      <c r="AA65" s="151"/>
      <c r="AB65" s="151"/>
      <c r="AC65" s="151"/>
      <c r="AD65" s="151"/>
      <c r="AE65" s="151"/>
      <c r="AF65" s="151"/>
      <c r="AG65" s="151" t="s">
        <v>632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6">
        <v>47</v>
      </c>
      <c r="B66" s="177" t="s">
        <v>633</v>
      </c>
      <c r="C66" s="184" t="s">
        <v>634</v>
      </c>
      <c r="D66" s="178" t="s">
        <v>0</v>
      </c>
      <c r="E66" s="179">
        <v>1.6</v>
      </c>
      <c r="F66" s="180"/>
      <c r="G66" s="181">
        <f>ROUND(E66*F66,2)</f>
        <v>0</v>
      </c>
      <c r="H66" s="162"/>
      <c r="I66" s="161">
        <f>ROUND(E66*H66,2)</f>
        <v>0</v>
      </c>
      <c r="J66" s="162"/>
      <c r="K66" s="161">
        <f>ROUND(E66*J66,2)</f>
        <v>0</v>
      </c>
      <c r="L66" s="161">
        <v>21</v>
      </c>
      <c r="M66" s="161">
        <f>G66*(1+L66/100)</f>
        <v>0</v>
      </c>
      <c r="N66" s="161">
        <v>0</v>
      </c>
      <c r="O66" s="161">
        <f>ROUND(E66*N66,2)</f>
        <v>0</v>
      </c>
      <c r="P66" s="161">
        <v>0</v>
      </c>
      <c r="Q66" s="161">
        <f>ROUND(E66*P66,2)</f>
        <v>0</v>
      </c>
      <c r="R66" s="161"/>
      <c r="S66" s="161" t="s">
        <v>252</v>
      </c>
      <c r="T66" s="161" t="s">
        <v>188</v>
      </c>
      <c r="U66" s="161">
        <v>0</v>
      </c>
      <c r="V66" s="161">
        <f>ROUND(E66*U66,2)</f>
        <v>0</v>
      </c>
      <c r="W66" s="161"/>
      <c r="X66" s="161" t="s">
        <v>206</v>
      </c>
      <c r="Y66" s="151"/>
      <c r="Z66" s="151"/>
      <c r="AA66" s="151"/>
      <c r="AB66" s="151"/>
      <c r="AC66" s="151"/>
      <c r="AD66" s="151"/>
      <c r="AE66" s="151"/>
      <c r="AF66" s="151"/>
      <c r="AG66" s="151" t="s">
        <v>632</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6">
        <v>48</v>
      </c>
      <c r="B67" s="177" t="s">
        <v>635</v>
      </c>
      <c r="C67" s="184" t="s">
        <v>636</v>
      </c>
      <c r="D67" s="178" t="s">
        <v>0</v>
      </c>
      <c r="E67" s="179">
        <v>6</v>
      </c>
      <c r="F67" s="180"/>
      <c r="G67" s="181">
        <f>ROUND(E67*F67,2)</f>
        <v>0</v>
      </c>
      <c r="H67" s="162"/>
      <c r="I67" s="161">
        <f>ROUND(E67*H67,2)</f>
        <v>0</v>
      </c>
      <c r="J67" s="162"/>
      <c r="K67" s="161">
        <f>ROUND(E67*J67,2)</f>
        <v>0</v>
      </c>
      <c r="L67" s="161">
        <v>21</v>
      </c>
      <c r="M67" s="161">
        <f>G67*(1+L67/100)</f>
        <v>0</v>
      </c>
      <c r="N67" s="161">
        <v>0</v>
      </c>
      <c r="O67" s="161">
        <f>ROUND(E67*N67,2)</f>
        <v>0</v>
      </c>
      <c r="P67" s="161">
        <v>0</v>
      </c>
      <c r="Q67" s="161">
        <f>ROUND(E67*P67,2)</f>
        <v>0</v>
      </c>
      <c r="R67" s="161"/>
      <c r="S67" s="161" t="s">
        <v>252</v>
      </c>
      <c r="T67" s="161" t="s">
        <v>188</v>
      </c>
      <c r="U67" s="161">
        <v>0</v>
      </c>
      <c r="V67" s="161">
        <f>ROUND(E67*U67,2)</f>
        <v>0</v>
      </c>
      <c r="W67" s="161"/>
      <c r="X67" s="161" t="s">
        <v>206</v>
      </c>
      <c r="Y67" s="151"/>
      <c r="Z67" s="151"/>
      <c r="AA67" s="151"/>
      <c r="AB67" s="151"/>
      <c r="AC67" s="151"/>
      <c r="AD67" s="151"/>
      <c r="AE67" s="151"/>
      <c r="AF67" s="151"/>
      <c r="AG67" s="151" t="s">
        <v>632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6">
        <v>49</v>
      </c>
      <c r="B68" s="177" t="s">
        <v>637</v>
      </c>
      <c r="C68" s="184" t="s">
        <v>638</v>
      </c>
      <c r="D68" s="178" t="s">
        <v>0</v>
      </c>
      <c r="E68" s="179">
        <v>0.5</v>
      </c>
      <c r="F68" s="180"/>
      <c r="G68" s="181">
        <f>ROUND(E68*F68,2)</f>
        <v>0</v>
      </c>
      <c r="H68" s="162"/>
      <c r="I68" s="161">
        <f>ROUND(E68*H68,2)</f>
        <v>0</v>
      </c>
      <c r="J68" s="162"/>
      <c r="K68" s="161">
        <f>ROUND(E68*J68,2)</f>
        <v>0</v>
      </c>
      <c r="L68" s="161">
        <v>21</v>
      </c>
      <c r="M68" s="161">
        <f>G68*(1+L68/100)</f>
        <v>0</v>
      </c>
      <c r="N68" s="161">
        <v>0</v>
      </c>
      <c r="O68" s="161">
        <f>ROUND(E68*N68,2)</f>
        <v>0</v>
      </c>
      <c r="P68" s="161">
        <v>0</v>
      </c>
      <c r="Q68" s="161">
        <f>ROUND(E68*P68,2)</f>
        <v>0</v>
      </c>
      <c r="R68" s="161"/>
      <c r="S68" s="161" t="s">
        <v>252</v>
      </c>
      <c r="T68" s="161" t="s">
        <v>188</v>
      </c>
      <c r="U68" s="161">
        <v>0</v>
      </c>
      <c r="V68" s="161">
        <f>ROUND(E68*U68,2)</f>
        <v>0</v>
      </c>
      <c r="W68" s="161"/>
      <c r="X68" s="161" t="s">
        <v>206</v>
      </c>
      <c r="Y68" s="151"/>
      <c r="Z68" s="151"/>
      <c r="AA68" s="151"/>
      <c r="AB68" s="151"/>
      <c r="AC68" s="151"/>
      <c r="AD68" s="151"/>
      <c r="AE68" s="151"/>
      <c r="AF68" s="151"/>
      <c r="AG68" s="151" t="s">
        <v>632</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0">
        <v>50</v>
      </c>
      <c r="B69" s="171" t="s">
        <v>639</v>
      </c>
      <c r="C69" s="185" t="s">
        <v>640</v>
      </c>
      <c r="D69" s="172" t="s">
        <v>0</v>
      </c>
      <c r="E69" s="173">
        <v>1</v>
      </c>
      <c r="F69" s="174"/>
      <c r="G69" s="175">
        <f>ROUND(E69*F69,2)</f>
        <v>0</v>
      </c>
      <c r="H69" s="162"/>
      <c r="I69" s="161">
        <f>ROUND(E69*H69,2)</f>
        <v>0</v>
      </c>
      <c r="J69" s="162"/>
      <c r="K69" s="161">
        <f>ROUND(E69*J69,2)</f>
        <v>0</v>
      </c>
      <c r="L69" s="161">
        <v>21</v>
      </c>
      <c r="M69" s="161">
        <f>G69*(1+L69/100)</f>
        <v>0</v>
      </c>
      <c r="N69" s="161">
        <v>0</v>
      </c>
      <c r="O69" s="161">
        <f>ROUND(E69*N69,2)</f>
        <v>0</v>
      </c>
      <c r="P69" s="161">
        <v>0</v>
      </c>
      <c r="Q69" s="161">
        <f>ROUND(E69*P69,2)</f>
        <v>0</v>
      </c>
      <c r="R69" s="161"/>
      <c r="S69" s="161" t="s">
        <v>252</v>
      </c>
      <c r="T69" s="161" t="s">
        <v>188</v>
      </c>
      <c r="U69" s="161">
        <v>0</v>
      </c>
      <c r="V69" s="161">
        <f>ROUND(E69*U69,2)</f>
        <v>0</v>
      </c>
      <c r="W69" s="161"/>
      <c r="X69" s="161" t="s">
        <v>206</v>
      </c>
      <c r="Y69" s="151"/>
      <c r="Z69" s="151"/>
      <c r="AA69" s="151"/>
      <c r="AB69" s="151"/>
      <c r="AC69" s="151"/>
      <c r="AD69" s="151"/>
      <c r="AE69" s="151"/>
      <c r="AF69" s="151"/>
      <c r="AG69" s="151" t="s">
        <v>632</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c r="A70" s="3"/>
      <c r="B70" s="4"/>
      <c r="C70" s="186"/>
      <c r="D70" s="6"/>
      <c r="E70" s="3"/>
      <c r="F70" s="3"/>
      <c r="G70" s="3"/>
      <c r="H70" s="3"/>
      <c r="I70" s="3"/>
      <c r="J70" s="3"/>
      <c r="K70" s="3"/>
      <c r="L70" s="3"/>
      <c r="M70" s="3"/>
      <c r="N70" s="3"/>
      <c r="O70" s="3"/>
      <c r="P70" s="3"/>
      <c r="Q70" s="3"/>
      <c r="R70" s="3"/>
      <c r="S70" s="3"/>
      <c r="T70" s="3"/>
      <c r="U70" s="3"/>
      <c r="V70" s="3"/>
      <c r="W70" s="3"/>
      <c r="X70" s="3"/>
      <c r="AE70">
        <v>15</v>
      </c>
      <c r="AF70">
        <v>21</v>
      </c>
      <c r="AG70" t="s">
        <v>164</v>
      </c>
    </row>
    <row r="71" spans="1:60">
      <c r="A71" s="154"/>
      <c r="B71" s="155" t="s">
        <v>31</v>
      </c>
      <c r="C71" s="187"/>
      <c r="D71" s="156"/>
      <c r="E71" s="157"/>
      <c r="F71" s="157"/>
      <c r="G71" s="182">
        <f>G8+G15+G21+G26+G28+G41+G51+G53+G61+G64</f>
        <v>0</v>
      </c>
      <c r="H71" s="3"/>
      <c r="I71" s="3"/>
      <c r="J71" s="3"/>
      <c r="K71" s="3"/>
      <c r="L71" s="3"/>
      <c r="M71" s="3"/>
      <c r="N71" s="3"/>
      <c r="O71" s="3"/>
      <c r="P71" s="3"/>
      <c r="Q71" s="3"/>
      <c r="R71" s="3"/>
      <c r="S71" s="3"/>
      <c r="T71" s="3"/>
      <c r="U71" s="3"/>
      <c r="V71" s="3"/>
      <c r="W71" s="3"/>
      <c r="X71" s="3"/>
      <c r="AE71">
        <f>SUMIF(L7:L69,AE70,G7:G69)</f>
        <v>0</v>
      </c>
      <c r="AF71">
        <f>SUMIF(L7:L69,AF70,G7:G69)</f>
        <v>0</v>
      </c>
      <c r="AG71" t="s">
        <v>199</v>
      </c>
    </row>
    <row r="72" spans="1:60">
      <c r="A72" s="3"/>
      <c r="B72" s="4"/>
      <c r="C72" s="186"/>
      <c r="D72" s="6"/>
      <c r="E72" s="3"/>
      <c r="F72" s="3"/>
      <c r="G72" s="3"/>
      <c r="H72" s="3"/>
      <c r="I72" s="3"/>
      <c r="J72" s="3"/>
      <c r="K72" s="3"/>
      <c r="L72" s="3"/>
      <c r="M72" s="3"/>
      <c r="N72" s="3"/>
      <c r="O72" s="3"/>
      <c r="P72" s="3"/>
      <c r="Q72" s="3"/>
      <c r="R72" s="3"/>
      <c r="S72" s="3"/>
      <c r="T72" s="3"/>
      <c r="U72" s="3"/>
      <c r="V72" s="3"/>
      <c r="W72" s="3"/>
      <c r="X72" s="3"/>
    </row>
    <row r="73" spans="1:60">
      <c r="A73" s="3"/>
      <c r="B73" s="4"/>
      <c r="C73" s="186"/>
      <c r="D73" s="6"/>
      <c r="E73" s="3"/>
      <c r="F73" s="3"/>
      <c r="G73" s="3"/>
      <c r="H73" s="3"/>
      <c r="I73" s="3"/>
      <c r="J73" s="3"/>
      <c r="K73" s="3"/>
      <c r="L73" s="3"/>
      <c r="M73" s="3"/>
      <c r="N73" s="3"/>
      <c r="O73" s="3"/>
      <c r="P73" s="3"/>
      <c r="Q73" s="3"/>
      <c r="R73" s="3"/>
      <c r="S73" s="3"/>
      <c r="T73" s="3"/>
      <c r="U73" s="3"/>
      <c r="V73" s="3"/>
      <c r="W73" s="3"/>
      <c r="X73" s="3"/>
    </row>
    <row r="74" spans="1:60">
      <c r="A74" s="273" t="s">
        <v>200</v>
      </c>
      <c r="B74" s="273"/>
      <c r="C74" s="274"/>
      <c r="D74" s="6"/>
      <c r="E74" s="3"/>
      <c r="F74" s="3"/>
      <c r="G74" s="3"/>
      <c r="H74" s="3"/>
      <c r="I74" s="3"/>
      <c r="J74" s="3"/>
      <c r="K74" s="3"/>
      <c r="L74" s="3"/>
      <c r="M74" s="3"/>
      <c r="N74" s="3"/>
      <c r="O74" s="3"/>
      <c r="P74" s="3"/>
      <c r="Q74" s="3"/>
      <c r="R74" s="3"/>
      <c r="S74" s="3"/>
      <c r="T74" s="3"/>
      <c r="U74" s="3"/>
      <c r="V74" s="3"/>
      <c r="W74" s="3"/>
      <c r="X74" s="3"/>
    </row>
    <row r="75" spans="1:60">
      <c r="A75" s="254"/>
      <c r="B75" s="255"/>
      <c r="C75" s="256"/>
      <c r="D75" s="255"/>
      <c r="E75" s="255"/>
      <c r="F75" s="255"/>
      <c r="G75" s="257"/>
      <c r="H75" s="3"/>
      <c r="I75" s="3"/>
      <c r="J75" s="3"/>
      <c r="K75" s="3"/>
      <c r="L75" s="3"/>
      <c r="M75" s="3"/>
      <c r="N75" s="3"/>
      <c r="O75" s="3"/>
      <c r="P75" s="3"/>
      <c r="Q75" s="3"/>
      <c r="R75" s="3"/>
      <c r="S75" s="3"/>
      <c r="T75" s="3"/>
      <c r="U75" s="3"/>
      <c r="V75" s="3"/>
      <c r="W75" s="3"/>
      <c r="X75" s="3"/>
      <c r="AG75" t="s">
        <v>201</v>
      </c>
    </row>
    <row r="76" spans="1:60">
      <c r="A76" s="258"/>
      <c r="B76" s="259"/>
      <c r="C76" s="260"/>
      <c r="D76" s="259"/>
      <c r="E76" s="259"/>
      <c r="F76" s="259"/>
      <c r="G76" s="261"/>
      <c r="H76" s="3"/>
      <c r="I76" s="3"/>
      <c r="J76" s="3"/>
      <c r="K76" s="3"/>
      <c r="L76" s="3"/>
      <c r="M76" s="3"/>
      <c r="N76" s="3"/>
      <c r="O76" s="3"/>
      <c r="P76" s="3"/>
      <c r="Q76" s="3"/>
      <c r="R76" s="3"/>
      <c r="S76" s="3"/>
      <c r="T76" s="3"/>
      <c r="U76" s="3"/>
      <c r="V76" s="3"/>
      <c r="W76" s="3"/>
      <c r="X76" s="3"/>
    </row>
    <row r="77" spans="1:60">
      <c r="A77" s="258"/>
      <c r="B77" s="259"/>
      <c r="C77" s="260"/>
      <c r="D77" s="259"/>
      <c r="E77" s="259"/>
      <c r="F77" s="259"/>
      <c r="G77" s="261"/>
      <c r="H77" s="3"/>
      <c r="I77" s="3"/>
      <c r="J77" s="3"/>
      <c r="K77" s="3"/>
      <c r="L77" s="3"/>
      <c r="M77" s="3"/>
      <c r="N77" s="3"/>
      <c r="O77" s="3"/>
      <c r="P77" s="3"/>
      <c r="Q77" s="3"/>
      <c r="R77" s="3"/>
      <c r="S77" s="3"/>
      <c r="T77" s="3"/>
      <c r="U77" s="3"/>
      <c r="V77" s="3"/>
      <c r="W77" s="3"/>
      <c r="X77" s="3"/>
    </row>
    <row r="78" spans="1:60">
      <c r="A78" s="258"/>
      <c r="B78" s="259"/>
      <c r="C78" s="260"/>
      <c r="D78" s="259"/>
      <c r="E78" s="259"/>
      <c r="F78" s="259"/>
      <c r="G78" s="261"/>
      <c r="H78" s="3"/>
      <c r="I78" s="3"/>
      <c r="J78" s="3"/>
      <c r="K78" s="3"/>
      <c r="L78" s="3"/>
      <c r="M78" s="3"/>
      <c r="N78" s="3"/>
      <c r="O78" s="3"/>
      <c r="P78" s="3"/>
      <c r="Q78" s="3"/>
      <c r="R78" s="3"/>
      <c r="S78" s="3"/>
      <c r="T78" s="3"/>
      <c r="U78" s="3"/>
      <c r="V78" s="3"/>
      <c r="W78" s="3"/>
      <c r="X78" s="3"/>
    </row>
    <row r="79" spans="1:60">
      <c r="A79" s="262"/>
      <c r="B79" s="263"/>
      <c r="C79" s="264"/>
      <c r="D79" s="263"/>
      <c r="E79" s="263"/>
      <c r="F79" s="263"/>
      <c r="G79" s="265"/>
      <c r="H79" s="3"/>
      <c r="I79" s="3"/>
      <c r="J79" s="3"/>
      <c r="K79" s="3"/>
      <c r="L79" s="3"/>
      <c r="M79" s="3"/>
      <c r="N79" s="3"/>
      <c r="O79" s="3"/>
      <c r="P79" s="3"/>
      <c r="Q79" s="3"/>
      <c r="R79" s="3"/>
      <c r="S79" s="3"/>
      <c r="T79" s="3"/>
      <c r="U79" s="3"/>
      <c r="V79" s="3"/>
      <c r="W79" s="3"/>
      <c r="X79" s="3"/>
    </row>
    <row r="80" spans="1:60">
      <c r="A80" s="3"/>
      <c r="B80" s="4"/>
      <c r="C80" s="186"/>
      <c r="D80" s="6"/>
      <c r="E80" s="3"/>
      <c r="F80" s="3"/>
      <c r="G80" s="3"/>
      <c r="H80" s="3"/>
      <c r="I80" s="3"/>
      <c r="J80" s="3"/>
      <c r="K80" s="3"/>
      <c r="L80" s="3"/>
      <c r="M80" s="3"/>
      <c r="N80" s="3"/>
      <c r="O80" s="3"/>
      <c r="P80" s="3"/>
      <c r="Q80" s="3"/>
      <c r="R80" s="3"/>
      <c r="S80" s="3"/>
      <c r="T80" s="3"/>
      <c r="U80" s="3"/>
      <c r="V80" s="3"/>
      <c r="W80" s="3"/>
      <c r="X80" s="3"/>
    </row>
    <row r="81" spans="3:33">
      <c r="C81" s="188"/>
      <c r="D81" s="10"/>
      <c r="AG81" t="s">
        <v>202</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8">
    <mergeCell ref="A75:G79"/>
    <mergeCell ref="C31:G31"/>
    <mergeCell ref="C34:G34"/>
    <mergeCell ref="A1:G1"/>
    <mergeCell ref="C2:G2"/>
    <mergeCell ref="C3:G3"/>
    <mergeCell ref="C4:G4"/>
    <mergeCell ref="A74:C74"/>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B2" sqref="B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52</v>
      </c>
      <c r="C4" s="270" t="s">
        <v>53</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73</v>
      </c>
      <c r="C8" s="183" t="s">
        <v>70</v>
      </c>
      <c r="D8" s="166"/>
      <c r="E8" s="167"/>
      <c r="F8" s="168"/>
      <c r="G8" s="169">
        <f>SUMIF(AG9:AG14,"&lt;&gt;NOR",G9:G14)</f>
        <v>0</v>
      </c>
      <c r="H8" s="163"/>
      <c r="I8" s="163">
        <f>SUM(I9:I14)</f>
        <v>0</v>
      </c>
      <c r="J8" s="163"/>
      <c r="K8" s="163">
        <f>SUM(K9:K14)</f>
        <v>0</v>
      </c>
      <c r="L8" s="163"/>
      <c r="M8" s="163">
        <f>SUM(M9:M14)</f>
        <v>0</v>
      </c>
      <c r="N8" s="163"/>
      <c r="O8" s="163">
        <f>SUM(O9:O14)</f>
        <v>0</v>
      </c>
      <c r="P8" s="163"/>
      <c r="Q8" s="163">
        <f>SUM(Q9:Q14)</f>
        <v>0</v>
      </c>
      <c r="R8" s="163"/>
      <c r="S8" s="163"/>
      <c r="T8" s="163"/>
      <c r="U8" s="163"/>
      <c r="V8" s="163">
        <f>SUM(V9:V14)</f>
        <v>0</v>
      </c>
      <c r="W8" s="163"/>
      <c r="X8" s="163"/>
      <c r="AG8" t="s">
        <v>178</v>
      </c>
    </row>
    <row r="9" spans="1:60" ht="20.399999999999999" outlineLevel="1">
      <c r="A9" s="176">
        <v>1</v>
      </c>
      <c r="B9" s="177" t="s">
        <v>533</v>
      </c>
      <c r="C9" s="184" t="s">
        <v>641</v>
      </c>
      <c r="D9" s="178" t="s">
        <v>255</v>
      </c>
      <c r="E9" s="179">
        <v>2</v>
      </c>
      <c r="F9" s="180"/>
      <c r="G9" s="181">
        <f t="shared" ref="G9:G14" si="0">ROUND(E9*F9,2)</f>
        <v>0</v>
      </c>
      <c r="H9" s="162"/>
      <c r="I9" s="161">
        <f t="shared" ref="I9:I14" si="1">ROUND(E9*H9,2)</f>
        <v>0</v>
      </c>
      <c r="J9" s="162"/>
      <c r="K9" s="161">
        <f t="shared" ref="K9:K14" si="2">ROUND(E9*J9,2)</f>
        <v>0</v>
      </c>
      <c r="L9" s="161">
        <v>21</v>
      </c>
      <c r="M9" s="161">
        <f t="shared" ref="M9:M14" si="3">G9*(1+L9/100)</f>
        <v>0</v>
      </c>
      <c r="N9" s="161">
        <v>0</v>
      </c>
      <c r="O9" s="161">
        <f t="shared" ref="O9:O14" si="4">ROUND(E9*N9,2)</f>
        <v>0</v>
      </c>
      <c r="P9" s="161">
        <v>0</v>
      </c>
      <c r="Q9" s="161">
        <f t="shared" ref="Q9:Q14" si="5">ROUND(E9*P9,2)</f>
        <v>0</v>
      </c>
      <c r="R9" s="161"/>
      <c r="S9" s="161" t="s">
        <v>252</v>
      </c>
      <c r="T9" s="161" t="s">
        <v>188</v>
      </c>
      <c r="U9" s="161">
        <v>0</v>
      </c>
      <c r="V9" s="161">
        <f t="shared" ref="V9:V14" si="6">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537</v>
      </c>
      <c r="C10" s="184" t="s">
        <v>534</v>
      </c>
      <c r="D10" s="178" t="s">
        <v>255</v>
      </c>
      <c r="E10" s="179">
        <v>18</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252</v>
      </c>
      <c r="T10" s="161" t="s">
        <v>188</v>
      </c>
      <c r="U10" s="161">
        <v>0</v>
      </c>
      <c r="V10" s="161">
        <f t="shared" si="6"/>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539</v>
      </c>
      <c r="C11" s="184" t="s">
        <v>536</v>
      </c>
      <c r="D11" s="178" t="s">
        <v>255</v>
      </c>
      <c r="E11" s="179">
        <v>1</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252</v>
      </c>
      <c r="T11" s="161" t="s">
        <v>188</v>
      </c>
      <c r="U11" s="161">
        <v>0</v>
      </c>
      <c r="V11" s="161">
        <f t="shared" si="6"/>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541</v>
      </c>
      <c r="C12" s="184" t="s">
        <v>540</v>
      </c>
      <c r="D12" s="178" t="s">
        <v>255</v>
      </c>
      <c r="E12" s="179">
        <v>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252</v>
      </c>
      <c r="T12" s="161" t="s">
        <v>188</v>
      </c>
      <c r="U12" s="161">
        <v>0</v>
      </c>
      <c r="V12" s="161">
        <f t="shared" si="6"/>
        <v>0</v>
      </c>
      <c r="W12" s="161"/>
      <c r="X12" s="161" t="s">
        <v>206</v>
      </c>
      <c r="Y12" s="151"/>
      <c r="Z12" s="151"/>
      <c r="AA12" s="151"/>
      <c r="AB12" s="151"/>
      <c r="AC12" s="151"/>
      <c r="AD12" s="151"/>
      <c r="AE12" s="151"/>
      <c r="AF12" s="151"/>
      <c r="AG12" s="151" t="s">
        <v>258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543</v>
      </c>
      <c r="C13" s="184" t="s">
        <v>542</v>
      </c>
      <c r="D13" s="178" t="s">
        <v>255</v>
      </c>
      <c r="E13" s="179">
        <v>1</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252</v>
      </c>
      <c r="T13" s="161" t="s">
        <v>188</v>
      </c>
      <c r="U13" s="161">
        <v>0</v>
      </c>
      <c r="V13" s="161">
        <f t="shared" si="6"/>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6</v>
      </c>
      <c r="B14" s="177" t="s">
        <v>642</v>
      </c>
      <c r="C14" s="184" t="s">
        <v>544</v>
      </c>
      <c r="D14" s="178" t="s">
        <v>255</v>
      </c>
      <c r="E14" s="179">
        <v>1</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252</v>
      </c>
      <c r="T14" s="161" t="s">
        <v>188</v>
      </c>
      <c r="U14" s="161">
        <v>0</v>
      </c>
      <c r="V14" s="161">
        <f t="shared" si="6"/>
        <v>0</v>
      </c>
      <c r="W14" s="161"/>
      <c r="X14" s="161" t="s">
        <v>206</v>
      </c>
      <c r="Y14" s="151"/>
      <c r="Z14" s="151"/>
      <c r="AA14" s="151"/>
      <c r="AB14" s="151"/>
      <c r="AC14" s="151"/>
      <c r="AD14" s="151"/>
      <c r="AE14" s="151"/>
      <c r="AF14" s="151"/>
      <c r="AG14" s="151" t="s">
        <v>258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c r="A15" s="164" t="s">
        <v>177</v>
      </c>
      <c r="B15" s="165" t="s">
        <v>74</v>
      </c>
      <c r="C15" s="183" t="s">
        <v>75</v>
      </c>
      <c r="D15" s="166"/>
      <c r="E15" s="167"/>
      <c r="F15" s="168"/>
      <c r="G15" s="169">
        <f>SUMIF(AG16:AG21,"&lt;&gt;NOR",G16:G21)</f>
        <v>0</v>
      </c>
      <c r="H15" s="163"/>
      <c r="I15" s="163">
        <f>SUM(I16:I21)</f>
        <v>0</v>
      </c>
      <c r="J15" s="163"/>
      <c r="K15" s="163">
        <f>SUM(K16:K21)</f>
        <v>0</v>
      </c>
      <c r="L15" s="163"/>
      <c r="M15" s="163">
        <f>SUM(M16:M21)</f>
        <v>0</v>
      </c>
      <c r="N15" s="163"/>
      <c r="O15" s="163">
        <f>SUM(O16:O21)</f>
        <v>0</v>
      </c>
      <c r="P15" s="163"/>
      <c r="Q15" s="163">
        <f>SUM(Q16:Q21)</f>
        <v>0</v>
      </c>
      <c r="R15" s="163"/>
      <c r="S15" s="163"/>
      <c r="T15" s="163"/>
      <c r="U15" s="163"/>
      <c r="V15" s="163">
        <f>SUM(V16:V21)</f>
        <v>0</v>
      </c>
      <c r="W15" s="163"/>
      <c r="X15" s="163"/>
      <c r="AG15" t="s">
        <v>178</v>
      </c>
    </row>
    <row r="16" spans="1:60" ht="20.399999999999999" outlineLevel="1">
      <c r="A16" s="176">
        <v>7</v>
      </c>
      <c r="B16" s="177" t="s">
        <v>548</v>
      </c>
      <c r="C16" s="184" t="s">
        <v>643</v>
      </c>
      <c r="D16" s="178" t="s">
        <v>255</v>
      </c>
      <c r="E16" s="179">
        <v>4</v>
      </c>
      <c r="F16" s="180"/>
      <c r="G16" s="181">
        <f t="shared" ref="G16:G21" si="7">ROUND(E16*F16,2)</f>
        <v>0</v>
      </c>
      <c r="H16" s="162"/>
      <c r="I16" s="161">
        <f t="shared" ref="I16:I21" si="8">ROUND(E16*H16,2)</f>
        <v>0</v>
      </c>
      <c r="J16" s="162"/>
      <c r="K16" s="161">
        <f t="shared" ref="K16:K21" si="9">ROUND(E16*J16,2)</f>
        <v>0</v>
      </c>
      <c r="L16" s="161">
        <v>21</v>
      </c>
      <c r="M16" s="161">
        <f t="shared" ref="M16:M21" si="10">G16*(1+L16/100)</f>
        <v>0</v>
      </c>
      <c r="N16" s="161">
        <v>0</v>
      </c>
      <c r="O16" s="161">
        <f t="shared" ref="O16:O21" si="11">ROUND(E16*N16,2)</f>
        <v>0</v>
      </c>
      <c r="P16" s="161">
        <v>0</v>
      </c>
      <c r="Q16" s="161">
        <f t="shared" ref="Q16:Q21" si="12">ROUND(E16*P16,2)</f>
        <v>0</v>
      </c>
      <c r="R16" s="161"/>
      <c r="S16" s="161" t="s">
        <v>252</v>
      </c>
      <c r="T16" s="161" t="s">
        <v>188</v>
      </c>
      <c r="U16" s="161">
        <v>0</v>
      </c>
      <c r="V16" s="161">
        <f t="shared" ref="V16:V21" si="13">ROUND(E16*U16,2)</f>
        <v>0</v>
      </c>
      <c r="W16" s="161"/>
      <c r="X16" s="161" t="s">
        <v>206</v>
      </c>
      <c r="Y16" s="151"/>
      <c r="Z16" s="151"/>
      <c r="AA16" s="151"/>
      <c r="AB16" s="151"/>
      <c r="AC16" s="151"/>
      <c r="AD16" s="151"/>
      <c r="AE16" s="151"/>
      <c r="AF16" s="151"/>
      <c r="AG16" s="151" t="s">
        <v>258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0.399999999999999" outlineLevel="1">
      <c r="A17" s="176">
        <v>8</v>
      </c>
      <c r="B17" s="177" t="s">
        <v>550</v>
      </c>
      <c r="C17" s="184" t="s">
        <v>644</v>
      </c>
      <c r="D17" s="178" t="s">
        <v>255</v>
      </c>
      <c r="E17" s="179">
        <v>5</v>
      </c>
      <c r="F17" s="180"/>
      <c r="G17" s="181">
        <f t="shared" si="7"/>
        <v>0</v>
      </c>
      <c r="H17" s="162"/>
      <c r="I17" s="161">
        <f t="shared" si="8"/>
        <v>0</v>
      </c>
      <c r="J17" s="162"/>
      <c r="K17" s="161">
        <f t="shared" si="9"/>
        <v>0</v>
      </c>
      <c r="L17" s="161">
        <v>21</v>
      </c>
      <c r="M17" s="161">
        <f t="shared" si="10"/>
        <v>0</v>
      </c>
      <c r="N17" s="161">
        <v>0</v>
      </c>
      <c r="O17" s="161">
        <f t="shared" si="11"/>
        <v>0</v>
      </c>
      <c r="P17" s="161">
        <v>0</v>
      </c>
      <c r="Q17" s="161">
        <f t="shared" si="12"/>
        <v>0</v>
      </c>
      <c r="R17" s="161"/>
      <c r="S17" s="161" t="s">
        <v>252</v>
      </c>
      <c r="T17" s="161" t="s">
        <v>188</v>
      </c>
      <c r="U17" s="161">
        <v>0</v>
      </c>
      <c r="V17" s="161">
        <f t="shared" si="13"/>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0.6" outlineLevel="1">
      <c r="A18" s="176">
        <v>9</v>
      </c>
      <c r="B18" s="177" t="s">
        <v>552</v>
      </c>
      <c r="C18" s="184" t="s">
        <v>645</v>
      </c>
      <c r="D18" s="178" t="s">
        <v>255</v>
      </c>
      <c r="E18" s="179">
        <v>6</v>
      </c>
      <c r="F18" s="180"/>
      <c r="G18" s="181">
        <f t="shared" si="7"/>
        <v>0</v>
      </c>
      <c r="H18" s="162"/>
      <c r="I18" s="161">
        <f t="shared" si="8"/>
        <v>0</v>
      </c>
      <c r="J18" s="162"/>
      <c r="K18" s="161">
        <f t="shared" si="9"/>
        <v>0</v>
      </c>
      <c r="L18" s="161">
        <v>21</v>
      </c>
      <c r="M18" s="161">
        <f t="shared" si="10"/>
        <v>0</v>
      </c>
      <c r="N18" s="161">
        <v>0</v>
      </c>
      <c r="O18" s="161">
        <f t="shared" si="11"/>
        <v>0</v>
      </c>
      <c r="P18" s="161">
        <v>0</v>
      </c>
      <c r="Q18" s="161">
        <f t="shared" si="12"/>
        <v>0</v>
      </c>
      <c r="R18" s="161"/>
      <c r="S18" s="161" t="s">
        <v>252</v>
      </c>
      <c r="T18" s="161" t="s">
        <v>188</v>
      </c>
      <c r="U18" s="161">
        <v>0</v>
      </c>
      <c r="V18" s="161">
        <f t="shared" si="13"/>
        <v>0</v>
      </c>
      <c r="W18" s="161"/>
      <c r="X18" s="161" t="s">
        <v>206</v>
      </c>
      <c r="Y18" s="151"/>
      <c r="Z18" s="151"/>
      <c r="AA18" s="151"/>
      <c r="AB18" s="151"/>
      <c r="AC18" s="151"/>
      <c r="AD18" s="151"/>
      <c r="AE18" s="151"/>
      <c r="AF18" s="151"/>
      <c r="AG18" s="151" t="s">
        <v>258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c r="A19" s="176">
        <v>10</v>
      </c>
      <c r="B19" s="177" t="s">
        <v>554</v>
      </c>
      <c r="C19" s="184" t="s">
        <v>646</v>
      </c>
      <c r="D19" s="178" t="s">
        <v>255</v>
      </c>
      <c r="E19" s="179">
        <v>2</v>
      </c>
      <c r="F19" s="180"/>
      <c r="G19" s="181">
        <f t="shared" si="7"/>
        <v>0</v>
      </c>
      <c r="H19" s="162"/>
      <c r="I19" s="161">
        <f t="shared" si="8"/>
        <v>0</v>
      </c>
      <c r="J19" s="162"/>
      <c r="K19" s="161">
        <f t="shared" si="9"/>
        <v>0</v>
      </c>
      <c r="L19" s="161">
        <v>21</v>
      </c>
      <c r="M19" s="161">
        <f t="shared" si="10"/>
        <v>0</v>
      </c>
      <c r="N19" s="161">
        <v>0</v>
      </c>
      <c r="O19" s="161">
        <f t="shared" si="11"/>
        <v>0</v>
      </c>
      <c r="P19" s="161">
        <v>0</v>
      </c>
      <c r="Q19" s="161">
        <f t="shared" si="12"/>
        <v>0</v>
      </c>
      <c r="R19" s="161"/>
      <c r="S19" s="161" t="s">
        <v>252</v>
      </c>
      <c r="T19" s="161" t="s">
        <v>188</v>
      </c>
      <c r="U19" s="161">
        <v>0</v>
      </c>
      <c r="V19" s="161">
        <f t="shared" si="13"/>
        <v>0</v>
      </c>
      <c r="W19" s="161"/>
      <c r="X19" s="161" t="s">
        <v>206</v>
      </c>
      <c r="Y19" s="151"/>
      <c r="Z19" s="151"/>
      <c r="AA19" s="151"/>
      <c r="AB19" s="151"/>
      <c r="AC19" s="151"/>
      <c r="AD19" s="151"/>
      <c r="AE19" s="151"/>
      <c r="AF19" s="151"/>
      <c r="AG19" s="151" t="s">
        <v>258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40.799999999999997" outlineLevel="1">
      <c r="A20" s="176">
        <v>11</v>
      </c>
      <c r="B20" s="177" t="s">
        <v>647</v>
      </c>
      <c r="C20" s="184" t="s">
        <v>648</v>
      </c>
      <c r="D20" s="178" t="s">
        <v>255</v>
      </c>
      <c r="E20" s="179">
        <v>1</v>
      </c>
      <c r="F20" s="180"/>
      <c r="G20" s="181">
        <f t="shared" si="7"/>
        <v>0</v>
      </c>
      <c r="H20" s="162"/>
      <c r="I20" s="161">
        <f t="shared" si="8"/>
        <v>0</v>
      </c>
      <c r="J20" s="162"/>
      <c r="K20" s="161">
        <f t="shared" si="9"/>
        <v>0</v>
      </c>
      <c r="L20" s="161">
        <v>21</v>
      </c>
      <c r="M20" s="161">
        <f t="shared" si="10"/>
        <v>0</v>
      </c>
      <c r="N20" s="161">
        <v>0</v>
      </c>
      <c r="O20" s="161">
        <f t="shared" si="11"/>
        <v>0</v>
      </c>
      <c r="P20" s="161">
        <v>0</v>
      </c>
      <c r="Q20" s="161">
        <f t="shared" si="12"/>
        <v>0</v>
      </c>
      <c r="R20" s="161"/>
      <c r="S20" s="161" t="s">
        <v>252</v>
      </c>
      <c r="T20" s="161" t="s">
        <v>188</v>
      </c>
      <c r="U20" s="161">
        <v>0</v>
      </c>
      <c r="V20" s="161">
        <f t="shared" si="13"/>
        <v>0</v>
      </c>
      <c r="W20" s="161"/>
      <c r="X20" s="161" t="s">
        <v>206</v>
      </c>
      <c r="Y20" s="151"/>
      <c r="Z20" s="151"/>
      <c r="AA20" s="151"/>
      <c r="AB20" s="151"/>
      <c r="AC20" s="151"/>
      <c r="AD20" s="151"/>
      <c r="AE20" s="151"/>
      <c r="AF20" s="151"/>
      <c r="AG20" s="151" t="s">
        <v>258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30.6" outlineLevel="1">
      <c r="A21" s="176">
        <v>12</v>
      </c>
      <c r="B21" s="177" t="s">
        <v>649</v>
      </c>
      <c r="C21" s="184" t="s">
        <v>650</v>
      </c>
      <c r="D21" s="178" t="s">
        <v>255</v>
      </c>
      <c r="E21" s="179">
        <v>1</v>
      </c>
      <c r="F21" s="180"/>
      <c r="G21" s="181">
        <f t="shared" si="7"/>
        <v>0</v>
      </c>
      <c r="H21" s="162"/>
      <c r="I21" s="161">
        <f t="shared" si="8"/>
        <v>0</v>
      </c>
      <c r="J21" s="162"/>
      <c r="K21" s="161">
        <f t="shared" si="9"/>
        <v>0</v>
      </c>
      <c r="L21" s="161">
        <v>21</v>
      </c>
      <c r="M21" s="161">
        <f t="shared" si="10"/>
        <v>0</v>
      </c>
      <c r="N21" s="161">
        <v>0</v>
      </c>
      <c r="O21" s="161">
        <f t="shared" si="11"/>
        <v>0</v>
      </c>
      <c r="P21" s="161">
        <v>0</v>
      </c>
      <c r="Q21" s="161">
        <f t="shared" si="12"/>
        <v>0</v>
      </c>
      <c r="R21" s="161"/>
      <c r="S21" s="161" t="s">
        <v>252</v>
      </c>
      <c r="T21" s="161" t="s">
        <v>188</v>
      </c>
      <c r="U21" s="161">
        <v>0</v>
      </c>
      <c r="V21" s="161">
        <f t="shared" si="13"/>
        <v>0</v>
      </c>
      <c r="W21" s="161"/>
      <c r="X21" s="161" t="s">
        <v>206</v>
      </c>
      <c r="Y21" s="151"/>
      <c r="Z21" s="151"/>
      <c r="AA21" s="151"/>
      <c r="AB21" s="151"/>
      <c r="AC21" s="151"/>
      <c r="AD21" s="151"/>
      <c r="AE21" s="151"/>
      <c r="AF21" s="151"/>
      <c r="AG21" s="151" t="s">
        <v>258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c r="A22" s="164" t="s">
        <v>177</v>
      </c>
      <c r="B22" s="165" t="s">
        <v>76</v>
      </c>
      <c r="C22" s="183" t="s">
        <v>77</v>
      </c>
      <c r="D22" s="166"/>
      <c r="E22" s="167"/>
      <c r="F22" s="168"/>
      <c r="G22" s="169">
        <f>SUMIF(AG23:AG31,"&lt;&gt;NOR",G23:G31)</f>
        <v>0</v>
      </c>
      <c r="H22" s="163"/>
      <c r="I22" s="163">
        <f>SUM(I23:I31)</f>
        <v>0</v>
      </c>
      <c r="J22" s="163"/>
      <c r="K22" s="163">
        <f>SUM(K23:K31)</f>
        <v>0</v>
      </c>
      <c r="L22" s="163"/>
      <c r="M22" s="163">
        <f>SUM(M23:M31)</f>
        <v>0</v>
      </c>
      <c r="N22" s="163"/>
      <c r="O22" s="163">
        <f>SUM(O23:O31)</f>
        <v>0</v>
      </c>
      <c r="P22" s="163"/>
      <c r="Q22" s="163">
        <f>SUM(Q23:Q31)</f>
        <v>0</v>
      </c>
      <c r="R22" s="163"/>
      <c r="S22" s="163"/>
      <c r="T22" s="163"/>
      <c r="U22" s="163"/>
      <c r="V22" s="163">
        <f>SUM(V23:V31)</f>
        <v>0</v>
      </c>
      <c r="W22" s="163"/>
      <c r="X22" s="163"/>
      <c r="AG22" t="s">
        <v>178</v>
      </c>
    </row>
    <row r="23" spans="1:60" outlineLevel="1">
      <c r="A23" s="176">
        <v>13</v>
      </c>
      <c r="B23" s="177" t="s">
        <v>560</v>
      </c>
      <c r="C23" s="184" t="s">
        <v>651</v>
      </c>
      <c r="D23" s="178" t="s">
        <v>205</v>
      </c>
      <c r="E23" s="179">
        <v>2</v>
      </c>
      <c r="F23" s="180"/>
      <c r="G23" s="181">
        <f t="shared" ref="G23:G31" si="14">ROUND(E23*F23,2)</f>
        <v>0</v>
      </c>
      <c r="H23" s="162"/>
      <c r="I23" s="161">
        <f t="shared" ref="I23:I31" si="15">ROUND(E23*H23,2)</f>
        <v>0</v>
      </c>
      <c r="J23" s="162"/>
      <c r="K23" s="161">
        <f t="shared" ref="K23:K31" si="16">ROUND(E23*J23,2)</f>
        <v>0</v>
      </c>
      <c r="L23" s="161">
        <v>21</v>
      </c>
      <c r="M23" s="161">
        <f t="shared" ref="M23:M31" si="17">G23*(1+L23/100)</f>
        <v>0</v>
      </c>
      <c r="N23" s="161">
        <v>0</v>
      </c>
      <c r="O23" s="161">
        <f t="shared" ref="O23:O31" si="18">ROUND(E23*N23,2)</f>
        <v>0</v>
      </c>
      <c r="P23" s="161">
        <v>0</v>
      </c>
      <c r="Q23" s="161">
        <f t="shared" ref="Q23:Q31" si="19">ROUND(E23*P23,2)</f>
        <v>0</v>
      </c>
      <c r="R23" s="161"/>
      <c r="S23" s="161" t="s">
        <v>252</v>
      </c>
      <c r="T23" s="161" t="s">
        <v>188</v>
      </c>
      <c r="U23" s="161">
        <v>0</v>
      </c>
      <c r="V23" s="161">
        <f t="shared" ref="V23:V31" si="20">ROUND(E23*U23,2)</f>
        <v>0</v>
      </c>
      <c r="W23" s="161"/>
      <c r="X23" s="161" t="s">
        <v>206</v>
      </c>
      <c r="Y23" s="151"/>
      <c r="Z23" s="151"/>
      <c r="AA23" s="151"/>
      <c r="AB23" s="151"/>
      <c r="AC23" s="151"/>
      <c r="AD23" s="151"/>
      <c r="AE23" s="151"/>
      <c r="AF23" s="151"/>
      <c r="AG23" s="151" t="s">
        <v>258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14</v>
      </c>
      <c r="B24" s="177" t="s">
        <v>562</v>
      </c>
      <c r="C24" s="184" t="s">
        <v>651</v>
      </c>
      <c r="D24" s="178" t="s">
        <v>205</v>
      </c>
      <c r="E24" s="179">
        <v>180</v>
      </c>
      <c r="F24" s="180"/>
      <c r="G24" s="181">
        <f t="shared" si="14"/>
        <v>0</v>
      </c>
      <c r="H24" s="162"/>
      <c r="I24" s="161">
        <f t="shared" si="15"/>
        <v>0</v>
      </c>
      <c r="J24" s="162"/>
      <c r="K24" s="161">
        <f t="shared" si="16"/>
        <v>0</v>
      </c>
      <c r="L24" s="161">
        <v>21</v>
      </c>
      <c r="M24" s="161">
        <f t="shared" si="17"/>
        <v>0</v>
      </c>
      <c r="N24" s="161">
        <v>0</v>
      </c>
      <c r="O24" s="161">
        <f t="shared" si="18"/>
        <v>0</v>
      </c>
      <c r="P24" s="161">
        <v>0</v>
      </c>
      <c r="Q24" s="161">
        <f t="shared" si="19"/>
        <v>0</v>
      </c>
      <c r="R24" s="161"/>
      <c r="S24" s="161" t="s">
        <v>252</v>
      </c>
      <c r="T24" s="161" t="s">
        <v>188</v>
      </c>
      <c r="U24" s="161">
        <v>0</v>
      </c>
      <c r="V24" s="161">
        <f t="shared" si="20"/>
        <v>0</v>
      </c>
      <c r="W24" s="161"/>
      <c r="X24" s="161" t="s">
        <v>435</v>
      </c>
      <c r="Y24" s="151"/>
      <c r="Z24" s="151"/>
      <c r="AA24" s="151"/>
      <c r="AB24" s="151"/>
      <c r="AC24" s="151"/>
      <c r="AD24" s="151"/>
      <c r="AE24" s="151"/>
      <c r="AF24" s="151"/>
      <c r="AG24" s="151" t="s">
        <v>547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6">
        <v>15</v>
      </c>
      <c r="B25" s="177" t="s">
        <v>652</v>
      </c>
      <c r="C25" s="184" t="s">
        <v>573</v>
      </c>
      <c r="D25" s="178" t="s">
        <v>205</v>
      </c>
      <c r="E25" s="179">
        <v>54</v>
      </c>
      <c r="F25" s="180"/>
      <c r="G25" s="181">
        <f t="shared" si="14"/>
        <v>0</v>
      </c>
      <c r="H25" s="162"/>
      <c r="I25" s="161">
        <f t="shared" si="15"/>
        <v>0</v>
      </c>
      <c r="J25" s="162"/>
      <c r="K25" s="161">
        <f t="shared" si="16"/>
        <v>0</v>
      </c>
      <c r="L25" s="161">
        <v>21</v>
      </c>
      <c r="M25" s="161">
        <f t="shared" si="17"/>
        <v>0</v>
      </c>
      <c r="N25" s="161">
        <v>0</v>
      </c>
      <c r="O25" s="161">
        <f t="shared" si="18"/>
        <v>0</v>
      </c>
      <c r="P25" s="161">
        <v>0</v>
      </c>
      <c r="Q25" s="161">
        <f t="shared" si="19"/>
        <v>0</v>
      </c>
      <c r="R25" s="161"/>
      <c r="S25" s="161" t="s">
        <v>252</v>
      </c>
      <c r="T25" s="161" t="s">
        <v>188</v>
      </c>
      <c r="U25" s="161">
        <v>0</v>
      </c>
      <c r="V25" s="161">
        <f t="shared" si="20"/>
        <v>0</v>
      </c>
      <c r="W25" s="161"/>
      <c r="X25" s="161" t="s">
        <v>206</v>
      </c>
      <c r="Y25" s="151"/>
      <c r="Z25" s="151"/>
      <c r="AA25" s="151"/>
      <c r="AB25" s="151"/>
      <c r="AC25" s="151"/>
      <c r="AD25" s="151"/>
      <c r="AE25" s="151"/>
      <c r="AF25" s="151"/>
      <c r="AG25" s="151" t="s">
        <v>258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6">
        <v>16</v>
      </c>
      <c r="B26" s="177" t="s">
        <v>653</v>
      </c>
      <c r="C26" s="184" t="s">
        <v>578</v>
      </c>
      <c r="D26" s="178" t="s">
        <v>255</v>
      </c>
      <c r="E26" s="179">
        <v>96</v>
      </c>
      <c r="F26" s="180"/>
      <c r="G26" s="181">
        <f t="shared" si="14"/>
        <v>0</v>
      </c>
      <c r="H26" s="162"/>
      <c r="I26" s="161">
        <f t="shared" si="15"/>
        <v>0</v>
      </c>
      <c r="J26" s="162"/>
      <c r="K26" s="161">
        <f t="shared" si="16"/>
        <v>0</v>
      </c>
      <c r="L26" s="161">
        <v>21</v>
      </c>
      <c r="M26" s="161">
        <f t="shared" si="17"/>
        <v>0</v>
      </c>
      <c r="N26" s="161">
        <v>0</v>
      </c>
      <c r="O26" s="161">
        <f t="shared" si="18"/>
        <v>0</v>
      </c>
      <c r="P26" s="161">
        <v>0</v>
      </c>
      <c r="Q26" s="161">
        <f t="shared" si="19"/>
        <v>0</v>
      </c>
      <c r="R26" s="161"/>
      <c r="S26" s="161" t="s">
        <v>252</v>
      </c>
      <c r="T26" s="161" t="s">
        <v>188</v>
      </c>
      <c r="U26" s="161">
        <v>0</v>
      </c>
      <c r="V26" s="161">
        <f t="shared" si="20"/>
        <v>0</v>
      </c>
      <c r="W26" s="161"/>
      <c r="X26" s="161" t="s">
        <v>206</v>
      </c>
      <c r="Y26" s="151"/>
      <c r="Z26" s="151"/>
      <c r="AA26" s="151"/>
      <c r="AB26" s="151"/>
      <c r="AC26" s="151"/>
      <c r="AD26" s="151"/>
      <c r="AE26" s="151"/>
      <c r="AF26" s="151"/>
      <c r="AG26" s="151" t="s">
        <v>258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6">
        <v>17</v>
      </c>
      <c r="B27" s="177" t="s">
        <v>564</v>
      </c>
      <c r="C27" s="184" t="s">
        <v>580</v>
      </c>
      <c r="D27" s="178" t="s">
        <v>255</v>
      </c>
      <c r="E27" s="179">
        <v>96</v>
      </c>
      <c r="F27" s="180"/>
      <c r="G27" s="181">
        <f t="shared" si="14"/>
        <v>0</v>
      </c>
      <c r="H27" s="162"/>
      <c r="I27" s="161">
        <f t="shared" si="15"/>
        <v>0</v>
      </c>
      <c r="J27" s="162"/>
      <c r="K27" s="161">
        <f t="shared" si="16"/>
        <v>0</v>
      </c>
      <c r="L27" s="161">
        <v>21</v>
      </c>
      <c r="M27" s="161">
        <f t="shared" si="17"/>
        <v>0</v>
      </c>
      <c r="N27" s="161">
        <v>0</v>
      </c>
      <c r="O27" s="161">
        <f t="shared" si="18"/>
        <v>0</v>
      </c>
      <c r="P27" s="161">
        <v>0</v>
      </c>
      <c r="Q27" s="161">
        <f t="shared" si="19"/>
        <v>0</v>
      </c>
      <c r="R27" s="161"/>
      <c r="S27" s="161" t="s">
        <v>252</v>
      </c>
      <c r="T27" s="161" t="s">
        <v>188</v>
      </c>
      <c r="U27" s="161">
        <v>0</v>
      </c>
      <c r="V27" s="161">
        <f t="shared" si="20"/>
        <v>0</v>
      </c>
      <c r="W27" s="161"/>
      <c r="X27" s="161" t="s">
        <v>206</v>
      </c>
      <c r="Y27" s="151"/>
      <c r="Z27" s="151"/>
      <c r="AA27" s="151"/>
      <c r="AB27" s="151"/>
      <c r="AC27" s="151"/>
      <c r="AD27" s="151"/>
      <c r="AE27" s="151"/>
      <c r="AF27" s="151"/>
      <c r="AG27" s="151" t="s">
        <v>258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6">
        <v>18</v>
      </c>
      <c r="B28" s="177" t="s">
        <v>654</v>
      </c>
      <c r="C28" s="184" t="s">
        <v>582</v>
      </c>
      <c r="D28" s="178" t="s">
        <v>255</v>
      </c>
      <c r="E28" s="179">
        <v>96</v>
      </c>
      <c r="F28" s="180"/>
      <c r="G28" s="181">
        <f t="shared" si="14"/>
        <v>0</v>
      </c>
      <c r="H28" s="162"/>
      <c r="I28" s="161">
        <f t="shared" si="15"/>
        <v>0</v>
      </c>
      <c r="J28" s="162"/>
      <c r="K28" s="161">
        <f t="shared" si="16"/>
        <v>0</v>
      </c>
      <c r="L28" s="161">
        <v>21</v>
      </c>
      <c r="M28" s="161">
        <f t="shared" si="17"/>
        <v>0</v>
      </c>
      <c r="N28" s="161">
        <v>0</v>
      </c>
      <c r="O28" s="161">
        <f t="shared" si="18"/>
        <v>0</v>
      </c>
      <c r="P28" s="161">
        <v>0</v>
      </c>
      <c r="Q28" s="161">
        <f t="shared" si="19"/>
        <v>0</v>
      </c>
      <c r="R28" s="161"/>
      <c r="S28" s="161" t="s">
        <v>252</v>
      </c>
      <c r="T28" s="161" t="s">
        <v>188</v>
      </c>
      <c r="U28" s="161">
        <v>0</v>
      </c>
      <c r="V28" s="161">
        <f t="shared" si="20"/>
        <v>0</v>
      </c>
      <c r="W28" s="161"/>
      <c r="X28" s="161" t="s">
        <v>206</v>
      </c>
      <c r="Y28" s="151"/>
      <c r="Z28" s="151"/>
      <c r="AA28" s="151"/>
      <c r="AB28" s="151"/>
      <c r="AC28" s="151"/>
      <c r="AD28" s="151"/>
      <c r="AE28" s="151"/>
      <c r="AF28" s="151"/>
      <c r="AG28" s="151" t="s">
        <v>258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6">
        <v>19</v>
      </c>
      <c r="B29" s="177" t="s">
        <v>655</v>
      </c>
      <c r="C29" s="184" t="s">
        <v>584</v>
      </c>
      <c r="D29" s="178" t="s">
        <v>255</v>
      </c>
      <c r="E29" s="179">
        <v>0.5</v>
      </c>
      <c r="F29" s="180"/>
      <c r="G29" s="181">
        <f t="shared" si="14"/>
        <v>0</v>
      </c>
      <c r="H29" s="162"/>
      <c r="I29" s="161">
        <f t="shared" si="15"/>
        <v>0</v>
      </c>
      <c r="J29" s="162"/>
      <c r="K29" s="161">
        <f t="shared" si="16"/>
        <v>0</v>
      </c>
      <c r="L29" s="161">
        <v>21</v>
      </c>
      <c r="M29" s="161">
        <f t="shared" si="17"/>
        <v>0</v>
      </c>
      <c r="N29" s="161">
        <v>0</v>
      </c>
      <c r="O29" s="161">
        <f t="shared" si="18"/>
        <v>0</v>
      </c>
      <c r="P29" s="161">
        <v>0</v>
      </c>
      <c r="Q29" s="161">
        <f t="shared" si="19"/>
        <v>0</v>
      </c>
      <c r="R29" s="161"/>
      <c r="S29" s="161" t="s">
        <v>252</v>
      </c>
      <c r="T29" s="161" t="s">
        <v>188</v>
      </c>
      <c r="U29" s="161">
        <v>0</v>
      </c>
      <c r="V29" s="161">
        <f t="shared" si="20"/>
        <v>0</v>
      </c>
      <c r="W29" s="161"/>
      <c r="X29" s="161" t="s">
        <v>206</v>
      </c>
      <c r="Y29" s="151"/>
      <c r="Z29" s="151"/>
      <c r="AA29" s="151"/>
      <c r="AB29" s="151"/>
      <c r="AC29" s="151"/>
      <c r="AD29" s="151"/>
      <c r="AE29" s="151"/>
      <c r="AF29" s="151"/>
      <c r="AG29" s="151" t="s">
        <v>258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399999999999999" outlineLevel="1">
      <c r="A30" s="176">
        <v>20</v>
      </c>
      <c r="B30" s="177" t="s">
        <v>566</v>
      </c>
      <c r="C30" s="184" t="s">
        <v>586</v>
      </c>
      <c r="D30" s="178" t="s">
        <v>0</v>
      </c>
      <c r="E30" s="179">
        <v>3</v>
      </c>
      <c r="F30" s="180"/>
      <c r="G30" s="181">
        <f t="shared" si="14"/>
        <v>0</v>
      </c>
      <c r="H30" s="162"/>
      <c r="I30" s="161">
        <f t="shared" si="15"/>
        <v>0</v>
      </c>
      <c r="J30" s="162"/>
      <c r="K30" s="161">
        <f t="shared" si="16"/>
        <v>0</v>
      </c>
      <c r="L30" s="161">
        <v>21</v>
      </c>
      <c r="M30" s="161">
        <f t="shared" si="17"/>
        <v>0</v>
      </c>
      <c r="N30" s="161">
        <v>0</v>
      </c>
      <c r="O30" s="161">
        <f t="shared" si="18"/>
        <v>0</v>
      </c>
      <c r="P30" s="161">
        <v>0</v>
      </c>
      <c r="Q30" s="161">
        <f t="shared" si="19"/>
        <v>0</v>
      </c>
      <c r="R30" s="161"/>
      <c r="S30" s="161" t="s">
        <v>252</v>
      </c>
      <c r="T30" s="161" t="s">
        <v>188</v>
      </c>
      <c r="U30" s="161">
        <v>0</v>
      </c>
      <c r="V30" s="161">
        <f t="shared" si="20"/>
        <v>0</v>
      </c>
      <c r="W30" s="161"/>
      <c r="X30" s="161" t="s">
        <v>206</v>
      </c>
      <c r="Y30" s="151"/>
      <c r="Z30" s="151"/>
      <c r="AA30" s="151"/>
      <c r="AB30" s="151"/>
      <c r="AC30" s="151"/>
      <c r="AD30" s="151"/>
      <c r="AE30" s="151"/>
      <c r="AF30" s="151"/>
      <c r="AG30" s="151" t="s">
        <v>258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6">
        <v>21</v>
      </c>
      <c r="B31" s="177" t="s">
        <v>568</v>
      </c>
      <c r="C31" s="184" t="s">
        <v>588</v>
      </c>
      <c r="D31" s="178" t="s">
        <v>0</v>
      </c>
      <c r="E31" s="179">
        <v>3</v>
      </c>
      <c r="F31" s="180"/>
      <c r="G31" s="181">
        <f t="shared" si="14"/>
        <v>0</v>
      </c>
      <c r="H31" s="162"/>
      <c r="I31" s="161">
        <f t="shared" si="15"/>
        <v>0</v>
      </c>
      <c r="J31" s="162"/>
      <c r="K31" s="161">
        <f t="shared" si="16"/>
        <v>0</v>
      </c>
      <c r="L31" s="161">
        <v>21</v>
      </c>
      <c r="M31" s="161">
        <f t="shared" si="17"/>
        <v>0</v>
      </c>
      <c r="N31" s="161">
        <v>0</v>
      </c>
      <c r="O31" s="161">
        <f t="shared" si="18"/>
        <v>0</v>
      </c>
      <c r="P31" s="161">
        <v>0</v>
      </c>
      <c r="Q31" s="161">
        <f t="shared" si="19"/>
        <v>0</v>
      </c>
      <c r="R31" s="161"/>
      <c r="S31" s="161" t="s">
        <v>252</v>
      </c>
      <c r="T31" s="161" t="s">
        <v>188</v>
      </c>
      <c r="U31" s="161">
        <v>0</v>
      </c>
      <c r="V31" s="161">
        <f t="shared" si="20"/>
        <v>0</v>
      </c>
      <c r="W31" s="161"/>
      <c r="X31" s="161" t="s">
        <v>206</v>
      </c>
      <c r="Y31" s="151"/>
      <c r="Z31" s="151"/>
      <c r="AA31" s="151"/>
      <c r="AB31" s="151"/>
      <c r="AC31" s="151"/>
      <c r="AD31" s="151"/>
      <c r="AE31" s="151"/>
      <c r="AF31" s="151"/>
      <c r="AG31" s="151" t="s">
        <v>258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c r="A32" s="164" t="s">
        <v>177</v>
      </c>
      <c r="B32" s="165" t="s">
        <v>78</v>
      </c>
      <c r="C32" s="183" t="s">
        <v>79</v>
      </c>
      <c r="D32" s="166"/>
      <c r="E32" s="167"/>
      <c r="F32" s="168"/>
      <c r="G32" s="169">
        <f>SUMIF(AG33:AG40,"&lt;&gt;NOR",G33:G40)</f>
        <v>0</v>
      </c>
      <c r="H32" s="163"/>
      <c r="I32" s="163">
        <f>SUM(I33:I40)</f>
        <v>0</v>
      </c>
      <c r="J32" s="163"/>
      <c r="K32" s="163">
        <f>SUM(K33:K40)</f>
        <v>0</v>
      </c>
      <c r="L32" s="163"/>
      <c r="M32" s="163">
        <f>SUM(M33:M40)</f>
        <v>0</v>
      </c>
      <c r="N32" s="163"/>
      <c r="O32" s="163">
        <f>SUM(O33:O40)</f>
        <v>0</v>
      </c>
      <c r="P32" s="163"/>
      <c r="Q32" s="163">
        <f>SUM(Q33:Q40)</f>
        <v>0</v>
      </c>
      <c r="R32" s="163"/>
      <c r="S32" s="163"/>
      <c r="T32" s="163"/>
      <c r="U32" s="163"/>
      <c r="V32" s="163">
        <f>SUM(V33:V40)</f>
        <v>0</v>
      </c>
      <c r="W32" s="163"/>
      <c r="X32" s="163"/>
      <c r="AG32" t="s">
        <v>178</v>
      </c>
    </row>
    <row r="33" spans="1:60" outlineLevel="1">
      <c r="A33" s="176">
        <v>22</v>
      </c>
      <c r="B33" s="177" t="s">
        <v>577</v>
      </c>
      <c r="C33" s="184" t="s">
        <v>590</v>
      </c>
      <c r="D33" s="178" t="s">
        <v>205</v>
      </c>
      <c r="E33" s="179">
        <v>54</v>
      </c>
      <c r="F33" s="180"/>
      <c r="G33" s="181">
        <f t="shared" ref="G33:G40" si="21">ROUND(E33*F33,2)</f>
        <v>0</v>
      </c>
      <c r="H33" s="162"/>
      <c r="I33" s="161">
        <f t="shared" ref="I33:I40" si="22">ROUND(E33*H33,2)</f>
        <v>0</v>
      </c>
      <c r="J33" s="162"/>
      <c r="K33" s="161">
        <f t="shared" ref="K33:K40" si="23">ROUND(E33*J33,2)</f>
        <v>0</v>
      </c>
      <c r="L33" s="161">
        <v>21</v>
      </c>
      <c r="M33" s="161">
        <f t="shared" ref="M33:M40" si="24">G33*(1+L33/100)</f>
        <v>0</v>
      </c>
      <c r="N33" s="161">
        <v>0</v>
      </c>
      <c r="O33" s="161">
        <f t="shared" ref="O33:O40" si="25">ROUND(E33*N33,2)</f>
        <v>0</v>
      </c>
      <c r="P33" s="161">
        <v>0</v>
      </c>
      <c r="Q33" s="161">
        <f t="shared" ref="Q33:Q40" si="26">ROUND(E33*P33,2)</f>
        <v>0</v>
      </c>
      <c r="R33" s="161"/>
      <c r="S33" s="161" t="s">
        <v>252</v>
      </c>
      <c r="T33" s="161" t="s">
        <v>188</v>
      </c>
      <c r="U33" s="161">
        <v>0</v>
      </c>
      <c r="V33" s="161">
        <f t="shared" ref="V33:V40" si="27">ROUND(E33*U33,2)</f>
        <v>0</v>
      </c>
      <c r="W33" s="161"/>
      <c r="X33" s="161" t="s">
        <v>435</v>
      </c>
      <c r="Y33" s="151"/>
      <c r="Z33" s="151"/>
      <c r="AA33" s="151"/>
      <c r="AB33" s="151"/>
      <c r="AC33" s="151"/>
      <c r="AD33" s="151"/>
      <c r="AE33" s="151"/>
      <c r="AF33" s="151"/>
      <c r="AG33" s="151" t="s">
        <v>547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6">
        <v>23</v>
      </c>
      <c r="B34" s="177" t="s">
        <v>579</v>
      </c>
      <c r="C34" s="184" t="s">
        <v>592</v>
      </c>
      <c r="D34" s="178" t="s">
        <v>593</v>
      </c>
      <c r="E34" s="179">
        <v>4</v>
      </c>
      <c r="F34" s="180"/>
      <c r="G34" s="181">
        <f t="shared" si="21"/>
        <v>0</v>
      </c>
      <c r="H34" s="162"/>
      <c r="I34" s="161">
        <f t="shared" si="22"/>
        <v>0</v>
      </c>
      <c r="J34" s="162"/>
      <c r="K34" s="161">
        <f t="shared" si="23"/>
        <v>0</v>
      </c>
      <c r="L34" s="161">
        <v>21</v>
      </c>
      <c r="M34" s="161">
        <f t="shared" si="24"/>
        <v>0</v>
      </c>
      <c r="N34" s="161">
        <v>0</v>
      </c>
      <c r="O34" s="161">
        <f t="shared" si="25"/>
        <v>0</v>
      </c>
      <c r="P34" s="161">
        <v>0</v>
      </c>
      <c r="Q34" s="161">
        <f t="shared" si="26"/>
        <v>0</v>
      </c>
      <c r="R34" s="161"/>
      <c r="S34" s="161" t="s">
        <v>252</v>
      </c>
      <c r="T34" s="161" t="s">
        <v>188</v>
      </c>
      <c r="U34" s="161">
        <v>0</v>
      </c>
      <c r="V34" s="161">
        <f t="shared" si="27"/>
        <v>0</v>
      </c>
      <c r="W34" s="161"/>
      <c r="X34" s="161" t="s">
        <v>206</v>
      </c>
      <c r="Y34" s="151"/>
      <c r="Z34" s="151"/>
      <c r="AA34" s="151"/>
      <c r="AB34" s="151"/>
      <c r="AC34" s="151"/>
      <c r="AD34" s="151"/>
      <c r="AE34" s="151"/>
      <c r="AF34" s="151"/>
      <c r="AG34" s="151" t="s">
        <v>258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0.399999999999999" outlineLevel="1">
      <c r="A35" s="176">
        <v>24</v>
      </c>
      <c r="B35" s="177" t="s">
        <v>581</v>
      </c>
      <c r="C35" s="184" t="s">
        <v>595</v>
      </c>
      <c r="D35" s="178" t="s">
        <v>593</v>
      </c>
      <c r="E35" s="179">
        <v>12</v>
      </c>
      <c r="F35" s="180"/>
      <c r="G35" s="181">
        <f t="shared" si="21"/>
        <v>0</v>
      </c>
      <c r="H35" s="162"/>
      <c r="I35" s="161">
        <f t="shared" si="22"/>
        <v>0</v>
      </c>
      <c r="J35" s="162"/>
      <c r="K35" s="161">
        <f t="shared" si="23"/>
        <v>0</v>
      </c>
      <c r="L35" s="161">
        <v>21</v>
      </c>
      <c r="M35" s="161">
        <f t="shared" si="24"/>
        <v>0</v>
      </c>
      <c r="N35" s="161">
        <v>0</v>
      </c>
      <c r="O35" s="161">
        <f t="shared" si="25"/>
        <v>0</v>
      </c>
      <c r="P35" s="161">
        <v>0</v>
      </c>
      <c r="Q35" s="161">
        <f t="shared" si="26"/>
        <v>0</v>
      </c>
      <c r="R35" s="161"/>
      <c r="S35" s="161" t="s">
        <v>252</v>
      </c>
      <c r="T35" s="161" t="s">
        <v>188</v>
      </c>
      <c r="U35" s="161">
        <v>0</v>
      </c>
      <c r="V35" s="161">
        <f t="shared" si="27"/>
        <v>0</v>
      </c>
      <c r="W35" s="161"/>
      <c r="X35" s="161" t="s">
        <v>206</v>
      </c>
      <c r="Y35" s="151"/>
      <c r="Z35" s="151"/>
      <c r="AA35" s="151"/>
      <c r="AB35" s="151"/>
      <c r="AC35" s="151"/>
      <c r="AD35" s="151"/>
      <c r="AE35" s="151"/>
      <c r="AF35" s="151"/>
      <c r="AG35" s="151" t="s">
        <v>258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0.399999999999999" outlineLevel="1">
      <c r="A36" s="176">
        <v>25</v>
      </c>
      <c r="B36" s="177" t="s">
        <v>583</v>
      </c>
      <c r="C36" s="184" t="s">
        <v>599</v>
      </c>
      <c r="D36" s="178" t="s">
        <v>593</v>
      </c>
      <c r="E36" s="179">
        <v>4</v>
      </c>
      <c r="F36" s="180"/>
      <c r="G36" s="181">
        <f t="shared" si="21"/>
        <v>0</v>
      </c>
      <c r="H36" s="162"/>
      <c r="I36" s="161">
        <f t="shared" si="22"/>
        <v>0</v>
      </c>
      <c r="J36" s="162"/>
      <c r="K36" s="161">
        <f t="shared" si="23"/>
        <v>0</v>
      </c>
      <c r="L36" s="161">
        <v>21</v>
      </c>
      <c r="M36" s="161">
        <f t="shared" si="24"/>
        <v>0</v>
      </c>
      <c r="N36" s="161">
        <v>0</v>
      </c>
      <c r="O36" s="161">
        <f t="shared" si="25"/>
        <v>0</v>
      </c>
      <c r="P36" s="161">
        <v>0</v>
      </c>
      <c r="Q36" s="161">
        <f t="shared" si="26"/>
        <v>0</v>
      </c>
      <c r="R36" s="161"/>
      <c r="S36" s="161" t="s">
        <v>252</v>
      </c>
      <c r="T36" s="161" t="s">
        <v>188</v>
      </c>
      <c r="U36" s="161">
        <v>0</v>
      </c>
      <c r="V36" s="161">
        <f t="shared" si="27"/>
        <v>0</v>
      </c>
      <c r="W36" s="161"/>
      <c r="X36" s="161" t="s">
        <v>206</v>
      </c>
      <c r="Y36" s="151"/>
      <c r="Z36" s="151"/>
      <c r="AA36" s="151"/>
      <c r="AB36" s="151"/>
      <c r="AC36" s="151"/>
      <c r="AD36" s="151"/>
      <c r="AE36" s="151"/>
      <c r="AF36" s="151"/>
      <c r="AG36" s="151" t="s">
        <v>258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6">
        <v>26</v>
      </c>
      <c r="B37" s="177" t="s">
        <v>585</v>
      </c>
      <c r="C37" s="184" t="s">
        <v>601</v>
      </c>
      <c r="D37" s="178" t="s">
        <v>255</v>
      </c>
      <c r="E37" s="179">
        <v>18</v>
      </c>
      <c r="F37" s="180"/>
      <c r="G37" s="181">
        <f t="shared" si="21"/>
        <v>0</v>
      </c>
      <c r="H37" s="162"/>
      <c r="I37" s="161">
        <f t="shared" si="22"/>
        <v>0</v>
      </c>
      <c r="J37" s="162"/>
      <c r="K37" s="161">
        <f t="shared" si="23"/>
        <v>0</v>
      </c>
      <c r="L37" s="161">
        <v>21</v>
      </c>
      <c r="M37" s="161">
        <f t="shared" si="24"/>
        <v>0</v>
      </c>
      <c r="N37" s="161">
        <v>0</v>
      </c>
      <c r="O37" s="161">
        <f t="shared" si="25"/>
        <v>0</v>
      </c>
      <c r="P37" s="161">
        <v>0</v>
      </c>
      <c r="Q37" s="161">
        <f t="shared" si="26"/>
        <v>0</v>
      </c>
      <c r="R37" s="161"/>
      <c r="S37" s="161" t="s">
        <v>252</v>
      </c>
      <c r="T37" s="161" t="s">
        <v>188</v>
      </c>
      <c r="U37" s="161">
        <v>0</v>
      </c>
      <c r="V37" s="161">
        <f t="shared" si="27"/>
        <v>0</v>
      </c>
      <c r="W37" s="161"/>
      <c r="X37" s="161" t="s">
        <v>206</v>
      </c>
      <c r="Y37" s="151"/>
      <c r="Z37" s="151"/>
      <c r="AA37" s="151"/>
      <c r="AB37" s="151"/>
      <c r="AC37" s="151"/>
      <c r="AD37" s="151"/>
      <c r="AE37" s="151"/>
      <c r="AF37" s="151"/>
      <c r="AG37" s="151" t="s">
        <v>258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6">
        <v>27</v>
      </c>
      <c r="B38" s="177" t="s">
        <v>587</v>
      </c>
      <c r="C38" s="184" t="s">
        <v>603</v>
      </c>
      <c r="D38" s="178" t="s">
        <v>255</v>
      </c>
      <c r="E38" s="179">
        <v>72</v>
      </c>
      <c r="F38" s="180"/>
      <c r="G38" s="181">
        <f t="shared" si="21"/>
        <v>0</v>
      </c>
      <c r="H38" s="162"/>
      <c r="I38" s="161">
        <f t="shared" si="22"/>
        <v>0</v>
      </c>
      <c r="J38" s="162"/>
      <c r="K38" s="161">
        <f t="shared" si="23"/>
        <v>0</v>
      </c>
      <c r="L38" s="161">
        <v>21</v>
      </c>
      <c r="M38" s="161">
        <f t="shared" si="24"/>
        <v>0</v>
      </c>
      <c r="N38" s="161">
        <v>0</v>
      </c>
      <c r="O38" s="161">
        <f t="shared" si="25"/>
        <v>0</v>
      </c>
      <c r="P38" s="161">
        <v>0</v>
      </c>
      <c r="Q38" s="161">
        <f t="shared" si="26"/>
        <v>0</v>
      </c>
      <c r="R38" s="161"/>
      <c r="S38" s="161" t="s">
        <v>252</v>
      </c>
      <c r="T38" s="161" t="s">
        <v>188</v>
      </c>
      <c r="U38" s="161">
        <v>0</v>
      </c>
      <c r="V38" s="161">
        <f t="shared" si="27"/>
        <v>0</v>
      </c>
      <c r="W38" s="161"/>
      <c r="X38" s="161" t="s">
        <v>206</v>
      </c>
      <c r="Y38" s="151"/>
      <c r="Z38" s="151"/>
      <c r="AA38" s="151"/>
      <c r="AB38" s="151"/>
      <c r="AC38" s="151"/>
      <c r="AD38" s="151"/>
      <c r="AE38" s="151"/>
      <c r="AF38" s="151"/>
      <c r="AG38" s="151" t="s">
        <v>258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6">
        <v>28</v>
      </c>
      <c r="B39" s="177" t="s">
        <v>656</v>
      </c>
      <c r="C39" s="184" t="s">
        <v>605</v>
      </c>
      <c r="D39" s="178" t="s">
        <v>255</v>
      </c>
      <c r="E39" s="179">
        <v>1</v>
      </c>
      <c r="F39" s="180"/>
      <c r="G39" s="181">
        <f t="shared" si="21"/>
        <v>0</v>
      </c>
      <c r="H39" s="162"/>
      <c r="I39" s="161">
        <f t="shared" si="22"/>
        <v>0</v>
      </c>
      <c r="J39" s="162"/>
      <c r="K39" s="161">
        <f t="shared" si="23"/>
        <v>0</v>
      </c>
      <c r="L39" s="161">
        <v>21</v>
      </c>
      <c r="M39" s="161">
        <f t="shared" si="24"/>
        <v>0</v>
      </c>
      <c r="N39" s="161">
        <v>0</v>
      </c>
      <c r="O39" s="161">
        <f t="shared" si="25"/>
        <v>0</v>
      </c>
      <c r="P39" s="161">
        <v>0</v>
      </c>
      <c r="Q39" s="161">
        <f t="shared" si="26"/>
        <v>0</v>
      </c>
      <c r="R39" s="161"/>
      <c r="S39" s="161" t="s">
        <v>252</v>
      </c>
      <c r="T39" s="161" t="s">
        <v>188</v>
      </c>
      <c r="U39" s="161">
        <v>0</v>
      </c>
      <c r="V39" s="161">
        <f t="shared" si="27"/>
        <v>0</v>
      </c>
      <c r="W39" s="161"/>
      <c r="X39" s="161" t="s">
        <v>206</v>
      </c>
      <c r="Y39" s="151"/>
      <c r="Z39" s="151"/>
      <c r="AA39" s="151"/>
      <c r="AB39" s="151"/>
      <c r="AC39" s="151"/>
      <c r="AD39" s="151"/>
      <c r="AE39" s="151"/>
      <c r="AF39" s="151"/>
      <c r="AG39" s="151" t="s">
        <v>258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c r="A40" s="176">
        <v>29</v>
      </c>
      <c r="B40" s="177" t="s">
        <v>657</v>
      </c>
      <c r="C40" s="184" t="s">
        <v>607</v>
      </c>
      <c r="D40" s="178" t="s">
        <v>255</v>
      </c>
      <c r="E40" s="179">
        <v>30</v>
      </c>
      <c r="F40" s="180"/>
      <c r="G40" s="181">
        <f t="shared" si="21"/>
        <v>0</v>
      </c>
      <c r="H40" s="162"/>
      <c r="I40" s="161">
        <f t="shared" si="22"/>
        <v>0</v>
      </c>
      <c r="J40" s="162"/>
      <c r="K40" s="161">
        <f t="shared" si="23"/>
        <v>0</v>
      </c>
      <c r="L40" s="161">
        <v>21</v>
      </c>
      <c r="M40" s="161">
        <f t="shared" si="24"/>
        <v>0</v>
      </c>
      <c r="N40" s="161">
        <v>0</v>
      </c>
      <c r="O40" s="161">
        <f t="shared" si="25"/>
        <v>0</v>
      </c>
      <c r="P40" s="161">
        <v>0</v>
      </c>
      <c r="Q40" s="161">
        <f t="shared" si="26"/>
        <v>0</v>
      </c>
      <c r="R40" s="161"/>
      <c r="S40" s="161" t="s">
        <v>252</v>
      </c>
      <c r="T40" s="161" t="s">
        <v>188</v>
      </c>
      <c r="U40" s="161">
        <v>0</v>
      </c>
      <c r="V40" s="161">
        <f t="shared" si="27"/>
        <v>0</v>
      </c>
      <c r="W40" s="161"/>
      <c r="X40" s="161" t="s">
        <v>206</v>
      </c>
      <c r="Y40" s="151"/>
      <c r="Z40" s="151"/>
      <c r="AA40" s="151"/>
      <c r="AB40" s="151"/>
      <c r="AC40" s="151"/>
      <c r="AD40" s="151"/>
      <c r="AE40" s="151"/>
      <c r="AF40" s="151"/>
      <c r="AG40" s="151" t="s">
        <v>258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c r="A41" s="164" t="s">
        <v>177</v>
      </c>
      <c r="B41" s="165" t="s">
        <v>80</v>
      </c>
      <c r="C41" s="183" t="s">
        <v>81</v>
      </c>
      <c r="D41" s="166"/>
      <c r="E41" s="167"/>
      <c r="F41" s="168"/>
      <c r="G41" s="169">
        <f>SUMIF(AG42:AG42,"&lt;&gt;NOR",G42:G42)</f>
        <v>0</v>
      </c>
      <c r="H41" s="163"/>
      <c r="I41" s="163">
        <f>SUM(I42:I42)</f>
        <v>0</v>
      </c>
      <c r="J41" s="163"/>
      <c r="K41" s="163">
        <f>SUM(K42:K42)</f>
        <v>0</v>
      </c>
      <c r="L41" s="163"/>
      <c r="M41" s="163">
        <f>SUM(M42:M42)</f>
        <v>0</v>
      </c>
      <c r="N41" s="163"/>
      <c r="O41" s="163">
        <f>SUM(O42:O42)</f>
        <v>0</v>
      </c>
      <c r="P41" s="163"/>
      <c r="Q41" s="163">
        <f>SUM(Q42:Q42)</f>
        <v>0</v>
      </c>
      <c r="R41" s="163"/>
      <c r="S41" s="163"/>
      <c r="T41" s="163"/>
      <c r="U41" s="163"/>
      <c r="V41" s="163">
        <f>SUM(V42:V42)</f>
        <v>0</v>
      </c>
      <c r="W41" s="163"/>
      <c r="X41" s="163"/>
      <c r="AG41" t="s">
        <v>178</v>
      </c>
    </row>
    <row r="42" spans="1:60" ht="20.399999999999999" outlineLevel="1">
      <c r="A42" s="176">
        <v>30</v>
      </c>
      <c r="B42" s="177" t="s">
        <v>594</v>
      </c>
      <c r="C42" s="184" t="s">
        <v>609</v>
      </c>
      <c r="D42" s="178" t="s">
        <v>255</v>
      </c>
      <c r="E42" s="179">
        <v>10</v>
      </c>
      <c r="F42" s="180"/>
      <c r="G42" s="181">
        <f>ROUND(E42*F42,2)</f>
        <v>0</v>
      </c>
      <c r="H42" s="162"/>
      <c r="I42" s="161">
        <f>ROUND(E42*H42,2)</f>
        <v>0</v>
      </c>
      <c r="J42" s="162"/>
      <c r="K42" s="161">
        <f>ROUND(E42*J42,2)</f>
        <v>0</v>
      </c>
      <c r="L42" s="161">
        <v>21</v>
      </c>
      <c r="M42" s="161">
        <f>G42*(1+L42/100)</f>
        <v>0</v>
      </c>
      <c r="N42" s="161">
        <v>0</v>
      </c>
      <c r="O42" s="161">
        <f>ROUND(E42*N42,2)</f>
        <v>0</v>
      </c>
      <c r="P42" s="161">
        <v>0</v>
      </c>
      <c r="Q42" s="161">
        <f>ROUND(E42*P42,2)</f>
        <v>0</v>
      </c>
      <c r="R42" s="161"/>
      <c r="S42" s="161" t="s">
        <v>252</v>
      </c>
      <c r="T42" s="161" t="s">
        <v>188</v>
      </c>
      <c r="U42" s="161">
        <v>0</v>
      </c>
      <c r="V42" s="161">
        <f>ROUND(E42*U42,2)</f>
        <v>0</v>
      </c>
      <c r="W42" s="161"/>
      <c r="X42" s="161" t="s">
        <v>435</v>
      </c>
      <c r="Y42" s="151"/>
      <c r="Z42" s="151"/>
      <c r="AA42" s="151"/>
      <c r="AB42" s="151"/>
      <c r="AC42" s="151"/>
      <c r="AD42" s="151"/>
      <c r="AE42" s="151"/>
      <c r="AF42" s="151"/>
      <c r="AG42" s="151" t="s">
        <v>547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c r="A43" s="164" t="s">
        <v>177</v>
      </c>
      <c r="B43" s="165" t="s">
        <v>82</v>
      </c>
      <c r="C43" s="183" t="s">
        <v>83</v>
      </c>
      <c r="D43" s="166"/>
      <c r="E43" s="167"/>
      <c r="F43" s="168"/>
      <c r="G43" s="169">
        <f>SUMIF(AG44:AG48,"&lt;&gt;NOR",G44:G48)</f>
        <v>0</v>
      </c>
      <c r="H43" s="163"/>
      <c r="I43" s="163">
        <f>SUM(I44:I48)</f>
        <v>0</v>
      </c>
      <c r="J43" s="163"/>
      <c r="K43" s="163">
        <f>SUM(K44:K48)</f>
        <v>0</v>
      </c>
      <c r="L43" s="163"/>
      <c r="M43" s="163">
        <f>SUM(M44:M48)</f>
        <v>0</v>
      </c>
      <c r="N43" s="163"/>
      <c r="O43" s="163">
        <f>SUM(O44:O48)</f>
        <v>0</v>
      </c>
      <c r="P43" s="163"/>
      <c r="Q43" s="163">
        <f>SUM(Q44:Q48)</f>
        <v>0</v>
      </c>
      <c r="R43" s="163"/>
      <c r="S43" s="163"/>
      <c r="T43" s="163"/>
      <c r="U43" s="163"/>
      <c r="V43" s="163">
        <f>SUM(V44:V48)</f>
        <v>0</v>
      </c>
      <c r="W43" s="163"/>
      <c r="X43" s="163"/>
      <c r="AG43" t="s">
        <v>178</v>
      </c>
    </row>
    <row r="44" spans="1:60" outlineLevel="1">
      <c r="A44" s="176">
        <v>31</v>
      </c>
      <c r="B44" s="177" t="s">
        <v>600</v>
      </c>
      <c r="C44" s="184" t="s">
        <v>658</v>
      </c>
      <c r="D44" s="178" t="s">
        <v>593</v>
      </c>
      <c r="E44" s="179">
        <v>10</v>
      </c>
      <c r="F44" s="180"/>
      <c r="G44" s="181">
        <f>ROUND(E44*F44,2)</f>
        <v>0</v>
      </c>
      <c r="H44" s="162"/>
      <c r="I44" s="161">
        <f>ROUND(E44*H44,2)</f>
        <v>0</v>
      </c>
      <c r="J44" s="162"/>
      <c r="K44" s="161">
        <f>ROUND(E44*J44,2)</f>
        <v>0</v>
      </c>
      <c r="L44" s="161">
        <v>21</v>
      </c>
      <c r="M44" s="161">
        <f>G44*(1+L44/100)</f>
        <v>0</v>
      </c>
      <c r="N44" s="161">
        <v>0</v>
      </c>
      <c r="O44" s="161">
        <f>ROUND(E44*N44,2)</f>
        <v>0</v>
      </c>
      <c r="P44" s="161">
        <v>0</v>
      </c>
      <c r="Q44" s="161">
        <f>ROUND(E44*P44,2)</f>
        <v>0</v>
      </c>
      <c r="R44" s="161"/>
      <c r="S44" s="161" t="s">
        <v>252</v>
      </c>
      <c r="T44" s="161" t="s">
        <v>188</v>
      </c>
      <c r="U44" s="161">
        <v>0</v>
      </c>
      <c r="V44" s="161">
        <f>ROUND(E44*U44,2)</f>
        <v>0</v>
      </c>
      <c r="W44" s="161"/>
      <c r="X44" s="161" t="s">
        <v>206</v>
      </c>
      <c r="Y44" s="151"/>
      <c r="Z44" s="151"/>
      <c r="AA44" s="151"/>
      <c r="AB44" s="151"/>
      <c r="AC44" s="151"/>
      <c r="AD44" s="151"/>
      <c r="AE44" s="151"/>
      <c r="AF44" s="151"/>
      <c r="AG44" s="151" t="s">
        <v>258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6">
        <v>32</v>
      </c>
      <c r="B45" s="177" t="s">
        <v>602</v>
      </c>
      <c r="C45" s="184" t="s">
        <v>613</v>
      </c>
      <c r="D45" s="178" t="s">
        <v>593</v>
      </c>
      <c r="E45" s="179">
        <v>16</v>
      </c>
      <c r="F45" s="180"/>
      <c r="G45" s="181">
        <f>ROUND(E45*F45,2)</f>
        <v>0</v>
      </c>
      <c r="H45" s="162"/>
      <c r="I45" s="161">
        <f>ROUND(E45*H45,2)</f>
        <v>0</v>
      </c>
      <c r="J45" s="162"/>
      <c r="K45" s="161">
        <f>ROUND(E45*J45,2)</f>
        <v>0</v>
      </c>
      <c r="L45" s="161">
        <v>21</v>
      </c>
      <c r="M45" s="161">
        <f>G45*(1+L45/100)</f>
        <v>0</v>
      </c>
      <c r="N45" s="161">
        <v>0</v>
      </c>
      <c r="O45" s="161">
        <f>ROUND(E45*N45,2)</f>
        <v>0</v>
      </c>
      <c r="P45" s="161">
        <v>0</v>
      </c>
      <c r="Q45" s="161">
        <f>ROUND(E45*P45,2)</f>
        <v>0</v>
      </c>
      <c r="R45" s="161"/>
      <c r="S45" s="161" t="s">
        <v>252</v>
      </c>
      <c r="T45" s="161" t="s">
        <v>188</v>
      </c>
      <c r="U45" s="161">
        <v>0</v>
      </c>
      <c r="V45" s="161">
        <f>ROUND(E45*U45,2)</f>
        <v>0</v>
      </c>
      <c r="W45" s="161"/>
      <c r="X45" s="161" t="s">
        <v>206</v>
      </c>
      <c r="Y45" s="151"/>
      <c r="Z45" s="151"/>
      <c r="AA45" s="151"/>
      <c r="AB45" s="151"/>
      <c r="AC45" s="151"/>
      <c r="AD45" s="151"/>
      <c r="AE45" s="151"/>
      <c r="AF45" s="151"/>
      <c r="AG45" s="151" t="s">
        <v>258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c r="A46" s="176">
        <v>33</v>
      </c>
      <c r="B46" s="177" t="s">
        <v>604</v>
      </c>
      <c r="C46" s="184" t="s">
        <v>659</v>
      </c>
      <c r="D46" s="178" t="s">
        <v>593</v>
      </c>
      <c r="E46" s="179">
        <v>2</v>
      </c>
      <c r="F46" s="180"/>
      <c r="G46" s="181">
        <f>ROUND(E46*F46,2)</f>
        <v>0</v>
      </c>
      <c r="H46" s="162"/>
      <c r="I46" s="161">
        <f>ROUND(E46*H46,2)</f>
        <v>0</v>
      </c>
      <c r="J46" s="162"/>
      <c r="K46" s="161">
        <f>ROUND(E46*J46,2)</f>
        <v>0</v>
      </c>
      <c r="L46" s="161">
        <v>21</v>
      </c>
      <c r="M46" s="161">
        <f>G46*(1+L46/100)</f>
        <v>0</v>
      </c>
      <c r="N46" s="161">
        <v>0</v>
      </c>
      <c r="O46" s="161">
        <f>ROUND(E46*N46,2)</f>
        <v>0</v>
      </c>
      <c r="P46" s="161">
        <v>0</v>
      </c>
      <c r="Q46" s="161">
        <f>ROUND(E46*P46,2)</f>
        <v>0</v>
      </c>
      <c r="R46" s="161"/>
      <c r="S46" s="161" t="s">
        <v>252</v>
      </c>
      <c r="T46" s="161" t="s">
        <v>188</v>
      </c>
      <c r="U46" s="161">
        <v>0</v>
      </c>
      <c r="V46" s="161">
        <f>ROUND(E46*U46,2)</f>
        <v>0</v>
      </c>
      <c r="W46" s="161"/>
      <c r="X46" s="161" t="s">
        <v>206</v>
      </c>
      <c r="Y46" s="151"/>
      <c r="Z46" s="151"/>
      <c r="AA46" s="151"/>
      <c r="AB46" s="151"/>
      <c r="AC46" s="151"/>
      <c r="AD46" s="151"/>
      <c r="AE46" s="151"/>
      <c r="AF46" s="151"/>
      <c r="AG46" s="151" t="s">
        <v>258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0.399999999999999" outlineLevel="1">
      <c r="A47" s="176">
        <v>34</v>
      </c>
      <c r="B47" s="177" t="s">
        <v>606</v>
      </c>
      <c r="C47" s="184" t="s">
        <v>660</v>
      </c>
      <c r="D47" s="178" t="s">
        <v>593</v>
      </c>
      <c r="E47" s="179">
        <v>8</v>
      </c>
      <c r="F47" s="180"/>
      <c r="G47" s="181">
        <f>ROUND(E47*F47,2)</f>
        <v>0</v>
      </c>
      <c r="H47" s="162"/>
      <c r="I47" s="161">
        <f>ROUND(E47*H47,2)</f>
        <v>0</v>
      </c>
      <c r="J47" s="162"/>
      <c r="K47" s="161">
        <f>ROUND(E47*J47,2)</f>
        <v>0</v>
      </c>
      <c r="L47" s="161">
        <v>21</v>
      </c>
      <c r="M47" s="161">
        <f>G47*(1+L47/100)</f>
        <v>0</v>
      </c>
      <c r="N47" s="161">
        <v>0</v>
      </c>
      <c r="O47" s="161">
        <f>ROUND(E47*N47,2)</f>
        <v>0</v>
      </c>
      <c r="P47" s="161">
        <v>0</v>
      </c>
      <c r="Q47" s="161">
        <f>ROUND(E47*P47,2)</f>
        <v>0</v>
      </c>
      <c r="R47" s="161"/>
      <c r="S47" s="161" t="s">
        <v>252</v>
      </c>
      <c r="T47" s="161" t="s">
        <v>188</v>
      </c>
      <c r="U47" s="161">
        <v>0</v>
      </c>
      <c r="V47" s="161">
        <f>ROUND(E47*U47,2)</f>
        <v>0</v>
      </c>
      <c r="W47" s="161"/>
      <c r="X47" s="161" t="s">
        <v>206</v>
      </c>
      <c r="Y47" s="151"/>
      <c r="Z47" s="151"/>
      <c r="AA47" s="151"/>
      <c r="AB47" s="151"/>
      <c r="AC47" s="151"/>
      <c r="AD47" s="151"/>
      <c r="AE47" s="151"/>
      <c r="AF47" s="151"/>
      <c r="AG47" s="151" t="s">
        <v>258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6">
        <v>35</v>
      </c>
      <c r="B48" s="177" t="s">
        <v>661</v>
      </c>
      <c r="C48" s="184" t="s">
        <v>624</v>
      </c>
      <c r="D48" s="178" t="s">
        <v>593</v>
      </c>
      <c r="E48" s="179">
        <v>8</v>
      </c>
      <c r="F48" s="180"/>
      <c r="G48" s="181">
        <f>ROUND(E48*F48,2)</f>
        <v>0</v>
      </c>
      <c r="H48" s="162"/>
      <c r="I48" s="161">
        <f>ROUND(E48*H48,2)</f>
        <v>0</v>
      </c>
      <c r="J48" s="162"/>
      <c r="K48" s="161">
        <f>ROUND(E48*J48,2)</f>
        <v>0</v>
      </c>
      <c r="L48" s="161">
        <v>21</v>
      </c>
      <c r="M48" s="161">
        <f>G48*(1+L48/100)</f>
        <v>0</v>
      </c>
      <c r="N48" s="161">
        <v>0</v>
      </c>
      <c r="O48" s="161">
        <f>ROUND(E48*N48,2)</f>
        <v>0</v>
      </c>
      <c r="P48" s="161">
        <v>0</v>
      </c>
      <c r="Q48" s="161">
        <f>ROUND(E48*P48,2)</f>
        <v>0</v>
      </c>
      <c r="R48" s="161"/>
      <c r="S48" s="161" t="s">
        <v>252</v>
      </c>
      <c r="T48" s="161" t="s">
        <v>188</v>
      </c>
      <c r="U48" s="161">
        <v>0</v>
      </c>
      <c r="V48" s="161">
        <f>ROUND(E48*U48,2)</f>
        <v>0</v>
      </c>
      <c r="W48" s="161"/>
      <c r="X48" s="161" t="s">
        <v>206</v>
      </c>
      <c r="Y48" s="151"/>
      <c r="Z48" s="151"/>
      <c r="AA48" s="151"/>
      <c r="AB48" s="151"/>
      <c r="AC48" s="151"/>
      <c r="AD48" s="151"/>
      <c r="AE48" s="151"/>
      <c r="AF48" s="151"/>
      <c r="AG48" s="151" t="s">
        <v>258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4" t="s">
        <v>177</v>
      </c>
      <c r="B49" s="165" t="s">
        <v>84</v>
      </c>
      <c r="C49" s="183" t="s">
        <v>85</v>
      </c>
      <c r="D49" s="166"/>
      <c r="E49" s="167"/>
      <c r="F49" s="168"/>
      <c r="G49" s="169">
        <f>SUMIF(AG50:AG51,"&lt;&gt;NOR",G50:G51)</f>
        <v>0</v>
      </c>
      <c r="H49" s="163"/>
      <c r="I49" s="163">
        <f>SUM(I50:I51)</f>
        <v>0</v>
      </c>
      <c r="J49" s="163"/>
      <c r="K49" s="163">
        <f>SUM(K50:K51)</f>
        <v>0</v>
      </c>
      <c r="L49" s="163"/>
      <c r="M49" s="163">
        <f>SUM(M50:M51)</f>
        <v>0</v>
      </c>
      <c r="N49" s="163"/>
      <c r="O49" s="163">
        <f>SUM(O50:O51)</f>
        <v>0</v>
      </c>
      <c r="P49" s="163"/>
      <c r="Q49" s="163">
        <f>SUM(Q50:Q51)</f>
        <v>0</v>
      </c>
      <c r="R49" s="163"/>
      <c r="S49" s="163"/>
      <c r="T49" s="163"/>
      <c r="U49" s="163"/>
      <c r="V49" s="163">
        <f>SUM(V50:V51)</f>
        <v>0</v>
      </c>
      <c r="W49" s="163"/>
      <c r="X49" s="163"/>
      <c r="AG49" t="s">
        <v>178</v>
      </c>
    </row>
    <row r="50" spans="1:60" ht="20.399999999999999" outlineLevel="1">
      <c r="A50" s="176">
        <v>36</v>
      </c>
      <c r="B50" s="177" t="s">
        <v>608</v>
      </c>
      <c r="C50" s="184" t="s">
        <v>626</v>
      </c>
      <c r="D50" s="178" t="s">
        <v>627</v>
      </c>
      <c r="E50" s="179">
        <v>4</v>
      </c>
      <c r="F50" s="180"/>
      <c r="G50" s="181">
        <f>ROUND(E50*F50,2)</f>
        <v>0</v>
      </c>
      <c r="H50" s="162"/>
      <c r="I50" s="161">
        <f>ROUND(E50*H50,2)</f>
        <v>0</v>
      </c>
      <c r="J50" s="162"/>
      <c r="K50" s="161">
        <f>ROUND(E50*J50,2)</f>
        <v>0</v>
      </c>
      <c r="L50" s="161">
        <v>21</v>
      </c>
      <c r="M50" s="161">
        <f>G50*(1+L50/100)</f>
        <v>0</v>
      </c>
      <c r="N50" s="161">
        <v>0</v>
      </c>
      <c r="O50" s="161">
        <f>ROUND(E50*N50,2)</f>
        <v>0</v>
      </c>
      <c r="P50" s="161">
        <v>0</v>
      </c>
      <c r="Q50" s="161">
        <f>ROUND(E50*P50,2)</f>
        <v>0</v>
      </c>
      <c r="R50" s="161"/>
      <c r="S50" s="161" t="s">
        <v>252</v>
      </c>
      <c r="T50" s="161" t="s">
        <v>188</v>
      </c>
      <c r="U50" s="161">
        <v>0</v>
      </c>
      <c r="V50" s="161">
        <f>ROUND(E50*U50,2)</f>
        <v>0</v>
      </c>
      <c r="W50" s="161"/>
      <c r="X50" s="161" t="s">
        <v>206</v>
      </c>
      <c r="Y50" s="151"/>
      <c r="Z50" s="151"/>
      <c r="AA50" s="151"/>
      <c r="AB50" s="151"/>
      <c r="AC50" s="151"/>
      <c r="AD50" s="151"/>
      <c r="AE50" s="151"/>
      <c r="AF50" s="151"/>
      <c r="AG50" s="151" t="s">
        <v>258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6">
        <v>37</v>
      </c>
      <c r="B51" s="177" t="s">
        <v>662</v>
      </c>
      <c r="C51" s="184" t="s">
        <v>629</v>
      </c>
      <c r="D51" s="178" t="s">
        <v>627</v>
      </c>
      <c r="E51" s="179">
        <v>4</v>
      </c>
      <c r="F51" s="180"/>
      <c r="G51" s="181">
        <f>ROUND(E51*F51,2)</f>
        <v>0</v>
      </c>
      <c r="H51" s="162"/>
      <c r="I51" s="161">
        <f>ROUND(E51*H51,2)</f>
        <v>0</v>
      </c>
      <c r="J51" s="162"/>
      <c r="K51" s="161">
        <f>ROUND(E51*J51,2)</f>
        <v>0</v>
      </c>
      <c r="L51" s="161">
        <v>21</v>
      </c>
      <c r="M51" s="161">
        <f>G51*(1+L51/100)</f>
        <v>0</v>
      </c>
      <c r="N51" s="161">
        <v>0</v>
      </c>
      <c r="O51" s="161">
        <f>ROUND(E51*N51,2)</f>
        <v>0</v>
      </c>
      <c r="P51" s="161">
        <v>0</v>
      </c>
      <c r="Q51" s="161">
        <f>ROUND(E51*P51,2)</f>
        <v>0</v>
      </c>
      <c r="R51" s="161"/>
      <c r="S51" s="161" t="s">
        <v>252</v>
      </c>
      <c r="T51" s="161" t="s">
        <v>188</v>
      </c>
      <c r="U51" s="161">
        <v>0</v>
      </c>
      <c r="V51" s="161">
        <f>ROUND(E51*U51,2)</f>
        <v>0</v>
      </c>
      <c r="W51" s="161"/>
      <c r="X51" s="161" t="s">
        <v>206</v>
      </c>
      <c r="Y51" s="151"/>
      <c r="Z51" s="151"/>
      <c r="AA51" s="151"/>
      <c r="AB51" s="151"/>
      <c r="AC51" s="151"/>
      <c r="AD51" s="151"/>
      <c r="AE51" s="151"/>
      <c r="AF51" s="151"/>
      <c r="AG51" s="151" t="s">
        <v>258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c r="A52" s="164" t="s">
        <v>177</v>
      </c>
      <c r="B52" s="165" t="s">
        <v>151</v>
      </c>
      <c r="C52" s="183" t="s">
        <v>30</v>
      </c>
      <c r="D52" s="166"/>
      <c r="E52" s="167"/>
      <c r="F52" s="168"/>
      <c r="G52" s="169">
        <f>SUMIF(AG53:AG57,"&lt;&gt;NOR",G53:G57)</f>
        <v>0</v>
      </c>
      <c r="H52" s="163"/>
      <c r="I52" s="163">
        <f>SUM(I53:I57)</f>
        <v>0</v>
      </c>
      <c r="J52" s="163"/>
      <c r="K52" s="163">
        <f>SUM(K53:K57)</f>
        <v>0</v>
      </c>
      <c r="L52" s="163"/>
      <c r="M52" s="163">
        <f>SUM(M53:M57)</f>
        <v>0</v>
      </c>
      <c r="N52" s="163"/>
      <c r="O52" s="163">
        <f>SUM(O53:O57)</f>
        <v>0</v>
      </c>
      <c r="P52" s="163"/>
      <c r="Q52" s="163">
        <f>SUM(Q53:Q57)</f>
        <v>0</v>
      </c>
      <c r="R52" s="163"/>
      <c r="S52" s="163"/>
      <c r="T52" s="163"/>
      <c r="U52" s="163"/>
      <c r="V52" s="163">
        <f>SUM(V53:V57)</f>
        <v>0</v>
      </c>
      <c r="W52" s="163"/>
      <c r="X52" s="163"/>
      <c r="AG52" t="s">
        <v>178</v>
      </c>
    </row>
    <row r="53" spans="1:60" outlineLevel="1">
      <c r="A53" s="176">
        <v>38</v>
      </c>
      <c r="B53" s="177" t="s">
        <v>610</v>
      </c>
      <c r="C53" s="184" t="s">
        <v>631</v>
      </c>
      <c r="D53" s="178" t="s">
        <v>0</v>
      </c>
      <c r="E53" s="179">
        <v>3.6</v>
      </c>
      <c r="F53" s="180"/>
      <c r="G53" s="181">
        <f>ROUND(E53*F53,2)</f>
        <v>0</v>
      </c>
      <c r="H53" s="162"/>
      <c r="I53" s="161">
        <f>ROUND(E53*H53,2)</f>
        <v>0</v>
      </c>
      <c r="J53" s="162"/>
      <c r="K53" s="161">
        <f>ROUND(E53*J53,2)</f>
        <v>0</v>
      </c>
      <c r="L53" s="161">
        <v>21</v>
      </c>
      <c r="M53" s="161">
        <f>G53*(1+L53/100)</f>
        <v>0</v>
      </c>
      <c r="N53" s="161">
        <v>0</v>
      </c>
      <c r="O53" s="161">
        <f>ROUND(E53*N53,2)</f>
        <v>0</v>
      </c>
      <c r="P53" s="161">
        <v>0</v>
      </c>
      <c r="Q53" s="161">
        <f>ROUND(E53*P53,2)</f>
        <v>0</v>
      </c>
      <c r="R53" s="161"/>
      <c r="S53" s="161" t="s">
        <v>252</v>
      </c>
      <c r="T53" s="161" t="s">
        <v>188</v>
      </c>
      <c r="U53" s="161">
        <v>0</v>
      </c>
      <c r="V53" s="161">
        <f>ROUND(E53*U53,2)</f>
        <v>0</v>
      </c>
      <c r="W53" s="161"/>
      <c r="X53" s="161" t="s">
        <v>206</v>
      </c>
      <c r="Y53" s="151"/>
      <c r="Z53" s="151"/>
      <c r="AA53" s="151"/>
      <c r="AB53" s="151"/>
      <c r="AC53" s="151"/>
      <c r="AD53" s="151"/>
      <c r="AE53" s="151"/>
      <c r="AF53" s="151"/>
      <c r="AG53" s="151" t="s">
        <v>632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6">
        <v>39</v>
      </c>
      <c r="B54" s="177" t="s">
        <v>612</v>
      </c>
      <c r="C54" s="184" t="s">
        <v>634</v>
      </c>
      <c r="D54" s="178" t="s">
        <v>0</v>
      </c>
      <c r="E54" s="179">
        <v>1.6</v>
      </c>
      <c r="F54" s="180"/>
      <c r="G54" s="181">
        <f>ROUND(E54*F54,2)</f>
        <v>0</v>
      </c>
      <c r="H54" s="162"/>
      <c r="I54" s="161">
        <f>ROUND(E54*H54,2)</f>
        <v>0</v>
      </c>
      <c r="J54" s="162"/>
      <c r="K54" s="161">
        <f>ROUND(E54*J54,2)</f>
        <v>0</v>
      </c>
      <c r="L54" s="161">
        <v>21</v>
      </c>
      <c r="M54" s="161">
        <f>G54*(1+L54/100)</f>
        <v>0</v>
      </c>
      <c r="N54" s="161">
        <v>0</v>
      </c>
      <c r="O54" s="161">
        <f>ROUND(E54*N54,2)</f>
        <v>0</v>
      </c>
      <c r="P54" s="161">
        <v>0</v>
      </c>
      <c r="Q54" s="161">
        <f>ROUND(E54*P54,2)</f>
        <v>0</v>
      </c>
      <c r="R54" s="161"/>
      <c r="S54" s="161" t="s">
        <v>252</v>
      </c>
      <c r="T54" s="161" t="s">
        <v>188</v>
      </c>
      <c r="U54" s="161">
        <v>0</v>
      </c>
      <c r="V54" s="161">
        <f>ROUND(E54*U54,2)</f>
        <v>0</v>
      </c>
      <c r="W54" s="161"/>
      <c r="X54" s="161" t="s">
        <v>206</v>
      </c>
      <c r="Y54" s="151"/>
      <c r="Z54" s="151"/>
      <c r="AA54" s="151"/>
      <c r="AB54" s="151"/>
      <c r="AC54" s="151"/>
      <c r="AD54" s="151"/>
      <c r="AE54" s="151"/>
      <c r="AF54" s="151"/>
      <c r="AG54" s="151" t="s">
        <v>632</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6">
        <v>40</v>
      </c>
      <c r="B55" s="177" t="s">
        <v>614</v>
      </c>
      <c r="C55" s="184" t="s">
        <v>636</v>
      </c>
      <c r="D55" s="178" t="s">
        <v>0</v>
      </c>
      <c r="E55" s="179">
        <v>6</v>
      </c>
      <c r="F55" s="180"/>
      <c r="G55" s="181">
        <f>ROUND(E55*F55,2)</f>
        <v>0</v>
      </c>
      <c r="H55" s="162"/>
      <c r="I55" s="161">
        <f>ROUND(E55*H55,2)</f>
        <v>0</v>
      </c>
      <c r="J55" s="162"/>
      <c r="K55" s="161">
        <f>ROUND(E55*J55,2)</f>
        <v>0</v>
      </c>
      <c r="L55" s="161">
        <v>21</v>
      </c>
      <c r="M55" s="161">
        <f>G55*(1+L55/100)</f>
        <v>0</v>
      </c>
      <c r="N55" s="161">
        <v>0</v>
      </c>
      <c r="O55" s="161">
        <f>ROUND(E55*N55,2)</f>
        <v>0</v>
      </c>
      <c r="P55" s="161">
        <v>0</v>
      </c>
      <c r="Q55" s="161">
        <f>ROUND(E55*P55,2)</f>
        <v>0</v>
      </c>
      <c r="R55" s="161"/>
      <c r="S55" s="161" t="s">
        <v>252</v>
      </c>
      <c r="T55" s="161" t="s">
        <v>188</v>
      </c>
      <c r="U55" s="161">
        <v>0</v>
      </c>
      <c r="V55" s="161">
        <f>ROUND(E55*U55,2)</f>
        <v>0</v>
      </c>
      <c r="W55" s="161"/>
      <c r="X55" s="161" t="s">
        <v>206</v>
      </c>
      <c r="Y55" s="151"/>
      <c r="Z55" s="151"/>
      <c r="AA55" s="151"/>
      <c r="AB55" s="151"/>
      <c r="AC55" s="151"/>
      <c r="AD55" s="151"/>
      <c r="AE55" s="151"/>
      <c r="AF55" s="151"/>
      <c r="AG55" s="151" t="s">
        <v>632</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6">
        <v>41</v>
      </c>
      <c r="B56" s="177" t="s">
        <v>616</v>
      </c>
      <c r="C56" s="184" t="s">
        <v>663</v>
      </c>
      <c r="D56" s="178" t="s">
        <v>0</v>
      </c>
      <c r="E56" s="179">
        <v>0.5</v>
      </c>
      <c r="F56" s="180"/>
      <c r="G56" s="181">
        <f>ROUND(E56*F56,2)</f>
        <v>0</v>
      </c>
      <c r="H56" s="162"/>
      <c r="I56" s="161">
        <f>ROUND(E56*H56,2)</f>
        <v>0</v>
      </c>
      <c r="J56" s="162"/>
      <c r="K56" s="161">
        <f>ROUND(E56*J56,2)</f>
        <v>0</v>
      </c>
      <c r="L56" s="161">
        <v>21</v>
      </c>
      <c r="M56" s="161">
        <f>G56*(1+L56/100)</f>
        <v>0</v>
      </c>
      <c r="N56" s="161">
        <v>0</v>
      </c>
      <c r="O56" s="161">
        <f>ROUND(E56*N56,2)</f>
        <v>0</v>
      </c>
      <c r="P56" s="161">
        <v>0</v>
      </c>
      <c r="Q56" s="161">
        <f>ROUND(E56*P56,2)</f>
        <v>0</v>
      </c>
      <c r="R56" s="161"/>
      <c r="S56" s="161" t="s">
        <v>252</v>
      </c>
      <c r="T56" s="161" t="s">
        <v>188</v>
      </c>
      <c r="U56" s="161">
        <v>0</v>
      </c>
      <c r="V56" s="161">
        <f>ROUND(E56*U56,2)</f>
        <v>0</v>
      </c>
      <c r="W56" s="161"/>
      <c r="X56" s="161" t="s">
        <v>206</v>
      </c>
      <c r="Y56" s="151"/>
      <c r="Z56" s="151"/>
      <c r="AA56" s="151"/>
      <c r="AB56" s="151"/>
      <c r="AC56" s="151"/>
      <c r="AD56" s="151"/>
      <c r="AE56" s="151"/>
      <c r="AF56" s="151"/>
      <c r="AG56" s="151" t="s">
        <v>632</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0">
        <v>42</v>
      </c>
      <c r="B57" s="171" t="s">
        <v>621</v>
      </c>
      <c r="C57" s="185" t="s">
        <v>640</v>
      </c>
      <c r="D57" s="172" t="s">
        <v>0</v>
      </c>
      <c r="E57" s="173">
        <v>1</v>
      </c>
      <c r="F57" s="174"/>
      <c r="G57" s="175">
        <f>ROUND(E57*F57,2)</f>
        <v>0</v>
      </c>
      <c r="H57" s="162"/>
      <c r="I57" s="161">
        <f>ROUND(E57*H57,2)</f>
        <v>0</v>
      </c>
      <c r="J57" s="162"/>
      <c r="K57" s="161">
        <f>ROUND(E57*J57,2)</f>
        <v>0</v>
      </c>
      <c r="L57" s="161">
        <v>21</v>
      </c>
      <c r="M57" s="161">
        <f>G57*(1+L57/100)</f>
        <v>0</v>
      </c>
      <c r="N57" s="161">
        <v>0</v>
      </c>
      <c r="O57" s="161">
        <f>ROUND(E57*N57,2)</f>
        <v>0</v>
      </c>
      <c r="P57" s="161">
        <v>0</v>
      </c>
      <c r="Q57" s="161">
        <f>ROUND(E57*P57,2)</f>
        <v>0</v>
      </c>
      <c r="R57" s="161"/>
      <c r="S57" s="161" t="s">
        <v>252</v>
      </c>
      <c r="T57" s="161" t="s">
        <v>188</v>
      </c>
      <c r="U57" s="161">
        <v>0</v>
      </c>
      <c r="V57" s="161">
        <f>ROUND(E57*U57,2)</f>
        <v>0</v>
      </c>
      <c r="W57" s="161"/>
      <c r="X57" s="161" t="s">
        <v>206</v>
      </c>
      <c r="Y57" s="151"/>
      <c r="Z57" s="151"/>
      <c r="AA57" s="151"/>
      <c r="AB57" s="151"/>
      <c r="AC57" s="151"/>
      <c r="AD57" s="151"/>
      <c r="AE57" s="151"/>
      <c r="AF57" s="151"/>
      <c r="AG57" s="151" t="s">
        <v>632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c r="A58" s="3"/>
      <c r="B58" s="4"/>
      <c r="C58" s="186"/>
      <c r="D58" s="6"/>
      <c r="E58" s="3"/>
      <c r="F58" s="3"/>
      <c r="G58" s="3"/>
      <c r="H58" s="3"/>
      <c r="I58" s="3"/>
      <c r="J58" s="3"/>
      <c r="K58" s="3"/>
      <c r="L58" s="3"/>
      <c r="M58" s="3"/>
      <c r="N58" s="3"/>
      <c r="O58" s="3"/>
      <c r="P58" s="3"/>
      <c r="Q58" s="3"/>
      <c r="R58" s="3"/>
      <c r="S58" s="3"/>
      <c r="T58" s="3"/>
      <c r="U58" s="3"/>
      <c r="V58" s="3"/>
      <c r="W58" s="3"/>
      <c r="X58" s="3"/>
      <c r="AE58">
        <v>15</v>
      </c>
      <c r="AF58">
        <v>21</v>
      </c>
      <c r="AG58" t="s">
        <v>164</v>
      </c>
    </row>
    <row r="59" spans="1:60">
      <c r="A59" s="154"/>
      <c r="B59" s="155" t="s">
        <v>31</v>
      </c>
      <c r="C59" s="187"/>
      <c r="D59" s="156"/>
      <c r="E59" s="157"/>
      <c r="F59" s="157"/>
      <c r="G59" s="182">
        <f>G8+G15+G22+G32+G41+G43+G49+G52</f>
        <v>0</v>
      </c>
      <c r="H59" s="3"/>
      <c r="I59" s="3"/>
      <c r="J59" s="3"/>
      <c r="K59" s="3"/>
      <c r="L59" s="3"/>
      <c r="M59" s="3"/>
      <c r="N59" s="3"/>
      <c r="O59" s="3"/>
      <c r="P59" s="3"/>
      <c r="Q59" s="3"/>
      <c r="R59" s="3"/>
      <c r="S59" s="3"/>
      <c r="T59" s="3"/>
      <c r="U59" s="3"/>
      <c r="V59" s="3"/>
      <c r="W59" s="3"/>
      <c r="X59" s="3"/>
      <c r="AE59">
        <f>SUMIF(L7:L57,AE58,G7:G57)</f>
        <v>0</v>
      </c>
      <c r="AF59">
        <f>SUMIF(L7:L57,AF58,G7:G57)</f>
        <v>0</v>
      </c>
      <c r="AG59" t="s">
        <v>199</v>
      </c>
    </row>
    <row r="60" spans="1:60">
      <c r="A60" s="3"/>
      <c r="B60" s="4"/>
      <c r="C60" s="186"/>
      <c r="D60" s="6"/>
      <c r="E60" s="3"/>
      <c r="F60" s="3"/>
      <c r="G60" s="3"/>
      <c r="H60" s="3"/>
      <c r="I60" s="3"/>
      <c r="J60" s="3"/>
      <c r="K60" s="3"/>
      <c r="L60" s="3"/>
      <c r="M60" s="3"/>
      <c r="N60" s="3"/>
      <c r="O60" s="3"/>
      <c r="P60" s="3"/>
      <c r="Q60" s="3"/>
      <c r="R60" s="3"/>
      <c r="S60" s="3"/>
      <c r="T60" s="3"/>
      <c r="U60" s="3"/>
      <c r="V60" s="3"/>
      <c r="W60" s="3"/>
      <c r="X60" s="3"/>
    </row>
    <row r="61" spans="1:60">
      <c r="A61" s="3"/>
      <c r="B61" s="4"/>
      <c r="C61" s="186"/>
      <c r="D61" s="6"/>
      <c r="E61" s="3"/>
      <c r="F61" s="3"/>
      <c r="G61" s="3"/>
      <c r="H61" s="3"/>
      <c r="I61" s="3"/>
      <c r="J61" s="3"/>
      <c r="K61" s="3"/>
      <c r="L61" s="3"/>
      <c r="M61" s="3"/>
      <c r="N61" s="3"/>
      <c r="O61" s="3"/>
      <c r="P61" s="3"/>
      <c r="Q61" s="3"/>
      <c r="R61" s="3"/>
      <c r="S61" s="3"/>
      <c r="T61" s="3"/>
      <c r="U61" s="3"/>
      <c r="V61" s="3"/>
      <c r="W61" s="3"/>
      <c r="X61" s="3"/>
    </row>
    <row r="62" spans="1:60">
      <c r="A62" s="273" t="s">
        <v>200</v>
      </c>
      <c r="B62" s="273"/>
      <c r="C62" s="274"/>
      <c r="D62" s="6"/>
      <c r="E62" s="3"/>
      <c r="F62" s="3"/>
      <c r="G62" s="3"/>
      <c r="H62" s="3"/>
      <c r="I62" s="3"/>
      <c r="J62" s="3"/>
      <c r="K62" s="3"/>
      <c r="L62" s="3"/>
      <c r="M62" s="3"/>
      <c r="N62" s="3"/>
      <c r="O62" s="3"/>
      <c r="P62" s="3"/>
      <c r="Q62" s="3"/>
      <c r="R62" s="3"/>
      <c r="S62" s="3"/>
      <c r="T62" s="3"/>
      <c r="U62" s="3"/>
      <c r="V62" s="3"/>
      <c r="W62" s="3"/>
      <c r="X62" s="3"/>
    </row>
    <row r="63" spans="1:60">
      <c r="A63" s="254"/>
      <c r="B63" s="255"/>
      <c r="C63" s="256"/>
      <c r="D63" s="255"/>
      <c r="E63" s="255"/>
      <c r="F63" s="255"/>
      <c r="G63" s="257"/>
      <c r="H63" s="3"/>
      <c r="I63" s="3"/>
      <c r="J63" s="3"/>
      <c r="K63" s="3"/>
      <c r="L63" s="3"/>
      <c r="M63" s="3"/>
      <c r="N63" s="3"/>
      <c r="O63" s="3"/>
      <c r="P63" s="3"/>
      <c r="Q63" s="3"/>
      <c r="R63" s="3"/>
      <c r="S63" s="3"/>
      <c r="T63" s="3"/>
      <c r="U63" s="3"/>
      <c r="V63" s="3"/>
      <c r="W63" s="3"/>
      <c r="X63" s="3"/>
      <c r="AG63" t="s">
        <v>201</v>
      </c>
    </row>
    <row r="64" spans="1:60">
      <c r="A64" s="258"/>
      <c r="B64" s="259"/>
      <c r="C64" s="260"/>
      <c r="D64" s="259"/>
      <c r="E64" s="259"/>
      <c r="F64" s="259"/>
      <c r="G64" s="261"/>
      <c r="H64" s="3"/>
      <c r="I64" s="3"/>
      <c r="J64" s="3"/>
      <c r="K64" s="3"/>
      <c r="L64" s="3"/>
      <c r="M64" s="3"/>
      <c r="N64" s="3"/>
      <c r="O64" s="3"/>
      <c r="P64" s="3"/>
      <c r="Q64" s="3"/>
      <c r="R64" s="3"/>
      <c r="S64" s="3"/>
      <c r="T64" s="3"/>
      <c r="U64" s="3"/>
      <c r="V64" s="3"/>
      <c r="W64" s="3"/>
      <c r="X64" s="3"/>
    </row>
    <row r="65" spans="1:33">
      <c r="A65" s="258"/>
      <c r="B65" s="259"/>
      <c r="C65" s="260"/>
      <c r="D65" s="259"/>
      <c r="E65" s="259"/>
      <c r="F65" s="259"/>
      <c r="G65" s="261"/>
      <c r="H65" s="3"/>
      <c r="I65" s="3"/>
      <c r="J65" s="3"/>
      <c r="K65" s="3"/>
      <c r="L65" s="3"/>
      <c r="M65" s="3"/>
      <c r="N65" s="3"/>
      <c r="O65" s="3"/>
      <c r="P65" s="3"/>
      <c r="Q65" s="3"/>
      <c r="R65" s="3"/>
      <c r="S65" s="3"/>
      <c r="T65" s="3"/>
      <c r="U65" s="3"/>
      <c r="V65" s="3"/>
      <c r="W65" s="3"/>
      <c r="X65" s="3"/>
    </row>
    <row r="66" spans="1:33">
      <c r="A66" s="258"/>
      <c r="B66" s="259"/>
      <c r="C66" s="260"/>
      <c r="D66" s="259"/>
      <c r="E66" s="259"/>
      <c r="F66" s="259"/>
      <c r="G66" s="261"/>
      <c r="H66" s="3"/>
      <c r="I66" s="3"/>
      <c r="J66" s="3"/>
      <c r="K66" s="3"/>
      <c r="L66" s="3"/>
      <c r="M66" s="3"/>
      <c r="N66" s="3"/>
      <c r="O66" s="3"/>
      <c r="P66" s="3"/>
      <c r="Q66" s="3"/>
      <c r="R66" s="3"/>
      <c r="S66" s="3"/>
      <c r="T66" s="3"/>
      <c r="U66" s="3"/>
      <c r="V66" s="3"/>
      <c r="W66" s="3"/>
      <c r="X66" s="3"/>
    </row>
    <row r="67" spans="1:33">
      <c r="A67" s="262"/>
      <c r="B67" s="263"/>
      <c r="C67" s="264"/>
      <c r="D67" s="263"/>
      <c r="E67" s="263"/>
      <c r="F67" s="263"/>
      <c r="G67" s="265"/>
      <c r="H67" s="3"/>
      <c r="I67" s="3"/>
      <c r="J67" s="3"/>
      <c r="K67" s="3"/>
      <c r="L67" s="3"/>
      <c r="M67" s="3"/>
      <c r="N67" s="3"/>
      <c r="O67" s="3"/>
      <c r="P67" s="3"/>
      <c r="Q67" s="3"/>
      <c r="R67" s="3"/>
      <c r="S67" s="3"/>
      <c r="T67" s="3"/>
      <c r="U67" s="3"/>
      <c r="V67" s="3"/>
      <c r="W67" s="3"/>
      <c r="X67" s="3"/>
    </row>
    <row r="68" spans="1:33">
      <c r="A68" s="3"/>
      <c r="B68" s="4"/>
      <c r="C68" s="186"/>
      <c r="D68" s="6"/>
      <c r="E68" s="3"/>
      <c r="F68" s="3"/>
      <c r="G68" s="3"/>
      <c r="H68" s="3"/>
      <c r="I68" s="3"/>
      <c r="J68" s="3"/>
      <c r="K68" s="3"/>
      <c r="L68" s="3"/>
      <c r="M68" s="3"/>
      <c r="N68" s="3"/>
      <c r="O68" s="3"/>
      <c r="P68" s="3"/>
      <c r="Q68" s="3"/>
      <c r="R68" s="3"/>
      <c r="S68" s="3"/>
      <c r="T68" s="3"/>
      <c r="U68" s="3"/>
      <c r="V68" s="3"/>
      <c r="W68" s="3"/>
      <c r="X68" s="3"/>
    </row>
    <row r="69" spans="1:33">
      <c r="C69" s="188"/>
      <c r="D69" s="10"/>
      <c r="AG69" t="s">
        <v>202</v>
      </c>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B2" sqref="B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54</v>
      </c>
      <c r="C4" s="270" t="s">
        <v>55</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123</v>
      </c>
      <c r="C8" s="183" t="s">
        <v>124</v>
      </c>
      <c r="D8" s="166"/>
      <c r="E8" s="167"/>
      <c r="F8" s="168"/>
      <c r="G8" s="169">
        <f>SUMIF(AG9:AG10,"&lt;&gt;NOR",G9:G10)</f>
        <v>0</v>
      </c>
      <c r="H8" s="163"/>
      <c r="I8" s="163">
        <f>SUM(I9:I10)</f>
        <v>0</v>
      </c>
      <c r="J8" s="163"/>
      <c r="K8" s="163">
        <f>SUM(K9:K10)</f>
        <v>0</v>
      </c>
      <c r="L8" s="163"/>
      <c r="M8" s="163">
        <f>SUM(M9:M10)</f>
        <v>0</v>
      </c>
      <c r="N8" s="163"/>
      <c r="O8" s="163">
        <f>SUM(O9:O10)</f>
        <v>0</v>
      </c>
      <c r="P8" s="163"/>
      <c r="Q8" s="163">
        <f>SUM(Q9:Q10)</f>
        <v>0</v>
      </c>
      <c r="R8" s="163"/>
      <c r="S8" s="163"/>
      <c r="T8" s="163"/>
      <c r="U8" s="163"/>
      <c r="V8" s="163">
        <f>SUM(V9:V10)</f>
        <v>0</v>
      </c>
      <c r="W8" s="163"/>
      <c r="X8" s="163"/>
      <c r="AG8" t="s">
        <v>178</v>
      </c>
    </row>
    <row r="9" spans="1:60" ht="30.6" outlineLevel="1">
      <c r="A9" s="176">
        <v>1</v>
      </c>
      <c r="B9" s="177" t="s">
        <v>664</v>
      </c>
      <c r="C9" s="184" t="s">
        <v>665</v>
      </c>
      <c r="D9" s="178" t="s">
        <v>593</v>
      </c>
      <c r="E9" s="179">
        <v>20</v>
      </c>
      <c r="F9" s="180"/>
      <c r="G9" s="181">
        <f>ROUND(E9*F9,2)</f>
        <v>0</v>
      </c>
      <c r="H9" s="162"/>
      <c r="I9" s="161">
        <f>ROUND(E9*H9,2)</f>
        <v>0</v>
      </c>
      <c r="J9" s="162"/>
      <c r="K9" s="161">
        <f>ROUND(E9*J9,2)</f>
        <v>0</v>
      </c>
      <c r="L9" s="161">
        <v>21</v>
      </c>
      <c r="M9" s="161">
        <f>G9*(1+L9/100)</f>
        <v>0</v>
      </c>
      <c r="N9" s="161">
        <v>0</v>
      </c>
      <c r="O9" s="161">
        <f>ROUND(E9*N9,2)</f>
        <v>0</v>
      </c>
      <c r="P9" s="161">
        <v>0</v>
      </c>
      <c r="Q9" s="161">
        <f>ROUND(E9*P9,2)</f>
        <v>0</v>
      </c>
      <c r="R9" s="161"/>
      <c r="S9" s="161" t="s">
        <v>666</v>
      </c>
      <c r="T9" s="161" t="s">
        <v>188</v>
      </c>
      <c r="U9" s="161">
        <v>0</v>
      </c>
      <c r="V9" s="161">
        <f>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667</v>
      </c>
      <c r="C10" s="184" t="s">
        <v>668</v>
      </c>
      <c r="D10" s="178" t="s">
        <v>593</v>
      </c>
      <c r="E10" s="179">
        <v>20</v>
      </c>
      <c r="F10" s="180"/>
      <c r="G10" s="181">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666</v>
      </c>
      <c r="T10" s="161" t="s">
        <v>188</v>
      </c>
      <c r="U10" s="161">
        <v>0</v>
      </c>
      <c r="V10" s="161">
        <f>ROUND(E10*U10,2)</f>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c r="A11" s="164" t="s">
        <v>177</v>
      </c>
      <c r="B11" s="165" t="s">
        <v>127</v>
      </c>
      <c r="C11" s="183" t="s">
        <v>128</v>
      </c>
      <c r="D11" s="166"/>
      <c r="E11" s="167"/>
      <c r="F11" s="168"/>
      <c r="G11" s="169">
        <f>SUMIF(AG12:AG26,"&lt;&gt;NOR",G12:G26)</f>
        <v>0</v>
      </c>
      <c r="H11" s="163"/>
      <c r="I11" s="163">
        <f>SUM(I12:I26)</f>
        <v>0</v>
      </c>
      <c r="J11" s="163"/>
      <c r="K11" s="163">
        <f>SUM(K12:K26)</f>
        <v>0</v>
      </c>
      <c r="L11" s="163"/>
      <c r="M11" s="163">
        <f>SUM(M12:M26)</f>
        <v>0</v>
      </c>
      <c r="N11" s="163"/>
      <c r="O11" s="163">
        <f>SUM(O12:O26)</f>
        <v>6.0000000000000005E-2</v>
      </c>
      <c r="P11" s="163"/>
      <c r="Q11" s="163">
        <f>SUM(Q12:Q26)</f>
        <v>0</v>
      </c>
      <c r="R11" s="163"/>
      <c r="S11" s="163"/>
      <c r="T11" s="163"/>
      <c r="U11" s="163"/>
      <c r="V11" s="163">
        <f>SUM(V12:V26)</f>
        <v>0</v>
      </c>
      <c r="W11" s="163"/>
      <c r="X11" s="163"/>
      <c r="AG11" t="s">
        <v>178</v>
      </c>
    </row>
    <row r="12" spans="1:60" outlineLevel="1">
      <c r="A12" s="176">
        <v>3</v>
      </c>
      <c r="B12" s="177" t="s">
        <v>669</v>
      </c>
      <c r="C12" s="184" t="s">
        <v>670</v>
      </c>
      <c r="D12" s="178" t="s">
        <v>205</v>
      </c>
      <c r="E12" s="179">
        <v>22</v>
      </c>
      <c r="F12" s="180"/>
      <c r="G12" s="181">
        <f t="shared" ref="G12:G26" si="0">ROUND(E12*F12,2)</f>
        <v>0</v>
      </c>
      <c r="H12" s="162"/>
      <c r="I12" s="161">
        <f t="shared" ref="I12:I26" si="1">ROUND(E12*H12,2)</f>
        <v>0</v>
      </c>
      <c r="J12" s="162"/>
      <c r="K12" s="161">
        <f t="shared" ref="K12:K26" si="2">ROUND(E12*J12,2)</f>
        <v>0</v>
      </c>
      <c r="L12" s="161">
        <v>21</v>
      </c>
      <c r="M12" s="161">
        <f t="shared" ref="M12:M26" si="3">G12*(1+L12/100)</f>
        <v>0</v>
      </c>
      <c r="N12" s="161">
        <v>5.5999999999999995E-4</v>
      </c>
      <c r="O12" s="161">
        <f t="shared" ref="O12:O26" si="4">ROUND(E12*N12,2)</f>
        <v>0.01</v>
      </c>
      <c r="P12" s="161">
        <v>0</v>
      </c>
      <c r="Q12" s="161">
        <f t="shared" ref="Q12:Q26" si="5">ROUND(E12*P12,2)</f>
        <v>0</v>
      </c>
      <c r="R12" s="161"/>
      <c r="S12" s="161" t="s">
        <v>666</v>
      </c>
      <c r="T12" s="161" t="s">
        <v>671</v>
      </c>
      <c r="U12" s="161">
        <v>0</v>
      </c>
      <c r="V12" s="161">
        <f t="shared" ref="V12:V26" si="6">ROUND(E12*U12,2)</f>
        <v>0</v>
      </c>
      <c r="W12" s="161"/>
      <c r="X12" s="161" t="s">
        <v>206</v>
      </c>
      <c r="Y12" s="151"/>
      <c r="Z12" s="151"/>
      <c r="AA12" s="151"/>
      <c r="AB12" s="151"/>
      <c r="AC12" s="151"/>
      <c r="AD12" s="151"/>
      <c r="AE12" s="151"/>
      <c r="AF12" s="151"/>
      <c r="AG12" s="151" t="s">
        <v>672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4</v>
      </c>
      <c r="B13" s="177" t="s">
        <v>673</v>
      </c>
      <c r="C13" s="184" t="s">
        <v>674</v>
      </c>
      <c r="D13" s="178" t="s">
        <v>205</v>
      </c>
      <c r="E13" s="179">
        <v>24</v>
      </c>
      <c r="F13" s="180"/>
      <c r="G13" s="181">
        <f t="shared" si="0"/>
        <v>0</v>
      </c>
      <c r="H13" s="162"/>
      <c r="I13" s="161">
        <f t="shared" si="1"/>
        <v>0</v>
      </c>
      <c r="J13" s="162"/>
      <c r="K13" s="161">
        <f t="shared" si="2"/>
        <v>0</v>
      </c>
      <c r="L13" s="161">
        <v>21</v>
      </c>
      <c r="M13" s="161">
        <f t="shared" si="3"/>
        <v>0</v>
      </c>
      <c r="N13" s="161">
        <v>5.9000000000000003E-4</v>
      </c>
      <c r="O13" s="161">
        <f t="shared" si="4"/>
        <v>0.01</v>
      </c>
      <c r="P13" s="161">
        <v>0</v>
      </c>
      <c r="Q13" s="161">
        <f t="shared" si="5"/>
        <v>0</v>
      </c>
      <c r="R13" s="161"/>
      <c r="S13" s="161" t="s">
        <v>666</v>
      </c>
      <c r="T13" s="161" t="s">
        <v>671</v>
      </c>
      <c r="U13" s="161">
        <v>0</v>
      </c>
      <c r="V13" s="161">
        <f t="shared" si="6"/>
        <v>0</v>
      </c>
      <c r="W13" s="161"/>
      <c r="X13" s="161" t="s">
        <v>206</v>
      </c>
      <c r="Y13" s="151"/>
      <c r="Z13" s="151"/>
      <c r="AA13" s="151"/>
      <c r="AB13" s="151"/>
      <c r="AC13" s="151"/>
      <c r="AD13" s="151"/>
      <c r="AE13" s="151"/>
      <c r="AF13" s="151"/>
      <c r="AG13" s="151" t="s">
        <v>672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5</v>
      </c>
      <c r="B14" s="177" t="s">
        <v>675</v>
      </c>
      <c r="C14" s="184" t="s">
        <v>676</v>
      </c>
      <c r="D14" s="178" t="s">
        <v>205</v>
      </c>
      <c r="E14" s="179">
        <v>39</v>
      </c>
      <c r="F14" s="180"/>
      <c r="G14" s="181">
        <f t="shared" si="0"/>
        <v>0</v>
      </c>
      <c r="H14" s="162"/>
      <c r="I14" s="161">
        <f t="shared" si="1"/>
        <v>0</v>
      </c>
      <c r="J14" s="162"/>
      <c r="K14" s="161">
        <f t="shared" si="2"/>
        <v>0</v>
      </c>
      <c r="L14" s="161">
        <v>21</v>
      </c>
      <c r="M14" s="161">
        <f t="shared" si="3"/>
        <v>0</v>
      </c>
      <c r="N14" s="161">
        <v>2.9E-4</v>
      </c>
      <c r="O14" s="161">
        <f t="shared" si="4"/>
        <v>0.01</v>
      </c>
      <c r="P14" s="161">
        <v>0</v>
      </c>
      <c r="Q14" s="161">
        <f t="shared" si="5"/>
        <v>0</v>
      </c>
      <c r="R14" s="161"/>
      <c r="S14" s="161" t="s">
        <v>666</v>
      </c>
      <c r="T14" s="161" t="s">
        <v>671</v>
      </c>
      <c r="U14" s="161">
        <v>0</v>
      </c>
      <c r="V14" s="161">
        <f t="shared" si="6"/>
        <v>0</v>
      </c>
      <c r="W14" s="161"/>
      <c r="X14" s="161" t="s">
        <v>206</v>
      </c>
      <c r="Y14" s="151"/>
      <c r="Z14" s="151"/>
      <c r="AA14" s="151"/>
      <c r="AB14" s="151"/>
      <c r="AC14" s="151"/>
      <c r="AD14" s="151"/>
      <c r="AE14" s="151"/>
      <c r="AF14" s="151"/>
      <c r="AG14" s="151" t="s">
        <v>672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6">
        <v>6</v>
      </c>
      <c r="B15" s="177" t="s">
        <v>677</v>
      </c>
      <c r="C15" s="184" t="s">
        <v>678</v>
      </c>
      <c r="D15" s="178" t="s">
        <v>205</v>
      </c>
      <c r="E15" s="179">
        <v>34</v>
      </c>
      <c r="F15" s="180"/>
      <c r="G15" s="181">
        <f t="shared" si="0"/>
        <v>0</v>
      </c>
      <c r="H15" s="162"/>
      <c r="I15" s="161">
        <f t="shared" si="1"/>
        <v>0</v>
      </c>
      <c r="J15" s="162"/>
      <c r="K15" s="161">
        <f t="shared" si="2"/>
        <v>0</v>
      </c>
      <c r="L15" s="161">
        <v>21</v>
      </c>
      <c r="M15" s="161">
        <f t="shared" si="3"/>
        <v>0</v>
      </c>
      <c r="N15" s="161">
        <v>3.5E-4</v>
      </c>
      <c r="O15" s="161">
        <f t="shared" si="4"/>
        <v>0.01</v>
      </c>
      <c r="P15" s="161">
        <v>0</v>
      </c>
      <c r="Q15" s="161">
        <f t="shared" si="5"/>
        <v>0</v>
      </c>
      <c r="R15" s="161"/>
      <c r="S15" s="161" t="s">
        <v>666</v>
      </c>
      <c r="T15" s="161" t="s">
        <v>671</v>
      </c>
      <c r="U15" s="161">
        <v>0</v>
      </c>
      <c r="V15" s="161">
        <f t="shared" si="6"/>
        <v>0</v>
      </c>
      <c r="W15" s="161"/>
      <c r="X15" s="161" t="s">
        <v>206</v>
      </c>
      <c r="Y15" s="151"/>
      <c r="Z15" s="151"/>
      <c r="AA15" s="151"/>
      <c r="AB15" s="151"/>
      <c r="AC15" s="151"/>
      <c r="AD15" s="151"/>
      <c r="AE15" s="151"/>
      <c r="AF15" s="151"/>
      <c r="AG15" s="151" t="s">
        <v>672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6">
        <v>7</v>
      </c>
      <c r="B16" s="177" t="s">
        <v>679</v>
      </c>
      <c r="C16" s="184" t="s">
        <v>680</v>
      </c>
      <c r="D16" s="178" t="s">
        <v>205</v>
      </c>
      <c r="E16" s="179">
        <v>12</v>
      </c>
      <c r="F16" s="180"/>
      <c r="G16" s="181">
        <f t="shared" si="0"/>
        <v>0</v>
      </c>
      <c r="H16" s="162"/>
      <c r="I16" s="161">
        <f t="shared" si="1"/>
        <v>0</v>
      </c>
      <c r="J16" s="162"/>
      <c r="K16" s="161">
        <f t="shared" si="2"/>
        <v>0</v>
      </c>
      <c r="L16" s="161">
        <v>21</v>
      </c>
      <c r="M16" s="161">
        <f t="shared" si="3"/>
        <v>0</v>
      </c>
      <c r="N16" s="161">
        <v>1.14E-3</v>
      </c>
      <c r="O16" s="161">
        <f t="shared" si="4"/>
        <v>0.01</v>
      </c>
      <c r="P16" s="161">
        <v>0</v>
      </c>
      <c r="Q16" s="161">
        <f t="shared" si="5"/>
        <v>0</v>
      </c>
      <c r="R16" s="161"/>
      <c r="S16" s="161" t="s">
        <v>666</v>
      </c>
      <c r="T16" s="161" t="s">
        <v>671</v>
      </c>
      <c r="U16" s="161">
        <v>0</v>
      </c>
      <c r="V16" s="161">
        <f t="shared" si="6"/>
        <v>0</v>
      </c>
      <c r="W16" s="161"/>
      <c r="X16" s="161" t="s">
        <v>206</v>
      </c>
      <c r="Y16" s="151"/>
      <c r="Z16" s="151"/>
      <c r="AA16" s="151"/>
      <c r="AB16" s="151"/>
      <c r="AC16" s="151"/>
      <c r="AD16" s="151"/>
      <c r="AE16" s="151"/>
      <c r="AF16" s="151"/>
      <c r="AG16" s="151" t="s">
        <v>672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6">
        <v>8</v>
      </c>
      <c r="B17" s="177" t="s">
        <v>681</v>
      </c>
      <c r="C17" s="184" t="s">
        <v>682</v>
      </c>
      <c r="D17" s="178" t="s">
        <v>210</v>
      </c>
      <c r="E17" s="179">
        <v>18</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666</v>
      </c>
      <c r="T17" s="161" t="s">
        <v>671</v>
      </c>
      <c r="U17" s="161">
        <v>0</v>
      </c>
      <c r="V17" s="161">
        <f t="shared" si="6"/>
        <v>0</v>
      </c>
      <c r="W17" s="161"/>
      <c r="X17" s="161" t="s">
        <v>206</v>
      </c>
      <c r="Y17" s="151"/>
      <c r="Z17" s="151"/>
      <c r="AA17" s="151"/>
      <c r="AB17" s="151"/>
      <c r="AC17" s="151"/>
      <c r="AD17" s="151"/>
      <c r="AE17" s="151"/>
      <c r="AF17" s="151"/>
      <c r="AG17" s="151" t="s">
        <v>672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6">
        <v>9</v>
      </c>
      <c r="B18" s="177" t="s">
        <v>683</v>
      </c>
      <c r="C18" s="184" t="s">
        <v>684</v>
      </c>
      <c r="D18" s="178" t="s">
        <v>210</v>
      </c>
      <c r="E18" s="179">
        <v>12</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666</v>
      </c>
      <c r="T18" s="161" t="s">
        <v>671</v>
      </c>
      <c r="U18" s="161">
        <v>0</v>
      </c>
      <c r="V18" s="161">
        <f t="shared" si="6"/>
        <v>0</v>
      </c>
      <c r="W18" s="161"/>
      <c r="X18" s="161" t="s">
        <v>206</v>
      </c>
      <c r="Y18" s="151"/>
      <c r="Z18" s="151"/>
      <c r="AA18" s="151"/>
      <c r="AB18" s="151"/>
      <c r="AC18" s="151"/>
      <c r="AD18" s="151"/>
      <c r="AE18" s="151"/>
      <c r="AF18" s="151"/>
      <c r="AG18" s="151" t="s">
        <v>672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6">
        <v>10</v>
      </c>
      <c r="B19" s="177" t="s">
        <v>685</v>
      </c>
      <c r="C19" s="184" t="s">
        <v>686</v>
      </c>
      <c r="D19" s="178" t="s">
        <v>210</v>
      </c>
      <c r="E19" s="179">
        <v>4</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666</v>
      </c>
      <c r="T19" s="161" t="s">
        <v>671</v>
      </c>
      <c r="U19" s="161">
        <v>0</v>
      </c>
      <c r="V19" s="161">
        <f t="shared" si="6"/>
        <v>0</v>
      </c>
      <c r="W19" s="161"/>
      <c r="X19" s="161" t="s">
        <v>206</v>
      </c>
      <c r="Y19" s="151"/>
      <c r="Z19" s="151"/>
      <c r="AA19" s="151"/>
      <c r="AB19" s="151"/>
      <c r="AC19" s="151"/>
      <c r="AD19" s="151"/>
      <c r="AE19" s="151"/>
      <c r="AF19" s="151"/>
      <c r="AG19" s="151" t="s">
        <v>672</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6">
        <v>11</v>
      </c>
      <c r="B20" s="177" t="s">
        <v>687</v>
      </c>
      <c r="C20" s="184" t="s">
        <v>688</v>
      </c>
      <c r="D20" s="178" t="s">
        <v>210</v>
      </c>
      <c r="E20" s="179">
        <v>3</v>
      </c>
      <c r="F20" s="180"/>
      <c r="G20" s="181">
        <f t="shared" si="0"/>
        <v>0</v>
      </c>
      <c r="H20" s="162"/>
      <c r="I20" s="161">
        <f t="shared" si="1"/>
        <v>0</v>
      </c>
      <c r="J20" s="162"/>
      <c r="K20" s="161">
        <f t="shared" si="2"/>
        <v>0</v>
      </c>
      <c r="L20" s="161">
        <v>21</v>
      </c>
      <c r="M20" s="161">
        <f t="shared" si="3"/>
        <v>0</v>
      </c>
      <c r="N20" s="161">
        <v>6.0000000000000002E-5</v>
      </c>
      <c r="O20" s="161">
        <f t="shared" si="4"/>
        <v>0</v>
      </c>
      <c r="P20" s="161">
        <v>0</v>
      </c>
      <c r="Q20" s="161">
        <f t="shared" si="5"/>
        <v>0</v>
      </c>
      <c r="R20" s="161"/>
      <c r="S20" s="161" t="s">
        <v>666</v>
      </c>
      <c r="T20" s="161" t="s">
        <v>671</v>
      </c>
      <c r="U20" s="161">
        <v>0</v>
      </c>
      <c r="V20" s="161">
        <f t="shared" si="6"/>
        <v>0</v>
      </c>
      <c r="W20" s="161"/>
      <c r="X20" s="161" t="s">
        <v>206</v>
      </c>
      <c r="Y20" s="151"/>
      <c r="Z20" s="151"/>
      <c r="AA20" s="151"/>
      <c r="AB20" s="151"/>
      <c r="AC20" s="151"/>
      <c r="AD20" s="151"/>
      <c r="AE20" s="151"/>
      <c r="AF20" s="151"/>
      <c r="AG20" s="151" t="s">
        <v>672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6">
        <v>12</v>
      </c>
      <c r="B21" s="177" t="s">
        <v>689</v>
      </c>
      <c r="C21" s="184" t="s">
        <v>690</v>
      </c>
      <c r="D21" s="178" t="s">
        <v>210</v>
      </c>
      <c r="E21" s="179">
        <v>1</v>
      </c>
      <c r="F21" s="180"/>
      <c r="G21" s="181">
        <f t="shared" si="0"/>
        <v>0</v>
      </c>
      <c r="H21" s="162"/>
      <c r="I21" s="161">
        <f t="shared" si="1"/>
        <v>0</v>
      </c>
      <c r="J21" s="162"/>
      <c r="K21" s="161">
        <f t="shared" si="2"/>
        <v>0</v>
      </c>
      <c r="L21" s="161">
        <v>21</v>
      </c>
      <c r="M21" s="161">
        <f t="shared" si="3"/>
        <v>0</v>
      </c>
      <c r="N21" s="161">
        <v>1.7000000000000001E-4</v>
      </c>
      <c r="O21" s="161">
        <f t="shared" si="4"/>
        <v>0</v>
      </c>
      <c r="P21" s="161">
        <v>0</v>
      </c>
      <c r="Q21" s="161">
        <f t="shared" si="5"/>
        <v>0</v>
      </c>
      <c r="R21" s="161"/>
      <c r="S21" s="161" t="s">
        <v>666</v>
      </c>
      <c r="T21" s="161" t="s">
        <v>671</v>
      </c>
      <c r="U21" s="161">
        <v>0</v>
      </c>
      <c r="V21" s="161">
        <f t="shared" si="6"/>
        <v>0</v>
      </c>
      <c r="W21" s="161"/>
      <c r="X21" s="161" t="s">
        <v>206</v>
      </c>
      <c r="Y21" s="151"/>
      <c r="Z21" s="151"/>
      <c r="AA21" s="151"/>
      <c r="AB21" s="151"/>
      <c r="AC21" s="151"/>
      <c r="AD21" s="151"/>
      <c r="AE21" s="151"/>
      <c r="AF21" s="151"/>
      <c r="AG21" s="151" t="s">
        <v>672</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6">
        <v>13</v>
      </c>
      <c r="B22" s="177" t="s">
        <v>691</v>
      </c>
      <c r="C22" s="184" t="s">
        <v>692</v>
      </c>
      <c r="D22" s="178" t="s">
        <v>205</v>
      </c>
      <c r="E22" s="179">
        <v>12</v>
      </c>
      <c r="F22" s="180"/>
      <c r="G22" s="181">
        <f t="shared" si="0"/>
        <v>0</v>
      </c>
      <c r="H22" s="162"/>
      <c r="I22" s="161">
        <f t="shared" si="1"/>
        <v>0</v>
      </c>
      <c r="J22" s="162"/>
      <c r="K22" s="161">
        <f t="shared" si="2"/>
        <v>0</v>
      </c>
      <c r="L22" s="161">
        <v>21</v>
      </c>
      <c r="M22" s="161">
        <f t="shared" si="3"/>
        <v>0</v>
      </c>
      <c r="N22" s="161">
        <v>2.5999999999999998E-4</v>
      </c>
      <c r="O22" s="161">
        <f t="shared" si="4"/>
        <v>0</v>
      </c>
      <c r="P22" s="161">
        <v>0</v>
      </c>
      <c r="Q22" s="161">
        <f t="shared" si="5"/>
        <v>0</v>
      </c>
      <c r="R22" s="161"/>
      <c r="S22" s="161" t="s">
        <v>252</v>
      </c>
      <c r="T22" s="161" t="s">
        <v>188</v>
      </c>
      <c r="U22" s="161">
        <v>0</v>
      </c>
      <c r="V22" s="161">
        <f t="shared" si="6"/>
        <v>0</v>
      </c>
      <c r="W22" s="161"/>
      <c r="X22" s="161" t="s">
        <v>206</v>
      </c>
      <c r="Y22" s="151"/>
      <c r="Z22" s="151"/>
      <c r="AA22" s="151"/>
      <c r="AB22" s="151"/>
      <c r="AC22" s="151"/>
      <c r="AD22" s="151"/>
      <c r="AE22" s="151"/>
      <c r="AF22" s="151"/>
      <c r="AG22" s="151" t="s">
        <v>672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0.399999999999999" outlineLevel="1">
      <c r="A23" s="176">
        <v>14</v>
      </c>
      <c r="B23" s="177" t="s">
        <v>693</v>
      </c>
      <c r="C23" s="184" t="s">
        <v>694</v>
      </c>
      <c r="D23" s="178" t="s">
        <v>205</v>
      </c>
      <c r="E23" s="179">
        <v>21</v>
      </c>
      <c r="F23" s="180"/>
      <c r="G23" s="181">
        <f t="shared" si="0"/>
        <v>0</v>
      </c>
      <c r="H23" s="162"/>
      <c r="I23" s="161">
        <f t="shared" si="1"/>
        <v>0</v>
      </c>
      <c r="J23" s="162"/>
      <c r="K23" s="161">
        <f t="shared" si="2"/>
        <v>0</v>
      </c>
      <c r="L23" s="161">
        <v>21</v>
      </c>
      <c r="M23" s="161">
        <f t="shared" si="3"/>
        <v>0</v>
      </c>
      <c r="N23" s="161">
        <v>2.5999999999999998E-4</v>
      </c>
      <c r="O23" s="161">
        <f t="shared" si="4"/>
        <v>0.01</v>
      </c>
      <c r="P23" s="161">
        <v>0</v>
      </c>
      <c r="Q23" s="161">
        <f t="shared" si="5"/>
        <v>0</v>
      </c>
      <c r="R23" s="161"/>
      <c r="S23" s="161" t="s">
        <v>252</v>
      </c>
      <c r="T23" s="161" t="s">
        <v>188</v>
      </c>
      <c r="U23" s="161">
        <v>0</v>
      </c>
      <c r="V23" s="161">
        <f t="shared" si="6"/>
        <v>0</v>
      </c>
      <c r="W23" s="161"/>
      <c r="X23" s="161" t="s">
        <v>206</v>
      </c>
      <c r="Y23" s="151"/>
      <c r="Z23" s="151"/>
      <c r="AA23" s="151"/>
      <c r="AB23" s="151"/>
      <c r="AC23" s="151"/>
      <c r="AD23" s="151"/>
      <c r="AE23" s="151"/>
      <c r="AF23" s="151"/>
      <c r="AG23" s="151" t="s">
        <v>672</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15</v>
      </c>
      <c r="B24" s="177" t="s">
        <v>695</v>
      </c>
      <c r="C24" s="184" t="s">
        <v>696</v>
      </c>
      <c r="D24" s="178" t="s">
        <v>205</v>
      </c>
      <c r="E24" s="179">
        <v>131</v>
      </c>
      <c r="F24" s="180"/>
      <c r="G24" s="181">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666</v>
      </c>
      <c r="T24" s="161" t="s">
        <v>671</v>
      </c>
      <c r="U24" s="161">
        <v>0</v>
      </c>
      <c r="V24" s="161">
        <f t="shared" si="6"/>
        <v>0</v>
      </c>
      <c r="W24" s="161"/>
      <c r="X24" s="161" t="s">
        <v>206</v>
      </c>
      <c r="Y24" s="151"/>
      <c r="Z24" s="151"/>
      <c r="AA24" s="151"/>
      <c r="AB24" s="151"/>
      <c r="AC24" s="151"/>
      <c r="AD24" s="151"/>
      <c r="AE24" s="151"/>
      <c r="AF24" s="151"/>
      <c r="AG24" s="151" t="s">
        <v>672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0.399999999999999" outlineLevel="1">
      <c r="A25" s="176">
        <v>16</v>
      </c>
      <c r="B25" s="177" t="s">
        <v>697</v>
      </c>
      <c r="C25" s="184" t="s">
        <v>698</v>
      </c>
      <c r="D25" s="178" t="s">
        <v>0</v>
      </c>
      <c r="E25" s="179">
        <v>676.99099999999999</v>
      </c>
      <c r="F25" s="180"/>
      <c r="G25" s="181">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666</v>
      </c>
      <c r="T25" s="161" t="s">
        <v>671</v>
      </c>
      <c r="U25" s="161">
        <v>0</v>
      </c>
      <c r="V25" s="161">
        <f t="shared" si="6"/>
        <v>0</v>
      </c>
      <c r="W25" s="161"/>
      <c r="X25" s="161" t="s">
        <v>206</v>
      </c>
      <c r="Y25" s="151"/>
      <c r="Z25" s="151"/>
      <c r="AA25" s="151"/>
      <c r="AB25" s="151"/>
      <c r="AC25" s="151"/>
      <c r="AD25" s="151"/>
      <c r="AE25" s="151"/>
      <c r="AF25" s="151"/>
      <c r="AG25" s="151" t="s">
        <v>672</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6">
        <v>17</v>
      </c>
      <c r="B26" s="177" t="s">
        <v>699</v>
      </c>
      <c r="C26" s="184" t="s">
        <v>700</v>
      </c>
      <c r="D26" s="178" t="s">
        <v>210</v>
      </c>
      <c r="E26" s="179">
        <v>3</v>
      </c>
      <c r="F26" s="180"/>
      <c r="G26" s="181">
        <f t="shared" si="0"/>
        <v>0</v>
      </c>
      <c r="H26" s="162"/>
      <c r="I26" s="161">
        <f t="shared" si="1"/>
        <v>0</v>
      </c>
      <c r="J26" s="162"/>
      <c r="K26" s="161">
        <f t="shared" si="2"/>
        <v>0</v>
      </c>
      <c r="L26" s="161">
        <v>21</v>
      </c>
      <c r="M26" s="161">
        <f t="shared" si="3"/>
        <v>0</v>
      </c>
      <c r="N26" s="161">
        <v>1.2099999999999999E-3</v>
      </c>
      <c r="O26" s="161">
        <f t="shared" si="4"/>
        <v>0</v>
      </c>
      <c r="P26" s="161">
        <v>0</v>
      </c>
      <c r="Q26" s="161">
        <f t="shared" si="5"/>
        <v>0</v>
      </c>
      <c r="R26" s="161"/>
      <c r="S26" s="161" t="s">
        <v>252</v>
      </c>
      <c r="T26" s="161" t="s">
        <v>188</v>
      </c>
      <c r="U26" s="161">
        <v>0</v>
      </c>
      <c r="V26" s="161">
        <f t="shared" si="6"/>
        <v>0</v>
      </c>
      <c r="W26" s="161"/>
      <c r="X26" s="161" t="s">
        <v>435</v>
      </c>
      <c r="Y26" s="151"/>
      <c r="Z26" s="151"/>
      <c r="AA26" s="151"/>
      <c r="AB26" s="151"/>
      <c r="AC26" s="151"/>
      <c r="AD26" s="151"/>
      <c r="AE26" s="151"/>
      <c r="AF26" s="151"/>
      <c r="AG26" s="151" t="s">
        <v>547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c r="A27" s="164" t="s">
        <v>177</v>
      </c>
      <c r="B27" s="165" t="s">
        <v>129</v>
      </c>
      <c r="C27" s="183" t="s">
        <v>130</v>
      </c>
      <c r="D27" s="166"/>
      <c r="E27" s="167"/>
      <c r="F27" s="168"/>
      <c r="G27" s="169">
        <f>SUMIF(AG28:AG49,"&lt;&gt;NOR",G28:G49)</f>
        <v>0</v>
      </c>
      <c r="H27" s="163"/>
      <c r="I27" s="163">
        <f>SUM(I28:I49)</f>
        <v>0</v>
      </c>
      <c r="J27" s="163"/>
      <c r="K27" s="163">
        <f>SUM(K28:K49)</f>
        <v>0</v>
      </c>
      <c r="L27" s="163"/>
      <c r="M27" s="163">
        <f>SUM(M28:M49)</f>
        <v>0</v>
      </c>
      <c r="N27" s="163"/>
      <c r="O27" s="163">
        <f>SUM(O28:O49)</f>
        <v>0.17</v>
      </c>
      <c r="P27" s="163"/>
      <c r="Q27" s="163">
        <f>SUM(Q28:Q49)</f>
        <v>0</v>
      </c>
      <c r="R27" s="163"/>
      <c r="S27" s="163"/>
      <c r="T27" s="163"/>
      <c r="U27" s="163"/>
      <c r="V27" s="163">
        <f>SUM(V28:V49)</f>
        <v>0</v>
      </c>
      <c r="W27" s="163"/>
      <c r="X27" s="163"/>
      <c r="AG27" t="s">
        <v>178</v>
      </c>
    </row>
    <row r="28" spans="1:60" ht="20.399999999999999" outlineLevel="1">
      <c r="A28" s="176">
        <v>18</v>
      </c>
      <c r="B28" s="177" t="s">
        <v>701</v>
      </c>
      <c r="C28" s="184" t="s">
        <v>702</v>
      </c>
      <c r="D28" s="178" t="s">
        <v>205</v>
      </c>
      <c r="E28" s="179">
        <v>29</v>
      </c>
      <c r="F28" s="180"/>
      <c r="G28" s="181">
        <f t="shared" ref="G28:G49" si="7">ROUND(E28*F28,2)</f>
        <v>0</v>
      </c>
      <c r="H28" s="162"/>
      <c r="I28" s="161">
        <f t="shared" ref="I28:I49" si="8">ROUND(E28*H28,2)</f>
        <v>0</v>
      </c>
      <c r="J28" s="162"/>
      <c r="K28" s="161">
        <f t="shared" ref="K28:K49" si="9">ROUND(E28*J28,2)</f>
        <v>0</v>
      </c>
      <c r="L28" s="161">
        <v>21</v>
      </c>
      <c r="M28" s="161">
        <f t="shared" ref="M28:M49" si="10">G28*(1+L28/100)</f>
        <v>0</v>
      </c>
      <c r="N28" s="161">
        <v>6.6E-4</v>
      </c>
      <c r="O28" s="161">
        <f t="shared" ref="O28:O49" si="11">ROUND(E28*N28,2)</f>
        <v>0.02</v>
      </c>
      <c r="P28" s="161">
        <v>0</v>
      </c>
      <c r="Q28" s="161">
        <f t="shared" ref="Q28:Q49" si="12">ROUND(E28*P28,2)</f>
        <v>0</v>
      </c>
      <c r="R28" s="161"/>
      <c r="S28" s="161" t="s">
        <v>666</v>
      </c>
      <c r="T28" s="161" t="s">
        <v>671</v>
      </c>
      <c r="U28" s="161">
        <v>0</v>
      </c>
      <c r="V28" s="161">
        <f t="shared" ref="V28:V49" si="13">ROUND(E28*U28,2)</f>
        <v>0</v>
      </c>
      <c r="W28" s="161"/>
      <c r="X28" s="161" t="s">
        <v>206</v>
      </c>
      <c r="Y28" s="151"/>
      <c r="Z28" s="151"/>
      <c r="AA28" s="151"/>
      <c r="AB28" s="151"/>
      <c r="AC28" s="151"/>
      <c r="AD28" s="151"/>
      <c r="AE28" s="151"/>
      <c r="AF28" s="151"/>
      <c r="AG28" s="151" t="s">
        <v>672</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0.399999999999999" outlineLevel="1">
      <c r="A29" s="176">
        <v>19</v>
      </c>
      <c r="B29" s="177" t="s">
        <v>703</v>
      </c>
      <c r="C29" s="184" t="s">
        <v>704</v>
      </c>
      <c r="D29" s="178" t="s">
        <v>205</v>
      </c>
      <c r="E29" s="179">
        <v>86</v>
      </c>
      <c r="F29" s="180"/>
      <c r="G29" s="181">
        <f t="shared" si="7"/>
        <v>0</v>
      </c>
      <c r="H29" s="162"/>
      <c r="I29" s="161">
        <f t="shared" si="8"/>
        <v>0</v>
      </c>
      <c r="J29" s="162"/>
      <c r="K29" s="161">
        <f t="shared" si="9"/>
        <v>0</v>
      </c>
      <c r="L29" s="161">
        <v>21</v>
      </c>
      <c r="M29" s="161">
        <f t="shared" si="10"/>
        <v>0</v>
      </c>
      <c r="N29" s="161">
        <v>9.1E-4</v>
      </c>
      <c r="O29" s="161">
        <f t="shared" si="11"/>
        <v>0.08</v>
      </c>
      <c r="P29" s="161">
        <v>0</v>
      </c>
      <c r="Q29" s="161">
        <f t="shared" si="12"/>
        <v>0</v>
      </c>
      <c r="R29" s="161"/>
      <c r="S29" s="161" t="s">
        <v>666</v>
      </c>
      <c r="T29" s="161" t="s">
        <v>671</v>
      </c>
      <c r="U29" s="161">
        <v>0</v>
      </c>
      <c r="V29" s="161">
        <f t="shared" si="13"/>
        <v>0</v>
      </c>
      <c r="W29" s="161"/>
      <c r="X29" s="161" t="s">
        <v>206</v>
      </c>
      <c r="Y29" s="151"/>
      <c r="Z29" s="151"/>
      <c r="AA29" s="151"/>
      <c r="AB29" s="151"/>
      <c r="AC29" s="151"/>
      <c r="AD29" s="151"/>
      <c r="AE29" s="151"/>
      <c r="AF29" s="151"/>
      <c r="AG29" s="151" t="s">
        <v>672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399999999999999" outlineLevel="1">
      <c r="A30" s="176">
        <v>20</v>
      </c>
      <c r="B30" s="177" t="s">
        <v>705</v>
      </c>
      <c r="C30" s="184" t="s">
        <v>706</v>
      </c>
      <c r="D30" s="178" t="s">
        <v>205</v>
      </c>
      <c r="E30" s="179">
        <v>14</v>
      </c>
      <c r="F30" s="180"/>
      <c r="G30" s="181">
        <f t="shared" si="7"/>
        <v>0</v>
      </c>
      <c r="H30" s="162"/>
      <c r="I30" s="161">
        <f t="shared" si="8"/>
        <v>0</v>
      </c>
      <c r="J30" s="162"/>
      <c r="K30" s="161">
        <f t="shared" si="9"/>
        <v>0</v>
      </c>
      <c r="L30" s="161">
        <v>21</v>
      </c>
      <c r="M30" s="161">
        <f t="shared" si="10"/>
        <v>0</v>
      </c>
      <c r="N30" s="161">
        <v>1.1900000000000001E-3</v>
      </c>
      <c r="O30" s="161">
        <f t="shared" si="11"/>
        <v>0.02</v>
      </c>
      <c r="P30" s="161">
        <v>0</v>
      </c>
      <c r="Q30" s="161">
        <f t="shared" si="12"/>
        <v>0</v>
      </c>
      <c r="R30" s="161"/>
      <c r="S30" s="161" t="s">
        <v>666</v>
      </c>
      <c r="T30" s="161" t="s">
        <v>671</v>
      </c>
      <c r="U30" s="161">
        <v>0</v>
      </c>
      <c r="V30" s="161">
        <f t="shared" si="13"/>
        <v>0</v>
      </c>
      <c r="W30" s="161"/>
      <c r="X30" s="161" t="s">
        <v>206</v>
      </c>
      <c r="Y30" s="151"/>
      <c r="Z30" s="151"/>
      <c r="AA30" s="151"/>
      <c r="AB30" s="151"/>
      <c r="AC30" s="151"/>
      <c r="AD30" s="151"/>
      <c r="AE30" s="151"/>
      <c r="AF30" s="151"/>
      <c r="AG30" s="151" t="s">
        <v>672</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0.399999999999999" outlineLevel="1">
      <c r="A31" s="176">
        <v>21</v>
      </c>
      <c r="B31" s="177" t="s">
        <v>707</v>
      </c>
      <c r="C31" s="184" t="s">
        <v>708</v>
      </c>
      <c r="D31" s="178" t="s">
        <v>205</v>
      </c>
      <c r="E31" s="179">
        <v>16</v>
      </c>
      <c r="F31" s="180"/>
      <c r="G31" s="181">
        <f t="shared" si="7"/>
        <v>0</v>
      </c>
      <c r="H31" s="162"/>
      <c r="I31" s="161">
        <f t="shared" si="8"/>
        <v>0</v>
      </c>
      <c r="J31" s="162"/>
      <c r="K31" s="161">
        <f t="shared" si="9"/>
        <v>0</v>
      </c>
      <c r="L31" s="161">
        <v>21</v>
      </c>
      <c r="M31" s="161">
        <f t="shared" si="10"/>
        <v>0</v>
      </c>
      <c r="N31" s="161">
        <v>6.9999999999999994E-5</v>
      </c>
      <c r="O31" s="161">
        <f t="shared" si="11"/>
        <v>0</v>
      </c>
      <c r="P31" s="161">
        <v>0</v>
      </c>
      <c r="Q31" s="161">
        <f t="shared" si="12"/>
        <v>0</v>
      </c>
      <c r="R31" s="161"/>
      <c r="S31" s="161" t="s">
        <v>666</v>
      </c>
      <c r="T31" s="161" t="s">
        <v>671</v>
      </c>
      <c r="U31" s="161">
        <v>0</v>
      </c>
      <c r="V31" s="161">
        <f t="shared" si="13"/>
        <v>0</v>
      </c>
      <c r="W31" s="161"/>
      <c r="X31" s="161" t="s">
        <v>206</v>
      </c>
      <c r="Y31" s="151"/>
      <c r="Z31" s="151"/>
      <c r="AA31" s="151"/>
      <c r="AB31" s="151"/>
      <c r="AC31" s="151"/>
      <c r="AD31" s="151"/>
      <c r="AE31" s="151"/>
      <c r="AF31" s="151"/>
      <c r="AG31" s="151" t="s">
        <v>672</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0.399999999999999" outlineLevel="1">
      <c r="A32" s="176">
        <v>22</v>
      </c>
      <c r="B32" s="177" t="s">
        <v>709</v>
      </c>
      <c r="C32" s="184" t="s">
        <v>710</v>
      </c>
      <c r="D32" s="178" t="s">
        <v>205</v>
      </c>
      <c r="E32" s="179">
        <v>79</v>
      </c>
      <c r="F32" s="180"/>
      <c r="G32" s="181">
        <f t="shared" si="7"/>
        <v>0</v>
      </c>
      <c r="H32" s="162"/>
      <c r="I32" s="161">
        <f t="shared" si="8"/>
        <v>0</v>
      </c>
      <c r="J32" s="162"/>
      <c r="K32" s="161">
        <f t="shared" si="9"/>
        <v>0</v>
      </c>
      <c r="L32" s="161">
        <v>21</v>
      </c>
      <c r="M32" s="161">
        <f t="shared" si="10"/>
        <v>0</v>
      </c>
      <c r="N32" s="161">
        <v>9.0000000000000006E-5</v>
      </c>
      <c r="O32" s="161">
        <f t="shared" si="11"/>
        <v>0.01</v>
      </c>
      <c r="P32" s="161">
        <v>0</v>
      </c>
      <c r="Q32" s="161">
        <f t="shared" si="12"/>
        <v>0</v>
      </c>
      <c r="R32" s="161"/>
      <c r="S32" s="161" t="s">
        <v>666</v>
      </c>
      <c r="T32" s="161" t="s">
        <v>671</v>
      </c>
      <c r="U32" s="161">
        <v>0</v>
      </c>
      <c r="V32" s="161">
        <f t="shared" si="13"/>
        <v>0</v>
      </c>
      <c r="W32" s="161"/>
      <c r="X32" s="161" t="s">
        <v>206</v>
      </c>
      <c r="Y32" s="151"/>
      <c r="Z32" s="151"/>
      <c r="AA32" s="151"/>
      <c r="AB32" s="151"/>
      <c r="AC32" s="151"/>
      <c r="AD32" s="151"/>
      <c r="AE32" s="151"/>
      <c r="AF32" s="151"/>
      <c r="AG32" s="151" t="s">
        <v>672</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0.399999999999999" outlineLevel="1">
      <c r="A33" s="176">
        <v>23</v>
      </c>
      <c r="B33" s="177" t="s">
        <v>711</v>
      </c>
      <c r="C33" s="184" t="s">
        <v>712</v>
      </c>
      <c r="D33" s="178" t="s">
        <v>205</v>
      </c>
      <c r="E33" s="179">
        <v>13</v>
      </c>
      <c r="F33" s="180"/>
      <c r="G33" s="181">
        <f t="shared" si="7"/>
        <v>0</v>
      </c>
      <c r="H33" s="162"/>
      <c r="I33" s="161">
        <f t="shared" si="8"/>
        <v>0</v>
      </c>
      <c r="J33" s="162"/>
      <c r="K33" s="161">
        <f t="shared" si="9"/>
        <v>0</v>
      </c>
      <c r="L33" s="161">
        <v>21</v>
      </c>
      <c r="M33" s="161">
        <f t="shared" si="10"/>
        <v>0</v>
      </c>
      <c r="N33" s="161">
        <v>1.2E-4</v>
      </c>
      <c r="O33" s="161">
        <f t="shared" si="11"/>
        <v>0</v>
      </c>
      <c r="P33" s="161">
        <v>0</v>
      </c>
      <c r="Q33" s="161">
        <f t="shared" si="12"/>
        <v>0</v>
      </c>
      <c r="R33" s="161"/>
      <c r="S33" s="161" t="s">
        <v>666</v>
      </c>
      <c r="T33" s="161" t="s">
        <v>671</v>
      </c>
      <c r="U33" s="161">
        <v>0</v>
      </c>
      <c r="V33" s="161">
        <f t="shared" si="13"/>
        <v>0</v>
      </c>
      <c r="W33" s="161"/>
      <c r="X33" s="161" t="s">
        <v>206</v>
      </c>
      <c r="Y33" s="151"/>
      <c r="Z33" s="151"/>
      <c r="AA33" s="151"/>
      <c r="AB33" s="151"/>
      <c r="AC33" s="151"/>
      <c r="AD33" s="151"/>
      <c r="AE33" s="151"/>
      <c r="AF33" s="151"/>
      <c r="AG33" s="151" t="s">
        <v>672</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0.399999999999999" outlineLevel="1">
      <c r="A34" s="176">
        <v>24</v>
      </c>
      <c r="B34" s="177" t="s">
        <v>713</v>
      </c>
      <c r="C34" s="184" t="s">
        <v>714</v>
      </c>
      <c r="D34" s="178" t="s">
        <v>205</v>
      </c>
      <c r="E34" s="179">
        <v>21</v>
      </c>
      <c r="F34" s="180"/>
      <c r="G34" s="181">
        <f t="shared" si="7"/>
        <v>0</v>
      </c>
      <c r="H34" s="162"/>
      <c r="I34" s="161">
        <f t="shared" si="8"/>
        <v>0</v>
      </c>
      <c r="J34" s="162"/>
      <c r="K34" s="161">
        <f t="shared" si="9"/>
        <v>0</v>
      </c>
      <c r="L34" s="161">
        <v>21</v>
      </c>
      <c r="M34" s="161">
        <f t="shared" si="10"/>
        <v>0</v>
      </c>
      <c r="N34" s="161">
        <v>1.6000000000000001E-4</v>
      </c>
      <c r="O34" s="161">
        <f t="shared" si="11"/>
        <v>0</v>
      </c>
      <c r="P34" s="161">
        <v>0</v>
      </c>
      <c r="Q34" s="161">
        <f t="shared" si="12"/>
        <v>0</v>
      </c>
      <c r="R34" s="161"/>
      <c r="S34" s="161" t="s">
        <v>666</v>
      </c>
      <c r="T34" s="161" t="s">
        <v>671</v>
      </c>
      <c r="U34" s="161">
        <v>0</v>
      </c>
      <c r="V34" s="161">
        <f t="shared" si="13"/>
        <v>0</v>
      </c>
      <c r="W34" s="161"/>
      <c r="X34" s="161" t="s">
        <v>206</v>
      </c>
      <c r="Y34" s="151"/>
      <c r="Z34" s="151"/>
      <c r="AA34" s="151"/>
      <c r="AB34" s="151"/>
      <c r="AC34" s="151"/>
      <c r="AD34" s="151"/>
      <c r="AE34" s="151"/>
      <c r="AF34" s="151"/>
      <c r="AG34" s="151" t="s">
        <v>672</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6">
        <v>25</v>
      </c>
      <c r="B35" s="177" t="s">
        <v>715</v>
      </c>
      <c r="C35" s="184" t="s">
        <v>716</v>
      </c>
      <c r="D35" s="178" t="s">
        <v>205</v>
      </c>
      <c r="E35" s="179">
        <v>32</v>
      </c>
      <c r="F35" s="180"/>
      <c r="G35" s="181">
        <f t="shared" si="7"/>
        <v>0</v>
      </c>
      <c r="H35" s="162"/>
      <c r="I35" s="161">
        <f t="shared" si="8"/>
        <v>0</v>
      </c>
      <c r="J35" s="162"/>
      <c r="K35" s="161">
        <f t="shared" si="9"/>
        <v>0</v>
      </c>
      <c r="L35" s="161">
        <v>21</v>
      </c>
      <c r="M35" s="161">
        <f t="shared" si="10"/>
        <v>0</v>
      </c>
      <c r="N35" s="161">
        <v>2.1000000000000001E-4</v>
      </c>
      <c r="O35" s="161">
        <f t="shared" si="11"/>
        <v>0.01</v>
      </c>
      <c r="P35" s="161">
        <v>0</v>
      </c>
      <c r="Q35" s="161">
        <f t="shared" si="12"/>
        <v>0</v>
      </c>
      <c r="R35" s="161"/>
      <c r="S35" s="161" t="s">
        <v>666</v>
      </c>
      <c r="T35" s="161" t="s">
        <v>671</v>
      </c>
      <c r="U35" s="161">
        <v>0</v>
      </c>
      <c r="V35" s="161">
        <f t="shared" si="13"/>
        <v>0</v>
      </c>
      <c r="W35" s="161"/>
      <c r="X35" s="161" t="s">
        <v>206</v>
      </c>
      <c r="Y35" s="151"/>
      <c r="Z35" s="151"/>
      <c r="AA35" s="151"/>
      <c r="AB35" s="151"/>
      <c r="AC35" s="151"/>
      <c r="AD35" s="151"/>
      <c r="AE35" s="151"/>
      <c r="AF35" s="151"/>
      <c r="AG35" s="151" t="s">
        <v>672</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6">
        <v>26</v>
      </c>
      <c r="B36" s="177" t="s">
        <v>717</v>
      </c>
      <c r="C36" s="184" t="s">
        <v>718</v>
      </c>
      <c r="D36" s="178" t="s">
        <v>205</v>
      </c>
      <c r="E36" s="179">
        <v>11</v>
      </c>
      <c r="F36" s="180"/>
      <c r="G36" s="181">
        <f t="shared" si="7"/>
        <v>0</v>
      </c>
      <c r="H36" s="162"/>
      <c r="I36" s="161">
        <f t="shared" si="8"/>
        <v>0</v>
      </c>
      <c r="J36" s="162"/>
      <c r="K36" s="161">
        <f t="shared" si="9"/>
        <v>0</v>
      </c>
      <c r="L36" s="161">
        <v>21</v>
      </c>
      <c r="M36" s="161">
        <f t="shared" si="10"/>
        <v>0</v>
      </c>
      <c r="N36" s="161">
        <v>2.5999999999999998E-4</v>
      </c>
      <c r="O36" s="161">
        <f t="shared" si="11"/>
        <v>0</v>
      </c>
      <c r="P36" s="161">
        <v>0</v>
      </c>
      <c r="Q36" s="161">
        <f t="shared" si="12"/>
        <v>0</v>
      </c>
      <c r="R36" s="161"/>
      <c r="S36" s="161" t="s">
        <v>666</v>
      </c>
      <c r="T36" s="161" t="s">
        <v>671</v>
      </c>
      <c r="U36" s="161">
        <v>0</v>
      </c>
      <c r="V36" s="161">
        <f t="shared" si="13"/>
        <v>0</v>
      </c>
      <c r="W36" s="161"/>
      <c r="X36" s="161" t="s">
        <v>206</v>
      </c>
      <c r="Y36" s="151"/>
      <c r="Z36" s="151"/>
      <c r="AA36" s="151"/>
      <c r="AB36" s="151"/>
      <c r="AC36" s="151"/>
      <c r="AD36" s="151"/>
      <c r="AE36" s="151"/>
      <c r="AF36" s="151"/>
      <c r="AG36" s="151" t="s">
        <v>672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6">
        <v>27</v>
      </c>
      <c r="B37" s="177" t="s">
        <v>719</v>
      </c>
      <c r="C37" s="184" t="s">
        <v>720</v>
      </c>
      <c r="D37" s="178" t="s">
        <v>210</v>
      </c>
      <c r="E37" s="179">
        <v>28</v>
      </c>
      <c r="F37" s="180"/>
      <c r="G37" s="181">
        <f t="shared" si="7"/>
        <v>0</v>
      </c>
      <c r="H37" s="162"/>
      <c r="I37" s="161">
        <f t="shared" si="8"/>
        <v>0</v>
      </c>
      <c r="J37" s="162"/>
      <c r="K37" s="161">
        <f t="shared" si="9"/>
        <v>0</v>
      </c>
      <c r="L37" s="161">
        <v>21</v>
      </c>
      <c r="M37" s="161">
        <f t="shared" si="10"/>
        <v>0</v>
      </c>
      <c r="N37" s="161">
        <v>0</v>
      </c>
      <c r="O37" s="161">
        <f t="shared" si="11"/>
        <v>0</v>
      </c>
      <c r="P37" s="161">
        <v>0</v>
      </c>
      <c r="Q37" s="161">
        <f t="shared" si="12"/>
        <v>0</v>
      </c>
      <c r="R37" s="161"/>
      <c r="S37" s="161" t="s">
        <v>666</v>
      </c>
      <c r="T37" s="161" t="s">
        <v>671</v>
      </c>
      <c r="U37" s="161">
        <v>0</v>
      </c>
      <c r="V37" s="161">
        <f t="shared" si="13"/>
        <v>0</v>
      </c>
      <c r="W37" s="161"/>
      <c r="X37" s="161" t="s">
        <v>206</v>
      </c>
      <c r="Y37" s="151"/>
      <c r="Z37" s="151"/>
      <c r="AA37" s="151"/>
      <c r="AB37" s="151"/>
      <c r="AC37" s="151"/>
      <c r="AD37" s="151"/>
      <c r="AE37" s="151"/>
      <c r="AF37" s="151"/>
      <c r="AG37" s="151" t="s">
        <v>672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6">
        <v>28</v>
      </c>
      <c r="B38" s="177" t="s">
        <v>721</v>
      </c>
      <c r="C38" s="184" t="s">
        <v>722</v>
      </c>
      <c r="D38" s="178" t="s">
        <v>210</v>
      </c>
      <c r="E38" s="179">
        <v>46</v>
      </c>
      <c r="F38" s="180"/>
      <c r="G38" s="181">
        <f t="shared" si="7"/>
        <v>0</v>
      </c>
      <c r="H38" s="162"/>
      <c r="I38" s="161">
        <f t="shared" si="8"/>
        <v>0</v>
      </c>
      <c r="J38" s="162"/>
      <c r="K38" s="161">
        <f t="shared" si="9"/>
        <v>0</v>
      </c>
      <c r="L38" s="161">
        <v>21</v>
      </c>
      <c r="M38" s="161">
        <f t="shared" si="10"/>
        <v>0</v>
      </c>
      <c r="N38" s="161">
        <v>1.7000000000000001E-4</v>
      </c>
      <c r="O38" s="161">
        <f t="shared" si="11"/>
        <v>0.01</v>
      </c>
      <c r="P38" s="161">
        <v>0</v>
      </c>
      <c r="Q38" s="161">
        <f t="shared" si="12"/>
        <v>0</v>
      </c>
      <c r="R38" s="161"/>
      <c r="S38" s="161" t="s">
        <v>666</v>
      </c>
      <c r="T38" s="161" t="s">
        <v>671</v>
      </c>
      <c r="U38" s="161">
        <v>0</v>
      </c>
      <c r="V38" s="161">
        <f t="shared" si="13"/>
        <v>0</v>
      </c>
      <c r="W38" s="161"/>
      <c r="X38" s="161" t="s">
        <v>206</v>
      </c>
      <c r="Y38" s="151"/>
      <c r="Z38" s="151"/>
      <c r="AA38" s="151"/>
      <c r="AB38" s="151"/>
      <c r="AC38" s="151"/>
      <c r="AD38" s="151"/>
      <c r="AE38" s="151"/>
      <c r="AF38" s="151"/>
      <c r="AG38" s="151" t="s">
        <v>672</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0.399999999999999" outlineLevel="1">
      <c r="A39" s="176">
        <v>29</v>
      </c>
      <c r="B39" s="177" t="s">
        <v>723</v>
      </c>
      <c r="C39" s="184" t="s">
        <v>724</v>
      </c>
      <c r="D39" s="178" t="s">
        <v>210</v>
      </c>
      <c r="E39" s="179">
        <v>4</v>
      </c>
      <c r="F39" s="180"/>
      <c r="G39" s="181">
        <f t="shared" si="7"/>
        <v>0</v>
      </c>
      <c r="H39" s="162"/>
      <c r="I39" s="161">
        <f t="shared" si="8"/>
        <v>0</v>
      </c>
      <c r="J39" s="162"/>
      <c r="K39" s="161">
        <f t="shared" si="9"/>
        <v>0</v>
      </c>
      <c r="L39" s="161">
        <v>21</v>
      </c>
      <c r="M39" s="161">
        <f t="shared" si="10"/>
        <v>0</v>
      </c>
      <c r="N39" s="161">
        <v>1E-4</v>
      </c>
      <c r="O39" s="161">
        <f t="shared" si="11"/>
        <v>0</v>
      </c>
      <c r="P39" s="161">
        <v>0</v>
      </c>
      <c r="Q39" s="161">
        <f t="shared" si="12"/>
        <v>0</v>
      </c>
      <c r="R39" s="161"/>
      <c r="S39" s="161" t="s">
        <v>666</v>
      </c>
      <c r="T39" s="161" t="s">
        <v>671</v>
      </c>
      <c r="U39" s="161">
        <v>0</v>
      </c>
      <c r="V39" s="161">
        <f t="shared" si="13"/>
        <v>0</v>
      </c>
      <c r="W39" s="161"/>
      <c r="X39" s="161" t="s">
        <v>206</v>
      </c>
      <c r="Y39" s="151"/>
      <c r="Z39" s="151"/>
      <c r="AA39" s="151"/>
      <c r="AB39" s="151"/>
      <c r="AC39" s="151"/>
      <c r="AD39" s="151"/>
      <c r="AE39" s="151"/>
      <c r="AF39" s="151"/>
      <c r="AG39" s="151" t="s">
        <v>672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c r="A40" s="176">
        <v>30</v>
      </c>
      <c r="B40" s="177" t="s">
        <v>725</v>
      </c>
      <c r="C40" s="184" t="s">
        <v>726</v>
      </c>
      <c r="D40" s="178" t="s">
        <v>210</v>
      </c>
      <c r="E40" s="179">
        <v>4</v>
      </c>
      <c r="F40" s="180"/>
      <c r="G40" s="181">
        <f t="shared" si="7"/>
        <v>0</v>
      </c>
      <c r="H40" s="162"/>
      <c r="I40" s="161">
        <f t="shared" si="8"/>
        <v>0</v>
      </c>
      <c r="J40" s="162"/>
      <c r="K40" s="161">
        <f t="shared" si="9"/>
        <v>0</v>
      </c>
      <c r="L40" s="161">
        <v>21</v>
      </c>
      <c r="M40" s="161">
        <f t="shared" si="10"/>
        <v>0</v>
      </c>
      <c r="N40" s="161">
        <v>1.8000000000000001E-4</v>
      </c>
      <c r="O40" s="161">
        <f t="shared" si="11"/>
        <v>0</v>
      </c>
      <c r="P40" s="161">
        <v>0</v>
      </c>
      <c r="Q40" s="161">
        <f t="shared" si="12"/>
        <v>0</v>
      </c>
      <c r="R40" s="161"/>
      <c r="S40" s="161" t="s">
        <v>666</v>
      </c>
      <c r="T40" s="161" t="s">
        <v>671</v>
      </c>
      <c r="U40" s="161">
        <v>0</v>
      </c>
      <c r="V40" s="161">
        <f t="shared" si="13"/>
        <v>0</v>
      </c>
      <c r="W40" s="161"/>
      <c r="X40" s="161" t="s">
        <v>206</v>
      </c>
      <c r="Y40" s="151"/>
      <c r="Z40" s="151"/>
      <c r="AA40" s="151"/>
      <c r="AB40" s="151"/>
      <c r="AC40" s="151"/>
      <c r="AD40" s="151"/>
      <c r="AE40" s="151"/>
      <c r="AF40" s="151"/>
      <c r="AG40" s="151" t="s">
        <v>672</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0.399999999999999" outlineLevel="1">
      <c r="A41" s="176">
        <v>31</v>
      </c>
      <c r="B41" s="177" t="s">
        <v>727</v>
      </c>
      <c r="C41" s="184" t="s">
        <v>728</v>
      </c>
      <c r="D41" s="178" t="s">
        <v>210</v>
      </c>
      <c r="E41" s="179">
        <v>5</v>
      </c>
      <c r="F41" s="180"/>
      <c r="G41" s="181">
        <f t="shared" si="7"/>
        <v>0</v>
      </c>
      <c r="H41" s="162"/>
      <c r="I41" s="161">
        <f t="shared" si="8"/>
        <v>0</v>
      </c>
      <c r="J41" s="162"/>
      <c r="K41" s="161">
        <f t="shared" si="9"/>
        <v>0</v>
      </c>
      <c r="L41" s="161">
        <v>21</v>
      </c>
      <c r="M41" s="161">
        <f t="shared" si="10"/>
        <v>0</v>
      </c>
      <c r="N41" s="161">
        <v>1.2E-4</v>
      </c>
      <c r="O41" s="161">
        <f t="shared" si="11"/>
        <v>0</v>
      </c>
      <c r="P41" s="161">
        <v>0</v>
      </c>
      <c r="Q41" s="161">
        <f t="shared" si="12"/>
        <v>0</v>
      </c>
      <c r="R41" s="161"/>
      <c r="S41" s="161" t="s">
        <v>666</v>
      </c>
      <c r="T41" s="161" t="s">
        <v>671</v>
      </c>
      <c r="U41" s="161">
        <v>0</v>
      </c>
      <c r="V41" s="161">
        <f t="shared" si="13"/>
        <v>0</v>
      </c>
      <c r="W41" s="161"/>
      <c r="X41" s="161" t="s">
        <v>206</v>
      </c>
      <c r="Y41" s="151"/>
      <c r="Z41" s="151"/>
      <c r="AA41" s="151"/>
      <c r="AB41" s="151"/>
      <c r="AC41" s="151"/>
      <c r="AD41" s="151"/>
      <c r="AE41" s="151"/>
      <c r="AF41" s="151"/>
      <c r="AG41" s="151" t="s">
        <v>672</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c r="A42" s="176">
        <v>32</v>
      </c>
      <c r="B42" s="177" t="s">
        <v>729</v>
      </c>
      <c r="C42" s="184" t="s">
        <v>730</v>
      </c>
      <c r="D42" s="178" t="s">
        <v>210</v>
      </c>
      <c r="E42" s="179">
        <v>1</v>
      </c>
      <c r="F42" s="180"/>
      <c r="G42" s="181">
        <f t="shared" si="7"/>
        <v>0</v>
      </c>
      <c r="H42" s="162"/>
      <c r="I42" s="161">
        <f t="shared" si="8"/>
        <v>0</v>
      </c>
      <c r="J42" s="162"/>
      <c r="K42" s="161">
        <f t="shared" si="9"/>
        <v>0</v>
      </c>
      <c r="L42" s="161">
        <v>21</v>
      </c>
      <c r="M42" s="161">
        <f t="shared" si="10"/>
        <v>0</v>
      </c>
      <c r="N42" s="161">
        <v>1.7000000000000001E-4</v>
      </c>
      <c r="O42" s="161">
        <f t="shared" si="11"/>
        <v>0</v>
      </c>
      <c r="P42" s="161">
        <v>0</v>
      </c>
      <c r="Q42" s="161">
        <f t="shared" si="12"/>
        <v>0</v>
      </c>
      <c r="R42" s="161"/>
      <c r="S42" s="161" t="s">
        <v>666</v>
      </c>
      <c r="T42" s="161" t="s">
        <v>671</v>
      </c>
      <c r="U42" s="161">
        <v>0</v>
      </c>
      <c r="V42" s="161">
        <f t="shared" si="13"/>
        <v>0</v>
      </c>
      <c r="W42" s="161"/>
      <c r="X42" s="161" t="s">
        <v>206</v>
      </c>
      <c r="Y42" s="151"/>
      <c r="Z42" s="151"/>
      <c r="AA42" s="151"/>
      <c r="AB42" s="151"/>
      <c r="AC42" s="151"/>
      <c r="AD42" s="151"/>
      <c r="AE42" s="151"/>
      <c r="AF42" s="151"/>
      <c r="AG42" s="151" t="s">
        <v>672</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c r="A43" s="176">
        <v>33</v>
      </c>
      <c r="B43" s="177" t="s">
        <v>731</v>
      </c>
      <c r="C43" s="184" t="s">
        <v>732</v>
      </c>
      <c r="D43" s="178" t="s">
        <v>210</v>
      </c>
      <c r="E43" s="179">
        <v>5</v>
      </c>
      <c r="F43" s="180"/>
      <c r="G43" s="181">
        <f t="shared" si="7"/>
        <v>0</v>
      </c>
      <c r="H43" s="162"/>
      <c r="I43" s="161">
        <f t="shared" si="8"/>
        <v>0</v>
      </c>
      <c r="J43" s="162"/>
      <c r="K43" s="161">
        <f t="shared" si="9"/>
        <v>0</v>
      </c>
      <c r="L43" s="161">
        <v>21</v>
      </c>
      <c r="M43" s="161">
        <f t="shared" si="10"/>
        <v>0</v>
      </c>
      <c r="N43" s="161">
        <v>3.0000000000000001E-5</v>
      </c>
      <c r="O43" s="161">
        <f t="shared" si="11"/>
        <v>0</v>
      </c>
      <c r="P43" s="161">
        <v>0</v>
      </c>
      <c r="Q43" s="161">
        <f t="shared" si="12"/>
        <v>0</v>
      </c>
      <c r="R43" s="161"/>
      <c r="S43" s="161" t="s">
        <v>666</v>
      </c>
      <c r="T43" s="161" t="s">
        <v>671</v>
      </c>
      <c r="U43" s="161">
        <v>0</v>
      </c>
      <c r="V43" s="161">
        <f t="shared" si="13"/>
        <v>0</v>
      </c>
      <c r="W43" s="161"/>
      <c r="X43" s="161" t="s">
        <v>206</v>
      </c>
      <c r="Y43" s="151"/>
      <c r="Z43" s="151"/>
      <c r="AA43" s="151"/>
      <c r="AB43" s="151"/>
      <c r="AC43" s="151"/>
      <c r="AD43" s="151"/>
      <c r="AE43" s="151"/>
      <c r="AF43" s="151"/>
      <c r="AG43" s="151" t="s">
        <v>672</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0.399999999999999" outlineLevel="1">
      <c r="A44" s="176">
        <v>34</v>
      </c>
      <c r="B44" s="177" t="s">
        <v>733</v>
      </c>
      <c r="C44" s="184" t="s">
        <v>734</v>
      </c>
      <c r="D44" s="178" t="s">
        <v>210</v>
      </c>
      <c r="E44" s="179">
        <v>1</v>
      </c>
      <c r="F44" s="180"/>
      <c r="G44" s="181">
        <f t="shared" si="7"/>
        <v>0</v>
      </c>
      <c r="H44" s="162"/>
      <c r="I44" s="161">
        <f t="shared" si="8"/>
        <v>0</v>
      </c>
      <c r="J44" s="162"/>
      <c r="K44" s="161">
        <f t="shared" si="9"/>
        <v>0</v>
      </c>
      <c r="L44" s="161">
        <v>21</v>
      </c>
      <c r="M44" s="161">
        <f t="shared" si="10"/>
        <v>0</v>
      </c>
      <c r="N44" s="161">
        <v>3.0000000000000001E-5</v>
      </c>
      <c r="O44" s="161">
        <f t="shared" si="11"/>
        <v>0</v>
      </c>
      <c r="P44" s="161">
        <v>0</v>
      </c>
      <c r="Q44" s="161">
        <f t="shared" si="12"/>
        <v>0</v>
      </c>
      <c r="R44" s="161"/>
      <c r="S44" s="161" t="s">
        <v>666</v>
      </c>
      <c r="T44" s="161" t="s">
        <v>671</v>
      </c>
      <c r="U44" s="161">
        <v>0</v>
      </c>
      <c r="V44" s="161">
        <f t="shared" si="13"/>
        <v>0</v>
      </c>
      <c r="W44" s="161"/>
      <c r="X44" s="161" t="s">
        <v>206</v>
      </c>
      <c r="Y44" s="151"/>
      <c r="Z44" s="151"/>
      <c r="AA44" s="151"/>
      <c r="AB44" s="151"/>
      <c r="AC44" s="151"/>
      <c r="AD44" s="151"/>
      <c r="AE44" s="151"/>
      <c r="AF44" s="151"/>
      <c r="AG44" s="151" t="s">
        <v>672</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c r="A45" s="176">
        <v>35</v>
      </c>
      <c r="B45" s="177" t="s">
        <v>735</v>
      </c>
      <c r="C45" s="184" t="s">
        <v>736</v>
      </c>
      <c r="D45" s="178" t="s">
        <v>210</v>
      </c>
      <c r="E45" s="179">
        <v>10</v>
      </c>
      <c r="F45" s="180"/>
      <c r="G45" s="181">
        <f t="shared" si="7"/>
        <v>0</v>
      </c>
      <c r="H45" s="162"/>
      <c r="I45" s="161">
        <f t="shared" si="8"/>
        <v>0</v>
      </c>
      <c r="J45" s="162"/>
      <c r="K45" s="161">
        <f t="shared" si="9"/>
        <v>0</v>
      </c>
      <c r="L45" s="161">
        <v>21</v>
      </c>
      <c r="M45" s="161">
        <f t="shared" si="10"/>
        <v>0</v>
      </c>
      <c r="N45" s="161">
        <v>2.1000000000000001E-4</v>
      </c>
      <c r="O45" s="161">
        <f t="shared" si="11"/>
        <v>0</v>
      </c>
      <c r="P45" s="161">
        <v>0</v>
      </c>
      <c r="Q45" s="161">
        <f t="shared" si="12"/>
        <v>0</v>
      </c>
      <c r="R45" s="161"/>
      <c r="S45" s="161" t="s">
        <v>666</v>
      </c>
      <c r="T45" s="161" t="s">
        <v>671</v>
      </c>
      <c r="U45" s="161">
        <v>0</v>
      </c>
      <c r="V45" s="161">
        <f t="shared" si="13"/>
        <v>0</v>
      </c>
      <c r="W45" s="161"/>
      <c r="X45" s="161" t="s">
        <v>206</v>
      </c>
      <c r="Y45" s="151"/>
      <c r="Z45" s="151"/>
      <c r="AA45" s="151"/>
      <c r="AB45" s="151"/>
      <c r="AC45" s="151"/>
      <c r="AD45" s="151"/>
      <c r="AE45" s="151"/>
      <c r="AF45" s="151"/>
      <c r="AG45" s="151" t="s">
        <v>672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c r="A46" s="176">
        <v>36</v>
      </c>
      <c r="B46" s="177" t="s">
        <v>737</v>
      </c>
      <c r="C46" s="184" t="s">
        <v>738</v>
      </c>
      <c r="D46" s="178" t="s">
        <v>210</v>
      </c>
      <c r="E46" s="179">
        <v>2</v>
      </c>
      <c r="F46" s="180"/>
      <c r="G46" s="181">
        <f t="shared" si="7"/>
        <v>0</v>
      </c>
      <c r="H46" s="162"/>
      <c r="I46" s="161">
        <f t="shared" si="8"/>
        <v>0</v>
      </c>
      <c r="J46" s="162"/>
      <c r="K46" s="161">
        <f t="shared" si="9"/>
        <v>0</v>
      </c>
      <c r="L46" s="161">
        <v>21</v>
      </c>
      <c r="M46" s="161">
        <f t="shared" si="10"/>
        <v>0</v>
      </c>
      <c r="N46" s="161">
        <v>3.5E-4</v>
      </c>
      <c r="O46" s="161">
        <f t="shared" si="11"/>
        <v>0</v>
      </c>
      <c r="P46" s="161">
        <v>0</v>
      </c>
      <c r="Q46" s="161">
        <f t="shared" si="12"/>
        <v>0</v>
      </c>
      <c r="R46" s="161"/>
      <c r="S46" s="161" t="s">
        <v>666</v>
      </c>
      <c r="T46" s="161" t="s">
        <v>671</v>
      </c>
      <c r="U46" s="161">
        <v>0</v>
      </c>
      <c r="V46" s="161">
        <f t="shared" si="13"/>
        <v>0</v>
      </c>
      <c r="W46" s="161"/>
      <c r="X46" s="161" t="s">
        <v>206</v>
      </c>
      <c r="Y46" s="151"/>
      <c r="Z46" s="151"/>
      <c r="AA46" s="151"/>
      <c r="AB46" s="151"/>
      <c r="AC46" s="151"/>
      <c r="AD46" s="151"/>
      <c r="AE46" s="151"/>
      <c r="AF46" s="151"/>
      <c r="AG46" s="151" t="s">
        <v>672</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0.399999999999999" outlineLevel="1">
      <c r="A47" s="176">
        <v>37</v>
      </c>
      <c r="B47" s="177" t="s">
        <v>739</v>
      </c>
      <c r="C47" s="184" t="s">
        <v>740</v>
      </c>
      <c r="D47" s="178" t="s">
        <v>210</v>
      </c>
      <c r="E47" s="179">
        <v>2</v>
      </c>
      <c r="F47" s="180"/>
      <c r="G47" s="181">
        <f t="shared" si="7"/>
        <v>0</v>
      </c>
      <c r="H47" s="162"/>
      <c r="I47" s="161">
        <f t="shared" si="8"/>
        <v>0</v>
      </c>
      <c r="J47" s="162"/>
      <c r="K47" s="161">
        <f t="shared" si="9"/>
        <v>0</v>
      </c>
      <c r="L47" s="161">
        <v>21</v>
      </c>
      <c r="M47" s="161">
        <f t="shared" si="10"/>
        <v>0</v>
      </c>
      <c r="N47" s="161">
        <v>5.1000000000000004E-4</v>
      </c>
      <c r="O47" s="161">
        <f t="shared" si="11"/>
        <v>0</v>
      </c>
      <c r="P47" s="161">
        <v>0</v>
      </c>
      <c r="Q47" s="161">
        <f t="shared" si="12"/>
        <v>0</v>
      </c>
      <c r="R47" s="161"/>
      <c r="S47" s="161" t="s">
        <v>666</v>
      </c>
      <c r="T47" s="161" t="s">
        <v>671</v>
      </c>
      <c r="U47" s="161">
        <v>0</v>
      </c>
      <c r="V47" s="161">
        <f t="shared" si="13"/>
        <v>0</v>
      </c>
      <c r="W47" s="161"/>
      <c r="X47" s="161" t="s">
        <v>206</v>
      </c>
      <c r="Y47" s="151"/>
      <c r="Z47" s="151"/>
      <c r="AA47" s="151"/>
      <c r="AB47" s="151"/>
      <c r="AC47" s="151"/>
      <c r="AD47" s="151"/>
      <c r="AE47" s="151"/>
      <c r="AF47" s="151"/>
      <c r="AG47" s="151" t="s">
        <v>672</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6">
        <v>38</v>
      </c>
      <c r="B48" s="177" t="s">
        <v>741</v>
      </c>
      <c r="C48" s="184" t="s">
        <v>742</v>
      </c>
      <c r="D48" s="178" t="s">
        <v>205</v>
      </c>
      <c r="E48" s="179">
        <v>129</v>
      </c>
      <c r="F48" s="180"/>
      <c r="G48" s="181">
        <f t="shared" si="7"/>
        <v>0</v>
      </c>
      <c r="H48" s="162"/>
      <c r="I48" s="161">
        <f t="shared" si="8"/>
        <v>0</v>
      </c>
      <c r="J48" s="162"/>
      <c r="K48" s="161">
        <f t="shared" si="9"/>
        <v>0</v>
      </c>
      <c r="L48" s="161">
        <v>21</v>
      </c>
      <c r="M48" s="161">
        <f t="shared" si="10"/>
        <v>0</v>
      </c>
      <c r="N48" s="161">
        <v>1.9000000000000001E-4</v>
      </c>
      <c r="O48" s="161">
        <f t="shared" si="11"/>
        <v>0.02</v>
      </c>
      <c r="P48" s="161">
        <v>0</v>
      </c>
      <c r="Q48" s="161">
        <f t="shared" si="12"/>
        <v>0</v>
      </c>
      <c r="R48" s="161"/>
      <c r="S48" s="161" t="s">
        <v>666</v>
      </c>
      <c r="T48" s="161" t="s">
        <v>671</v>
      </c>
      <c r="U48" s="161">
        <v>0</v>
      </c>
      <c r="V48" s="161">
        <f t="shared" si="13"/>
        <v>0</v>
      </c>
      <c r="W48" s="161"/>
      <c r="X48" s="161" t="s">
        <v>206</v>
      </c>
      <c r="Y48" s="151"/>
      <c r="Z48" s="151"/>
      <c r="AA48" s="151"/>
      <c r="AB48" s="151"/>
      <c r="AC48" s="151"/>
      <c r="AD48" s="151"/>
      <c r="AE48" s="151"/>
      <c r="AF48" s="151"/>
      <c r="AG48" s="151" t="s">
        <v>672</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0.399999999999999" outlineLevel="1">
      <c r="A49" s="176">
        <v>39</v>
      </c>
      <c r="B49" s="177" t="s">
        <v>743</v>
      </c>
      <c r="C49" s="184" t="s">
        <v>744</v>
      </c>
      <c r="D49" s="178" t="s">
        <v>0</v>
      </c>
      <c r="E49" s="179">
        <v>849</v>
      </c>
      <c r="F49" s="180"/>
      <c r="G49" s="181">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666</v>
      </c>
      <c r="T49" s="161" t="s">
        <v>671</v>
      </c>
      <c r="U49" s="161">
        <v>0</v>
      </c>
      <c r="V49" s="161">
        <f t="shared" si="13"/>
        <v>0</v>
      </c>
      <c r="W49" s="161"/>
      <c r="X49" s="161" t="s">
        <v>206</v>
      </c>
      <c r="Y49" s="151"/>
      <c r="Z49" s="151"/>
      <c r="AA49" s="151"/>
      <c r="AB49" s="151"/>
      <c r="AC49" s="151"/>
      <c r="AD49" s="151"/>
      <c r="AE49" s="151"/>
      <c r="AF49" s="151"/>
      <c r="AG49" s="151" t="s">
        <v>672</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c r="A50" s="164" t="s">
        <v>177</v>
      </c>
      <c r="B50" s="165" t="s">
        <v>131</v>
      </c>
      <c r="C50" s="183" t="s">
        <v>132</v>
      </c>
      <c r="D50" s="166"/>
      <c r="E50" s="167"/>
      <c r="F50" s="168"/>
      <c r="G50" s="169">
        <f>SUMIF(AG51:AG72,"&lt;&gt;NOR",G51:G72)</f>
        <v>0</v>
      </c>
      <c r="H50" s="163"/>
      <c r="I50" s="163">
        <f>SUM(I51:I72)</f>
        <v>0</v>
      </c>
      <c r="J50" s="163"/>
      <c r="K50" s="163">
        <f>SUM(K51:K72)</f>
        <v>0</v>
      </c>
      <c r="L50" s="163"/>
      <c r="M50" s="163">
        <f>SUM(M51:M72)</f>
        <v>0</v>
      </c>
      <c r="N50" s="163"/>
      <c r="O50" s="163">
        <f>SUM(O51:O72)</f>
        <v>0.48000000000000009</v>
      </c>
      <c r="P50" s="163"/>
      <c r="Q50" s="163">
        <f>SUM(Q51:Q72)</f>
        <v>0</v>
      </c>
      <c r="R50" s="163"/>
      <c r="S50" s="163"/>
      <c r="T50" s="163"/>
      <c r="U50" s="163"/>
      <c r="V50" s="163">
        <f>SUM(V51:V72)</f>
        <v>0</v>
      </c>
      <c r="W50" s="163"/>
      <c r="X50" s="163"/>
      <c r="AG50" t="s">
        <v>178</v>
      </c>
    </row>
    <row r="51" spans="1:60" outlineLevel="1">
      <c r="A51" s="176">
        <v>40</v>
      </c>
      <c r="B51" s="177" t="s">
        <v>745</v>
      </c>
      <c r="C51" s="184" t="s">
        <v>746</v>
      </c>
      <c r="D51" s="178" t="s">
        <v>381</v>
      </c>
      <c r="E51" s="179">
        <v>3</v>
      </c>
      <c r="F51" s="180"/>
      <c r="G51" s="181">
        <f t="shared" ref="G51:G72" si="14">ROUND(E51*F51,2)</f>
        <v>0</v>
      </c>
      <c r="H51" s="162"/>
      <c r="I51" s="161">
        <f t="shared" ref="I51:I72" si="15">ROUND(E51*H51,2)</f>
        <v>0</v>
      </c>
      <c r="J51" s="162"/>
      <c r="K51" s="161">
        <f t="shared" ref="K51:K72" si="16">ROUND(E51*J51,2)</f>
        <v>0</v>
      </c>
      <c r="L51" s="161">
        <v>21</v>
      </c>
      <c r="M51" s="161">
        <f t="shared" ref="M51:M72" si="17">G51*(1+L51/100)</f>
        <v>0</v>
      </c>
      <c r="N51" s="161">
        <v>2.3199999999999998E-2</v>
      </c>
      <c r="O51" s="161">
        <f t="shared" ref="O51:O72" si="18">ROUND(E51*N51,2)</f>
        <v>7.0000000000000007E-2</v>
      </c>
      <c r="P51" s="161">
        <v>0</v>
      </c>
      <c r="Q51" s="161">
        <f t="shared" ref="Q51:Q72" si="19">ROUND(E51*P51,2)</f>
        <v>0</v>
      </c>
      <c r="R51" s="161"/>
      <c r="S51" s="161" t="s">
        <v>666</v>
      </c>
      <c r="T51" s="161" t="s">
        <v>671</v>
      </c>
      <c r="U51" s="161">
        <v>0</v>
      </c>
      <c r="V51" s="161">
        <f t="shared" ref="V51:V72" si="20">ROUND(E51*U51,2)</f>
        <v>0</v>
      </c>
      <c r="W51" s="161"/>
      <c r="X51" s="161" t="s">
        <v>206</v>
      </c>
      <c r="Y51" s="151"/>
      <c r="Z51" s="151"/>
      <c r="AA51" s="151"/>
      <c r="AB51" s="151"/>
      <c r="AC51" s="151"/>
      <c r="AD51" s="151"/>
      <c r="AE51" s="151"/>
      <c r="AF51" s="151"/>
      <c r="AG51" s="151" t="s">
        <v>672</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6">
        <v>41</v>
      </c>
      <c r="B52" s="177" t="s">
        <v>747</v>
      </c>
      <c r="C52" s="184" t="s">
        <v>748</v>
      </c>
      <c r="D52" s="178" t="s">
        <v>381</v>
      </c>
      <c r="E52" s="179">
        <v>1</v>
      </c>
      <c r="F52" s="180"/>
      <c r="G52" s="181">
        <f t="shared" si="14"/>
        <v>0</v>
      </c>
      <c r="H52" s="162"/>
      <c r="I52" s="161">
        <f t="shared" si="15"/>
        <v>0</v>
      </c>
      <c r="J52" s="162"/>
      <c r="K52" s="161">
        <f t="shared" si="16"/>
        <v>0</v>
      </c>
      <c r="L52" s="161">
        <v>21</v>
      </c>
      <c r="M52" s="161">
        <f t="shared" si="17"/>
        <v>0</v>
      </c>
      <c r="N52" s="161">
        <v>1.8079999999999999E-2</v>
      </c>
      <c r="O52" s="161">
        <f t="shared" si="18"/>
        <v>0.02</v>
      </c>
      <c r="P52" s="161">
        <v>0</v>
      </c>
      <c r="Q52" s="161">
        <f t="shared" si="19"/>
        <v>0</v>
      </c>
      <c r="R52" s="161"/>
      <c r="S52" s="161" t="s">
        <v>666</v>
      </c>
      <c r="T52" s="161" t="s">
        <v>671</v>
      </c>
      <c r="U52" s="161">
        <v>0</v>
      </c>
      <c r="V52" s="161">
        <f t="shared" si="20"/>
        <v>0</v>
      </c>
      <c r="W52" s="161"/>
      <c r="X52" s="161" t="s">
        <v>206</v>
      </c>
      <c r="Y52" s="151"/>
      <c r="Z52" s="151"/>
      <c r="AA52" s="151"/>
      <c r="AB52" s="151"/>
      <c r="AC52" s="151"/>
      <c r="AD52" s="151"/>
      <c r="AE52" s="151"/>
      <c r="AF52" s="151"/>
      <c r="AG52" s="151" t="s">
        <v>672</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0.399999999999999" outlineLevel="1">
      <c r="A53" s="176">
        <v>42</v>
      </c>
      <c r="B53" s="177" t="s">
        <v>749</v>
      </c>
      <c r="C53" s="184" t="s">
        <v>750</v>
      </c>
      <c r="D53" s="178" t="s">
        <v>381</v>
      </c>
      <c r="E53" s="179">
        <v>4</v>
      </c>
      <c r="F53" s="180"/>
      <c r="G53" s="181">
        <f t="shared" si="14"/>
        <v>0</v>
      </c>
      <c r="H53" s="162"/>
      <c r="I53" s="161">
        <f t="shared" si="15"/>
        <v>0</v>
      </c>
      <c r="J53" s="162"/>
      <c r="K53" s="161">
        <f t="shared" si="16"/>
        <v>0</v>
      </c>
      <c r="L53" s="161">
        <v>21</v>
      </c>
      <c r="M53" s="161">
        <f t="shared" si="17"/>
        <v>0</v>
      </c>
      <c r="N53" s="161">
        <v>1.197E-2</v>
      </c>
      <c r="O53" s="161">
        <f t="shared" si="18"/>
        <v>0.05</v>
      </c>
      <c r="P53" s="161">
        <v>0</v>
      </c>
      <c r="Q53" s="161">
        <f t="shared" si="19"/>
        <v>0</v>
      </c>
      <c r="R53" s="161"/>
      <c r="S53" s="161" t="s">
        <v>666</v>
      </c>
      <c r="T53" s="161" t="s">
        <v>671</v>
      </c>
      <c r="U53" s="161">
        <v>0</v>
      </c>
      <c r="V53" s="161">
        <f t="shared" si="20"/>
        <v>0</v>
      </c>
      <c r="W53" s="161"/>
      <c r="X53" s="161" t="s">
        <v>206</v>
      </c>
      <c r="Y53" s="151"/>
      <c r="Z53" s="151"/>
      <c r="AA53" s="151"/>
      <c r="AB53" s="151"/>
      <c r="AC53" s="151"/>
      <c r="AD53" s="151"/>
      <c r="AE53" s="151"/>
      <c r="AF53" s="151"/>
      <c r="AG53" s="151" t="s">
        <v>672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6">
        <v>43</v>
      </c>
      <c r="B54" s="177" t="s">
        <v>751</v>
      </c>
      <c r="C54" s="184" t="s">
        <v>752</v>
      </c>
      <c r="D54" s="178" t="s">
        <v>381</v>
      </c>
      <c r="E54" s="179">
        <v>1</v>
      </c>
      <c r="F54" s="180"/>
      <c r="G54" s="181">
        <f t="shared" si="14"/>
        <v>0</v>
      </c>
      <c r="H54" s="162"/>
      <c r="I54" s="161">
        <f t="shared" si="15"/>
        <v>0</v>
      </c>
      <c r="J54" s="162"/>
      <c r="K54" s="161">
        <f t="shared" si="16"/>
        <v>0</v>
      </c>
      <c r="L54" s="161">
        <v>21</v>
      </c>
      <c r="M54" s="161">
        <f t="shared" si="17"/>
        <v>0</v>
      </c>
      <c r="N54" s="161">
        <v>1.234E-2</v>
      </c>
      <c r="O54" s="161">
        <f t="shared" si="18"/>
        <v>0.01</v>
      </c>
      <c r="P54" s="161">
        <v>0</v>
      </c>
      <c r="Q54" s="161">
        <f t="shared" si="19"/>
        <v>0</v>
      </c>
      <c r="R54" s="161"/>
      <c r="S54" s="161" t="s">
        <v>666</v>
      </c>
      <c r="T54" s="161" t="s">
        <v>671</v>
      </c>
      <c r="U54" s="161">
        <v>0</v>
      </c>
      <c r="V54" s="161">
        <f t="shared" si="20"/>
        <v>0</v>
      </c>
      <c r="W54" s="161"/>
      <c r="X54" s="161" t="s">
        <v>206</v>
      </c>
      <c r="Y54" s="151"/>
      <c r="Z54" s="151"/>
      <c r="AA54" s="151"/>
      <c r="AB54" s="151"/>
      <c r="AC54" s="151"/>
      <c r="AD54" s="151"/>
      <c r="AE54" s="151"/>
      <c r="AF54" s="151"/>
      <c r="AG54" s="151" t="s">
        <v>672</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0.6" outlineLevel="1">
      <c r="A55" s="176">
        <v>44</v>
      </c>
      <c r="B55" s="177" t="s">
        <v>753</v>
      </c>
      <c r="C55" s="184" t="s">
        <v>754</v>
      </c>
      <c r="D55" s="178" t="s">
        <v>381</v>
      </c>
      <c r="E55" s="179">
        <v>1</v>
      </c>
      <c r="F55" s="180"/>
      <c r="G55" s="181">
        <f t="shared" si="14"/>
        <v>0</v>
      </c>
      <c r="H55" s="162"/>
      <c r="I55" s="161">
        <f t="shared" si="15"/>
        <v>0</v>
      </c>
      <c r="J55" s="162"/>
      <c r="K55" s="161">
        <f t="shared" si="16"/>
        <v>0</v>
      </c>
      <c r="L55" s="161">
        <v>21</v>
      </c>
      <c r="M55" s="161">
        <f t="shared" si="17"/>
        <v>0</v>
      </c>
      <c r="N55" s="161">
        <v>3.2469999999999999E-2</v>
      </c>
      <c r="O55" s="161">
        <f t="shared" si="18"/>
        <v>0.03</v>
      </c>
      <c r="P55" s="161">
        <v>0</v>
      </c>
      <c r="Q55" s="161">
        <f t="shared" si="19"/>
        <v>0</v>
      </c>
      <c r="R55" s="161"/>
      <c r="S55" s="161" t="s">
        <v>666</v>
      </c>
      <c r="T55" s="161" t="s">
        <v>671</v>
      </c>
      <c r="U55" s="161">
        <v>0</v>
      </c>
      <c r="V55" s="161">
        <f t="shared" si="20"/>
        <v>0</v>
      </c>
      <c r="W55" s="161"/>
      <c r="X55" s="161" t="s">
        <v>206</v>
      </c>
      <c r="Y55" s="151"/>
      <c r="Z55" s="151"/>
      <c r="AA55" s="151"/>
      <c r="AB55" s="151"/>
      <c r="AC55" s="151"/>
      <c r="AD55" s="151"/>
      <c r="AE55" s="151"/>
      <c r="AF55" s="151"/>
      <c r="AG55" s="151" t="s">
        <v>672</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0.399999999999999" outlineLevel="1">
      <c r="A56" s="176">
        <v>45</v>
      </c>
      <c r="B56" s="177" t="s">
        <v>755</v>
      </c>
      <c r="C56" s="184" t="s">
        <v>756</v>
      </c>
      <c r="D56" s="178" t="s">
        <v>381</v>
      </c>
      <c r="E56" s="179">
        <v>1</v>
      </c>
      <c r="F56" s="180"/>
      <c r="G56" s="181">
        <f t="shared" si="14"/>
        <v>0</v>
      </c>
      <c r="H56" s="162"/>
      <c r="I56" s="161">
        <f t="shared" si="15"/>
        <v>0</v>
      </c>
      <c r="J56" s="162"/>
      <c r="K56" s="161">
        <f t="shared" si="16"/>
        <v>0</v>
      </c>
      <c r="L56" s="161">
        <v>21</v>
      </c>
      <c r="M56" s="161">
        <f t="shared" si="17"/>
        <v>0</v>
      </c>
      <c r="N56" s="161">
        <v>9.8300000000000002E-3</v>
      </c>
      <c r="O56" s="161">
        <f t="shared" si="18"/>
        <v>0.01</v>
      </c>
      <c r="P56" s="161">
        <v>0</v>
      </c>
      <c r="Q56" s="161">
        <f t="shared" si="19"/>
        <v>0</v>
      </c>
      <c r="R56" s="161"/>
      <c r="S56" s="161" t="s">
        <v>666</v>
      </c>
      <c r="T56" s="161" t="s">
        <v>671</v>
      </c>
      <c r="U56" s="161">
        <v>0</v>
      </c>
      <c r="V56" s="161">
        <f t="shared" si="20"/>
        <v>0</v>
      </c>
      <c r="W56" s="161"/>
      <c r="X56" s="161" t="s">
        <v>206</v>
      </c>
      <c r="Y56" s="151"/>
      <c r="Z56" s="151"/>
      <c r="AA56" s="151"/>
      <c r="AB56" s="151"/>
      <c r="AC56" s="151"/>
      <c r="AD56" s="151"/>
      <c r="AE56" s="151"/>
      <c r="AF56" s="151"/>
      <c r="AG56" s="151" t="s">
        <v>672</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6">
        <v>46</v>
      </c>
      <c r="B57" s="177" t="s">
        <v>757</v>
      </c>
      <c r="C57" s="184" t="s">
        <v>758</v>
      </c>
      <c r="D57" s="178" t="s">
        <v>381</v>
      </c>
      <c r="E57" s="179">
        <v>9</v>
      </c>
      <c r="F57" s="180"/>
      <c r="G57" s="181">
        <f t="shared" si="14"/>
        <v>0</v>
      </c>
      <c r="H57" s="162"/>
      <c r="I57" s="161">
        <f t="shared" si="15"/>
        <v>0</v>
      </c>
      <c r="J57" s="162"/>
      <c r="K57" s="161">
        <f t="shared" si="16"/>
        <v>0</v>
      </c>
      <c r="L57" s="161">
        <v>21</v>
      </c>
      <c r="M57" s="161">
        <f t="shared" si="17"/>
        <v>0</v>
      </c>
      <c r="N57" s="161">
        <v>4.2999999999999999E-4</v>
      </c>
      <c r="O57" s="161">
        <f t="shared" si="18"/>
        <v>0</v>
      </c>
      <c r="P57" s="161">
        <v>0</v>
      </c>
      <c r="Q57" s="161">
        <f t="shared" si="19"/>
        <v>0</v>
      </c>
      <c r="R57" s="161"/>
      <c r="S57" s="161" t="s">
        <v>666</v>
      </c>
      <c r="T57" s="161" t="s">
        <v>671</v>
      </c>
      <c r="U57" s="161">
        <v>0</v>
      </c>
      <c r="V57" s="161">
        <f t="shared" si="20"/>
        <v>0</v>
      </c>
      <c r="W57" s="161"/>
      <c r="X57" s="161" t="s">
        <v>206</v>
      </c>
      <c r="Y57" s="151"/>
      <c r="Z57" s="151"/>
      <c r="AA57" s="151"/>
      <c r="AB57" s="151"/>
      <c r="AC57" s="151"/>
      <c r="AD57" s="151"/>
      <c r="AE57" s="151"/>
      <c r="AF57" s="151"/>
      <c r="AG57" s="151" t="s">
        <v>672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399999999999999" outlineLevel="1">
      <c r="A58" s="176">
        <v>47</v>
      </c>
      <c r="B58" s="177" t="s">
        <v>759</v>
      </c>
      <c r="C58" s="184" t="s">
        <v>760</v>
      </c>
      <c r="D58" s="178" t="s">
        <v>381</v>
      </c>
      <c r="E58" s="179">
        <v>1</v>
      </c>
      <c r="F58" s="180"/>
      <c r="G58" s="181">
        <f t="shared" si="14"/>
        <v>0</v>
      </c>
      <c r="H58" s="162"/>
      <c r="I58" s="161">
        <f t="shared" si="15"/>
        <v>0</v>
      </c>
      <c r="J58" s="162"/>
      <c r="K58" s="161">
        <f t="shared" si="16"/>
        <v>0</v>
      </c>
      <c r="L58" s="161">
        <v>21</v>
      </c>
      <c r="M58" s="161">
        <f t="shared" si="17"/>
        <v>0</v>
      </c>
      <c r="N58" s="161">
        <v>1.47E-2</v>
      </c>
      <c r="O58" s="161">
        <f t="shared" si="18"/>
        <v>0.01</v>
      </c>
      <c r="P58" s="161">
        <v>0</v>
      </c>
      <c r="Q58" s="161">
        <f t="shared" si="19"/>
        <v>0</v>
      </c>
      <c r="R58" s="161"/>
      <c r="S58" s="161" t="s">
        <v>666</v>
      </c>
      <c r="T58" s="161" t="s">
        <v>671</v>
      </c>
      <c r="U58" s="161">
        <v>0</v>
      </c>
      <c r="V58" s="161">
        <f t="shared" si="20"/>
        <v>0</v>
      </c>
      <c r="W58" s="161"/>
      <c r="X58" s="161" t="s">
        <v>206</v>
      </c>
      <c r="Y58" s="151"/>
      <c r="Z58" s="151"/>
      <c r="AA58" s="151"/>
      <c r="AB58" s="151"/>
      <c r="AC58" s="151"/>
      <c r="AD58" s="151"/>
      <c r="AE58" s="151"/>
      <c r="AF58" s="151"/>
      <c r="AG58" s="151" t="s">
        <v>672</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0.399999999999999" outlineLevel="1">
      <c r="A59" s="176">
        <v>48</v>
      </c>
      <c r="B59" s="177" t="s">
        <v>761</v>
      </c>
      <c r="C59" s="184" t="s">
        <v>762</v>
      </c>
      <c r="D59" s="178" t="s">
        <v>381</v>
      </c>
      <c r="E59" s="179">
        <v>5</v>
      </c>
      <c r="F59" s="180"/>
      <c r="G59" s="181">
        <f t="shared" si="14"/>
        <v>0</v>
      </c>
      <c r="H59" s="162"/>
      <c r="I59" s="161">
        <f t="shared" si="15"/>
        <v>0</v>
      </c>
      <c r="J59" s="162"/>
      <c r="K59" s="161">
        <f t="shared" si="16"/>
        <v>0</v>
      </c>
      <c r="L59" s="161">
        <v>21</v>
      </c>
      <c r="M59" s="161">
        <f t="shared" si="17"/>
        <v>0</v>
      </c>
      <c r="N59" s="161">
        <v>1.0659999999999999E-2</v>
      </c>
      <c r="O59" s="161">
        <f t="shared" si="18"/>
        <v>0.05</v>
      </c>
      <c r="P59" s="161">
        <v>0</v>
      </c>
      <c r="Q59" s="161">
        <f t="shared" si="19"/>
        <v>0</v>
      </c>
      <c r="R59" s="161"/>
      <c r="S59" s="161" t="s">
        <v>666</v>
      </c>
      <c r="T59" s="161" t="s">
        <v>671</v>
      </c>
      <c r="U59" s="161">
        <v>0</v>
      </c>
      <c r="V59" s="161">
        <f t="shared" si="20"/>
        <v>0</v>
      </c>
      <c r="W59" s="161"/>
      <c r="X59" s="161" t="s">
        <v>206</v>
      </c>
      <c r="Y59" s="151"/>
      <c r="Z59" s="151"/>
      <c r="AA59" s="151"/>
      <c r="AB59" s="151"/>
      <c r="AC59" s="151"/>
      <c r="AD59" s="151"/>
      <c r="AE59" s="151"/>
      <c r="AF59" s="151"/>
      <c r="AG59" s="151" t="s">
        <v>672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0.399999999999999" outlineLevel="1">
      <c r="A60" s="176">
        <v>49</v>
      </c>
      <c r="B60" s="177" t="s">
        <v>763</v>
      </c>
      <c r="C60" s="184" t="s">
        <v>764</v>
      </c>
      <c r="D60" s="178" t="s">
        <v>381</v>
      </c>
      <c r="E60" s="179">
        <v>1</v>
      </c>
      <c r="F60" s="180"/>
      <c r="G60" s="181">
        <f t="shared" si="14"/>
        <v>0</v>
      </c>
      <c r="H60" s="162"/>
      <c r="I60" s="161">
        <f t="shared" si="15"/>
        <v>0</v>
      </c>
      <c r="J60" s="162"/>
      <c r="K60" s="161">
        <f t="shared" si="16"/>
        <v>0</v>
      </c>
      <c r="L60" s="161">
        <v>21</v>
      </c>
      <c r="M60" s="161">
        <f t="shared" si="17"/>
        <v>0</v>
      </c>
      <c r="N60" s="161">
        <v>3.6249999999999998E-2</v>
      </c>
      <c r="O60" s="161">
        <f t="shared" si="18"/>
        <v>0.04</v>
      </c>
      <c r="P60" s="161">
        <v>0</v>
      </c>
      <c r="Q60" s="161">
        <f t="shared" si="19"/>
        <v>0</v>
      </c>
      <c r="R60" s="161"/>
      <c r="S60" s="161" t="s">
        <v>666</v>
      </c>
      <c r="T60" s="161" t="s">
        <v>671</v>
      </c>
      <c r="U60" s="161">
        <v>0</v>
      </c>
      <c r="V60" s="161">
        <f t="shared" si="20"/>
        <v>0</v>
      </c>
      <c r="W60" s="161"/>
      <c r="X60" s="161" t="s">
        <v>206</v>
      </c>
      <c r="Y60" s="151"/>
      <c r="Z60" s="151"/>
      <c r="AA60" s="151"/>
      <c r="AB60" s="151"/>
      <c r="AC60" s="151"/>
      <c r="AD60" s="151"/>
      <c r="AE60" s="151"/>
      <c r="AF60" s="151"/>
      <c r="AG60" s="151" t="s">
        <v>672</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0.399999999999999" outlineLevel="1">
      <c r="A61" s="176">
        <v>50</v>
      </c>
      <c r="B61" s="177" t="s">
        <v>765</v>
      </c>
      <c r="C61" s="184" t="s">
        <v>766</v>
      </c>
      <c r="D61" s="178" t="s">
        <v>381</v>
      </c>
      <c r="E61" s="179">
        <v>14</v>
      </c>
      <c r="F61" s="180"/>
      <c r="G61" s="181">
        <f t="shared" si="14"/>
        <v>0</v>
      </c>
      <c r="H61" s="162"/>
      <c r="I61" s="161">
        <f t="shared" si="15"/>
        <v>0</v>
      </c>
      <c r="J61" s="162"/>
      <c r="K61" s="161">
        <f t="shared" si="16"/>
        <v>0</v>
      </c>
      <c r="L61" s="161">
        <v>21</v>
      </c>
      <c r="M61" s="161">
        <f t="shared" si="17"/>
        <v>0</v>
      </c>
      <c r="N61" s="161">
        <v>2.9999999999999997E-4</v>
      </c>
      <c r="O61" s="161">
        <f t="shared" si="18"/>
        <v>0</v>
      </c>
      <c r="P61" s="161">
        <v>0</v>
      </c>
      <c r="Q61" s="161">
        <f t="shared" si="19"/>
        <v>0</v>
      </c>
      <c r="R61" s="161"/>
      <c r="S61" s="161" t="s">
        <v>666</v>
      </c>
      <c r="T61" s="161" t="s">
        <v>671</v>
      </c>
      <c r="U61" s="161">
        <v>0</v>
      </c>
      <c r="V61" s="161">
        <f t="shared" si="20"/>
        <v>0</v>
      </c>
      <c r="W61" s="161"/>
      <c r="X61" s="161" t="s">
        <v>206</v>
      </c>
      <c r="Y61" s="151"/>
      <c r="Z61" s="151"/>
      <c r="AA61" s="151"/>
      <c r="AB61" s="151"/>
      <c r="AC61" s="151"/>
      <c r="AD61" s="151"/>
      <c r="AE61" s="151"/>
      <c r="AF61" s="151"/>
      <c r="AG61" s="151" t="s">
        <v>672</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0.399999999999999" outlineLevel="1">
      <c r="A62" s="176">
        <v>51</v>
      </c>
      <c r="B62" s="177" t="s">
        <v>767</v>
      </c>
      <c r="C62" s="184" t="s">
        <v>768</v>
      </c>
      <c r="D62" s="178" t="s">
        <v>381</v>
      </c>
      <c r="E62" s="179">
        <v>1</v>
      </c>
      <c r="F62" s="180"/>
      <c r="G62" s="181">
        <f t="shared" si="14"/>
        <v>0</v>
      </c>
      <c r="H62" s="162"/>
      <c r="I62" s="161">
        <f t="shared" si="15"/>
        <v>0</v>
      </c>
      <c r="J62" s="162"/>
      <c r="K62" s="161">
        <f t="shared" si="16"/>
        <v>0</v>
      </c>
      <c r="L62" s="161">
        <v>21</v>
      </c>
      <c r="M62" s="161">
        <f t="shared" si="17"/>
        <v>0</v>
      </c>
      <c r="N62" s="161">
        <v>2.0799999999999998E-3</v>
      </c>
      <c r="O62" s="161">
        <f t="shared" si="18"/>
        <v>0</v>
      </c>
      <c r="P62" s="161">
        <v>0</v>
      </c>
      <c r="Q62" s="161">
        <f t="shared" si="19"/>
        <v>0</v>
      </c>
      <c r="R62" s="161"/>
      <c r="S62" s="161" t="s">
        <v>666</v>
      </c>
      <c r="T62" s="161" t="s">
        <v>671</v>
      </c>
      <c r="U62" s="161">
        <v>0</v>
      </c>
      <c r="V62" s="161">
        <f t="shared" si="20"/>
        <v>0</v>
      </c>
      <c r="W62" s="161"/>
      <c r="X62" s="161" t="s">
        <v>206</v>
      </c>
      <c r="Y62" s="151"/>
      <c r="Z62" s="151"/>
      <c r="AA62" s="151"/>
      <c r="AB62" s="151"/>
      <c r="AC62" s="151"/>
      <c r="AD62" s="151"/>
      <c r="AE62" s="151"/>
      <c r="AF62" s="151"/>
      <c r="AG62" s="151" t="s">
        <v>672</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0.399999999999999" outlineLevel="1">
      <c r="A63" s="176">
        <v>52</v>
      </c>
      <c r="B63" s="177" t="s">
        <v>769</v>
      </c>
      <c r="C63" s="184" t="s">
        <v>770</v>
      </c>
      <c r="D63" s="178" t="s">
        <v>381</v>
      </c>
      <c r="E63" s="179">
        <v>10</v>
      </c>
      <c r="F63" s="180"/>
      <c r="G63" s="181">
        <f t="shared" si="14"/>
        <v>0</v>
      </c>
      <c r="H63" s="162"/>
      <c r="I63" s="161">
        <f t="shared" si="15"/>
        <v>0</v>
      </c>
      <c r="J63" s="162"/>
      <c r="K63" s="161">
        <f t="shared" si="16"/>
        <v>0</v>
      </c>
      <c r="L63" s="161">
        <v>21</v>
      </c>
      <c r="M63" s="161">
        <f t="shared" si="17"/>
        <v>0</v>
      </c>
      <c r="N63" s="161">
        <v>1.9599999999999999E-3</v>
      </c>
      <c r="O63" s="161">
        <f t="shared" si="18"/>
        <v>0.02</v>
      </c>
      <c r="P63" s="161">
        <v>0</v>
      </c>
      <c r="Q63" s="161">
        <f t="shared" si="19"/>
        <v>0</v>
      </c>
      <c r="R63" s="161"/>
      <c r="S63" s="161" t="s">
        <v>666</v>
      </c>
      <c r="T63" s="161" t="s">
        <v>671</v>
      </c>
      <c r="U63" s="161">
        <v>0</v>
      </c>
      <c r="V63" s="161">
        <f t="shared" si="20"/>
        <v>0</v>
      </c>
      <c r="W63" s="161"/>
      <c r="X63" s="161" t="s">
        <v>206</v>
      </c>
      <c r="Y63" s="151"/>
      <c r="Z63" s="151"/>
      <c r="AA63" s="151"/>
      <c r="AB63" s="151"/>
      <c r="AC63" s="151"/>
      <c r="AD63" s="151"/>
      <c r="AE63" s="151"/>
      <c r="AF63" s="151"/>
      <c r="AG63" s="151" t="s">
        <v>672</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6">
        <v>53</v>
      </c>
      <c r="B64" s="177" t="s">
        <v>771</v>
      </c>
      <c r="C64" s="184" t="s">
        <v>772</v>
      </c>
      <c r="D64" s="178" t="s">
        <v>381</v>
      </c>
      <c r="E64" s="179">
        <v>4</v>
      </c>
      <c r="F64" s="180"/>
      <c r="G64" s="181">
        <f t="shared" si="14"/>
        <v>0</v>
      </c>
      <c r="H64" s="162"/>
      <c r="I64" s="161">
        <f t="shared" si="15"/>
        <v>0</v>
      </c>
      <c r="J64" s="162"/>
      <c r="K64" s="161">
        <f t="shared" si="16"/>
        <v>0</v>
      </c>
      <c r="L64" s="161">
        <v>21</v>
      </c>
      <c r="M64" s="161">
        <f t="shared" si="17"/>
        <v>0</v>
      </c>
      <c r="N64" s="161">
        <v>1.8400000000000001E-3</v>
      </c>
      <c r="O64" s="161">
        <f t="shared" si="18"/>
        <v>0.01</v>
      </c>
      <c r="P64" s="161">
        <v>0</v>
      </c>
      <c r="Q64" s="161">
        <f t="shared" si="19"/>
        <v>0</v>
      </c>
      <c r="R64" s="161"/>
      <c r="S64" s="161" t="s">
        <v>666</v>
      </c>
      <c r="T64" s="161" t="s">
        <v>671</v>
      </c>
      <c r="U64" s="161">
        <v>0</v>
      </c>
      <c r="V64" s="161">
        <f t="shared" si="20"/>
        <v>0</v>
      </c>
      <c r="W64" s="161"/>
      <c r="X64" s="161" t="s">
        <v>206</v>
      </c>
      <c r="Y64" s="151"/>
      <c r="Z64" s="151"/>
      <c r="AA64" s="151"/>
      <c r="AB64" s="151"/>
      <c r="AC64" s="151"/>
      <c r="AD64" s="151"/>
      <c r="AE64" s="151"/>
      <c r="AF64" s="151"/>
      <c r="AG64" s="151" t="s">
        <v>672</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76">
        <v>54</v>
      </c>
      <c r="B65" s="177" t="s">
        <v>773</v>
      </c>
      <c r="C65" s="184" t="s">
        <v>774</v>
      </c>
      <c r="D65" s="178" t="s">
        <v>381</v>
      </c>
      <c r="E65" s="179">
        <v>1</v>
      </c>
      <c r="F65" s="180"/>
      <c r="G65" s="181">
        <f t="shared" si="14"/>
        <v>0</v>
      </c>
      <c r="H65" s="162"/>
      <c r="I65" s="161">
        <f t="shared" si="15"/>
        <v>0</v>
      </c>
      <c r="J65" s="162"/>
      <c r="K65" s="161">
        <f t="shared" si="16"/>
        <v>0</v>
      </c>
      <c r="L65" s="161">
        <v>21</v>
      </c>
      <c r="M65" s="161">
        <f t="shared" si="17"/>
        <v>0</v>
      </c>
      <c r="N65" s="161">
        <v>1.8400000000000001E-3</v>
      </c>
      <c r="O65" s="161">
        <f t="shared" si="18"/>
        <v>0</v>
      </c>
      <c r="P65" s="161">
        <v>0</v>
      </c>
      <c r="Q65" s="161">
        <f t="shared" si="19"/>
        <v>0</v>
      </c>
      <c r="R65" s="161"/>
      <c r="S65" s="161" t="s">
        <v>666</v>
      </c>
      <c r="T65" s="161" t="s">
        <v>671</v>
      </c>
      <c r="U65" s="161">
        <v>0</v>
      </c>
      <c r="V65" s="161">
        <f t="shared" si="20"/>
        <v>0</v>
      </c>
      <c r="W65" s="161"/>
      <c r="X65" s="161" t="s">
        <v>206</v>
      </c>
      <c r="Y65" s="151"/>
      <c r="Z65" s="151"/>
      <c r="AA65" s="151"/>
      <c r="AB65" s="151"/>
      <c r="AC65" s="151"/>
      <c r="AD65" s="151"/>
      <c r="AE65" s="151"/>
      <c r="AF65" s="151"/>
      <c r="AG65" s="151" t="s">
        <v>672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0.399999999999999" outlineLevel="1">
      <c r="A66" s="176">
        <v>55</v>
      </c>
      <c r="B66" s="177" t="s">
        <v>775</v>
      </c>
      <c r="C66" s="184" t="s">
        <v>776</v>
      </c>
      <c r="D66" s="178" t="s">
        <v>210</v>
      </c>
      <c r="E66" s="179">
        <v>6</v>
      </c>
      <c r="F66" s="180"/>
      <c r="G66" s="181">
        <f t="shared" si="14"/>
        <v>0</v>
      </c>
      <c r="H66" s="162"/>
      <c r="I66" s="161">
        <f t="shared" si="15"/>
        <v>0</v>
      </c>
      <c r="J66" s="162"/>
      <c r="K66" s="161">
        <f t="shared" si="16"/>
        <v>0</v>
      </c>
      <c r="L66" s="161">
        <v>21</v>
      </c>
      <c r="M66" s="161">
        <f t="shared" si="17"/>
        <v>0</v>
      </c>
      <c r="N66" s="161">
        <v>2.3000000000000001E-4</v>
      </c>
      <c r="O66" s="161">
        <f t="shared" si="18"/>
        <v>0</v>
      </c>
      <c r="P66" s="161">
        <v>0</v>
      </c>
      <c r="Q66" s="161">
        <f t="shared" si="19"/>
        <v>0</v>
      </c>
      <c r="R66" s="161"/>
      <c r="S66" s="161" t="s">
        <v>252</v>
      </c>
      <c r="T66" s="161" t="s">
        <v>188</v>
      </c>
      <c r="U66" s="161">
        <v>0</v>
      </c>
      <c r="V66" s="161">
        <f t="shared" si="20"/>
        <v>0</v>
      </c>
      <c r="W66" s="161"/>
      <c r="X66" s="161" t="s">
        <v>206</v>
      </c>
      <c r="Y66" s="151"/>
      <c r="Z66" s="151"/>
      <c r="AA66" s="151"/>
      <c r="AB66" s="151"/>
      <c r="AC66" s="151"/>
      <c r="AD66" s="151"/>
      <c r="AE66" s="151"/>
      <c r="AF66" s="151"/>
      <c r="AG66" s="151" t="s">
        <v>672</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0.399999999999999" outlineLevel="1">
      <c r="A67" s="176">
        <v>56</v>
      </c>
      <c r="B67" s="177" t="s">
        <v>777</v>
      </c>
      <c r="C67" s="184" t="s">
        <v>778</v>
      </c>
      <c r="D67" s="178" t="s">
        <v>210</v>
      </c>
      <c r="E67" s="179">
        <v>6</v>
      </c>
      <c r="F67" s="180"/>
      <c r="G67" s="181">
        <f t="shared" si="14"/>
        <v>0</v>
      </c>
      <c r="H67" s="162"/>
      <c r="I67" s="161">
        <f t="shared" si="15"/>
        <v>0</v>
      </c>
      <c r="J67" s="162"/>
      <c r="K67" s="161">
        <f t="shared" si="16"/>
        <v>0</v>
      </c>
      <c r="L67" s="161">
        <v>21</v>
      </c>
      <c r="M67" s="161">
        <f t="shared" si="17"/>
        <v>0</v>
      </c>
      <c r="N67" s="161">
        <v>2.3000000000000001E-4</v>
      </c>
      <c r="O67" s="161">
        <f t="shared" si="18"/>
        <v>0</v>
      </c>
      <c r="P67" s="161">
        <v>0</v>
      </c>
      <c r="Q67" s="161">
        <f t="shared" si="19"/>
        <v>0</v>
      </c>
      <c r="R67" s="161"/>
      <c r="S67" s="161" t="s">
        <v>252</v>
      </c>
      <c r="T67" s="161" t="s">
        <v>188</v>
      </c>
      <c r="U67" s="161">
        <v>0</v>
      </c>
      <c r="V67" s="161">
        <f t="shared" si="20"/>
        <v>0</v>
      </c>
      <c r="W67" s="161"/>
      <c r="X67" s="161" t="s">
        <v>206</v>
      </c>
      <c r="Y67" s="151"/>
      <c r="Z67" s="151"/>
      <c r="AA67" s="151"/>
      <c r="AB67" s="151"/>
      <c r="AC67" s="151"/>
      <c r="AD67" s="151"/>
      <c r="AE67" s="151"/>
      <c r="AF67" s="151"/>
      <c r="AG67" s="151" t="s">
        <v>672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0.399999999999999" outlineLevel="1">
      <c r="A68" s="176">
        <v>57</v>
      </c>
      <c r="B68" s="177" t="s">
        <v>779</v>
      </c>
      <c r="C68" s="184" t="s">
        <v>780</v>
      </c>
      <c r="D68" s="178" t="s">
        <v>210</v>
      </c>
      <c r="E68" s="179">
        <v>3</v>
      </c>
      <c r="F68" s="180"/>
      <c r="G68" s="181">
        <f t="shared" si="14"/>
        <v>0</v>
      </c>
      <c r="H68" s="162"/>
      <c r="I68" s="161">
        <f t="shared" si="15"/>
        <v>0</v>
      </c>
      <c r="J68" s="162"/>
      <c r="K68" s="161">
        <f t="shared" si="16"/>
        <v>0</v>
      </c>
      <c r="L68" s="161">
        <v>21</v>
      </c>
      <c r="M68" s="161">
        <f t="shared" si="17"/>
        <v>0</v>
      </c>
      <c r="N68" s="161">
        <v>2.3000000000000001E-4</v>
      </c>
      <c r="O68" s="161">
        <f t="shared" si="18"/>
        <v>0</v>
      </c>
      <c r="P68" s="161">
        <v>0</v>
      </c>
      <c r="Q68" s="161">
        <f t="shared" si="19"/>
        <v>0</v>
      </c>
      <c r="R68" s="161"/>
      <c r="S68" s="161" t="s">
        <v>252</v>
      </c>
      <c r="T68" s="161" t="s">
        <v>188</v>
      </c>
      <c r="U68" s="161">
        <v>0</v>
      </c>
      <c r="V68" s="161">
        <f t="shared" si="20"/>
        <v>0</v>
      </c>
      <c r="W68" s="161"/>
      <c r="X68" s="161" t="s">
        <v>206</v>
      </c>
      <c r="Y68" s="151"/>
      <c r="Z68" s="151"/>
      <c r="AA68" s="151"/>
      <c r="AB68" s="151"/>
      <c r="AC68" s="151"/>
      <c r="AD68" s="151"/>
      <c r="AE68" s="151"/>
      <c r="AF68" s="151"/>
      <c r="AG68" s="151" t="s">
        <v>672</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6">
        <v>58</v>
      </c>
      <c r="B69" s="177" t="s">
        <v>781</v>
      </c>
      <c r="C69" s="184" t="s">
        <v>782</v>
      </c>
      <c r="D69" s="178" t="s">
        <v>210</v>
      </c>
      <c r="E69" s="179">
        <v>4</v>
      </c>
      <c r="F69" s="180"/>
      <c r="G69" s="181">
        <f t="shared" si="14"/>
        <v>0</v>
      </c>
      <c r="H69" s="162"/>
      <c r="I69" s="161">
        <f t="shared" si="15"/>
        <v>0</v>
      </c>
      <c r="J69" s="162"/>
      <c r="K69" s="161">
        <f t="shared" si="16"/>
        <v>0</v>
      </c>
      <c r="L69" s="161">
        <v>21</v>
      </c>
      <c r="M69" s="161">
        <f t="shared" si="17"/>
        <v>0</v>
      </c>
      <c r="N69" s="161">
        <v>2.3000000000000001E-4</v>
      </c>
      <c r="O69" s="161">
        <f t="shared" si="18"/>
        <v>0</v>
      </c>
      <c r="P69" s="161">
        <v>0</v>
      </c>
      <c r="Q69" s="161">
        <f t="shared" si="19"/>
        <v>0</v>
      </c>
      <c r="R69" s="161"/>
      <c r="S69" s="161" t="s">
        <v>666</v>
      </c>
      <c r="T69" s="161" t="s">
        <v>671</v>
      </c>
      <c r="U69" s="161">
        <v>0</v>
      </c>
      <c r="V69" s="161">
        <f t="shared" si="20"/>
        <v>0</v>
      </c>
      <c r="W69" s="161"/>
      <c r="X69" s="161" t="s">
        <v>206</v>
      </c>
      <c r="Y69" s="151"/>
      <c r="Z69" s="151"/>
      <c r="AA69" s="151"/>
      <c r="AB69" s="151"/>
      <c r="AC69" s="151"/>
      <c r="AD69" s="151"/>
      <c r="AE69" s="151"/>
      <c r="AF69" s="151"/>
      <c r="AG69" s="151" t="s">
        <v>672</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6">
        <v>59</v>
      </c>
      <c r="B70" s="177" t="s">
        <v>783</v>
      </c>
      <c r="C70" s="184" t="s">
        <v>784</v>
      </c>
      <c r="D70" s="178" t="s">
        <v>210</v>
      </c>
      <c r="E70" s="179">
        <v>10</v>
      </c>
      <c r="F70" s="180"/>
      <c r="G70" s="181">
        <f t="shared" si="14"/>
        <v>0</v>
      </c>
      <c r="H70" s="162"/>
      <c r="I70" s="161">
        <f t="shared" si="15"/>
        <v>0</v>
      </c>
      <c r="J70" s="162"/>
      <c r="K70" s="161">
        <f t="shared" si="16"/>
        <v>0</v>
      </c>
      <c r="L70" s="161">
        <v>21</v>
      </c>
      <c r="M70" s="161">
        <f t="shared" si="17"/>
        <v>0</v>
      </c>
      <c r="N70" s="161">
        <v>2.7999999999999998E-4</v>
      </c>
      <c r="O70" s="161">
        <f t="shared" si="18"/>
        <v>0</v>
      </c>
      <c r="P70" s="161">
        <v>0</v>
      </c>
      <c r="Q70" s="161">
        <f t="shared" si="19"/>
        <v>0</v>
      </c>
      <c r="R70" s="161"/>
      <c r="S70" s="161" t="s">
        <v>666</v>
      </c>
      <c r="T70" s="161" t="s">
        <v>671</v>
      </c>
      <c r="U70" s="161">
        <v>0</v>
      </c>
      <c r="V70" s="161">
        <f t="shared" si="20"/>
        <v>0</v>
      </c>
      <c r="W70" s="161"/>
      <c r="X70" s="161" t="s">
        <v>206</v>
      </c>
      <c r="Y70" s="151"/>
      <c r="Z70" s="151"/>
      <c r="AA70" s="151"/>
      <c r="AB70" s="151"/>
      <c r="AC70" s="151"/>
      <c r="AD70" s="151"/>
      <c r="AE70" s="151"/>
      <c r="AF70" s="151"/>
      <c r="AG70" s="151" t="s">
        <v>672</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c r="A71" s="176">
        <v>60</v>
      </c>
      <c r="B71" s="177" t="s">
        <v>785</v>
      </c>
      <c r="C71" s="184" t="s">
        <v>786</v>
      </c>
      <c r="D71" s="178" t="s">
        <v>0</v>
      </c>
      <c r="E71" s="179">
        <v>3014.68</v>
      </c>
      <c r="F71" s="180"/>
      <c r="G71" s="181">
        <f t="shared" si="14"/>
        <v>0</v>
      </c>
      <c r="H71" s="162"/>
      <c r="I71" s="161">
        <f t="shared" si="15"/>
        <v>0</v>
      </c>
      <c r="J71" s="162"/>
      <c r="K71" s="161">
        <f t="shared" si="16"/>
        <v>0</v>
      </c>
      <c r="L71" s="161">
        <v>21</v>
      </c>
      <c r="M71" s="161">
        <f t="shared" si="17"/>
        <v>0</v>
      </c>
      <c r="N71" s="161">
        <v>0</v>
      </c>
      <c r="O71" s="161">
        <f t="shared" si="18"/>
        <v>0</v>
      </c>
      <c r="P71" s="161">
        <v>0</v>
      </c>
      <c r="Q71" s="161">
        <f t="shared" si="19"/>
        <v>0</v>
      </c>
      <c r="R71" s="161"/>
      <c r="S71" s="161" t="s">
        <v>666</v>
      </c>
      <c r="T71" s="161" t="s">
        <v>671</v>
      </c>
      <c r="U71" s="161">
        <v>0</v>
      </c>
      <c r="V71" s="161">
        <f t="shared" si="20"/>
        <v>0</v>
      </c>
      <c r="W71" s="161"/>
      <c r="X71" s="161" t="s">
        <v>206</v>
      </c>
      <c r="Y71" s="151"/>
      <c r="Z71" s="151"/>
      <c r="AA71" s="151"/>
      <c r="AB71" s="151"/>
      <c r="AC71" s="151"/>
      <c r="AD71" s="151"/>
      <c r="AE71" s="151"/>
      <c r="AF71" s="151"/>
      <c r="AG71" s="151" t="s">
        <v>672</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0">
        <v>61</v>
      </c>
      <c r="B72" s="171" t="s">
        <v>787</v>
      </c>
      <c r="C72" s="185" t="s">
        <v>788</v>
      </c>
      <c r="D72" s="172" t="s">
        <v>210</v>
      </c>
      <c r="E72" s="173">
        <v>9</v>
      </c>
      <c r="F72" s="174"/>
      <c r="G72" s="175">
        <f t="shared" si="14"/>
        <v>0</v>
      </c>
      <c r="H72" s="162"/>
      <c r="I72" s="161">
        <f t="shared" si="15"/>
        <v>0</v>
      </c>
      <c r="J72" s="162"/>
      <c r="K72" s="161">
        <f t="shared" si="16"/>
        <v>0</v>
      </c>
      <c r="L72" s="161">
        <v>21</v>
      </c>
      <c r="M72" s="161">
        <f t="shared" si="17"/>
        <v>0</v>
      </c>
      <c r="N72" s="161">
        <v>1.7999999999999999E-2</v>
      </c>
      <c r="O72" s="161">
        <f t="shared" si="18"/>
        <v>0.16</v>
      </c>
      <c r="P72" s="161">
        <v>0</v>
      </c>
      <c r="Q72" s="161">
        <f t="shared" si="19"/>
        <v>0</v>
      </c>
      <c r="R72" s="161"/>
      <c r="S72" s="161" t="s">
        <v>252</v>
      </c>
      <c r="T72" s="161" t="s">
        <v>188</v>
      </c>
      <c r="U72" s="161">
        <v>0</v>
      </c>
      <c r="V72" s="161">
        <f t="shared" si="20"/>
        <v>0</v>
      </c>
      <c r="W72" s="161"/>
      <c r="X72" s="161" t="s">
        <v>435</v>
      </c>
      <c r="Y72" s="151"/>
      <c r="Z72" s="151"/>
      <c r="AA72" s="151"/>
      <c r="AB72" s="151"/>
      <c r="AC72" s="151"/>
      <c r="AD72" s="151"/>
      <c r="AE72" s="151"/>
      <c r="AF72" s="151"/>
      <c r="AG72" s="151" t="s">
        <v>547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c r="A73" s="3"/>
      <c r="B73" s="4"/>
      <c r="C73" s="186"/>
      <c r="D73" s="6"/>
      <c r="E73" s="3"/>
      <c r="F73" s="3"/>
      <c r="G73" s="3"/>
      <c r="H73" s="3"/>
      <c r="I73" s="3"/>
      <c r="J73" s="3"/>
      <c r="K73" s="3"/>
      <c r="L73" s="3"/>
      <c r="M73" s="3"/>
      <c r="N73" s="3"/>
      <c r="O73" s="3"/>
      <c r="P73" s="3"/>
      <c r="Q73" s="3"/>
      <c r="R73" s="3"/>
      <c r="S73" s="3"/>
      <c r="T73" s="3"/>
      <c r="U73" s="3"/>
      <c r="V73" s="3"/>
      <c r="W73" s="3"/>
      <c r="X73" s="3"/>
      <c r="AE73">
        <v>15</v>
      </c>
      <c r="AF73">
        <v>21</v>
      </c>
      <c r="AG73" t="s">
        <v>164</v>
      </c>
    </row>
    <row r="74" spans="1:60">
      <c r="A74" s="154"/>
      <c r="B74" s="155" t="s">
        <v>31</v>
      </c>
      <c r="C74" s="187"/>
      <c r="D74" s="156"/>
      <c r="E74" s="157"/>
      <c r="F74" s="157"/>
      <c r="G74" s="182">
        <f>G8+G11+G27+G50</f>
        <v>0</v>
      </c>
      <c r="H74" s="3"/>
      <c r="I74" s="3"/>
      <c r="J74" s="3"/>
      <c r="K74" s="3"/>
      <c r="L74" s="3"/>
      <c r="M74" s="3"/>
      <c r="N74" s="3"/>
      <c r="O74" s="3"/>
      <c r="P74" s="3"/>
      <c r="Q74" s="3"/>
      <c r="R74" s="3"/>
      <c r="S74" s="3"/>
      <c r="T74" s="3"/>
      <c r="U74" s="3"/>
      <c r="V74" s="3"/>
      <c r="W74" s="3"/>
      <c r="X74" s="3"/>
      <c r="AE74">
        <f>SUMIF(L7:L72,AE73,G7:G72)</f>
        <v>0</v>
      </c>
      <c r="AF74">
        <f>SUMIF(L7:L72,AF73,G7:G72)</f>
        <v>0</v>
      </c>
      <c r="AG74" t="s">
        <v>199</v>
      </c>
    </row>
    <row r="75" spans="1:60">
      <c r="A75" s="3"/>
      <c r="B75" s="4"/>
      <c r="C75" s="186"/>
      <c r="D75" s="6"/>
      <c r="E75" s="3"/>
      <c r="F75" s="3"/>
      <c r="G75" s="3"/>
      <c r="H75" s="3"/>
      <c r="I75" s="3"/>
      <c r="J75" s="3"/>
      <c r="K75" s="3"/>
      <c r="L75" s="3"/>
      <c r="M75" s="3"/>
      <c r="N75" s="3"/>
      <c r="O75" s="3"/>
      <c r="P75" s="3"/>
      <c r="Q75" s="3"/>
      <c r="R75" s="3"/>
      <c r="S75" s="3"/>
      <c r="T75" s="3"/>
      <c r="U75" s="3"/>
      <c r="V75" s="3"/>
      <c r="W75" s="3"/>
      <c r="X75" s="3"/>
    </row>
    <row r="76" spans="1:60">
      <c r="A76" s="3"/>
      <c r="B76" s="4"/>
      <c r="C76" s="186"/>
      <c r="D76" s="6"/>
      <c r="E76" s="3"/>
      <c r="F76" s="3"/>
      <c r="G76" s="3"/>
      <c r="H76" s="3"/>
      <c r="I76" s="3"/>
      <c r="J76" s="3"/>
      <c r="K76" s="3"/>
      <c r="L76" s="3"/>
      <c r="M76" s="3"/>
      <c r="N76" s="3"/>
      <c r="O76" s="3"/>
      <c r="P76" s="3"/>
      <c r="Q76" s="3"/>
      <c r="R76" s="3"/>
      <c r="S76" s="3"/>
      <c r="T76" s="3"/>
      <c r="U76" s="3"/>
      <c r="V76" s="3"/>
      <c r="W76" s="3"/>
      <c r="X76" s="3"/>
    </row>
    <row r="77" spans="1:60">
      <c r="A77" s="273" t="s">
        <v>200</v>
      </c>
      <c r="B77" s="273"/>
      <c r="C77" s="274"/>
      <c r="D77" s="6"/>
      <c r="E77" s="3"/>
      <c r="F77" s="3"/>
      <c r="G77" s="3"/>
      <c r="H77" s="3"/>
      <c r="I77" s="3"/>
      <c r="J77" s="3"/>
      <c r="K77" s="3"/>
      <c r="L77" s="3"/>
      <c r="M77" s="3"/>
      <c r="N77" s="3"/>
      <c r="O77" s="3"/>
      <c r="P77" s="3"/>
      <c r="Q77" s="3"/>
      <c r="R77" s="3"/>
      <c r="S77" s="3"/>
      <c r="T77" s="3"/>
      <c r="U77" s="3"/>
      <c r="V77" s="3"/>
      <c r="W77" s="3"/>
      <c r="X77" s="3"/>
    </row>
    <row r="78" spans="1:60">
      <c r="A78" s="254"/>
      <c r="B78" s="255"/>
      <c r="C78" s="256"/>
      <c r="D78" s="255"/>
      <c r="E78" s="255"/>
      <c r="F78" s="255"/>
      <c r="G78" s="257"/>
      <c r="H78" s="3"/>
      <c r="I78" s="3"/>
      <c r="J78" s="3"/>
      <c r="K78" s="3"/>
      <c r="L78" s="3"/>
      <c r="M78" s="3"/>
      <c r="N78" s="3"/>
      <c r="O78" s="3"/>
      <c r="P78" s="3"/>
      <c r="Q78" s="3"/>
      <c r="R78" s="3"/>
      <c r="S78" s="3"/>
      <c r="T78" s="3"/>
      <c r="U78" s="3"/>
      <c r="V78" s="3"/>
      <c r="W78" s="3"/>
      <c r="X78" s="3"/>
      <c r="AG78" t="s">
        <v>201</v>
      </c>
    </row>
    <row r="79" spans="1:60">
      <c r="A79" s="258"/>
      <c r="B79" s="259"/>
      <c r="C79" s="260"/>
      <c r="D79" s="259"/>
      <c r="E79" s="259"/>
      <c r="F79" s="259"/>
      <c r="G79" s="261"/>
      <c r="H79" s="3"/>
      <c r="I79" s="3"/>
      <c r="J79" s="3"/>
      <c r="K79" s="3"/>
      <c r="L79" s="3"/>
      <c r="M79" s="3"/>
      <c r="N79" s="3"/>
      <c r="O79" s="3"/>
      <c r="P79" s="3"/>
      <c r="Q79" s="3"/>
      <c r="R79" s="3"/>
      <c r="S79" s="3"/>
      <c r="T79" s="3"/>
      <c r="U79" s="3"/>
      <c r="V79" s="3"/>
      <c r="W79" s="3"/>
      <c r="X79" s="3"/>
    </row>
    <row r="80" spans="1:60">
      <c r="A80" s="258"/>
      <c r="B80" s="259"/>
      <c r="C80" s="260"/>
      <c r="D80" s="259"/>
      <c r="E80" s="259"/>
      <c r="F80" s="259"/>
      <c r="G80" s="261"/>
      <c r="H80" s="3"/>
      <c r="I80" s="3"/>
      <c r="J80" s="3"/>
      <c r="K80" s="3"/>
      <c r="L80" s="3"/>
      <c r="M80" s="3"/>
      <c r="N80" s="3"/>
      <c r="O80" s="3"/>
      <c r="P80" s="3"/>
      <c r="Q80" s="3"/>
      <c r="R80" s="3"/>
      <c r="S80" s="3"/>
      <c r="T80" s="3"/>
      <c r="U80" s="3"/>
      <c r="V80" s="3"/>
      <c r="W80" s="3"/>
      <c r="X80" s="3"/>
    </row>
    <row r="81" spans="1:33">
      <c r="A81" s="258"/>
      <c r="B81" s="259"/>
      <c r="C81" s="260"/>
      <c r="D81" s="259"/>
      <c r="E81" s="259"/>
      <c r="F81" s="259"/>
      <c r="G81" s="261"/>
      <c r="H81" s="3"/>
      <c r="I81" s="3"/>
      <c r="J81" s="3"/>
      <c r="K81" s="3"/>
      <c r="L81" s="3"/>
      <c r="M81" s="3"/>
      <c r="N81" s="3"/>
      <c r="O81" s="3"/>
      <c r="P81" s="3"/>
      <c r="Q81" s="3"/>
      <c r="R81" s="3"/>
      <c r="S81" s="3"/>
      <c r="T81" s="3"/>
      <c r="U81" s="3"/>
      <c r="V81" s="3"/>
      <c r="W81" s="3"/>
      <c r="X81" s="3"/>
    </row>
    <row r="82" spans="1:33">
      <c r="A82" s="262"/>
      <c r="B82" s="263"/>
      <c r="C82" s="264"/>
      <c r="D82" s="263"/>
      <c r="E82" s="263"/>
      <c r="F82" s="263"/>
      <c r="G82" s="265"/>
      <c r="H82" s="3"/>
      <c r="I82" s="3"/>
      <c r="J82" s="3"/>
      <c r="K82" s="3"/>
      <c r="L82" s="3"/>
      <c r="M82" s="3"/>
      <c r="N82" s="3"/>
      <c r="O82" s="3"/>
      <c r="P82" s="3"/>
      <c r="Q82" s="3"/>
      <c r="R82" s="3"/>
      <c r="S82" s="3"/>
      <c r="T82" s="3"/>
      <c r="U82" s="3"/>
      <c r="V82" s="3"/>
      <c r="W82" s="3"/>
      <c r="X82" s="3"/>
    </row>
    <row r="83" spans="1:33">
      <c r="A83" s="3"/>
      <c r="B83" s="4"/>
      <c r="C83" s="186"/>
      <c r="D83" s="6"/>
      <c r="E83" s="3"/>
      <c r="F83" s="3"/>
      <c r="G83" s="3"/>
      <c r="H83" s="3"/>
      <c r="I83" s="3"/>
      <c r="J83" s="3"/>
      <c r="K83" s="3"/>
      <c r="L83" s="3"/>
      <c r="M83" s="3"/>
      <c r="N83" s="3"/>
      <c r="O83" s="3"/>
      <c r="P83" s="3"/>
      <c r="Q83" s="3"/>
      <c r="R83" s="3"/>
      <c r="S83" s="3"/>
      <c r="T83" s="3"/>
      <c r="U83" s="3"/>
      <c r="V83" s="3"/>
      <c r="W83" s="3"/>
      <c r="X83" s="3"/>
    </row>
    <row r="84" spans="1:33">
      <c r="C84" s="188"/>
      <c r="D84" s="10"/>
      <c r="AG84" t="s">
        <v>202</v>
      </c>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6">
    <mergeCell ref="A78:G82"/>
    <mergeCell ref="A1:G1"/>
    <mergeCell ref="C2:G2"/>
    <mergeCell ref="C3:G3"/>
    <mergeCell ref="C4:G4"/>
    <mergeCell ref="A77:C7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B2" sqref="B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56</v>
      </c>
      <c r="C4" s="270" t="s">
        <v>57</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103</v>
      </c>
      <c r="C8" s="183" t="s">
        <v>104</v>
      </c>
      <c r="D8" s="166"/>
      <c r="E8" s="167"/>
      <c r="F8" s="168"/>
      <c r="G8" s="169">
        <f>SUMIF(AG9:AG20,"&lt;&gt;NOR",G9:G20)</f>
        <v>0</v>
      </c>
      <c r="H8" s="163"/>
      <c r="I8" s="163">
        <f>SUM(I9:I20)</f>
        <v>0</v>
      </c>
      <c r="J8" s="163"/>
      <c r="K8" s="163">
        <f>SUM(K9:K20)</f>
        <v>0</v>
      </c>
      <c r="L8" s="163"/>
      <c r="M8" s="163">
        <f>SUM(M9:M20)</f>
        <v>0</v>
      </c>
      <c r="N8" s="163"/>
      <c r="O8" s="163">
        <f>SUM(O9:O20)</f>
        <v>0</v>
      </c>
      <c r="P8" s="163"/>
      <c r="Q8" s="163">
        <f>SUM(Q9:Q20)</f>
        <v>0</v>
      </c>
      <c r="R8" s="163"/>
      <c r="S8" s="163"/>
      <c r="T8" s="163"/>
      <c r="U8" s="163"/>
      <c r="V8" s="163">
        <f>SUM(V9:V20)</f>
        <v>0</v>
      </c>
      <c r="W8" s="163"/>
      <c r="X8" s="163"/>
      <c r="AG8" t="s">
        <v>178</v>
      </c>
    </row>
    <row r="9" spans="1:60" outlineLevel="1">
      <c r="A9" s="176">
        <v>1</v>
      </c>
      <c r="B9" s="177" t="s">
        <v>789</v>
      </c>
      <c r="C9" s="184" t="s">
        <v>790</v>
      </c>
      <c r="D9" s="178" t="s">
        <v>255</v>
      </c>
      <c r="E9" s="179">
        <v>2</v>
      </c>
      <c r="F9" s="180"/>
      <c r="G9" s="181">
        <f t="shared" ref="G9:G19" si="0">ROUND(E9*F9,2)</f>
        <v>0</v>
      </c>
      <c r="H9" s="162"/>
      <c r="I9" s="161">
        <f t="shared" ref="I9:I19" si="1">ROUND(E9*H9,2)</f>
        <v>0</v>
      </c>
      <c r="J9" s="162"/>
      <c r="K9" s="161">
        <f t="shared" ref="K9:K19" si="2">ROUND(E9*J9,2)</f>
        <v>0</v>
      </c>
      <c r="L9" s="161">
        <v>21</v>
      </c>
      <c r="M9" s="161">
        <f t="shared" ref="M9:M19" si="3">G9*(1+L9/100)</f>
        <v>0</v>
      </c>
      <c r="N9" s="161">
        <v>0</v>
      </c>
      <c r="O9" s="161">
        <f t="shared" ref="O9:O19" si="4">ROUND(E9*N9,2)</f>
        <v>0</v>
      </c>
      <c r="P9" s="161">
        <v>0</v>
      </c>
      <c r="Q9" s="161">
        <f t="shared" ref="Q9:Q19" si="5">ROUND(E9*P9,2)</f>
        <v>0</v>
      </c>
      <c r="R9" s="161"/>
      <c r="S9" s="161" t="s">
        <v>252</v>
      </c>
      <c r="T9" s="161" t="s">
        <v>188</v>
      </c>
      <c r="U9" s="161">
        <v>0</v>
      </c>
      <c r="V9" s="161">
        <f t="shared" ref="V9:V19" si="6">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533</v>
      </c>
      <c r="C10" s="184" t="s">
        <v>791</v>
      </c>
      <c r="D10" s="178" t="s">
        <v>255</v>
      </c>
      <c r="E10" s="179">
        <v>1</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252</v>
      </c>
      <c r="T10" s="161" t="s">
        <v>188</v>
      </c>
      <c r="U10" s="161">
        <v>0</v>
      </c>
      <c r="V10" s="161">
        <f t="shared" si="6"/>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535</v>
      </c>
      <c r="C11" s="184" t="s">
        <v>792</v>
      </c>
      <c r="D11" s="178" t="s">
        <v>255</v>
      </c>
      <c r="E11" s="179">
        <v>1</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252</v>
      </c>
      <c r="T11" s="161" t="s">
        <v>188</v>
      </c>
      <c r="U11" s="161">
        <v>0</v>
      </c>
      <c r="V11" s="161">
        <f t="shared" si="6"/>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537</v>
      </c>
      <c r="C12" s="184" t="s">
        <v>793</v>
      </c>
      <c r="D12" s="178" t="s">
        <v>255</v>
      </c>
      <c r="E12" s="179">
        <v>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252</v>
      </c>
      <c r="T12" s="161" t="s">
        <v>188</v>
      </c>
      <c r="U12" s="161">
        <v>0</v>
      </c>
      <c r="V12" s="161">
        <f t="shared" si="6"/>
        <v>0</v>
      </c>
      <c r="W12" s="161"/>
      <c r="X12" s="161" t="s">
        <v>206</v>
      </c>
      <c r="Y12" s="151"/>
      <c r="Z12" s="151"/>
      <c r="AA12" s="151"/>
      <c r="AB12" s="151"/>
      <c r="AC12" s="151"/>
      <c r="AD12" s="151"/>
      <c r="AE12" s="151"/>
      <c r="AF12" s="151"/>
      <c r="AG12" s="151" t="s">
        <v>258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539</v>
      </c>
      <c r="C13" s="184" t="s">
        <v>794</v>
      </c>
      <c r="D13" s="178" t="s">
        <v>255</v>
      </c>
      <c r="E13" s="179">
        <v>1</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252</v>
      </c>
      <c r="T13" s="161" t="s">
        <v>188</v>
      </c>
      <c r="U13" s="161">
        <v>0</v>
      </c>
      <c r="V13" s="161">
        <f t="shared" si="6"/>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6</v>
      </c>
      <c r="B14" s="177" t="s">
        <v>541</v>
      </c>
      <c r="C14" s="184" t="s">
        <v>795</v>
      </c>
      <c r="D14" s="178" t="s">
        <v>255</v>
      </c>
      <c r="E14" s="179">
        <v>2</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252</v>
      </c>
      <c r="T14" s="161" t="s">
        <v>188</v>
      </c>
      <c r="U14" s="161">
        <v>0</v>
      </c>
      <c r="V14" s="161">
        <f t="shared" si="6"/>
        <v>0</v>
      </c>
      <c r="W14" s="161"/>
      <c r="X14" s="161" t="s">
        <v>206</v>
      </c>
      <c r="Y14" s="151"/>
      <c r="Z14" s="151"/>
      <c r="AA14" s="151"/>
      <c r="AB14" s="151"/>
      <c r="AC14" s="151"/>
      <c r="AD14" s="151"/>
      <c r="AE14" s="151"/>
      <c r="AF14" s="151"/>
      <c r="AG14" s="151" t="s">
        <v>258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6">
        <v>7</v>
      </c>
      <c r="B15" s="177" t="s">
        <v>543</v>
      </c>
      <c r="C15" s="184" t="s">
        <v>796</v>
      </c>
      <c r="D15" s="178" t="s">
        <v>255</v>
      </c>
      <c r="E15" s="179">
        <v>1</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252</v>
      </c>
      <c r="T15" s="161" t="s">
        <v>188</v>
      </c>
      <c r="U15" s="161">
        <v>0</v>
      </c>
      <c r="V15" s="161">
        <f t="shared" si="6"/>
        <v>0</v>
      </c>
      <c r="W15" s="161"/>
      <c r="X15" s="161" t="s">
        <v>206</v>
      </c>
      <c r="Y15" s="151"/>
      <c r="Z15" s="151"/>
      <c r="AA15" s="151"/>
      <c r="AB15" s="151"/>
      <c r="AC15" s="151"/>
      <c r="AD15" s="151"/>
      <c r="AE15" s="151"/>
      <c r="AF15" s="151"/>
      <c r="AG15" s="151" t="s">
        <v>258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6">
        <v>8</v>
      </c>
      <c r="B16" s="177" t="s">
        <v>642</v>
      </c>
      <c r="C16" s="184" t="s">
        <v>797</v>
      </c>
      <c r="D16" s="178" t="s">
        <v>255</v>
      </c>
      <c r="E16" s="179">
        <v>9</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252</v>
      </c>
      <c r="T16" s="161" t="s">
        <v>188</v>
      </c>
      <c r="U16" s="161">
        <v>0</v>
      </c>
      <c r="V16" s="161">
        <f t="shared" si="6"/>
        <v>0</v>
      </c>
      <c r="W16" s="161"/>
      <c r="X16" s="161" t="s">
        <v>206</v>
      </c>
      <c r="Y16" s="151"/>
      <c r="Z16" s="151"/>
      <c r="AA16" s="151"/>
      <c r="AB16" s="151"/>
      <c r="AC16" s="151"/>
      <c r="AD16" s="151"/>
      <c r="AE16" s="151"/>
      <c r="AF16" s="151"/>
      <c r="AG16" s="151" t="s">
        <v>258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6">
        <v>9</v>
      </c>
      <c r="B17" s="177" t="s">
        <v>798</v>
      </c>
      <c r="C17" s="184" t="s">
        <v>799</v>
      </c>
      <c r="D17" s="178" t="s">
        <v>593</v>
      </c>
      <c r="E17" s="179">
        <v>8</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252</v>
      </c>
      <c r="T17" s="161" t="s">
        <v>188</v>
      </c>
      <c r="U17" s="161">
        <v>0</v>
      </c>
      <c r="V17" s="161">
        <f t="shared" si="6"/>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6">
        <v>10</v>
      </c>
      <c r="B18" s="177" t="s">
        <v>545</v>
      </c>
      <c r="C18" s="184" t="s">
        <v>800</v>
      </c>
      <c r="D18" s="178" t="s">
        <v>627</v>
      </c>
      <c r="E18" s="179">
        <v>1</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252</v>
      </c>
      <c r="T18" s="161" t="s">
        <v>188</v>
      </c>
      <c r="U18" s="161">
        <v>0</v>
      </c>
      <c r="V18" s="161">
        <f t="shared" si="6"/>
        <v>0</v>
      </c>
      <c r="W18" s="161"/>
      <c r="X18" s="161" t="s">
        <v>206</v>
      </c>
      <c r="Y18" s="151"/>
      <c r="Z18" s="151"/>
      <c r="AA18" s="151"/>
      <c r="AB18" s="151"/>
      <c r="AC18" s="151"/>
      <c r="AD18" s="151"/>
      <c r="AE18" s="151"/>
      <c r="AF18" s="151"/>
      <c r="AG18" s="151" t="s">
        <v>258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11</v>
      </c>
      <c r="B19" s="171" t="s">
        <v>548</v>
      </c>
      <c r="C19" s="185" t="s">
        <v>801</v>
      </c>
      <c r="D19" s="172" t="s">
        <v>251</v>
      </c>
      <c r="E19" s="173">
        <v>1</v>
      </c>
      <c r="F19" s="174"/>
      <c r="G19" s="175">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252</v>
      </c>
      <c r="T19" s="161" t="s">
        <v>188</v>
      </c>
      <c r="U19" s="161">
        <v>0</v>
      </c>
      <c r="V19" s="161">
        <f t="shared" si="6"/>
        <v>0</v>
      </c>
      <c r="W19" s="161"/>
      <c r="X19" s="161" t="s">
        <v>206</v>
      </c>
      <c r="Y19" s="151"/>
      <c r="Z19" s="151"/>
      <c r="AA19" s="151"/>
      <c r="AB19" s="151"/>
      <c r="AC19" s="151"/>
      <c r="AD19" s="151"/>
      <c r="AE19" s="151"/>
      <c r="AF19" s="151"/>
      <c r="AG19" s="151" t="s">
        <v>258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75" t="s">
        <v>802</v>
      </c>
      <c r="D20" s="276"/>
      <c r="E20" s="276"/>
      <c r="F20" s="276"/>
      <c r="G20" s="276"/>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571</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c r="A21" s="3"/>
      <c r="B21" s="4"/>
      <c r="C21" s="186"/>
      <c r="D21" s="6"/>
      <c r="E21" s="3"/>
      <c r="F21" s="3"/>
      <c r="G21" s="3"/>
      <c r="H21" s="3"/>
      <c r="I21" s="3"/>
      <c r="J21" s="3"/>
      <c r="K21" s="3"/>
      <c r="L21" s="3"/>
      <c r="M21" s="3"/>
      <c r="N21" s="3"/>
      <c r="O21" s="3"/>
      <c r="P21" s="3"/>
      <c r="Q21" s="3"/>
      <c r="R21" s="3"/>
      <c r="S21" s="3"/>
      <c r="T21" s="3"/>
      <c r="U21" s="3"/>
      <c r="V21" s="3"/>
      <c r="W21" s="3"/>
      <c r="X21" s="3"/>
      <c r="AE21">
        <v>15</v>
      </c>
      <c r="AF21">
        <v>21</v>
      </c>
      <c r="AG21" t="s">
        <v>164</v>
      </c>
    </row>
    <row r="22" spans="1:60">
      <c r="A22" s="154"/>
      <c r="B22" s="155" t="s">
        <v>31</v>
      </c>
      <c r="C22" s="187"/>
      <c r="D22" s="156"/>
      <c r="E22" s="157"/>
      <c r="F22" s="157"/>
      <c r="G22" s="182">
        <f>G8</f>
        <v>0</v>
      </c>
      <c r="H22" s="3"/>
      <c r="I22" s="3"/>
      <c r="J22" s="3"/>
      <c r="K22" s="3"/>
      <c r="L22" s="3"/>
      <c r="M22" s="3"/>
      <c r="N22" s="3"/>
      <c r="O22" s="3"/>
      <c r="P22" s="3"/>
      <c r="Q22" s="3"/>
      <c r="R22" s="3"/>
      <c r="S22" s="3"/>
      <c r="T22" s="3"/>
      <c r="U22" s="3"/>
      <c r="V22" s="3"/>
      <c r="W22" s="3"/>
      <c r="X22" s="3"/>
      <c r="AE22">
        <f>SUMIF(L7:L20,AE21,G7:G20)</f>
        <v>0</v>
      </c>
      <c r="AF22">
        <f>SUMIF(L7:L20,AF21,G7:G20)</f>
        <v>0</v>
      </c>
      <c r="AG22" t="s">
        <v>199</v>
      </c>
    </row>
    <row r="23" spans="1:60">
      <c r="A23" s="3"/>
      <c r="B23" s="4"/>
      <c r="C23" s="186"/>
      <c r="D23" s="6"/>
      <c r="E23" s="3"/>
      <c r="F23" s="3"/>
      <c r="G23" s="3"/>
      <c r="H23" s="3"/>
      <c r="I23" s="3"/>
      <c r="J23" s="3"/>
      <c r="K23" s="3"/>
      <c r="L23" s="3"/>
      <c r="M23" s="3"/>
      <c r="N23" s="3"/>
      <c r="O23" s="3"/>
      <c r="P23" s="3"/>
      <c r="Q23" s="3"/>
      <c r="R23" s="3"/>
      <c r="S23" s="3"/>
      <c r="T23" s="3"/>
      <c r="U23" s="3"/>
      <c r="V23" s="3"/>
      <c r="W23" s="3"/>
      <c r="X23" s="3"/>
    </row>
    <row r="24" spans="1:60">
      <c r="A24" s="3"/>
      <c r="B24" s="4"/>
      <c r="C24" s="186"/>
      <c r="D24" s="6"/>
      <c r="E24" s="3"/>
      <c r="F24" s="3"/>
      <c r="G24" s="3"/>
      <c r="H24" s="3"/>
      <c r="I24" s="3"/>
      <c r="J24" s="3"/>
      <c r="K24" s="3"/>
      <c r="L24" s="3"/>
      <c r="M24" s="3"/>
      <c r="N24" s="3"/>
      <c r="O24" s="3"/>
      <c r="P24" s="3"/>
      <c r="Q24" s="3"/>
      <c r="R24" s="3"/>
      <c r="S24" s="3"/>
      <c r="T24" s="3"/>
      <c r="U24" s="3"/>
      <c r="V24" s="3"/>
      <c r="W24" s="3"/>
      <c r="X24" s="3"/>
    </row>
    <row r="25" spans="1:60">
      <c r="A25" s="273" t="s">
        <v>200</v>
      </c>
      <c r="B25" s="273"/>
      <c r="C25" s="274"/>
      <c r="D25" s="6"/>
      <c r="E25" s="3"/>
      <c r="F25" s="3"/>
      <c r="G25" s="3"/>
      <c r="H25" s="3"/>
      <c r="I25" s="3"/>
      <c r="J25" s="3"/>
      <c r="K25" s="3"/>
      <c r="L25" s="3"/>
      <c r="M25" s="3"/>
      <c r="N25" s="3"/>
      <c r="O25" s="3"/>
      <c r="P25" s="3"/>
      <c r="Q25" s="3"/>
      <c r="R25" s="3"/>
      <c r="S25" s="3"/>
      <c r="T25" s="3"/>
      <c r="U25" s="3"/>
      <c r="V25" s="3"/>
      <c r="W25" s="3"/>
      <c r="X25" s="3"/>
    </row>
    <row r="26" spans="1:60">
      <c r="A26" s="254"/>
      <c r="B26" s="255"/>
      <c r="C26" s="256"/>
      <c r="D26" s="255"/>
      <c r="E26" s="255"/>
      <c r="F26" s="255"/>
      <c r="G26" s="257"/>
      <c r="H26" s="3"/>
      <c r="I26" s="3"/>
      <c r="J26" s="3"/>
      <c r="K26" s="3"/>
      <c r="L26" s="3"/>
      <c r="M26" s="3"/>
      <c r="N26" s="3"/>
      <c r="O26" s="3"/>
      <c r="P26" s="3"/>
      <c r="Q26" s="3"/>
      <c r="R26" s="3"/>
      <c r="S26" s="3"/>
      <c r="T26" s="3"/>
      <c r="U26" s="3"/>
      <c r="V26" s="3"/>
      <c r="W26" s="3"/>
      <c r="X26" s="3"/>
      <c r="AG26" t="s">
        <v>201</v>
      </c>
    </row>
    <row r="27" spans="1:60">
      <c r="A27" s="258"/>
      <c r="B27" s="259"/>
      <c r="C27" s="260"/>
      <c r="D27" s="259"/>
      <c r="E27" s="259"/>
      <c r="F27" s="259"/>
      <c r="G27" s="261"/>
      <c r="H27" s="3"/>
      <c r="I27" s="3"/>
      <c r="J27" s="3"/>
      <c r="K27" s="3"/>
      <c r="L27" s="3"/>
      <c r="M27" s="3"/>
      <c r="N27" s="3"/>
      <c r="O27" s="3"/>
      <c r="P27" s="3"/>
      <c r="Q27" s="3"/>
      <c r="R27" s="3"/>
      <c r="S27" s="3"/>
      <c r="T27" s="3"/>
      <c r="U27" s="3"/>
      <c r="V27" s="3"/>
      <c r="W27" s="3"/>
      <c r="X27" s="3"/>
    </row>
    <row r="28" spans="1:60">
      <c r="A28" s="258"/>
      <c r="B28" s="259"/>
      <c r="C28" s="260"/>
      <c r="D28" s="259"/>
      <c r="E28" s="259"/>
      <c r="F28" s="259"/>
      <c r="G28" s="261"/>
      <c r="H28" s="3"/>
      <c r="I28" s="3"/>
      <c r="J28" s="3"/>
      <c r="K28" s="3"/>
      <c r="L28" s="3"/>
      <c r="M28" s="3"/>
      <c r="N28" s="3"/>
      <c r="O28" s="3"/>
      <c r="P28" s="3"/>
      <c r="Q28" s="3"/>
      <c r="R28" s="3"/>
      <c r="S28" s="3"/>
      <c r="T28" s="3"/>
      <c r="U28" s="3"/>
      <c r="V28" s="3"/>
      <c r="W28" s="3"/>
      <c r="X28" s="3"/>
    </row>
    <row r="29" spans="1:60">
      <c r="A29" s="258"/>
      <c r="B29" s="259"/>
      <c r="C29" s="260"/>
      <c r="D29" s="259"/>
      <c r="E29" s="259"/>
      <c r="F29" s="259"/>
      <c r="G29" s="261"/>
      <c r="H29" s="3"/>
      <c r="I29" s="3"/>
      <c r="J29" s="3"/>
      <c r="K29" s="3"/>
      <c r="L29" s="3"/>
      <c r="M29" s="3"/>
      <c r="N29" s="3"/>
      <c r="O29" s="3"/>
      <c r="P29" s="3"/>
      <c r="Q29" s="3"/>
      <c r="R29" s="3"/>
      <c r="S29" s="3"/>
      <c r="T29" s="3"/>
      <c r="U29" s="3"/>
      <c r="V29" s="3"/>
      <c r="W29" s="3"/>
      <c r="X29" s="3"/>
    </row>
    <row r="30" spans="1:60">
      <c r="A30" s="262"/>
      <c r="B30" s="263"/>
      <c r="C30" s="264"/>
      <c r="D30" s="263"/>
      <c r="E30" s="263"/>
      <c r="F30" s="263"/>
      <c r="G30" s="265"/>
      <c r="H30" s="3"/>
      <c r="I30" s="3"/>
      <c r="J30" s="3"/>
      <c r="K30" s="3"/>
      <c r="L30" s="3"/>
      <c r="M30" s="3"/>
      <c r="N30" s="3"/>
      <c r="O30" s="3"/>
      <c r="P30" s="3"/>
      <c r="Q30" s="3"/>
      <c r="R30" s="3"/>
      <c r="S30" s="3"/>
      <c r="T30" s="3"/>
      <c r="U30" s="3"/>
      <c r="V30" s="3"/>
      <c r="W30" s="3"/>
      <c r="X30" s="3"/>
    </row>
    <row r="31" spans="1:60">
      <c r="A31" s="3"/>
      <c r="B31" s="4"/>
      <c r="C31" s="186"/>
      <c r="D31" s="6"/>
      <c r="E31" s="3"/>
      <c r="F31" s="3"/>
      <c r="G31" s="3"/>
      <c r="H31" s="3"/>
      <c r="I31" s="3"/>
      <c r="J31" s="3"/>
      <c r="K31" s="3"/>
      <c r="L31" s="3"/>
      <c r="M31" s="3"/>
      <c r="N31" s="3"/>
      <c r="O31" s="3"/>
      <c r="P31" s="3"/>
      <c r="Q31" s="3"/>
      <c r="R31" s="3"/>
      <c r="S31" s="3"/>
      <c r="T31" s="3"/>
      <c r="U31" s="3"/>
      <c r="V31" s="3"/>
      <c r="W31" s="3"/>
      <c r="X31" s="3"/>
    </row>
    <row r="32" spans="1:60">
      <c r="C32" s="188"/>
      <c r="D32" s="10"/>
      <c r="AG32" t="s">
        <v>202</v>
      </c>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7">
    <mergeCell ref="A26:G30"/>
    <mergeCell ref="C20:G20"/>
    <mergeCell ref="A1:G1"/>
    <mergeCell ref="C2:G2"/>
    <mergeCell ref="C3:G3"/>
    <mergeCell ref="C4:G4"/>
    <mergeCell ref="A25:C25"/>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20" activePane="bottomLeft" state="frozen"/>
      <selection pane="bottomLeft" activeCell="B2" sqref="B2:G2"/>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58</v>
      </c>
      <c r="C4" s="270" t="s">
        <v>59</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103</v>
      </c>
      <c r="C8" s="183" t="s">
        <v>104</v>
      </c>
      <c r="D8" s="166"/>
      <c r="E8" s="167"/>
      <c r="F8" s="168"/>
      <c r="G8" s="169">
        <f>SUMIF(AG9:AG25,"&lt;&gt;NOR",G9:G25)</f>
        <v>0</v>
      </c>
      <c r="H8" s="163"/>
      <c r="I8" s="163">
        <f>SUM(I9:I25)</f>
        <v>0</v>
      </c>
      <c r="J8" s="163"/>
      <c r="K8" s="163">
        <f>SUM(K9:K25)</f>
        <v>0</v>
      </c>
      <c r="L8" s="163"/>
      <c r="M8" s="163">
        <f>SUM(M9:M25)</f>
        <v>0</v>
      </c>
      <c r="N8" s="163"/>
      <c r="O8" s="163">
        <f>SUM(O9:O25)</f>
        <v>0</v>
      </c>
      <c r="P8" s="163"/>
      <c r="Q8" s="163">
        <f>SUM(Q9:Q25)</f>
        <v>0</v>
      </c>
      <c r="R8" s="163"/>
      <c r="S8" s="163"/>
      <c r="T8" s="163"/>
      <c r="U8" s="163"/>
      <c r="V8" s="163">
        <f>SUM(V9:V25)</f>
        <v>0</v>
      </c>
      <c r="W8" s="163"/>
      <c r="X8" s="163"/>
      <c r="AG8" t="s">
        <v>178</v>
      </c>
    </row>
    <row r="9" spans="1:60" ht="20.399999999999999" outlineLevel="1">
      <c r="A9" s="176">
        <v>1</v>
      </c>
      <c r="B9" s="177" t="s">
        <v>789</v>
      </c>
      <c r="C9" s="184" t="s">
        <v>803</v>
      </c>
      <c r="D9" s="178" t="s">
        <v>255</v>
      </c>
      <c r="E9" s="179">
        <v>1</v>
      </c>
      <c r="F9" s="180"/>
      <c r="G9" s="181">
        <f t="shared" ref="G9:G24" si="0">ROUND(E9*F9,2)</f>
        <v>0</v>
      </c>
      <c r="H9" s="162"/>
      <c r="I9" s="161">
        <f t="shared" ref="I9:I24" si="1">ROUND(E9*H9,2)</f>
        <v>0</v>
      </c>
      <c r="J9" s="162"/>
      <c r="K9" s="161">
        <f t="shared" ref="K9:K24" si="2">ROUND(E9*J9,2)</f>
        <v>0</v>
      </c>
      <c r="L9" s="161">
        <v>21</v>
      </c>
      <c r="M9" s="161">
        <f t="shared" ref="M9:M24" si="3">G9*(1+L9/100)</f>
        <v>0</v>
      </c>
      <c r="N9" s="161">
        <v>0</v>
      </c>
      <c r="O9" s="161">
        <f t="shared" ref="O9:O24" si="4">ROUND(E9*N9,2)</f>
        <v>0</v>
      </c>
      <c r="P9" s="161">
        <v>0</v>
      </c>
      <c r="Q9" s="161">
        <f t="shared" ref="Q9:Q24" si="5">ROUND(E9*P9,2)</f>
        <v>0</v>
      </c>
      <c r="R9" s="161"/>
      <c r="S9" s="161" t="s">
        <v>252</v>
      </c>
      <c r="T9" s="161" t="s">
        <v>188</v>
      </c>
      <c r="U9" s="161">
        <v>0</v>
      </c>
      <c r="V9" s="161">
        <f t="shared" ref="V9:V24" si="6">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533</v>
      </c>
      <c r="C10" s="184" t="s">
        <v>804</v>
      </c>
      <c r="D10" s="178" t="s">
        <v>255</v>
      </c>
      <c r="E10" s="179">
        <v>1</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252</v>
      </c>
      <c r="T10" s="161" t="s">
        <v>188</v>
      </c>
      <c r="U10" s="161">
        <v>0</v>
      </c>
      <c r="V10" s="161">
        <f t="shared" si="6"/>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535</v>
      </c>
      <c r="C11" s="184" t="s">
        <v>791</v>
      </c>
      <c r="D11" s="178" t="s">
        <v>255</v>
      </c>
      <c r="E11" s="179">
        <v>7</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252</v>
      </c>
      <c r="T11" s="161" t="s">
        <v>188</v>
      </c>
      <c r="U11" s="161">
        <v>0</v>
      </c>
      <c r="V11" s="161">
        <f t="shared" si="6"/>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537</v>
      </c>
      <c r="C12" s="184" t="s">
        <v>805</v>
      </c>
      <c r="D12" s="178" t="s">
        <v>255</v>
      </c>
      <c r="E12" s="179">
        <v>8</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252</v>
      </c>
      <c r="T12" s="161" t="s">
        <v>188</v>
      </c>
      <c r="U12" s="161">
        <v>0</v>
      </c>
      <c r="V12" s="161">
        <f t="shared" si="6"/>
        <v>0</v>
      </c>
      <c r="W12" s="161"/>
      <c r="X12" s="161" t="s">
        <v>206</v>
      </c>
      <c r="Y12" s="151"/>
      <c r="Z12" s="151"/>
      <c r="AA12" s="151"/>
      <c r="AB12" s="151"/>
      <c r="AC12" s="151"/>
      <c r="AD12" s="151"/>
      <c r="AE12" s="151"/>
      <c r="AF12" s="151"/>
      <c r="AG12" s="151" t="s">
        <v>258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539</v>
      </c>
      <c r="C13" s="184" t="s">
        <v>806</v>
      </c>
      <c r="D13" s="178" t="s">
        <v>255</v>
      </c>
      <c r="E13" s="179">
        <v>18</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252</v>
      </c>
      <c r="T13" s="161" t="s">
        <v>188</v>
      </c>
      <c r="U13" s="161">
        <v>0</v>
      </c>
      <c r="V13" s="161">
        <f t="shared" si="6"/>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6</v>
      </c>
      <c r="B14" s="177" t="s">
        <v>541</v>
      </c>
      <c r="C14" s="184" t="s">
        <v>807</v>
      </c>
      <c r="D14" s="178" t="s">
        <v>255</v>
      </c>
      <c r="E14" s="179">
        <v>8</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252</v>
      </c>
      <c r="T14" s="161" t="s">
        <v>188</v>
      </c>
      <c r="U14" s="161">
        <v>0</v>
      </c>
      <c r="V14" s="161">
        <f t="shared" si="6"/>
        <v>0</v>
      </c>
      <c r="W14" s="161"/>
      <c r="X14" s="161" t="s">
        <v>206</v>
      </c>
      <c r="Y14" s="151"/>
      <c r="Z14" s="151"/>
      <c r="AA14" s="151"/>
      <c r="AB14" s="151"/>
      <c r="AC14" s="151"/>
      <c r="AD14" s="151"/>
      <c r="AE14" s="151"/>
      <c r="AF14" s="151"/>
      <c r="AG14" s="151" t="s">
        <v>258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6">
        <v>7</v>
      </c>
      <c r="B15" s="177" t="s">
        <v>543</v>
      </c>
      <c r="C15" s="184" t="s">
        <v>808</v>
      </c>
      <c r="D15" s="178" t="s">
        <v>255</v>
      </c>
      <c r="E15" s="179">
        <v>1</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252</v>
      </c>
      <c r="T15" s="161" t="s">
        <v>188</v>
      </c>
      <c r="U15" s="161">
        <v>0</v>
      </c>
      <c r="V15" s="161">
        <f t="shared" si="6"/>
        <v>0</v>
      </c>
      <c r="W15" s="161"/>
      <c r="X15" s="161" t="s">
        <v>206</v>
      </c>
      <c r="Y15" s="151"/>
      <c r="Z15" s="151"/>
      <c r="AA15" s="151"/>
      <c r="AB15" s="151"/>
      <c r="AC15" s="151"/>
      <c r="AD15" s="151"/>
      <c r="AE15" s="151"/>
      <c r="AF15" s="151"/>
      <c r="AG15" s="151" t="s">
        <v>258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6">
        <v>8</v>
      </c>
      <c r="B16" s="177" t="s">
        <v>642</v>
      </c>
      <c r="C16" s="184" t="s">
        <v>792</v>
      </c>
      <c r="D16" s="178" t="s">
        <v>255</v>
      </c>
      <c r="E16" s="179">
        <v>1</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252</v>
      </c>
      <c r="T16" s="161" t="s">
        <v>188</v>
      </c>
      <c r="U16" s="161">
        <v>0</v>
      </c>
      <c r="V16" s="161">
        <f t="shared" si="6"/>
        <v>0</v>
      </c>
      <c r="W16" s="161"/>
      <c r="X16" s="161" t="s">
        <v>206</v>
      </c>
      <c r="Y16" s="151"/>
      <c r="Z16" s="151"/>
      <c r="AA16" s="151"/>
      <c r="AB16" s="151"/>
      <c r="AC16" s="151"/>
      <c r="AD16" s="151"/>
      <c r="AE16" s="151"/>
      <c r="AF16" s="151"/>
      <c r="AG16" s="151" t="s">
        <v>258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6">
        <v>9</v>
      </c>
      <c r="B17" s="177" t="s">
        <v>798</v>
      </c>
      <c r="C17" s="184" t="s">
        <v>809</v>
      </c>
      <c r="D17" s="178" t="s">
        <v>255</v>
      </c>
      <c r="E17" s="179">
        <v>5</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252</v>
      </c>
      <c r="T17" s="161" t="s">
        <v>188</v>
      </c>
      <c r="U17" s="161">
        <v>0</v>
      </c>
      <c r="V17" s="161">
        <f t="shared" si="6"/>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6">
        <v>10</v>
      </c>
      <c r="B18" s="177" t="s">
        <v>545</v>
      </c>
      <c r="C18" s="184" t="s">
        <v>810</v>
      </c>
      <c r="D18" s="178" t="s">
        <v>255</v>
      </c>
      <c r="E18" s="179">
        <v>5</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252</v>
      </c>
      <c r="T18" s="161" t="s">
        <v>188</v>
      </c>
      <c r="U18" s="161">
        <v>0</v>
      </c>
      <c r="V18" s="161">
        <f t="shared" si="6"/>
        <v>0</v>
      </c>
      <c r="W18" s="161"/>
      <c r="X18" s="161" t="s">
        <v>206</v>
      </c>
      <c r="Y18" s="151"/>
      <c r="Z18" s="151"/>
      <c r="AA18" s="151"/>
      <c r="AB18" s="151"/>
      <c r="AC18" s="151"/>
      <c r="AD18" s="151"/>
      <c r="AE18" s="151"/>
      <c r="AF18" s="151"/>
      <c r="AG18" s="151" t="s">
        <v>258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6">
        <v>11</v>
      </c>
      <c r="B19" s="177" t="s">
        <v>548</v>
      </c>
      <c r="C19" s="184" t="s">
        <v>811</v>
      </c>
      <c r="D19" s="178" t="s">
        <v>255</v>
      </c>
      <c r="E19" s="179">
        <v>5</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252</v>
      </c>
      <c r="T19" s="161" t="s">
        <v>188</v>
      </c>
      <c r="U19" s="161">
        <v>0</v>
      </c>
      <c r="V19" s="161">
        <f t="shared" si="6"/>
        <v>0</v>
      </c>
      <c r="W19" s="161"/>
      <c r="X19" s="161" t="s">
        <v>206</v>
      </c>
      <c r="Y19" s="151"/>
      <c r="Z19" s="151"/>
      <c r="AA19" s="151"/>
      <c r="AB19" s="151"/>
      <c r="AC19" s="151"/>
      <c r="AD19" s="151"/>
      <c r="AE19" s="151"/>
      <c r="AF19" s="151"/>
      <c r="AG19" s="151" t="s">
        <v>258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6">
        <v>12</v>
      </c>
      <c r="B20" s="177" t="s">
        <v>550</v>
      </c>
      <c r="C20" s="184" t="s">
        <v>812</v>
      </c>
      <c r="D20" s="178" t="s">
        <v>255</v>
      </c>
      <c r="E20" s="179">
        <v>1</v>
      </c>
      <c r="F20" s="180"/>
      <c r="G20" s="181">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252</v>
      </c>
      <c r="T20" s="161" t="s">
        <v>188</v>
      </c>
      <c r="U20" s="161">
        <v>0</v>
      </c>
      <c r="V20" s="161">
        <f t="shared" si="6"/>
        <v>0</v>
      </c>
      <c r="W20" s="161"/>
      <c r="X20" s="161" t="s">
        <v>206</v>
      </c>
      <c r="Y20" s="151"/>
      <c r="Z20" s="151"/>
      <c r="AA20" s="151"/>
      <c r="AB20" s="151"/>
      <c r="AC20" s="151"/>
      <c r="AD20" s="151"/>
      <c r="AE20" s="151"/>
      <c r="AF20" s="151"/>
      <c r="AG20" s="151" t="s">
        <v>258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6">
        <v>13</v>
      </c>
      <c r="B21" s="177" t="s">
        <v>552</v>
      </c>
      <c r="C21" s="184" t="s">
        <v>813</v>
      </c>
      <c r="D21" s="178" t="s">
        <v>255</v>
      </c>
      <c r="E21" s="179">
        <v>4</v>
      </c>
      <c r="F21" s="180"/>
      <c r="G21" s="181">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252</v>
      </c>
      <c r="T21" s="161" t="s">
        <v>188</v>
      </c>
      <c r="U21" s="161">
        <v>0</v>
      </c>
      <c r="V21" s="161">
        <f t="shared" si="6"/>
        <v>0</v>
      </c>
      <c r="W21" s="161"/>
      <c r="X21" s="161" t="s">
        <v>206</v>
      </c>
      <c r="Y21" s="151"/>
      <c r="Z21" s="151"/>
      <c r="AA21" s="151"/>
      <c r="AB21" s="151"/>
      <c r="AC21" s="151"/>
      <c r="AD21" s="151"/>
      <c r="AE21" s="151"/>
      <c r="AF21" s="151"/>
      <c r="AG21" s="151" t="s">
        <v>258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6">
        <v>14</v>
      </c>
      <c r="B22" s="177" t="s">
        <v>554</v>
      </c>
      <c r="C22" s="184" t="s">
        <v>814</v>
      </c>
      <c r="D22" s="178" t="s">
        <v>627</v>
      </c>
      <c r="E22" s="179">
        <v>1</v>
      </c>
      <c r="F22" s="180"/>
      <c r="G22" s="181">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252</v>
      </c>
      <c r="T22" s="161" t="s">
        <v>188</v>
      </c>
      <c r="U22" s="161">
        <v>0</v>
      </c>
      <c r="V22" s="161">
        <f t="shared" si="6"/>
        <v>0</v>
      </c>
      <c r="W22" s="161"/>
      <c r="X22" s="161" t="s">
        <v>206</v>
      </c>
      <c r="Y22" s="151"/>
      <c r="Z22" s="151"/>
      <c r="AA22" s="151"/>
      <c r="AB22" s="151"/>
      <c r="AC22" s="151"/>
      <c r="AD22" s="151"/>
      <c r="AE22" s="151"/>
      <c r="AF22" s="151"/>
      <c r="AG22" s="151" t="s">
        <v>258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6">
        <v>15</v>
      </c>
      <c r="B23" s="177" t="s">
        <v>647</v>
      </c>
      <c r="C23" s="184" t="s">
        <v>815</v>
      </c>
      <c r="D23" s="178" t="s">
        <v>251</v>
      </c>
      <c r="E23" s="179">
        <v>1</v>
      </c>
      <c r="F23" s="180"/>
      <c r="G23" s="181">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252</v>
      </c>
      <c r="T23" s="161" t="s">
        <v>188</v>
      </c>
      <c r="U23" s="161">
        <v>0</v>
      </c>
      <c r="V23" s="161">
        <f t="shared" si="6"/>
        <v>0</v>
      </c>
      <c r="W23" s="161"/>
      <c r="X23" s="161" t="s">
        <v>206</v>
      </c>
      <c r="Y23" s="151"/>
      <c r="Z23" s="151"/>
      <c r="AA23" s="151"/>
      <c r="AB23" s="151"/>
      <c r="AC23" s="151"/>
      <c r="AD23" s="151"/>
      <c r="AE23" s="151"/>
      <c r="AF23" s="151"/>
      <c r="AG23" s="151" t="s">
        <v>258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16</v>
      </c>
      <c r="B24" s="171" t="s">
        <v>649</v>
      </c>
      <c r="C24" s="185" t="s">
        <v>816</v>
      </c>
      <c r="D24" s="172" t="s">
        <v>251</v>
      </c>
      <c r="E24" s="173">
        <v>1</v>
      </c>
      <c r="F24" s="174"/>
      <c r="G24" s="175">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252</v>
      </c>
      <c r="T24" s="161" t="s">
        <v>188</v>
      </c>
      <c r="U24" s="161">
        <v>0</v>
      </c>
      <c r="V24" s="161">
        <f t="shared" si="6"/>
        <v>0</v>
      </c>
      <c r="W24" s="161"/>
      <c r="X24" s="161" t="s">
        <v>206</v>
      </c>
      <c r="Y24" s="151"/>
      <c r="Z24" s="151"/>
      <c r="AA24" s="151"/>
      <c r="AB24" s="151"/>
      <c r="AC24" s="151"/>
      <c r="AD24" s="151"/>
      <c r="AE24" s="151"/>
      <c r="AF24" s="151"/>
      <c r="AG24" s="151" t="s">
        <v>258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75" t="s">
        <v>802</v>
      </c>
      <c r="D25" s="276"/>
      <c r="E25" s="276"/>
      <c r="F25" s="276"/>
      <c r="G25" s="276"/>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571</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c r="A26" s="3"/>
      <c r="B26" s="4"/>
      <c r="C26" s="186"/>
      <c r="D26" s="6"/>
      <c r="E26" s="3"/>
      <c r="F26" s="3"/>
      <c r="G26" s="3"/>
      <c r="H26" s="3"/>
      <c r="I26" s="3"/>
      <c r="J26" s="3"/>
      <c r="K26" s="3"/>
      <c r="L26" s="3"/>
      <c r="M26" s="3"/>
      <c r="N26" s="3"/>
      <c r="O26" s="3"/>
      <c r="P26" s="3"/>
      <c r="Q26" s="3"/>
      <c r="R26" s="3"/>
      <c r="S26" s="3"/>
      <c r="T26" s="3"/>
      <c r="U26" s="3"/>
      <c r="V26" s="3"/>
      <c r="W26" s="3"/>
      <c r="X26" s="3"/>
      <c r="AE26">
        <v>15</v>
      </c>
      <c r="AF26">
        <v>21</v>
      </c>
      <c r="AG26" t="s">
        <v>164</v>
      </c>
    </row>
    <row r="27" spans="1:60">
      <c r="A27" s="154"/>
      <c r="B27" s="155" t="s">
        <v>31</v>
      </c>
      <c r="C27" s="187"/>
      <c r="D27" s="156"/>
      <c r="E27" s="157"/>
      <c r="F27" s="157"/>
      <c r="G27" s="182">
        <f>G8</f>
        <v>0</v>
      </c>
      <c r="H27" s="3"/>
      <c r="I27" s="3"/>
      <c r="J27" s="3"/>
      <c r="K27" s="3"/>
      <c r="L27" s="3"/>
      <c r="M27" s="3"/>
      <c r="N27" s="3"/>
      <c r="O27" s="3"/>
      <c r="P27" s="3"/>
      <c r="Q27" s="3"/>
      <c r="R27" s="3"/>
      <c r="S27" s="3"/>
      <c r="T27" s="3"/>
      <c r="U27" s="3"/>
      <c r="V27" s="3"/>
      <c r="W27" s="3"/>
      <c r="X27" s="3"/>
      <c r="AE27">
        <f>SUMIF(L7:L25,AE26,G7:G25)</f>
        <v>0</v>
      </c>
      <c r="AF27">
        <f>SUMIF(L7:L25,AF26,G7:G25)</f>
        <v>0</v>
      </c>
      <c r="AG27" t="s">
        <v>199</v>
      </c>
    </row>
    <row r="28" spans="1:60">
      <c r="A28" s="3"/>
      <c r="B28" s="4"/>
      <c r="C28" s="186"/>
      <c r="D28" s="6"/>
      <c r="E28" s="3"/>
      <c r="F28" s="3"/>
      <c r="G28" s="3"/>
      <c r="H28" s="3"/>
      <c r="I28" s="3"/>
      <c r="J28" s="3"/>
      <c r="K28" s="3"/>
      <c r="L28" s="3"/>
      <c r="M28" s="3"/>
      <c r="N28" s="3"/>
      <c r="O28" s="3"/>
      <c r="P28" s="3"/>
      <c r="Q28" s="3"/>
      <c r="R28" s="3"/>
      <c r="S28" s="3"/>
      <c r="T28" s="3"/>
      <c r="U28" s="3"/>
      <c r="V28" s="3"/>
      <c r="W28" s="3"/>
      <c r="X28" s="3"/>
    </row>
    <row r="29" spans="1:60">
      <c r="A29" s="3"/>
      <c r="B29" s="4"/>
      <c r="C29" s="186"/>
      <c r="D29" s="6"/>
      <c r="E29" s="3"/>
      <c r="F29" s="3"/>
      <c r="G29" s="3"/>
      <c r="H29" s="3"/>
      <c r="I29" s="3"/>
      <c r="J29" s="3"/>
      <c r="K29" s="3"/>
      <c r="L29" s="3"/>
      <c r="M29" s="3"/>
      <c r="N29" s="3"/>
      <c r="O29" s="3"/>
      <c r="P29" s="3"/>
      <c r="Q29" s="3"/>
      <c r="R29" s="3"/>
      <c r="S29" s="3"/>
      <c r="T29" s="3"/>
      <c r="U29" s="3"/>
      <c r="V29" s="3"/>
      <c r="W29" s="3"/>
      <c r="X29" s="3"/>
    </row>
    <row r="30" spans="1:60">
      <c r="A30" s="273" t="s">
        <v>200</v>
      </c>
      <c r="B30" s="273"/>
      <c r="C30" s="274"/>
      <c r="D30" s="6"/>
      <c r="E30" s="3"/>
      <c r="F30" s="3"/>
      <c r="G30" s="3"/>
      <c r="H30" s="3"/>
      <c r="I30" s="3"/>
      <c r="J30" s="3"/>
      <c r="K30" s="3"/>
      <c r="L30" s="3"/>
      <c r="M30" s="3"/>
      <c r="N30" s="3"/>
      <c r="O30" s="3"/>
      <c r="P30" s="3"/>
      <c r="Q30" s="3"/>
      <c r="R30" s="3"/>
      <c r="S30" s="3"/>
      <c r="T30" s="3"/>
      <c r="U30" s="3"/>
      <c r="V30" s="3"/>
      <c r="W30" s="3"/>
      <c r="X30" s="3"/>
    </row>
    <row r="31" spans="1:60">
      <c r="A31" s="254"/>
      <c r="B31" s="255"/>
      <c r="C31" s="256"/>
      <c r="D31" s="255"/>
      <c r="E31" s="255"/>
      <c r="F31" s="255"/>
      <c r="G31" s="257"/>
      <c r="H31" s="3"/>
      <c r="I31" s="3"/>
      <c r="J31" s="3"/>
      <c r="K31" s="3"/>
      <c r="L31" s="3"/>
      <c r="M31" s="3"/>
      <c r="N31" s="3"/>
      <c r="O31" s="3"/>
      <c r="P31" s="3"/>
      <c r="Q31" s="3"/>
      <c r="R31" s="3"/>
      <c r="S31" s="3"/>
      <c r="T31" s="3"/>
      <c r="U31" s="3"/>
      <c r="V31" s="3"/>
      <c r="W31" s="3"/>
      <c r="X31" s="3"/>
      <c r="AG31" t="s">
        <v>201</v>
      </c>
    </row>
    <row r="32" spans="1:60">
      <c r="A32" s="258"/>
      <c r="B32" s="259"/>
      <c r="C32" s="260"/>
      <c r="D32" s="259"/>
      <c r="E32" s="259"/>
      <c r="F32" s="259"/>
      <c r="G32" s="261"/>
      <c r="H32" s="3"/>
      <c r="I32" s="3"/>
      <c r="J32" s="3"/>
      <c r="K32" s="3"/>
      <c r="L32" s="3"/>
      <c r="M32" s="3"/>
      <c r="N32" s="3"/>
      <c r="O32" s="3"/>
      <c r="P32" s="3"/>
      <c r="Q32" s="3"/>
      <c r="R32" s="3"/>
      <c r="S32" s="3"/>
      <c r="T32" s="3"/>
      <c r="U32" s="3"/>
      <c r="V32" s="3"/>
      <c r="W32" s="3"/>
      <c r="X32" s="3"/>
    </row>
    <row r="33" spans="1:33">
      <c r="A33" s="258"/>
      <c r="B33" s="259"/>
      <c r="C33" s="260"/>
      <c r="D33" s="259"/>
      <c r="E33" s="259"/>
      <c r="F33" s="259"/>
      <c r="G33" s="261"/>
      <c r="H33" s="3"/>
      <c r="I33" s="3"/>
      <c r="J33" s="3"/>
      <c r="K33" s="3"/>
      <c r="L33" s="3"/>
      <c r="M33" s="3"/>
      <c r="N33" s="3"/>
      <c r="O33" s="3"/>
      <c r="P33" s="3"/>
      <c r="Q33" s="3"/>
      <c r="R33" s="3"/>
      <c r="S33" s="3"/>
      <c r="T33" s="3"/>
      <c r="U33" s="3"/>
      <c r="V33" s="3"/>
      <c r="W33" s="3"/>
      <c r="X33" s="3"/>
    </row>
    <row r="34" spans="1:33">
      <c r="A34" s="258"/>
      <c r="B34" s="259"/>
      <c r="C34" s="260"/>
      <c r="D34" s="259"/>
      <c r="E34" s="259"/>
      <c r="F34" s="259"/>
      <c r="G34" s="261"/>
      <c r="H34" s="3"/>
      <c r="I34" s="3"/>
      <c r="J34" s="3"/>
      <c r="K34" s="3"/>
      <c r="L34" s="3"/>
      <c r="M34" s="3"/>
      <c r="N34" s="3"/>
      <c r="O34" s="3"/>
      <c r="P34" s="3"/>
      <c r="Q34" s="3"/>
      <c r="R34" s="3"/>
      <c r="S34" s="3"/>
      <c r="T34" s="3"/>
      <c r="U34" s="3"/>
      <c r="V34" s="3"/>
      <c r="W34" s="3"/>
      <c r="X34" s="3"/>
    </row>
    <row r="35" spans="1:33">
      <c r="A35" s="262"/>
      <c r="B35" s="263"/>
      <c r="C35" s="264"/>
      <c r="D35" s="263"/>
      <c r="E35" s="263"/>
      <c r="F35" s="263"/>
      <c r="G35" s="265"/>
      <c r="H35" s="3"/>
      <c r="I35" s="3"/>
      <c r="J35" s="3"/>
      <c r="K35" s="3"/>
      <c r="L35" s="3"/>
      <c r="M35" s="3"/>
      <c r="N35" s="3"/>
      <c r="O35" s="3"/>
      <c r="P35" s="3"/>
      <c r="Q35" s="3"/>
      <c r="R35" s="3"/>
      <c r="S35" s="3"/>
      <c r="T35" s="3"/>
      <c r="U35" s="3"/>
      <c r="V35" s="3"/>
      <c r="W35" s="3"/>
      <c r="X35" s="3"/>
    </row>
    <row r="36" spans="1:33">
      <c r="A36" s="3"/>
      <c r="B36" s="4"/>
      <c r="C36" s="186"/>
      <c r="D36" s="6"/>
      <c r="E36" s="3"/>
      <c r="F36" s="3"/>
      <c r="G36" s="3"/>
      <c r="H36" s="3"/>
      <c r="I36" s="3"/>
      <c r="J36" s="3"/>
      <c r="K36" s="3"/>
      <c r="L36" s="3"/>
      <c r="M36" s="3"/>
      <c r="N36" s="3"/>
      <c r="O36" s="3"/>
      <c r="P36" s="3"/>
      <c r="Q36" s="3"/>
      <c r="R36" s="3"/>
      <c r="S36" s="3"/>
      <c r="T36" s="3"/>
      <c r="U36" s="3"/>
      <c r="V36" s="3"/>
      <c r="W36" s="3"/>
      <c r="X36" s="3"/>
    </row>
    <row r="37" spans="1:33">
      <c r="C37" s="188"/>
      <c r="D37" s="10"/>
      <c r="AG37" t="s">
        <v>202</v>
      </c>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7">
    <mergeCell ref="A31:G35"/>
    <mergeCell ref="C25:G25"/>
    <mergeCell ref="A1:G1"/>
    <mergeCell ref="C2:G2"/>
    <mergeCell ref="C3:G3"/>
    <mergeCell ref="C4:G4"/>
    <mergeCell ref="A30:C3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4999"/>
  <sheetViews>
    <sheetView tabSelected="1" workbookViewId="0">
      <pane ySplit="7" topLeftCell="A65" activePane="bottomLeft" state="frozen"/>
      <selection pane="bottomLeft" activeCell="A74" sqref="A74"/>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60</v>
      </c>
      <c r="C4" s="270" t="s">
        <v>61</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177</v>
      </c>
      <c r="B8" s="165" t="s">
        <v>87</v>
      </c>
      <c r="C8" s="183" t="s">
        <v>88</v>
      </c>
      <c r="D8" s="166"/>
      <c r="E8" s="167"/>
      <c r="F8" s="168"/>
      <c r="G8" s="169">
        <f>SUMIF(AG9:AG18,"&lt;&gt;NOR",G9:G18)</f>
        <v>0</v>
      </c>
      <c r="H8" s="163"/>
      <c r="I8" s="163">
        <f>SUM(I9:I18)</f>
        <v>0</v>
      </c>
      <c r="J8" s="163"/>
      <c r="K8" s="163">
        <f>SUM(K9:K18)</f>
        <v>0</v>
      </c>
      <c r="L8" s="163"/>
      <c r="M8" s="163">
        <f>SUM(M9:M18)</f>
        <v>0</v>
      </c>
      <c r="N8" s="163"/>
      <c r="O8" s="163">
        <f>SUM(O9:O18)</f>
        <v>0</v>
      </c>
      <c r="P8" s="163"/>
      <c r="Q8" s="163">
        <f>SUM(Q9:Q18)</f>
        <v>0</v>
      </c>
      <c r="R8" s="163"/>
      <c r="S8" s="163"/>
      <c r="T8" s="163"/>
      <c r="U8" s="163"/>
      <c r="V8" s="163">
        <f>SUM(V9:V18)</f>
        <v>0</v>
      </c>
      <c r="W8" s="163"/>
      <c r="X8" s="163"/>
      <c r="AG8" t="s">
        <v>178</v>
      </c>
    </row>
    <row r="9" spans="1:60" outlineLevel="1">
      <c r="A9" s="176">
        <v>1</v>
      </c>
      <c r="B9" s="177" t="s">
        <v>789</v>
      </c>
      <c r="C9" s="184" t="s">
        <v>817</v>
      </c>
      <c r="D9" s="178" t="s">
        <v>205</v>
      </c>
      <c r="E9" s="179">
        <v>185</v>
      </c>
      <c r="F9" s="180"/>
      <c r="G9" s="181">
        <f t="shared" ref="G9:G18" si="0">ROUND(E9*F9,2)</f>
        <v>0</v>
      </c>
      <c r="H9" s="162"/>
      <c r="I9" s="161">
        <f t="shared" ref="I9:I18" si="1">ROUND(E9*H9,2)</f>
        <v>0</v>
      </c>
      <c r="J9" s="162"/>
      <c r="K9" s="161">
        <f t="shared" ref="K9:K18" si="2">ROUND(E9*J9,2)</f>
        <v>0</v>
      </c>
      <c r="L9" s="161">
        <v>21</v>
      </c>
      <c r="M9" s="161">
        <f t="shared" ref="M9:M18" si="3">G9*(1+L9/100)</f>
        <v>0</v>
      </c>
      <c r="N9" s="161">
        <v>0</v>
      </c>
      <c r="O9" s="161">
        <f t="shared" ref="O9:O18" si="4">ROUND(E9*N9,2)</f>
        <v>0</v>
      </c>
      <c r="P9" s="161">
        <v>0</v>
      </c>
      <c r="Q9" s="161">
        <f t="shared" ref="Q9:Q18" si="5">ROUND(E9*P9,2)</f>
        <v>0</v>
      </c>
      <c r="R9" s="161"/>
      <c r="S9" s="161" t="s">
        <v>252</v>
      </c>
      <c r="T9" s="161" t="s">
        <v>188</v>
      </c>
      <c r="U9" s="161">
        <v>0</v>
      </c>
      <c r="V9" s="161">
        <f t="shared" ref="V9:V18" si="6">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533</v>
      </c>
      <c r="C10" s="184" t="s">
        <v>818</v>
      </c>
      <c r="D10" s="178" t="s">
        <v>205</v>
      </c>
      <c r="E10" s="179">
        <v>30</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252</v>
      </c>
      <c r="T10" s="161" t="s">
        <v>188</v>
      </c>
      <c r="U10" s="161">
        <v>0</v>
      </c>
      <c r="V10" s="161">
        <f t="shared" si="6"/>
        <v>0</v>
      </c>
      <c r="W10" s="161"/>
      <c r="X10" s="161" t="s">
        <v>206</v>
      </c>
      <c r="Y10" s="151"/>
      <c r="Z10" s="151"/>
      <c r="AA10" s="151"/>
      <c r="AB10" s="151"/>
      <c r="AC10" s="151"/>
      <c r="AD10" s="151"/>
      <c r="AE10" s="151"/>
      <c r="AF10" s="151"/>
      <c r="AG10" s="151" t="s">
        <v>258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535</v>
      </c>
      <c r="C11" s="184" t="s">
        <v>819</v>
      </c>
      <c r="D11" s="178" t="s">
        <v>205</v>
      </c>
      <c r="E11" s="179">
        <v>30</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252</v>
      </c>
      <c r="T11" s="161" t="s">
        <v>188</v>
      </c>
      <c r="U11" s="161">
        <v>0</v>
      </c>
      <c r="V11" s="161">
        <f t="shared" si="6"/>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537</v>
      </c>
      <c r="C12" s="184" t="s">
        <v>820</v>
      </c>
      <c r="D12" s="178" t="s">
        <v>205</v>
      </c>
      <c r="E12" s="179">
        <v>30</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252</v>
      </c>
      <c r="T12" s="161" t="s">
        <v>188</v>
      </c>
      <c r="U12" s="161">
        <v>0</v>
      </c>
      <c r="V12" s="161">
        <f t="shared" si="6"/>
        <v>0</v>
      </c>
      <c r="W12" s="161"/>
      <c r="X12" s="161" t="s">
        <v>206</v>
      </c>
      <c r="Y12" s="151"/>
      <c r="Z12" s="151"/>
      <c r="AA12" s="151"/>
      <c r="AB12" s="151"/>
      <c r="AC12" s="151"/>
      <c r="AD12" s="151"/>
      <c r="AE12" s="151"/>
      <c r="AF12" s="151"/>
      <c r="AG12" s="151" t="s">
        <v>258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539</v>
      </c>
      <c r="C13" s="184" t="s">
        <v>821</v>
      </c>
      <c r="D13" s="178" t="s">
        <v>205</v>
      </c>
      <c r="E13" s="179">
        <v>1150</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252</v>
      </c>
      <c r="T13" s="161" t="s">
        <v>188</v>
      </c>
      <c r="U13" s="161">
        <v>0</v>
      </c>
      <c r="V13" s="161">
        <f t="shared" si="6"/>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6">
        <v>6</v>
      </c>
      <c r="B14" s="177" t="s">
        <v>541</v>
      </c>
      <c r="C14" s="184" t="s">
        <v>822</v>
      </c>
      <c r="D14" s="178" t="s">
        <v>205</v>
      </c>
      <c r="E14" s="179">
        <v>260</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252</v>
      </c>
      <c r="T14" s="161" t="s">
        <v>188</v>
      </c>
      <c r="U14" s="161">
        <v>0</v>
      </c>
      <c r="V14" s="161">
        <f t="shared" si="6"/>
        <v>0</v>
      </c>
      <c r="W14" s="161"/>
      <c r="X14" s="161" t="s">
        <v>206</v>
      </c>
      <c r="Y14" s="151"/>
      <c r="Z14" s="151"/>
      <c r="AA14" s="151"/>
      <c r="AB14" s="151"/>
      <c r="AC14" s="151"/>
      <c r="AD14" s="151"/>
      <c r="AE14" s="151"/>
      <c r="AF14" s="151"/>
      <c r="AG14" s="151" t="s">
        <v>258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6">
        <v>7</v>
      </c>
      <c r="B15" s="177" t="s">
        <v>543</v>
      </c>
      <c r="C15" s="184" t="s">
        <v>823</v>
      </c>
      <c r="D15" s="178" t="s">
        <v>205</v>
      </c>
      <c r="E15" s="179">
        <v>1250</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252</v>
      </c>
      <c r="T15" s="161" t="s">
        <v>188</v>
      </c>
      <c r="U15" s="161">
        <v>0</v>
      </c>
      <c r="V15" s="161">
        <f t="shared" si="6"/>
        <v>0</v>
      </c>
      <c r="W15" s="161"/>
      <c r="X15" s="161" t="s">
        <v>206</v>
      </c>
      <c r="Y15" s="151"/>
      <c r="Z15" s="151"/>
      <c r="AA15" s="151"/>
      <c r="AB15" s="151"/>
      <c r="AC15" s="151"/>
      <c r="AD15" s="151"/>
      <c r="AE15" s="151"/>
      <c r="AF15" s="151"/>
      <c r="AG15" s="151" t="s">
        <v>258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6">
        <v>8</v>
      </c>
      <c r="B16" s="177" t="s">
        <v>642</v>
      </c>
      <c r="C16" s="184" t="s">
        <v>824</v>
      </c>
      <c r="D16" s="178" t="s">
        <v>205</v>
      </c>
      <c r="E16" s="179">
        <v>620</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252</v>
      </c>
      <c r="T16" s="161" t="s">
        <v>188</v>
      </c>
      <c r="U16" s="161">
        <v>0</v>
      </c>
      <c r="V16" s="161">
        <f t="shared" si="6"/>
        <v>0</v>
      </c>
      <c r="W16" s="161"/>
      <c r="X16" s="161" t="s">
        <v>206</v>
      </c>
      <c r="Y16" s="151"/>
      <c r="Z16" s="151"/>
      <c r="AA16" s="151"/>
      <c r="AB16" s="151"/>
      <c r="AC16" s="151"/>
      <c r="AD16" s="151"/>
      <c r="AE16" s="151"/>
      <c r="AF16" s="151"/>
      <c r="AG16" s="151" t="s">
        <v>258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6">
        <v>9</v>
      </c>
      <c r="B17" s="177" t="s">
        <v>798</v>
      </c>
      <c r="C17" s="184" t="s">
        <v>825</v>
      </c>
      <c r="D17" s="178" t="s">
        <v>205</v>
      </c>
      <c r="E17" s="179">
        <v>25</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252</v>
      </c>
      <c r="T17" s="161" t="s">
        <v>188</v>
      </c>
      <c r="U17" s="161">
        <v>0</v>
      </c>
      <c r="V17" s="161">
        <f t="shared" si="6"/>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6">
        <v>10</v>
      </c>
      <c r="B18" s="177" t="s">
        <v>545</v>
      </c>
      <c r="C18" s="184" t="s">
        <v>826</v>
      </c>
      <c r="D18" s="178" t="s">
        <v>205</v>
      </c>
      <c r="E18" s="179">
        <v>30</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252</v>
      </c>
      <c r="T18" s="161" t="s">
        <v>188</v>
      </c>
      <c r="U18" s="161">
        <v>0</v>
      </c>
      <c r="V18" s="161">
        <f t="shared" si="6"/>
        <v>0</v>
      </c>
      <c r="W18" s="161"/>
      <c r="X18" s="161" t="s">
        <v>206</v>
      </c>
      <c r="Y18" s="151"/>
      <c r="Z18" s="151"/>
      <c r="AA18" s="151"/>
      <c r="AB18" s="151"/>
      <c r="AC18" s="151"/>
      <c r="AD18" s="151"/>
      <c r="AE18" s="151"/>
      <c r="AF18" s="151"/>
      <c r="AG18" s="151" t="s">
        <v>258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c r="A19" s="164" t="s">
        <v>177</v>
      </c>
      <c r="B19" s="165" t="s">
        <v>90</v>
      </c>
      <c r="C19" s="183" t="s">
        <v>91</v>
      </c>
      <c r="D19" s="166"/>
      <c r="E19" s="167"/>
      <c r="F19" s="168"/>
      <c r="G19" s="169">
        <f>SUMIF(AG20:AG32,"&lt;&gt;NOR",G20:G32)</f>
        <v>0</v>
      </c>
      <c r="H19" s="163"/>
      <c r="I19" s="163">
        <f>SUM(I20:I32)</f>
        <v>0</v>
      </c>
      <c r="J19" s="163"/>
      <c r="K19" s="163">
        <f>SUM(K20:K32)</f>
        <v>0</v>
      </c>
      <c r="L19" s="163"/>
      <c r="M19" s="163">
        <f>SUM(M20:M32)</f>
        <v>0</v>
      </c>
      <c r="N19" s="163"/>
      <c r="O19" s="163">
        <f>SUM(O20:O32)</f>
        <v>0</v>
      </c>
      <c r="P19" s="163"/>
      <c r="Q19" s="163">
        <f>SUM(Q20:Q32)</f>
        <v>0</v>
      </c>
      <c r="R19" s="163"/>
      <c r="S19" s="163"/>
      <c r="T19" s="163"/>
      <c r="U19" s="163"/>
      <c r="V19" s="163">
        <f>SUM(V20:V32)</f>
        <v>0</v>
      </c>
      <c r="W19" s="163"/>
      <c r="X19" s="163"/>
      <c r="AG19" t="s">
        <v>178</v>
      </c>
    </row>
    <row r="20" spans="1:60" outlineLevel="1">
      <c r="A20" s="176">
        <v>11</v>
      </c>
      <c r="B20" s="177" t="s">
        <v>548</v>
      </c>
      <c r="C20" s="184" t="s">
        <v>827</v>
      </c>
      <c r="D20" s="178" t="s">
        <v>255</v>
      </c>
      <c r="E20" s="179">
        <v>2</v>
      </c>
      <c r="F20" s="180"/>
      <c r="G20" s="181">
        <f t="shared" ref="G20:G32" si="7">ROUND(E20*F20,2)</f>
        <v>0</v>
      </c>
      <c r="H20" s="162"/>
      <c r="I20" s="161">
        <f t="shared" ref="I20:I32" si="8">ROUND(E20*H20,2)</f>
        <v>0</v>
      </c>
      <c r="J20" s="162"/>
      <c r="K20" s="161">
        <f t="shared" ref="K20:K32" si="9">ROUND(E20*J20,2)</f>
        <v>0</v>
      </c>
      <c r="L20" s="161">
        <v>21</v>
      </c>
      <c r="M20" s="161">
        <f t="shared" ref="M20:M32" si="10">G20*(1+L20/100)</f>
        <v>0</v>
      </c>
      <c r="N20" s="161">
        <v>0</v>
      </c>
      <c r="O20" s="161">
        <f t="shared" ref="O20:O32" si="11">ROUND(E20*N20,2)</f>
        <v>0</v>
      </c>
      <c r="P20" s="161">
        <v>0</v>
      </c>
      <c r="Q20" s="161">
        <f t="shared" ref="Q20:Q32" si="12">ROUND(E20*P20,2)</f>
        <v>0</v>
      </c>
      <c r="R20" s="161"/>
      <c r="S20" s="161" t="s">
        <v>252</v>
      </c>
      <c r="T20" s="161" t="s">
        <v>188</v>
      </c>
      <c r="U20" s="161">
        <v>0</v>
      </c>
      <c r="V20" s="161">
        <f t="shared" ref="V20:V32" si="13">ROUND(E20*U20,2)</f>
        <v>0</v>
      </c>
      <c r="W20" s="161"/>
      <c r="X20" s="161" t="s">
        <v>206</v>
      </c>
      <c r="Y20" s="151"/>
      <c r="Z20" s="151"/>
      <c r="AA20" s="151"/>
      <c r="AB20" s="151"/>
      <c r="AC20" s="151"/>
      <c r="AD20" s="151"/>
      <c r="AE20" s="151"/>
      <c r="AF20" s="151"/>
      <c r="AG20" s="151" t="s">
        <v>258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6">
        <v>12</v>
      </c>
      <c r="B21" s="177" t="s">
        <v>550</v>
      </c>
      <c r="C21" s="184" t="s">
        <v>828</v>
      </c>
      <c r="D21" s="178" t="s">
        <v>255</v>
      </c>
      <c r="E21" s="179">
        <v>12</v>
      </c>
      <c r="F21" s="180"/>
      <c r="G21" s="181">
        <f t="shared" si="7"/>
        <v>0</v>
      </c>
      <c r="H21" s="162"/>
      <c r="I21" s="161">
        <f t="shared" si="8"/>
        <v>0</v>
      </c>
      <c r="J21" s="162"/>
      <c r="K21" s="161">
        <f t="shared" si="9"/>
        <v>0</v>
      </c>
      <c r="L21" s="161">
        <v>21</v>
      </c>
      <c r="M21" s="161">
        <f t="shared" si="10"/>
        <v>0</v>
      </c>
      <c r="N21" s="161">
        <v>0</v>
      </c>
      <c r="O21" s="161">
        <f t="shared" si="11"/>
        <v>0</v>
      </c>
      <c r="P21" s="161">
        <v>0</v>
      </c>
      <c r="Q21" s="161">
        <f t="shared" si="12"/>
        <v>0</v>
      </c>
      <c r="R21" s="161"/>
      <c r="S21" s="161" t="s">
        <v>252</v>
      </c>
      <c r="T21" s="161" t="s">
        <v>188</v>
      </c>
      <c r="U21" s="161">
        <v>0</v>
      </c>
      <c r="V21" s="161">
        <f t="shared" si="13"/>
        <v>0</v>
      </c>
      <c r="W21" s="161"/>
      <c r="X21" s="161" t="s">
        <v>206</v>
      </c>
      <c r="Y21" s="151"/>
      <c r="Z21" s="151"/>
      <c r="AA21" s="151"/>
      <c r="AB21" s="151"/>
      <c r="AC21" s="151"/>
      <c r="AD21" s="151"/>
      <c r="AE21" s="151"/>
      <c r="AF21" s="151"/>
      <c r="AG21" s="151" t="s">
        <v>258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6">
        <v>13</v>
      </c>
      <c r="B22" s="177" t="s">
        <v>552</v>
      </c>
      <c r="C22" s="184" t="s">
        <v>829</v>
      </c>
      <c r="D22" s="178" t="s">
        <v>255</v>
      </c>
      <c r="E22" s="179">
        <v>21</v>
      </c>
      <c r="F22" s="180"/>
      <c r="G22" s="181">
        <f t="shared" si="7"/>
        <v>0</v>
      </c>
      <c r="H22" s="162"/>
      <c r="I22" s="161">
        <f t="shared" si="8"/>
        <v>0</v>
      </c>
      <c r="J22" s="162"/>
      <c r="K22" s="161">
        <f t="shared" si="9"/>
        <v>0</v>
      </c>
      <c r="L22" s="161">
        <v>21</v>
      </c>
      <c r="M22" s="161">
        <f t="shared" si="10"/>
        <v>0</v>
      </c>
      <c r="N22" s="161">
        <v>0</v>
      </c>
      <c r="O22" s="161">
        <f t="shared" si="11"/>
        <v>0</v>
      </c>
      <c r="P22" s="161">
        <v>0</v>
      </c>
      <c r="Q22" s="161">
        <f t="shared" si="12"/>
        <v>0</v>
      </c>
      <c r="R22" s="161"/>
      <c r="S22" s="161" t="s">
        <v>252</v>
      </c>
      <c r="T22" s="161" t="s">
        <v>188</v>
      </c>
      <c r="U22" s="161">
        <v>0</v>
      </c>
      <c r="V22" s="161">
        <f t="shared" si="13"/>
        <v>0</v>
      </c>
      <c r="W22" s="161"/>
      <c r="X22" s="161" t="s">
        <v>206</v>
      </c>
      <c r="Y22" s="151"/>
      <c r="Z22" s="151"/>
      <c r="AA22" s="151"/>
      <c r="AB22" s="151"/>
      <c r="AC22" s="151"/>
      <c r="AD22" s="151"/>
      <c r="AE22" s="151"/>
      <c r="AF22" s="151"/>
      <c r="AG22" s="151" t="s">
        <v>258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6">
        <v>14</v>
      </c>
      <c r="B23" s="177" t="s">
        <v>554</v>
      </c>
      <c r="C23" s="184" t="s">
        <v>830</v>
      </c>
      <c r="D23" s="178" t="s">
        <v>251</v>
      </c>
      <c r="E23" s="179">
        <v>16</v>
      </c>
      <c r="F23" s="180"/>
      <c r="G23" s="181">
        <f t="shared" si="7"/>
        <v>0</v>
      </c>
      <c r="H23" s="162"/>
      <c r="I23" s="161">
        <f t="shared" si="8"/>
        <v>0</v>
      </c>
      <c r="J23" s="162"/>
      <c r="K23" s="161">
        <f t="shared" si="9"/>
        <v>0</v>
      </c>
      <c r="L23" s="161">
        <v>21</v>
      </c>
      <c r="M23" s="161">
        <f t="shared" si="10"/>
        <v>0</v>
      </c>
      <c r="N23" s="161">
        <v>0</v>
      </c>
      <c r="O23" s="161">
        <f t="shared" si="11"/>
        <v>0</v>
      </c>
      <c r="P23" s="161">
        <v>0</v>
      </c>
      <c r="Q23" s="161">
        <f t="shared" si="12"/>
        <v>0</v>
      </c>
      <c r="R23" s="161"/>
      <c r="S23" s="161" t="s">
        <v>252</v>
      </c>
      <c r="T23" s="161" t="s">
        <v>188</v>
      </c>
      <c r="U23" s="161">
        <v>0</v>
      </c>
      <c r="V23" s="161">
        <f t="shared" si="13"/>
        <v>0</v>
      </c>
      <c r="W23" s="161"/>
      <c r="X23" s="161" t="s">
        <v>206</v>
      </c>
      <c r="Y23" s="151"/>
      <c r="Z23" s="151"/>
      <c r="AA23" s="151"/>
      <c r="AB23" s="151"/>
      <c r="AC23" s="151"/>
      <c r="AD23" s="151"/>
      <c r="AE23" s="151"/>
      <c r="AF23" s="151"/>
      <c r="AG23" s="151" t="s">
        <v>258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15</v>
      </c>
      <c r="B24" s="177" t="s">
        <v>647</v>
      </c>
      <c r="C24" s="184" t="s">
        <v>831</v>
      </c>
      <c r="D24" s="178" t="s">
        <v>255</v>
      </c>
      <c r="E24" s="179">
        <v>2</v>
      </c>
      <c r="F24" s="180"/>
      <c r="G24" s="181">
        <f t="shared" si="7"/>
        <v>0</v>
      </c>
      <c r="H24" s="162"/>
      <c r="I24" s="161">
        <f t="shared" si="8"/>
        <v>0</v>
      </c>
      <c r="J24" s="162"/>
      <c r="K24" s="161">
        <f t="shared" si="9"/>
        <v>0</v>
      </c>
      <c r="L24" s="161">
        <v>21</v>
      </c>
      <c r="M24" s="161">
        <f t="shared" si="10"/>
        <v>0</v>
      </c>
      <c r="N24" s="161">
        <v>0</v>
      </c>
      <c r="O24" s="161">
        <f t="shared" si="11"/>
        <v>0</v>
      </c>
      <c r="P24" s="161">
        <v>0</v>
      </c>
      <c r="Q24" s="161">
        <f t="shared" si="12"/>
        <v>0</v>
      </c>
      <c r="R24" s="161"/>
      <c r="S24" s="161" t="s">
        <v>252</v>
      </c>
      <c r="T24" s="161" t="s">
        <v>188</v>
      </c>
      <c r="U24" s="161">
        <v>0</v>
      </c>
      <c r="V24" s="161">
        <f t="shared" si="13"/>
        <v>0</v>
      </c>
      <c r="W24" s="161"/>
      <c r="X24" s="161" t="s">
        <v>206</v>
      </c>
      <c r="Y24" s="151"/>
      <c r="Z24" s="151"/>
      <c r="AA24" s="151"/>
      <c r="AB24" s="151"/>
      <c r="AC24" s="151"/>
      <c r="AD24" s="151"/>
      <c r="AE24" s="151"/>
      <c r="AF24" s="151"/>
      <c r="AG24" s="151" t="s">
        <v>258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6">
        <v>16</v>
      </c>
      <c r="B25" s="177" t="s">
        <v>649</v>
      </c>
      <c r="C25" s="184" t="s">
        <v>832</v>
      </c>
      <c r="D25" s="178" t="s">
        <v>255</v>
      </c>
      <c r="E25" s="179">
        <v>8</v>
      </c>
      <c r="F25" s="180"/>
      <c r="G25" s="181">
        <f t="shared" si="7"/>
        <v>0</v>
      </c>
      <c r="H25" s="162"/>
      <c r="I25" s="161">
        <f t="shared" si="8"/>
        <v>0</v>
      </c>
      <c r="J25" s="162"/>
      <c r="K25" s="161">
        <f t="shared" si="9"/>
        <v>0</v>
      </c>
      <c r="L25" s="161">
        <v>21</v>
      </c>
      <c r="M25" s="161">
        <f t="shared" si="10"/>
        <v>0</v>
      </c>
      <c r="N25" s="161">
        <v>0</v>
      </c>
      <c r="O25" s="161">
        <f t="shared" si="11"/>
        <v>0</v>
      </c>
      <c r="P25" s="161">
        <v>0</v>
      </c>
      <c r="Q25" s="161">
        <f t="shared" si="12"/>
        <v>0</v>
      </c>
      <c r="R25" s="161"/>
      <c r="S25" s="161" t="s">
        <v>252</v>
      </c>
      <c r="T25" s="161" t="s">
        <v>188</v>
      </c>
      <c r="U25" s="161">
        <v>0</v>
      </c>
      <c r="V25" s="161">
        <f t="shared" si="13"/>
        <v>0</v>
      </c>
      <c r="W25" s="161"/>
      <c r="X25" s="161" t="s">
        <v>206</v>
      </c>
      <c r="Y25" s="151"/>
      <c r="Z25" s="151"/>
      <c r="AA25" s="151"/>
      <c r="AB25" s="151"/>
      <c r="AC25" s="151"/>
      <c r="AD25" s="151"/>
      <c r="AE25" s="151"/>
      <c r="AF25" s="151"/>
      <c r="AG25" s="151" t="s">
        <v>258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6">
        <v>17</v>
      </c>
      <c r="B26" s="177" t="s">
        <v>556</v>
      </c>
      <c r="C26" s="184" t="s">
        <v>833</v>
      </c>
      <c r="D26" s="178" t="s">
        <v>255</v>
      </c>
      <c r="E26" s="179">
        <v>7</v>
      </c>
      <c r="F26" s="180"/>
      <c r="G26" s="181">
        <f t="shared" si="7"/>
        <v>0</v>
      </c>
      <c r="H26" s="162"/>
      <c r="I26" s="161">
        <f t="shared" si="8"/>
        <v>0</v>
      </c>
      <c r="J26" s="162"/>
      <c r="K26" s="161">
        <f t="shared" si="9"/>
        <v>0</v>
      </c>
      <c r="L26" s="161">
        <v>21</v>
      </c>
      <c r="M26" s="161">
        <f t="shared" si="10"/>
        <v>0</v>
      </c>
      <c r="N26" s="161">
        <v>0</v>
      </c>
      <c r="O26" s="161">
        <f t="shared" si="11"/>
        <v>0</v>
      </c>
      <c r="P26" s="161">
        <v>0</v>
      </c>
      <c r="Q26" s="161">
        <f t="shared" si="12"/>
        <v>0</v>
      </c>
      <c r="R26" s="161"/>
      <c r="S26" s="161" t="s">
        <v>252</v>
      </c>
      <c r="T26" s="161" t="s">
        <v>188</v>
      </c>
      <c r="U26" s="161">
        <v>0</v>
      </c>
      <c r="V26" s="161">
        <f t="shared" si="13"/>
        <v>0</v>
      </c>
      <c r="W26" s="161"/>
      <c r="X26" s="161" t="s">
        <v>206</v>
      </c>
      <c r="Y26" s="151"/>
      <c r="Z26" s="151"/>
      <c r="AA26" s="151"/>
      <c r="AB26" s="151"/>
      <c r="AC26" s="151"/>
      <c r="AD26" s="151"/>
      <c r="AE26" s="151"/>
      <c r="AF26" s="151"/>
      <c r="AG26" s="151" t="s">
        <v>258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6">
        <v>18</v>
      </c>
      <c r="B27" s="177" t="s">
        <v>558</v>
      </c>
      <c r="C27" s="184" t="s">
        <v>832</v>
      </c>
      <c r="D27" s="178" t="s">
        <v>255</v>
      </c>
      <c r="E27" s="179">
        <v>8</v>
      </c>
      <c r="F27" s="180"/>
      <c r="G27" s="181">
        <f t="shared" si="7"/>
        <v>0</v>
      </c>
      <c r="H27" s="162"/>
      <c r="I27" s="161">
        <f t="shared" si="8"/>
        <v>0</v>
      </c>
      <c r="J27" s="162"/>
      <c r="K27" s="161">
        <f t="shared" si="9"/>
        <v>0</v>
      </c>
      <c r="L27" s="161">
        <v>21</v>
      </c>
      <c r="M27" s="161">
        <f t="shared" si="10"/>
        <v>0</v>
      </c>
      <c r="N27" s="161">
        <v>0</v>
      </c>
      <c r="O27" s="161">
        <f t="shared" si="11"/>
        <v>0</v>
      </c>
      <c r="P27" s="161">
        <v>0</v>
      </c>
      <c r="Q27" s="161">
        <f t="shared" si="12"/>
        <v>0</v>
      </c>
      <c r="R27" s="161"/>
      <c r="S27" s="161" t="s">
        <v>252</v>
      </c>
      <c r="T27" s="161" t="s">
        <v>188</v>
      </c>
      <c r="U27" s="161">
        <v>0</v>
      </c>
      <c r="V27" s="161">
        <f t="shared" si="13"/>
        <v>0</v>
      </c>
      <c r="W27" s="161"/>
      <c r="X27" s="161" t="s">
        <v>206</v>
      </c>
      <c r="Y27" s="151"/>
      <c r="Z27" s="151"/>
      <c r="AA27" s="151"/>
      <c r="AB27" s="151"/>
      <c r="AC27" s="151"/>
      <c r="AD27" s="151"/>
      <c r="AE27" s="151"/>
      <c r="AF27" s="151"/>
      <c r="AG27" s="151" t="s">
        <v>258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6">
        <v>19</v>
      </c>
      <c r="B28" s="177" t="s">
        <v>560</v>
      </c>
      <c r="C28" s="184" t="s">
        <v>832</v>
      </c>
      <c r="D28" s="178" t="s">
        <v>255</v>
      </c>
      <c r="E28" s="179">
        <v>2</v>
      </c>
      <c r="F28" s="180"/>
      <c r="G28" s="181">
        <f t="shared" si="7"/>
        <v>0</v>
      </c>
      <c r="H28" s="162"/>
      <c r="I28" s="161">
        <f t="shared" si="8"/>
        <v>0</v>
      </c>
      <c r="J28" s="162"/>
      <c r="K28" s="161">
        <f t="shared" si="9"/>
        <v>0</v>
      </c>
      <c r="L28" s="161">
        <v>21</v>
      </c>
      <c r="M28" s="161">
        <f t="shared" si="10"/>
        <v>0</v>
      </c>
      <c r="N28" s="161">
        <v>0</v>
      </c>
      <c r="O28" s="161">
        <f t="shared" si="11"/>
        <v>0</v>
      </c>
      <c r="P28" s="161">
        <v>0</v>
      </c>
      <c r="Q28" s="161">
        <f t="shared" si="12"/>
        <v>0</v>
      </c>
      <c r="R28" s="161"/>
      <c r="S28" s="161" t="s">
        <v>252</v>
      </c>
      <c r="T28" s="161" t="s">
        <v>188</v>
      </c>
      <c r="U28" s="161">
        <v>0</v>
      </c>
      <c r="V28" s="161">
        <f t="shared" si="13"/>
        <v>0</v>
      </c>
      <c r="W28" s="161"/>
      <c r="X28" s="161" t="s">
        <v>206</v>
      </c>
      <c r="Y28" s="151"/>
      <c r="Z28" s="151"/>
      <c r="AA28" s="151"/>
      <c r="AB28" s="151"/>
      <c r="AC28" s="151"/>
      <c r="AD28" s="151"/>
      <c r="AE28" s="151"/>
      <c r="AF28" s="151"/>
      <c r="AG28" s="151" t="s">
        <v>258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6">
        <v>20</v>
      </c>
      <c r="B29" s="177" t="s">
        <v>562</v>
      </c>
      <c r="C29" s="184" t="s">
        <v>834</v>
      </c>
      <c r="D29" s="178" t="s">
        <v>255</v>
      </c>
      <c r="E29" s="179">
        <v>7</v>
      </c>
      <c r="F29" s="180"/>
      <c r="G29" s="181">
        <f t="shared" si="7"/>
        <v>0</v>
      </c>
      <c r="H29" s="162"/>
      <c r="I29" s="161">
        <f t="shared" si="8"/>
        <v>0</v>
      </c>
      <c r="J29" s="162"/>
      <c r="K29" s="161">
        <f t="shared" si="9"/>
        <v>0</v>
      </c>
      <c r="L29" s="161">
        <v>21</v>
      </c>
      <c r="M29" s="161">
        <f t="shared" si="10"/>
        <v>0</v>
      </c>
      <c r="N29" s="161">
        <v>0</v>
      </c>
      <c r="O29" s="161">
        <f t="shared" si="11"/>
        <v>0</v>
      </c>
      <c r="P29" s="161">
        <v>0</v>
      </c>
      <c r="Q29" s="161">
        <f t="shared" si="12"/>
        <v>0</v>
      </c>
      <c r="R29" s="161"/>
      <c r="S29" s="161" t="s">
        <v>252</v>
      </c>
      <c r="T29" s="161" t="s">
        <v>188</v>
      </c>
      <c r="U29" s="161">
        <v>0</v>
      </c>
      <c r="V29" s="161">
        <f t="shared" si="13"/>
        <v>0</v>
      </c>
      <c r="W29" s="161"/>
      <c r="X29" s="161" t="s">
        <v>206</v>
      </c>
      <c r="Y29" s="151"/>
      <c r="Z29" s="151"/>
      <c r="AA29" s="151"/>
      <c r="AB29" s="151"/>
      <c r="AC29" s="151"/>
      <c r="AD29" s="151"/>
      <c r="AE29" s="151"/>
      <c r="AF29" s="151"/>
      <c r="AG29" s="151" t="s">
        <v>258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76">
        <v>21</v>
      </c>
      <c r="B30" s="177" t="s">
        <v>652</v>
      </c>
      <c r="C30" s="184" t="s">
        <v>835</v>
      </c>
      <c r="D30" s="178" t="s">
        <v>255</v>
      </c>
      <c r="E30" s="179">
        <v>3</v>
      </c>
      <c r="F30" s="180"/>
      <c r="G30" s="181">
        <f t="shared" si="7"/>
        <v>0</v>
      </c>
      <c r="H30" s="162"/>
      <c r="I30" s="161">
        <f t="shared" si="8"/>
        <v>0</v>
      </c>
      <c r="J30" s="162"/>
      <c r="K30" s="161">
        <f t="shared" si="9"/>
        <v>0</v>
      </c>
      <c r="L30" s="161">
        <v>21</v>
      </c>
      <c r="M30" s="161">
        <f t="shared" si="10"/>
        <v>0</v>
      </c>
      <c r="N30" s="161">
        <v>0</v>
      </c>
      <c r="O30" s="161">
        <f t="shared" si="11"/>
        <v>0</v>
      </c>
      <c r="P30" s="161">
        <v>0</v>
      </c>
      <c r="Q30" s="161">
        <f t="shared" si="12"/>
        <v>0</v>
      </c>
      <c r="R30" s="161"/>
      <c r="S30" s="161" t="s">
        <v>252</v>
      </c>
      <c r="T30" s="161" t="s">
        <v>188</v>
      </c>
      <c r="U30" s="161">
        <v>0</v>
      </c>
      <c r="V30" s="161">
        <f t="shared" si="13"/>
        <v>0</v>
      </c>
      <c r="W30" s="161"/>
      <c r="X30" s="161" t="s">
        <v>206</v>
      </c>
      <c r="Y30" s="151"/>
      <c r="Z30" s="151"/>
      <c r="AA30" s="151"/>
      <c r="AB30" s="151"/>
      <c r="AC30" s="151"/>
      <c r="AD30" s="151"/>
      <c r="AE30" s="151"/>
      <c r="AF30" s="151"/>
      <c r="AG30" s="151" t="s">
        <v>258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6">
        <v>22</v>
      </c>
      <c r="B31" s="177" t="s">
        <v>653</v>
      </c>
      <c r="C31" s="184" t="s">
        <v>836</v>
      </c>
      <c r="D31" s="178" t="s">
        <v>255</v>
      </c>
      <c r="E31" s="179">
        <v>3</v>
      </c>
      <c r="F31" s="180"/>
      <c r="G31" s="181">
        <f t="shared" si="7"/>
        <v>0</v>
      </c>
      <c r="H31" s="162"/>
      <c r="I31" s="161">
        <f t="shared" si="8"/>
        <v>0</v>
      </c>
      <c r="J31" s="162"/>
      <c r="K31" s="161">
        <f t="shared" si="9"/>
        <v>0</v>
      </c>
      <c r="L31" s="161">
        <v>21</v>
      </c>
      <c r="M31" s="161">
        <f t="shared" si="10"/>
        <v>0</v>
      </c>
      <c r="N31" s="161">
        <v>0</v>
      </c>
      <c r="O31" s="161">
        <f t="shared" si="11"/>
        <v>0</v>
      </c>
      <c r="P31" s="161">
        <v>0</v>
      </c>
      <c r="Q31" s="161">
        <f t="shared" si="12"/>
        <v>0</v>
      </c>
      <c r="R31" s="161"/>
      <c r="S31" s="161" t="s">
        <v>252</v>
      </c>
      <c r="T31" s="161" t="s">
        <v>188</v>
      </c>
      <c r="U31" s="161">
        <v>0</v>
      </c>
      <c r="V31" s="161">
        <f t="shared" si="13"/>
        <v>0</v>
      </c>
      <c r="W31" s="161"/>
      <c r="X31" s="161" t="s">
        <v>206</v>
      </c>
      <c r="Y31" s="151"/>
      <c r="Z31" s="151"/>
      <c r="AA31" s="151"/>
      <c r="AB31" s="151"/>
      <c r="AC31" s="151"/>
      <c r="AD31" s="151"/>
      <c r="AE31" s="151"/>
      <c r="AF31" s="151"/>
      <c r="AG31" s="151" t="s">
        <v>258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6">
        <v>23</v>
      </c>
      <c r="B32" s="177" t="s">
        <v>564</v>
      </c>
      <c r="C32" s="184" t="s">
        <v>837</v>
      </c>
      <c r="D32" s="178" t="s">
        <v>255</v>
      </c>
      <c r="E32" s="179">
        <v>3</v>
      </c>
      <c r="F32" s="180"/>
      <c r="G32" s="181">
        <f t="shared" si="7"/>
        <v>0</v>
      </c>
      <c r="H32" s="162"/>
      <c r="I32" s="161">
        <f t="shared" si="8"/>
        <v>0</v>
      </c>
      <c r="J32" s="162"/>
      <c r="K32" s="161">
        <f t="shared" si="9"/>
        <v>0</v>
      </c>
      <c r="L32" s="161">
        <v>21</v>
      </c>
      <c r="M32" s="161">
        <f t="shared" si="10"/>
        <v>0</v>
      </c>
      <c r="N32" s="161">
        <v>0</v>
      </c>
      <c r="O32" s="161">
        <f t="shared" si="11"/>
        <v>0</v>
      </c>
      <c r="P32" s="161">
        <v>0</v>
      </c>
      <c r="Q32" s="161">
        <f t="shared" si="12"/>
        <v>0</v>
      </c>
      <c r="R32" s="161"/>
      <c r="S32" s="161" t="s">
        <v>252</v>
      </c>
      <c r="T32" s="161" t="s">
        <v>188</v>
      </c>
      <c r="U32" s="161">
        <v>0</v>
      </c>
      <c r="V32" s="161">
        <f t="shared" si="13"/>
        <v>0</v>
      </c>
      <c r="W32" s="161"/>
      <c r="X32" s="161" t="s">
        <v>206</v>
      </c>
      <c r="Y32" s="151"/>
      <c r="Z32" s="151"/>
      <c r="AA32" s="151"/>
      <c r="AB32" s="151"/>
      <c r="AC32" s="151"/>
      <c r="AD32" s="151"/>
      <c r="AE32" s="151"/>
      <c r="AF32" s="151"/>
      <c r="AG32" s="151" t="s">
        <v>258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c r="A33" s="164" t="s">
        <v>177</v>
      </c>
      <c r="B33" s="165" t="s">
        <v>93</v>
      </c>
      <c r="C33" s="183" t="s">
        <v>94</v>
      </c>
      <c r="D33" s="166"/>
      <c r="E33" s="167"/>
      <c r="F33" s="168"/>
      <c r="G33" s="169">
        <f>SUMIF(AG34:AG36,"&lt;&gt;NOR",G34:G36)</f>
        <v>0</v>
      </c>
      <c r="H33" s="163"/>
      <c r="I33" s="163">
        <f>SUM(I34:I36)</f>
        <v>0</v>
      </c>
      <c r="J33" s="163"/>
      <c r="K33" s="163">
        <f>SUM(K34:K36)</f>
        <v>0</v>
      </c>
      <c r="L33" s="163"/>
      <c r="M33" s="163">
        <f>SUM(M34:M36)</f>
        <v>0</v>
      </c>
      <c r="N33" s="163"/>
      <c r="O33" s="163">
        <f>SUM(O34:O36)</f>
        <v>0</v>
      </c>
      <c r="P33" s="163"/>
      <c r="Q33" s="163">
        <f>SUM(Q34:Q36)</f>
        <v>0</v>
      </c>
      <c r="R33" s="163"/>
      <c r="S33" s="163"/>
      <c r="T33" s="163"/>
      <c r="U33" s="163"/>
      <c r="V33" s="163">
        <f>SUM(V34:V36)</f>
        <v>0</v>
      </c>
      <c r="W33" s="163"/>
      <c r="X33" s="163"/>
      <c r="AG33" t="s">
        <v>178</v>
      </c>
    </row>
    <row r="34" spans="1:60" outlineLevel="1">
      <c r="A34" s="176">
        <v>24</v>
      </c>
      <c r="B34" s="177" t="s">
        <v>654</v>
      </c>
      <c r="C34" s="184" t="s">
        <v>838</v>
      </c>
      <c r="D34" s="178" t="s">
        <v>255</v>
      </c>
      <c r="E34" s="179">
        <v>129</v>
      </c>
      <c r="F34" s="180"/>
      <c r="G34" s="181">
        <f>ROUND(E34*F34,2)</f>
        <v>0</v>
      </c>
      <c r="H34" s="162"/>
      <c r="I34" s="161">
        <f>ROUND(E34*H34,2)</f>
        <v>0</v>
      </c>
      <c r="J34" s="162"/>
      <c r="K34" s="161">
        <f>ROUND(E34*J34,2)</f>
        <v>0</v>
      </c>
      <c r="L34" s="161">
        <v>21</v>
      </c>
      <c r="M34" s="161">
        <f>G34*(1+L34/100)</f>
        <v>0</v>
      </c>
      <c r="N34" s="161">
        <v>0</v>
      </c>
      <c r="O34" s="161">
        <f>ROUND(E34*N34,2)</f>
        <v>0</v>
      </c>
      <c r="P34" s="161">
        <v>0</v>
      </c>
      <c r="Q34" s="161">
        <f>ROUND(E34*P34,2)</f>
        <v>0</v>
      </c>
      <c r="R34" s="161"/>
      <c r="S34" s="161" t="s">
        <v>252</v>
      </c>
      <c r="T34" s="161" t="s">
        <v>188</v>
      </c>
      <c r="U34" s="161">
        <v>0</v>
      </c>
      <c r="V34" s="161">
        <f>ROUND(E34*U34,2)</f>
        <v>0</v>
      </c>
      <c r="W34" s="161"/>
      <c r="X34" s="161" t="s">
        <v>206</v>
      </c>
      <c r="Y34" s="151"/>
      <c r="Z34" s="151"/>
      <c r="AA34" s="151"/>
      <c r="AB34" s="151"/>
      <c r="AC34" s="151"/>
      <c r="AD34" s="151"/>
      <c r="AE34" s="151"/>
      <c r="AF34" s="151"/>
      <c r="AG34" s="151" t="s">
        <v>258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6">
        <v>25</v>
      </c>
      <c r="B35" s="177" t="s">
        <v>655</v>
      </c>
      <c r="C35" s="184" t="s">
        <v>839</v>
      </c>
      <c r="D35" s="178" t="s">
        <v>255</v>
      </c>
      <c r="E35" s="179">
        <v>850</v>
      </c>
      <c r="F35" s="180"/>
      <c r="G35" s="181">
        <f>ROUND(E35*F35,2)</f>
        <v>0</v>
      </c>
      <c r="H35" s="162"/>
      <c r="I35" s="161">
        <f>ROUND(E35*H35,2)</f>
        <v>0</v>
      </c>
      <c r="J35" s="162"/>
      <c r="K35" s="161">
        <f>ROUND(E35*J35,2)</f>
        <v>0</v>
      </c>
      <c r="L35" s="161">
        <v>21</v>
      </c>
      <c r="M35" s="161">
        <f>G35*(1+L35/100)</f>
        <v>0</v>
      </c>
      <c r="N35" s="161">
        <v>0</v>
      </c>
      <c r="O35" s="161">
        <f>ROUND(E35*N35,2)</f>
        <v>0</v>
      </c>
      <c r="P35" s="161">
        <v>0</v>
      </c>
      <c r="Q35" s="161">
        <f>ROUND(E35*P35,2)</f>
        <v>0</v>
      </c>
      <c r="R35" s="161"/>
      <c r="S35" s="161" t="s">
        <v>252</v>
      </c>
      <c r="T35" s="161" t="s">
        <v>188</v>
      </c>
      <c r="U35" s="161">
        <v>0</v>
      </c>
      <c r="V35" s="161">
        <f>ROUND(E35*U35,2)</f>
        <v>0</v>
      </c>
      <c r="W35" s="161"/>
      <c r="X35" s="161" t="s">
        <v>206</v>
      </c>
      <c r="Y35" s="151"/>
      <c r="Z35" s="151"/>
      <c r="AA35" s="151"/>
      <c r="AB35" s="151"/>
      <c r="AC35" s="151"/>
      <c r="AD35" s="151"/>
      <c r="AE35" s="151"/>
      <c r="AF35" s="151"/>
      <c r="AG35" s="151" t="s">
        <v>258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6">
        <v>26</v>
      </c>
      <c r="B36" s="177" t="s">
        <v>566</v>
      </c>
      <c r="C36" s="184" t="s">
        <v>840</v>
      </c>
      <c r="D36" s="178" t="s">
        <v>255</v>
      </c>
      <c r="E36" s="179">
        <v>36</v>
      </c>
      <c r="F36" s="180"/>
      <c r="G36" s="181">
        <f>ROUND(E36*F36,2)</f>
        <v>0</v>
      </c>
      <c r="H36" s="162"/>
      <c r="I36" s="161">
        <f>ROUND(E36*H36,2)</f>
        <v>0</v>
      </c>
      <c r="J36" s="162"/>
      <c r="K36" s="161">
        <f>ROUND(E36*J36,2)</f>
        <v>0</v>
      </c>
      <c r="L36" s="161">
        <v>21</v>
      </c>
      <c r="M36" s="161">
        <f>G36*(1+L36/100)</f>
        <v>0</v>
      </c>
      <c r="N36" s="161">
        <v>0</v>
      </c>
      <c r="O36" s="161">
        <f>ROUND(E36*N36,2)</f>
        <v>0</v>
      </c>
      <c r="P36" s="161">
        <v>0</v>
      </c>
      <c r="Q36" s="161">
        <f>ROUND(E36*P36,2)</f>
        <v>0</v>
      </c>
      <c r="R36" s="161"/>
      <c r="S36" s="161" t="s">
        <v>252</v>
      </c>
      <c r="T36" s="161" t="s">
        <v>188</v>
      </c>
      <c r="U36" s="161">
        <v>0</v>
      </c>
      <c r="V36" s="161">
        <f>ROUND(E36*U36,2)</f>
        <v>0</v>
      </c>
      <c r="W36" s="161"/>
      <c r="X36" s="161" t="s">
        <v>206</v>
      </c>
      <c r="Y36" s="151"/>
      <c r="Z36" s="151"/>
      <c r="AA36" s="151"/>
      <c r="AB36" s="151"/>
      <c r="AC36" s="151"/>
      <c r="AD36" s="151"/>
      <c r="AE36" s="151"/>
      <c r="AF36" s="151"/>
      <c r="AG36" s="151" t="s">
        <v>258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c r="A37" s="164" t="s">
        <v>177</v>
      </c>
      <c r="B37" s="165" t="s">
        <v>95</v>
      </c>
      <c r="C37" s="183" t="s">
        <v>96</v>
      </c>
      <c r="D37" s="166"/>
      <c r="E37" s="167"/>
      <c r="F37" s="168"/>
      <c r="G37" s="169">
        <f>SUMIF(AG38:AG40,"&lt;&gt;NOR",G38:G40)</f>
        <v>0</v>
      </c>
      <c r="H37" s="163"/>
      <c r="I37" s="163">
        <f>SUM(I38:I40)</f>
        <v>0</v>
      </c>
      <c r="J37" s="163"/>
      <c r="K37" s="163">
        <f>SUM(K38:K40)</f>
        <v>0</v>
      </c>
      <c r="L37" s="163"/>
      <c r="M37" s="163">
        <f>SUM(M38:M40)</f>
        <v>0</v>
      </c>
      <c r="N37" s="163"/>
      <c r="O37" s="163">
        <f>SUM(O38:O40)</f>
        <v>0</v>
      </c>
      <c r="P37" s="163"/>
      <c r="Q37" s="163">
        <f>SUM(Q38:Q40)</f>
        <v>0</v>
      </c>
      <c r="R37" s="163"/>
      <c r="S37" s="163"/>
      <c r="T37" s="163"/>
      <c r="U37" s="163"/>
      <c r="V37" s="163">
        <f>SUM(V38:V40)</f>
        <v>0</v>
      </c>
      <c r="W37" s="163"/>
      <c r="X37" s="163"/>
      <c r="AG37" t="s">
        <v>178</v>
      </c>
    </row>
    <row r="38" spans="1:60" outlineLevel="1">
      <c r="A38" s="176">
        <v>27</v>
      </c>
      <c r="B38" s="177" t="s">
        <v>568</v>
      </c>
      <c r="C38" s="184" t="s">
        <v>841</v>
      </c>
      <c r="D38" s="178" t="s">
        <v>205</v>
      </c>
      <c r="E38" s="179">
        <v>40</v>
      </c>
      <c r="F38" s="180"/>
      <c r="G38" s="181">
        <f>ROUND(E38*F38,2)</f>
        <v>0</v>
      </c>
      <c r="H38" s="162"/>
      <c r="I38" s="161">
        <f>ROUND(E38*H38,2)</f>
        <v>0</v>
      </c>
      <c r="J38" s="162"/>
      <c r="K38" s="161">
        <f>ROUND(E38*J38,2)</f>
        <v>0</v>
      </c>
      <c r="L38" s="161">
        <v>21</v>
      </c>
      <c r="M38" s="161">
        <f>G38*(1+L38/100)</f>
        <v>0</v>
      </c>
      <c r="N38" s="161">
        <v>0</v>
      </c>
      <c r="O38" s="161">
        <f>ROUND(E38*N38,2)</f>
        <v>0</v>
      </c>
      <c r="P38" s="161">
        <v>0</v>
      </c>
      <c r="Q38" s="161">
        <f>ROUND(E38*P38,2)</f>
        <v>0</v>
      </c>
      <c r="R38" s="161"/>
      <c r="S38" s="161" t="s">
        <v>252</v>
      </c>
      <c r="T38" s="161" t="s">
        <v>188</v>
      </c>
      <c r="U38" s="161">
        <v>0</v>
      </c>
      <c r="V38" s="161">
        <f>ROUND(E38*U38,2)</f>
        <v>0</v>
      </c>
      <c r="W38" s="161"/>
      <c r="X38" s="161" t="s">
        <v>206</v>
      </c>
      <c r="Y38" s="151"/>
      <c r="Z38" s="151"/>
      <c r="AA38" s="151"/>
      <c r="AB38" s="151"/>
      <c r="AC38" s="151"/>
      <c r="AD38" s="151"/>
      <c r="AE38" s="151"/>
      <c r="AF38" s="151"/>
      <c r="AG38" s="151" t="s">
        <v>258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6">
        <v>28</v>
      </c>
      <c r="B39" s="177" t="s">
        <v>572</v>
      </c>
      <c r="C39" s="184" t="s">
        <v>842</v>
      </c>
      <c r="D39" s="178" t="s">
        <v>205</v>
      </c>
      <c r="E39" s="179">
        <v>60</v>
      </c>
      <c r="F39" s="180"/>
      <c r="G39" s="181">
        <f>ROUND(E39*F39,2)</f>
        <v>0</v>
      </c>
      <c r="H39" s="162"/>
      <c r="I39" s="161">
        <f>ROUND(E39*H39,2)</f>
        <v>0</v>
      </c>
      <c r="J39" s="162"/>
      <c r="K39" s="161">
        <f>ROUND(E39*J39,2)</f>
        <v>0</v>
      </c>
      <c r="L39" s="161">
        <v>21</v>
      </c>
      <c r="M39" s="161">
        <f>G39*(1+L39/100)</f>
        <v>0</v>
      </c>
      <c r="N39" s="161">
        <v>0</v>
      </c>
      <c r="O39" s="161">
        <f>ROUND(E39*N39,2)</f>
        <v>0</v>
      </c>
      <c r="P39" s="161">
        <v>0</v>
      </c>
      <c r="Q39" s="161">
        <f>ROUND(E39*P39,2)</f>
        <v>0</v>
      </c>
      <c r="R39" s="161"/>
      <c r="S39" s="161" t="s">
        <v>252</v>
      </c>
      <c r="T39" s="161" t="s">
        <v>188</v>
      </c>
      <c r="U39" s="161">
        <v>0</v>
      </c>
      <c r="V39" s="161">
        <f>ROUND(E39*U39,2)</f>
        <v>0</v>
      </c>
      <c r="W39" s="161"/>
      <c r="X39" s="161" t="s">
        <v>206</v>
      </c>
      <c r="Y39" s="151"/>
      <c r="Z39" s="151"/>
      <c r="AA39" s="151"/>
      <c r="AB39" s="151"/>
      <c r="AC39" s="151"/>
      <c r="AD39" s="151"/>
      <c r="AE39" s="151"/>
      <c r="AF39" s="151"/>
      <c r="AG39" s="151" t="s">
        <v>258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c r="A40" s="176">
        <v>29</v>
      </c>
      <c r="B40" s="177" t="s">
        <v>574</v>
      </c>
      <c r="C40" s="184" t="s">
        <v>843</v>
      </c>
      <c r="D40" s="178" t="s">
        <v>255</v>
      </c>
      <c r="E40" s="179">
        <v>340</v>
      </c>
      <c r="F40" s="180"/>
      <c r="G40" s="181">
        <f>ROUND(E40*F40,2)</f>
        <v>0</v>
      </c>
      <c r="H40" s="162"/>
      <c r="I40" s="161">
        <f>ROUND(E40*H40,2)</f>
        <v>0</v>
      </c>
      <c r="J40" s="162"/>
      <c r="K40" s="161">
        <f>ROUND(E40*J40,2)</f>
        <v>0</v>
      </c>
      <c r="L40" s="161">
        <v>21</v>
      </c>
      <c r="M40" s="161">
        <f>G40*(1+L40/100)</f>
        <v>0</v>
      </c>
      <c r="N40" s="161">
        <v>0</v>
      </c>
      <c r="O40" s="161">
        <f>ROUND(E40*N40,2)</f>
        <v>0</v>
      </c>
      <c r="P40" s="161">
        <v>0</v>
      </c>
      <c r="Q40" s="161">
        <f>ROUND(E40*P40,2)</f>
        <v>0</v>
      </c>
      <c r="R40" s="161"/>
      <c r="S40" s="161" t="s">
        <v>252</v>
      </c>
      <c r="T40" s="161" t="s">
        <v>188</v>
      </c>
      <c r="U40" s="161">
        <v>0</v>
      </c>
      <c r="V40" s="161">
        <f>ROUND(E40*U40,2)</f>
        <v>0</v>
      </c>
      <c r="W40" s="161"/>
      <c r="X40" s="161" t="s">
        <v>206</v>
      </c>
      <c r="Y40" s="151"/>
      <c r="Z40" s="151"/>
      <c r="AA40" s="151"/>
      <c r="AB40" s="151"/>
      <c r="AC40" s="151"/>
      <c r="AD40" s="151"/>
      <c r="AE40" s="151"/>
      <c r="AF40" s="151"/>
      <c r="AG40" s="151" t="s">
        <v>258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c r="A41" s="164" t="s">
        <v>177</v>
      </c>
      <c r="B41" s="165" t="s">
        <v>97</v>
      </c>
      <c r="C41" s="183" t="s">
        <v>98</v>
      </c>
      <c r="D41" s="166"/>
      <c r="E41" s="167"/>
      <c r="F41" s="168"/>
      <c r="G41" s="169">
        <f>SUMIF(AG42:AG47,"&lt;&gt;NOR",G42:G47)</f>
        <v>0</v>
      </c>
      <c r="H41" s="163"/>
      <c r="I41" s="163">
        <f>SUM(I42:I47)</f>
        <v>0</v>
      </c>
      <c r="J41" s="163"/>
      <c r="K41" s="163">
        <f>SUM(K42:K47)</f>
        <v>0</v>
      </c>
      <c r="L41" s="163"/>
      <c r="M41" s="163">
        <f>SUM(M42:M47)</f>
        <v>0</v>
      </c>
      <c r="N41" s="163"/>
      <c r="O41" s="163">
        <f>SUM(O42:O47)</f>
        <v>0</v>
      </c>
      <c r="P41" s="163"/>
      <c r="Q41" s="163">
        <f>SUM(Q42:Q47)</f>
        <v>0</v>
      </c>
      <c r="R41" s="163"/>
      <c r="S41" s="163"/>
      <c r="T41" s="163"/>
      <c r="U41" s="163"/>
      <c r="V41" s="163">
        <f>SUM(V42:V47)</f>
        <v>0</v>
      </c>
      <c r="W41" s="163"/>
      <c r="X41" s="163"/>
      <c r="AG41" t="s">
        <v>178</v>
      </c>
    </row>
    <row r="42" spans="1:60" outlineLevel="1">
      <c r="A42" s="176">
        <v>30</v>
      </c>
      <c r="B42" s="177" t="s">
        <v>577</v>
      </c>
      <c r="C42" s="184" t="s">
        <v>844</v>
      </c>
      <c r="D42" s="178" t="s">
        <v>255</v>
      </c>
      <c r="E42" s="179">
        <v>2</v>
      </c>
      <c r="F42" s="180"/>
      <c r="G42" s="181">
        <f t="shared" ref="G42:G47" si="14">ROUND(E42*F42,2)</f>
        <v>0</v>
      </c>
      <c r="H42" s="162"/>
      <c r="I42" s="161">
        <f t="shared" ref="I42:I47" si="15">ROUND(E42*H42,2)</f>
        <v>0</v>
      </c>
      <c r="J42" s="162"/>
      <c r="K42" s="161">
        <f t="shared" ref="K42:K47" si="16">ROUND(E42*J42,2)</f>
        <v>0</v>
      </c>
      <c r="L42" s="161">
        <v>21</v>
      </c>
      <c r="M42" s="161">
        <f t="shared" ref="M42:M47" si="17">G42*(1+L42/100)</f>
        <v>0</v>
      </c>
      <c r="N42" s="161">
        <v>0</v>
      </c>
      <c r="O42" s="161">
        <f t="shared" ref="O42:O47" si="18">ROUND(E42*N42,2)</f>
        <v>0</v>
      </c>
      <c r="P42" s="161">
        <v>0</v>
      </c>
      <c r="Q42" s="161">
        <f t="shared" ref="Q42:Q47" si="19">ROUND(E42*P42,2)</f>
        <v>0</v>
      </c>
      <c r="R42" s="161"/>
      <c r="S42" s="161" t="s">
        <v>252</v>
      </c>
      <c r="T42" s="161" t="s">
        <v>188</v>
      </c>
      <c r="U42" s="161">
        <v>0</v>
      </c>
      <c r="V42" s="161">
        <f t="shared" ref="V42:V47" si="20">ROUND(E42*U42,2)</f>
        <v>0</v>
      </c>
      <c r="W42" s="161"/>
      <c r="X42" s="161" t="s">
        <v>206</v>
      </c>
      <c r="Y42" s="151"/>
      <c r="Z42" s="151"/>
      <c r="AA42" s="151"/>
      <c r="AB42" s="151"/>
      <c r="AC42" s="151"/>
      <c r="AD42" s="151"/>
      <c r="AE42" s="151"/>
      <c r="AF42" s="151"/>
      <c r="AG42" s="151" t="s">
        <v>258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c r="A43" s="176">
        <v>31</v>
      </c>
      <c r="B43" s="177" t="s">
        <v>579</v>
      </c>
      <c r="C43" s="184" t="s">
        <v>845</v>
      </c>
      <c r="D43" s="178" t="s">
        <v>255</v>
      </c>
      <c r="E43" s="179">
        <v>6</v>
      </c>
      <c r="F43" s="180"/>
      <c r="G43" s="181">
        <f t="shared" si="14"/>
        <v>0</v>
      </c>
      <c r="H43" s="162"/>
      <c r="I43" s="161">
        <f t="shared" si="15"/>
        <v>0</v>
      </c>
      <c r="J43" s="162"/>
      <c r="K43" s="161">
        <f t="shared" si="16"/>
        <v>0</v>
      </c>
      <c r="L43" s="161">
        <v>21</v>
      </c>
      <c r="M43" s="161">
        <f t="shared" si="17"/>
        <v>0</v>
      </c>
      <c r="N43" s="161">
        <v>0</v>
      </c>
      <c r="O43" s="161">
        <f t="shared" si="18"/>
        <v>0</v>
      </c>
      <c r="P43" s="161">
        <v>0</v>
      </c>
      <c r="Q43" s="161">
        <f t="shared" si="19"/>
        <v>0</v>
      </c>
      <c r="R43" s="161"/>
      <c r="S43" s="161" t="s">
        <v>252</v>
      </c>
      <c r="T43" s="161" t="s">
        <v>188</v>
      </c>
      <c r="U43" s="161">
        <v>0</v>
      </c>
      <c r="V43" s="161">
        <f t="shared" si="20"/>
        <v>0</v>
      </c>
      <c r="W43" s="161"/>
      <c r="X43" s="161" t="s">
        <v>206</v>
      </c>
      <c r="Y43" s="151"/>
      <c r="Z43" s="151"/>
      <c r="AA43" s="151"/>
      <c r="AB43" s="151"/>
      <c r="AC43" s="151"/>
      <c r="AD43" s="151"/>
      <c r="AE43" s="151"/>
      <c r="AF43" s="151"/>
      <c r="AG43" s="151" t="s">
        <v>258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6">
        <v>32</v>
      </c>
      <c r="B44" s="177" t="s">
        <v>581</v>
      </c>
      <c r="C44" s="184" t="s">
        <v>846</v>
      </c>
      <c r="D44" s="178" t="s">
        <v>255</v>
      </c>
      <c r="E44" s="179">
        <v>40</v>
      </c>
      <c r="F44" s="180"/>
      <c r="G44" s="181">
        <f t="shared" si="14"/>
        <v>0</v>
      </c>
      <c r="H44" s="162"/>
      <c r="I44" s="161">
        <f t="shared" si="15"/>
        <v>0</v>
      </c>
      <c r="J44" s="162"/>
      <c r="K44" s="161">
        <f t="shared" si="16"/>
        <v>0</v>
      </c>
      <c r="L44" s="161">
        <v>21</v>
      </c>
      <c r="M44" s="161">
        <f t="shared" si="17"/>
        <v>0</v>
      </c>
      <c r="N44" s="161">
        <v>0</v>
      </c>
      <c r="O44" s="161">
        <f t="shared" si="18"/>
        <v>0</v>
      </c>
      <c r="P44" s="161">
        <v>0</v>
      </c>
      <c r="Q44" s="161">
        <f t="shared" si="19"/>
        <v>0</v>
      </c>
      <c r="R44" s="161"/>
      <c r="S44" s="161" t="s">
        <v>252</v>
      </c>
      <c r="T44" s="161" t="s">
        <v>188</v>
      </c>
      <c r="U44" s="161">
        <v>0</v>
      </c>
      <c r="V44" s="161">
        <f t="shared" si="20"/>
        <v>0</v>
      </c>
      <c r="W44" s="161"/>
      <c r="X44" s="161" t="s">
        <v>206</v>
      </c>
      <c r="Y44" s="151"/>
      <c r="Z44" s="151"/>
      <c r="AA44" s="151"/>
      <c r="AB44" s="151"/>
      <c r="AC44" s="151"/>
      <c r="AD44" s="151"/>
      <c r="AE44" s="151"/>
      <c r="AF44" s="151"/>
      <c r="AG44" s="151" t="s">
        <v>258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6">
        <v>33</v>
      </c>
      <c r="B45" s="177" t="s">
        <v>583</v>
      </c>
      <c r="C45" s="184" t="s">
        <v>847</v>
      </c>
      <c r="D45" s="178" t="s">
        <v>255</v>
      </c>
      <c r="E45" s="179">
        <v>18</v>
      </c>
      <c r="F45" s="180"/>
      <c r="G45" s="181">
        <f t="shared" si="14"/>
        <v>0</v>
      </c>
      <c r="H45" s="162"/>
      <c r="I45" s="161">
        <f t="shared" si="15"/>
        <v>0</v>
      </c>
      <c r="J45" s="162"/>
      <c r="K45" s="161">
        <f t="shared" si="16"/>
        <v>0</v>
      </c>
      <c r="L45" s="161">
        <v>21</v>
      </c>
      <c r="M45" s="161">
        <f t="shared" si="17"/>
        <v>0</v>
      </c>
      <c r="N45" s="161">
        <v>0</v>
      </c>
      <c r="O45" s="161">
        <f t="shared" si="18"/>
        <v>0</v>
      </c>
      <c r="P45" s="161">
        <v>0</v>
      </c>
      <c r="Q45" s="161">
        <f t="shared" si="19"/>
        <v>0</v>
      </c>
      <c r="R45" s="161"/>
      <c r="S45" s="161" t="s">
        <v>252</v>
      </c>
      <c r="T45" s="161" t="s">
        <v>188</v>
      </c>
      <c r="U45" s="161">
        <v>0</v>
      </c>
      <c r="V45" s="161">
        <f t="shared" si="20"/>
        <v>0</v>
      </c>
      <c r="W45" s="161"/>
      <c r="X45" s="161" t="s">
        <v>206</v>
      </c>
      <c r="Y45" s="151"/>
      <c r="Z45" s="151"/>
      <c r="AA45" s="151"/>
      <c r="AB45" s="151"/>
      <c r="AC45" s="151"/>
      <c r="AD45" s="151"/>
      <c r="AE45" s="151"/>
      <c r="AF45" s="151"/>
      <c r="AG45" s="151" t="s">
        <v>258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6">
        <v>34</v>
      </c>
      <c r="B46" s="177" t="s">
        <v>585</v>
      </c>
      <c r="C46" s="184" t="s">
        <v>848</v>
      </c>
      <c r="D46" s="178" t="s">
        <v>255</v>
      </c>
      <c r="E46" s="179">
        <v>5</v>
      </c>
      <c r="F46" s="180"/>
      <c r="G46" s="181">
        <f t="shared" si="14"/>
        <v>0</v>
      </c>
      <c r="H46" s="162"/>
      <c r="I46" s="161">
        <f t="shared" si="15"/>
        <v>0</v>
      </c>
      <c r="J46" s="162"/>
      <c r="K46" s="161">
        <f t="shared" si="16"/>
        <v>0</v>
      </c>
      <c r="L46" s="161">
        <v>21</v>
      </c>
      <c r="M46" s="161">
        <f t="shared" si="17"/>
        <v>0</v>
      </c>
      <c r="N46" s="161">
        <v>0</v>
      </c>
      <c r="O46" s="161">
        <f t="shared" si="18"/>
        <v>0</v>
      </c>
      <c r="P46" s="161">
        <v>0</v>
      </c>
      <c r="Q46" s="161">
        <f t="shared" si="19"/>
        <v>0</v>
      </c>
      <c r="R46" s="161"/>
      <c r="S46" s="161" t="s">
        <v>252</v>
      </c>
      <c r="T46" s="161" t="s">
        <v>188</v>
      </c>
      <c r="U46" s="161">
        <v>0</v>
      </c>
      <c r="V46" s="161">
        <f t="shared" si="20"/>
        <v>0</v>
      </c>
      <c r="W46" s="161"/>
      <c r="X46" s="161" t="s">
        <v>206</v>
      </c>
      <c r="Y46" s="151"/>
      <c r="Z46" s="151"/>
      <c r="AA46" s="151"/>
      <c r="AB46" s="151"/>
      <c r="AC46" s="151"/>
      <c r="AD46" s="151"/>
      <c r="AE46" s="151"/>
      <c r="AF46" s="151"/>
      <c r="AG46" s="151" t="s">
        <v>258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6">
        <v>35</v>
      </c>
      <c r="B47" s="177" t="s">
        <v>587</v>
      </c>
      <c r="C47" s="184" t="s">
        <v>849</v>
      </c>
      <c r="D47" s="178" t="s">
        <v>255</v>
      </c>
      <c r="E47" s="179">
        <v>21</v>
      </c>
      <c r="F47" s="180"/>
      <c r="G47" s="181">
        <f t="shared" si="14"/>
        <v>0</v>
      </c>
      <c r="H47" s="162"/>
      <c r="I47" s="161">
        <f t="shared" si="15"/>
        <v>0</v>
      </c>
      <c r="J47" s="162"/>
      <c r="K47" s="161">
        <f t="shared" si="16"/>
        <v>0</v>
      </c>
      <c r="L47" s="161">
        <v>21</v>
      </c>
      <c r="M47" s="161">
        <f t="shared" si="17"/>
        <v>0</v>
      </c>
      <c r="N47" s="161">
        <v>0</v>
      </c>
      <c r="O47" s="161">
        <f t="shared" si="18"/>
        <v>0</v>
      </c>
      <c r="P47" s="161">
        <v>0</v>
      </c>
      <c r="Q47" s="161">
        <f t="shared" si="19"/>
        <v>0</v>
      </c>
      <c r="R47" s="161"/>
      <c r="S47" s="161" t="s">
        <v>252</v>
      </c>
      <c r="T47" s="161" t="s">
        <v>188</v>
      </c>
      <c r="U47" s="161">
        <v>0</v>
      </c>
      <c r="V47" s="161">
        <f t="shared" si="20"/>
        <v>0</v>
      </c>
      <c r="W47" s="161"/>
      <c r="X47" s="161" t="s">
        <v>206</v>
      </c>
      <c r="Y47" s="151"/>
      <c r="Z47" s="151"/>
      <c r="AA47" s="151"/>
      <c r="AB47" s="151"/>
      <c r="AC47" s="151"/>
      <c r="AD47" s="151"/>
      <c r="AE47" s="151"/>
      <c r="AF47" s="151"/>
      <c r="AG47" s="151" t="s">
        <v>258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c r="A48" s="164" t="s">
        <v>177</v>
      </c>
      <c r="B48" s="165" t="s">
        <v>99</v>
      </c>
      <c r="C48" s="183" t="s">
        <v>100</v>
      </c>
      <c r="D48" s="166"/>
      <c r="E48" s="167"/>
      <c r="F48" s="168"/>
      <c r="G48" s="169">
        <f>SUMIF(AG49:AG61,"&lt;&gt;NOR",G49:G61)</f>
        <v>0</v>
      </c>
      <c r="H48" s="163"/>
      <c r="I48" s="163">
        <f>SUM(I49:I61)</f>
        <v>0</v>
      </c>
      <c r="J48" s="163"/>
      <c r="K48" s="163">
        <f>SUM(K49:K61)</f>
        <v>0</v>
      </c>
      <c r="L48" s="163"/>
      <c r="M48" s="163">
        <f>SUM(M49:M61)</f>
        <v>0</v>
      </c>
      <c r="N48" s="163"/>
      <c r="O48" s="163">
        <f>SUM(O49:O61)</f>
        <v>0</v>
      </c>
      <c r="P48" s="163"/>
      <c r="Q48" s="163">
        <f>SUM(Q49:Q61)</f>
        <v>0</v>
      </c>
      <c r="R48" s="163"/>
      <c r="S48" s="163"/>
      <c r="T48" s="163"/>
      <c r="U48" s="163"/>
      <c r="V48" s="163">
        <f>SUM(V49:V61)</f>
        <v>0</v>
      </c>
      <c r="W48" s="163"/>
      <c r="X48" s="163"/>
      <c r="AG48" t="s">
        <v>178</v>
      </c>
    </row>
    <row r="49" spans="1:60" outlineLevel="1">
      <c r="A49" s="176">
        <v>36</v>
      </c>
      <c r="B49" s="177" t="s">
        <v>656</v>
      </c>
      <c r="C49" s="184" t="s">
        <v>850</v>
      </c>
      <c r="D49" s="178" t="s">
        <v>205</v>
      </c>
      <c r="E49" s="179">
        <v>240</v>
      </c>
      <c r="F49" s="180"/>
      <c r="G49" s="181">
        <f t="shared" ref="G49:G61" si="21">ROUND(E49*F49,2)</f>
        <v>0</v>
      </c>
      <c r="H49" s="162"/>
      <c r="I49" s="161">
        <f t="shared" ref="I49:I61" si="22">ROUND(E49*H49,2)</f>
        <v>0</v>
      </c>
      <c r="J49" s="162"/>
      <c r="K49" s="161">
        <f t="shared" ref="K49:K61" si="23">ROUND(E49*J49,2)</f>
        <v>0</v>
      </c>
      <c r="L49" s="161">
        <v>21</v>
      </c>
      <c r="M49" s="161">
        <f t="shared" ref="M49:M61" si="24">G49*(1+L49/100)</f>
        <v>0</v>
      </c>
      <c r="N49" s="161">
        <v>0</v>
      </c>
      <c r="O49" s="161">
        <f t="shared" ref="O49:O61" si="25">ROUND(E49*N49,2)</f>
        <v>0</v>
      </c>
      <c r="P49" s="161">
        <v>0</v>
      </c>
      <c r="Q49" s="161">
        <f t="shared" ref="Q49:Q61" si="26">ROUND(E49*P49,2)</f>
        <v>0</v>
      </c>
      <c r="R49" s="161"/>
      <c r="S49" s="161" t="s">
        <v>252</v>
      </c>
      <c r="T49" s="161" t="s">
        <v>188</v>
      </c>
      <c r="U49" s="161">
        <v>0</v>
      </c>
      <c r="V49" s="161">
        <f t="shared" ref="V49:V61" si="27">ROUND(E49*U49,2)</f>
        <v>0</v>
      </c>
      <c r="W49" s="161"/>
      <c r="X49" s="161" t="s">
        <v>206</v>
      </c>
      <c r="Y49" s="151"/>
      <c r="Z49" s="151"/>
      <c r="AA49" s="151"/>
      <c r="AB49" s="151"/>
      <c r="AC49" s="151"/>
      <c r="AD49" s="151"/>
      <c r="AE49" s="151"/>
      <c r="AF49" s="151"/>
      <c r="AG49" s="151" t="s">
        <v>258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0.399999999999999" outlineLevel="1">
      <c r="A50" s="176">
        <v>37</v>
      </c>
      <c r="B50" s="177" t="s">
        <v>657</v>
      </c>
      <c r="C50" s="184" t="s">
        <v>851</v>
      </c>
      <c r="D50" s="178" t="s">
        <v>255</v>
      </c>
      <c r="E50" s="179">
        <v>4</v>
      </c>
      <c r="F50" s="180"/>
      <c r="G50" s="181">
        <f t="shared" si="21"/>
        <v>0</v>
      </c>
      <c r="H50" s="162"/>
      <c r="I50" s="161">
        <f t="shared" si="22"/>
        <v>0</v>
      </c>
      <c r="J50" s="162"/>
      <c r="K50" s="161">
        <f t="shared" si="23"/>
        <v>0</v>
      </c>
      <c r="L50" s="161">
        <v>21</v>
      </c>
      <c r="M50" s="161">
        <f t="shared" si="24"/>
        <v>0</v>
      </c>
      <c r="N50" s="161">
        <v>0</v>
      </c>
      <c r="O50" s="161">
        <f t="shared" si="25"/>
        <v>0</v>
      </c>
      <c r="P50" s="161">
        <v>0</v>
      </c>
      <c r="Q50" s="161">
        <f t="shared" si="26"/>
        <v>0</v>
      </c>
      <c r="R50" s="161"/>
      <c r="S50" s="161" t="s">
        <v>252</v>
      </c>
      <c r="T50" s="161" t="s">
        <v>188</v>
      </c>
      <c r="U50" s="161">
        <v>0</v>
      </c>
      <c r="V50" s="161">
        <f t="shared" si="27"/>
        <v>0</v>
      </c>
      <c r="W50" s="161"/>
      <c r="X50" s="161" t="s">
        <v>206</v>
      </c>
      <c r="Y50" s="151"/>
      <c r="Z50" s="151"/>
      <c r="AA50" s="151"/>
      <c r="AB50" s="151"/>
      <c r="AC50" s="151"/>
      <c r="AD50" s="151"/>
      <c r="AE50" s="151"/>
      <c r="AF50" s="151"/>
      <c r="AG50" s="151" t="s">
        <v>258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0.399999999999999" outlineLevel="1">
      <c r="A51" s="176">
        <v>38</v>
      </c>
      <c r="B51" s="177" t="s">
        <v>589</v>
      </c>
      <c r="C51" s="184" t="s">
        <v>852</v>
      </c>
      <c r="D51" s="178" t="s">
        <v>255</v>
      </c>
      <c r="E51" s="179">
        <v>5</v>
      </c>
      <c r="F51" s="180"/>
      <c r="G51" s="181">
        <f t="shared" si="21"/>
        <v>0</v>
      </c>
      <c r="H51" s="162"/>
      <c r="I51" s="161">
        <f t="shared" si="22"/>
        <v>0</v>
      </c>
      <c r="J51" s="162"/>
      <c r="K51" s="161">
        <f t="shared" si="23"/>
        <v>0</v>
      </c>
      <c r="L51" s="161">
        <v>21</v>
      </c>
      <c r="M51" s="161">
        <f t="shared" si="24"/>
        <v>0</v>
      </c>
      <c r="N51" s="161">
        <v>0</v>
      </c>
      <c r="O51" s="161">
        <f t="shared" si="25"/>
        <v>0</v>
      </c>
      <c r="P51" s="161">
        <v>0</v>
      </c>
      <c r="Q51" s="161">
        <f t="shared" si="26"/>
        <v>0</v>
      </c>
      <c r="R51" s="161"/>
      <c r="S51" s="161" t="s">
        <v>252</v>
      </c>
      <c r="T51" s="161" t="s">
        <v>188</v>
      </c>
      <c r="U51" s="161">
        <v>0</v>
      </c>
      <c r="V51" s="161">
        <f t="shared" si="27"/>
        <v>0</v>
      </c>
      <c r="W51" s="161"/>
      <c r="X51" s="161" t="s">
        <v>206</v>
      </c>
      <c r="Y51" s="151"/>
      <c r="Z51" s="151"/>
      <c r="AA51" s="151"/>
      <c r="AB51" s="151"/>
      <c r="AC51" s="151"/>
      <c r="AD51" s="151"/>
      <c r="AE51" s="151"/>
      <c r="AF51" s="151"/>
      <c r="AG51" s="151" t="s">
        <v>258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6">
        <v>39</v>
      </c>
      <c r="B52" s="177" t="s">
        <v>591</v>
      </c>
      <c r="C52" s="184" t="s">
        <v>853</v>
      </c>
      <c r="D52" s="178" t="s">
        <v>255</v>
      </c>
      <c r="E52" s="179">
        <v>6</v>
      </c>
      <c r="F52" s="180"/>
      <c r="G52" s="181">
        <f t="shared" si="21"/>
        <v>0</v>
      </c>
      <c r="H52" s="162"/>
      <c r="I52" s="161">
        <f t="shared" si="22"/>
        <v>0</v>
      </c>
      <c r="J52" s="162"/>
      <c r="K52" s="161">
        <f t="shared" si="23"/>
        <v>0</v>
      </c>
      <c r="L52" s="161">
        <v>21</v>
      </c>
      <c r="M52" s="161">
        <f t="shared" si="24"/>
        <v>0</v>
      </c>
      <c r="N52" s="161">
        <v>0</v>
      </c>
      <c r="O52" s="161">
        <f t="shared" si="25"/>
        <v>0</v>
      </c>
      <c r="P52" s="161">
        <v>0</v>
      </c>
      <c r="Q52" s="161">
        <f t="shared" si="26"/>
        <v>0</v>
      </c>
      <c r="R52" s="161"/>
      <c r="S52" s="161" t="s">
        <v>252</v>
      </c>
      <c r="T52" s="161" t="s">
        <v>188</v>
      </c>
      <c r="U52" s="161">
        <v>0</v>
      </c>
      <c r="V52" s="161">
        <f t="shared" si="27"/>
        <v>0</v>
      </c>
      <c r="W52" s="161"/>
      <c r="X52" s="161" t="s">
        <v>206</v>
      </c>
      <c r="Y52" s="151"/>
      <c r="Z52" s="151"/>
      <c r="AA52" s="151"/>
      <c r="AB52" s="151"/>
      <c r="AC52" s="151"/>
      <c r="AD52" s="151"/>
      <c r="AE52" s="151"/>
      <c r="AF52" s="151"/>
      <c r="AG52" s="151" t="s">
        <v>258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6">
        <v>40</v>
      </c>
      <c r="B53" s="177" t="s">
        <v>594</v>
      </c>
      <c r="C53" s="184" t="s">
        <v>854</v>
      </c>
      <c r="D53" s="178" t="s">
        <v>255</v>
      </c>
      <c r="E53" s="179">
        <v>12</v>
      </c>
      <c r="F53" s="180"/>
      <c r="G53" s="181">
        <f t="shared" si="21"/>
        <v>0</v>
      </c>
      <c r="H53" s="162"/>
      <c r="I53" s="161">
        <f t="shared" si="22"/>
        <v>0</v>
      </c>
      <c r="J53" s="162"/>
      <c r="K53" s="161">
        <f t="shared" si="23"/>
        <v>0</v>
      </c>
      <c r="L53" s="161">
        <v>21</v>
      </c>
      <c r="M53" s="161">
        <f t="shared" si="24"/>
        <v>0</v>
      </c>
      <c r="N53" s="161">
        <v>0</v>
      </c>
      <c r="O53" s="161">
        <f t="shared" si="25"/>
        <v>0</v>
      </c>
      <c r="P53" s="161">
        <v>0</v>
      </c>
      <c r="Q53" s="161">
        <f t="shared" si="26"/>
        <v>0</v>
      </c>
      <c r="R53" s="161"/>
      <c r="S53" s="161" t="s">
        <v>252</v>
      </c>
      <c r="T53" s="161" t="s">
        <v>188</v>
      </c>
      <c r="U53" s="161">
        <v>0</v>
      </c>
      <c r="V53" s="161">
        <f t="shared" si="27"/>
        <v>0</v>
      </c>
      <c r="W53" s="161"/>
      <c r="X53" s="161" t="s">
        <v>206</v>
      </c>
      <c r="Y53" s="151"/>
      <c r="Z53" s="151"/>
      <c r="AA53" s="151"/>
      <c r="AB53" s="151"/>
      <c r="AC53" s="151"/>
      <c r="AD53" s="151"/>
      <c r="AE53" s="151"/>
      <c r="AF53" s="151"/>
      <c r="AG53" s="151" t="s">
        <v>258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6">
        <v>41</v>
      </c>
      <c r="B54" s="177" t="s">
        <v>596</v>
      </c>
      <c r="C54" s="184" t="s">
        <v>855</v>
      </c>
      <c r="D54" s="178" t="s">
        <v>255</v>
      </c>
      <c r="E54" s="179">
        <v>105</v>
      </c>
      <c r="F54" s="180"/>
      <c r="G54" s="181">
        <f t="shared" si="21"/>
        <v>0</v>
      </c>
      <c r="H54" s="162"/>
      <c r="I54" s="161">
        <f t="shared" si="22"/>
        <v>0</v>
      </c>
      <c r="J54" s="162"/>
      <c r="K54" s="161">
        <f t="shared" si="23"/>
        <v>0</v>
      </c>
      <c r="L54" s="161">
        <v>21</v>
      </c>
      <c r="M54" s="161">
        <f t="shared" si="24"/>
        <v>0</v>
      </c>
      <c r="N54" s="161">
        <v>0</v>
      </c>
      <c r="O54" s="161">
        <f t="shared" si="25"/>
        <v>0</v>
      </c>
      <c r="P54" s="161">
        <v>0</v>
      </c>
      <c r="Q54" s="161">
        <f t="shared" si="26"/>
        <v>0</v>
      </c>
      <c r="R54" s="161"/>
      <c r="S54" s="161" t="s">
        <v>252</v>
      </c>
      <c r="T54" s="161" t="s">
        <v>188</v>
      </c>
      <c r="U54" s="161">
        <v>0</v>
      </c>
      <c r="V54" s="161">
        <f t="shared" si="27"/>
        <v>0</v>
      </c>
      <c r="W54" s="161"/>
      <c r="X54" s="161" t="s">
        <v>206</v>
      </c>
      <c r="Y54" s="151"/>
      <c r="Z54" s="151"/>
      <c r="AA54" s="151"/>
      <c r="AB54" s="151"/>
      <c r="AC54" s="151"/>
      <c r="AD54" s="151"/>
      <c r="AE54" s="151"/>
      <c r="AF54" s="151"/>
      <c r="AG54" s="151" t="s">
        <v>258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6">
        <v>42</v>
      </c>
      <c r="B55" s="177" t="s">
        <v>598</v>
      </c>
      <c r="C55" s="184" t="s">
        <v>856</v>
      </c>
      <c r="D55" s="178" t="s">
        <v>255</v>
      </c>
      <c r="E55" s="179">
        <v>24</v>
      </c>
      <c r="F55" s="180"/>
      <c r="G55" s="181">
        <f t="shared" si="21"/>
        <v>0</v>
      </c>
      <c r="H55" s="162"/>
      <c r="I55" s="161">
        <f t="shared" si="22"/>
        <v>0</v>
      </c>
      <c r="J55" s="162"/>
      <c r="K55" s="161">
        <f t="shared" si="23"/>
        <v>0</v>
      </c>
      <c r="L55" s="161">
        <v>21</v>
      </c>
      <c r="M55" s="161">
        <f t="shared" si="24"/>
        <v>0</v>
      </c>
      <c r="N55" s="161">
        <v>0</v>
      </c>
      <c r="O55" s="161">
        <f t="shared" si="25"/>
        <v>0</v>
      </c>
      <c r="P55" s="161">
        <v>0</v>
      </c>
      <c r="Q55" s="161">
        <f t="shared" si="26"/>
        <v>0</v>
      </c>
      <c r="R55" s="161"/>
      <c r="S55" s="161" t="s">
        <v>252</v>
      </c>
      <c r="T55" s="161" t="s">
        <v>188</v>
      </c>
      <c r="U55" s="161">
        <v>0</v>
      </c>
      <c r="V55" s="161">
        <f t="shared" si="27"/>
        <v>0</v>
      </c>
      <c r="W55" s="161"/>
      <c r="X55" s="161" t="s">
        <v>206</v>
      </c>
      <c r="Y55" s="151"/>
      <c r="Z55" s="151"/>
      <c r="AA55" s="151"/>
      <c r="AB55" s="151"/>
      <c r="AC55" s="151"/>
      <c r="AD55" s="151"/>
      <c r="AE55" s="151"/>
      <c r="AF55" s="151"/>
      <c r="AG55" s="151" t="s">
        <v>258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6">
        <v>43</v>
      </c>
      <c r="B56" s="177" t="s">
        <v>600</v>
      </c>
      <c r="C56" s="184" t="s">
        <v>857</v>
      </c>
      <c r="D56" s="178" t="s">
        <v>255</v>
      </c>
      <c r="E56" s="179">
        <v>70</v>
      </c>
      <c r="F56" s="180"/>
      <c r="G56" s="181">
        <f t="shared" si="21"/>
        <v>0</v>
      </c>
      <c r="H56" s="162"/>
      <c r="I56" s="161">
        <f t="shared" si="22"/>
        <v>0</v>
      </c>
      <c r="J56" s="162"/>
      <c r="K56" s="161">
        <f t="shared" si="23"/>
        <v>0</v>
      </c>
      <c r="L56" s="161">
        <v>21</v>
      </c>
      <c r="M56" s="161">
        <f t="shared" si="24"/>
        <v>0</v>
      </c>
      <c r="N56" s="161">
        <v>0</v>
      </c>
      <c r="O56" s="161">
        <f t="shared" si="25"/>
        <v>0</v>
      </c>
      <c r="P56" s="161">
        <v>0</v>
      </c>
      <c r="Q56" s="161">
        <f t="shared" si="26"/>
        <v>0</v>
      </c>
      <c r="R56" s="161"/>
      <c r="S56" s="161" t="s">
        <v>252</v>
      </c>
      <c r="T56" s="161" t="s">
        <v>188</v>
      </c>
      <c r="U56" s="161">
        <v>0</v>
      </c>
      <c r="V56" s="161">
        <f t="shared" si="27"/>
        <v>0</v>
      </c>
      <c r="W56" s="161"/>
      <c r="X56" s="161" t="s">
        <v>206</v>
      </c>
      <c r="Y56" s="151"/>
      <c r="Z56" s="151"/>
      <c r="AA56" s="151"/>
      <c r="AB56" s="151"/>
      <c r="AC56" s="151"/>
      <c r="AD56" s="151"/>
      <c r="AE56" s="151"/>
      <c r="AF56" s="151"/>
      <c r="AG56" s="151" t="s">
        <v>258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6">
        <v>44</v>
      </c>
      <c r="B57" s="177" t="s">
        <v>602</v>
      </c>
      <c r="C57" s="184" t="s">
        <v>858</v>
      </c>
      <c r="D57" s="178" t="s">
        <v>255</v>
      </c>
      <c r="E57" s="179">
        <v>130</v>
      </c>
      <c r="F57" s="180"/>
      <c r="G57" s="181">
        <f t="shared" si="21"/>
        <v>0</v>
      </c>
      <c r="H57" s="162"/>
      <c r="I57" s="161">
        <f t="shared" si="22"/>
        <v>0</v>
      </c>
      <c r="J57" s="162"/>
      <c r="K57" s="161">
        <f t="shared" si="23"/>
        <v>0</v>
      </c>
      <c r="L57" s="161">
        <v>21</v>
      </c>
      <c r="M57" s="161">
        <f t="shared" si="24"/>
        <v>0</v>
      </c>
      <c r="N57" s="161">
        <v>0</v>
      </c>
      <c r="O57" s="161">
        <f t="shared" si="25"/>
        <v>0</v>
      </c>
      <c r="P57" s="161">
        <v>0</v>
      </c>
      <c r="Q57" s="161">
        <f t="shared" si="26"/>
        <v>0</v>
      </c>
      <c r="R57" s="161"/>
      <c r="S57" s="161" t="s">
        <v>252</v>
      </c>
      <c r="T57" s="161" t="s">
        <v>188</v>
      </c>
      <c r="U57" s="161">
        <v>0</v>
      </c>
      <c r="V57" s="161">
        <f t="shared" si="27"/>
        <v>0</v>
      </c>
      <c r="W57" s="161"/>
      <c r="X57" s="161" t="s">
        <v>206</v>
      </c>
      <c r="Y57" s="151"/>
      <c r="Z57" s="151"/>
      <c r="AA57" s="151"/>
      <c r="AB57" s="151"/>
      <c r="AC57" s="151"/>
      <c r="AD57" s="151"/>
      <c r="AE57" s="151"/>
      <c r="AF57" s="151"/>
      <c r="AG57" s="151" t="s">
        <v>258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76">
        <v>45</v>
      </c>
      <c r="B58" s="177" t="s">
        <v>604</v>
      </c>
      <c r="C58" s="184" t="s">
        <v>859</v>
      </c>
      <c r="D58" s="178" t="s">
        <v>255</v>
      </c>
      <c r="E58" s="179">
        <v>12</v>
      </c>
      <c r="F58" s="180"/>
      <c r="G58" s="181">
        <f t="shared" si="21"/>
        <v>0</v>
      </c>
      <c r="H58" s="162"/>
      <c r="I58" s="161">
        <f t="shared" si="22"/>
        <v>0</v>
      </c>
      <c r="J58" s="162"/>
      <c r="K58" s="161">
        <f t="shared" si="23"/>
        <v>0</v>
      </c>
      <c r="L58" s="161">
        <v>21</v>
      </c>
      <c r="M58" s="161">
        <f t="shared" si="24"/>
        <v>0</v>
      </c>
      <c r="N58" s="161">
        <v>0</v>
      </c>
      <c r="O58" s="161">
        <f t="shared" si="25"/>
        <v>0</v>
      </c>
      <c r="P58" s="161">
        <v>0</v>
      </c>
      <c r="Q58" s="161">
        <f t="shared" si="26"/>
        <v>0</v>
      </c>
      <c r="R58" s="161"/>
      <c r="S58" s="161" t="s">
        <v>252</v>
      </c>
      <c r="T58" s="161" t="s">
        <v>188</v>
      </c>
      <c r="U58" s="161">
        <v>0</v>
      </c>
      <c r="V58" s="161">
        <f t="shared" si="27"/>
        <v>0</v>
      </c>
      <c r="W58" s="161"/>
      <c r="X58" s="161" t="s">
        <v>206</v>
      </c>
      <c r="Y58" s="151"/>
      <c r="Z58" s="151"/>
      <c r="AA58" s="151"/>
      <c r="AB58" s="151"/>
      <c r="AC58" s="151"/>
      <c r="AD58" s="151"/>
      <c r="AE58" s="151"/>
      <c r="AF58" s="151"/>
      <c r="AG58" s="151" t="s">
        <v>258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6">
        <v>46</v>
      </c>
      <c r="B59" s="177" t="s">
        <v>606</v>
      </c>
      <c r="C59" s="184" t="s">
        <v>860</v>
      </c>
      <c r="D59" s="178" t="s">
        <v>861</v>
      </c>
      <c r="E59" s="179">
        <v>12</v>
      </c>
      <c r="F59" s="180"/>
      <c r="G59" s="181">
        <f t="shared" si="21"/>
        <v>0</v>
      </c>
      <c r="H59" s="162"/>
      <c r="I59" s="161">
        <f t="shared" si="22"/>
        <v>0</v>
      </c>
      <c r="J59" s="162"/>
      <c r="K59" s="161">
        <f t="shared" si="23"/>
        <v>0</v>
      </c>
      <c r="L59" s="161">
        <v>21</v>
      </c>
      <c r="M59" s="161">
        <f t="shared" si="24"/>
        <v>0</v>
      </c>
      <c r="N59" s="161">
        <v>0</v>
      </c>
      <c r="O59" s="161">
        <f t="shared" si="25"/>
        <v>0</v>
      </c>
      <c r="P59" s="161">
        <v>0</v>
      </c>
      <c r="Q59" s="161">
        <f t="shared" si="26"/>
        <v>0</v>
      </c>
      <c r="R59" s="161"/>
      <c r="S59" s="161" t="s">
        <v>252</v>
      </c>
      <c r="T59" s="161" t="s">
        <v>188</v>
      </c>
      <c r="U59" s="161">
        <v>0</v>
      </c>
      <c r="V59" s="161">
        <f t="shared" si="27"/>
        <v>0</v>
      </c>
      <c r="W59" s="161"/>
      <c r="X59" s="161" t="s">
        <v>206</v>
      </c>
      <c r="Y59" s="151"/>
      <c r="Z59" s="151"/>
      <c r="AA59" s="151"/>
      <c r="AB59" s="151"/>
      <c r="AC59" s="151"/>
      <c r="AD59" s="151"/>
      <c r="AE59" s="151"/>
      <c r="AF59" s="151"/>
      <c r="AG59" s="151" t="s">
        <v>258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76">
        <v>47</v>
      </c>
      <c r="B60" s="177" t="s">
        <v>661</v>
      </c>
      <c r="C60" s="184" t="s">
        <v>862</v>
      </c>
      <c r="D60" s="178" t="s">
        <v>627</v>
      </c>
      <c r="E60" s="179">
        <v>1</v>
      </c>
      <c r="F60" s="180"/>
      <c r="G60" s="181">
        <f t="shared" si="21"/>
        <v>0</v>
      </c>
      <c r="H60" s="162"/>
      <c r="I60" s="161">
        <f t="shared" si="22"/>
        <v>0</v>
      </c>
      <c r="J60" s="162"/>
      <c r="K60" s="161">
        <f t="shared" si="23"/>
        <v>0</v>
      </c>
      <c r="L60" s="161">
        <v>21</v>
      </c>
      <c r="M60" s="161">
        <f t="shared" si="24"/>
        <v>0</v>
      </c>
      <c r="N60" s="161">
        <v>0</v>
      </c>
      <c r="O60" s="161">
        <f t="shared" si="25"/>
        <v>0</v>
      </c>
      <c r="P60" s="161">
        <v>0</v>
      </c>
      <c r="Q60" s="161">
        <f t="shared" si="26"/>
        <v>0</v>
      </c>
      <c r="R60" s="161"/>
      <c r="S60" s="161" t="s">
        <v>252</v>
      </c>
      <c r="T60" s="161" t="s">
        <v>188</v>
      </c>
      <c r="U60" s="161">
        <v>0</v>
      </c>
      <c r="V60" s="161">
        <f t="shared" si="27"/>
        <v>0</v>
      </c>
      <c r="W60" s="161"/>
      <c r="X60" s="161" t="s">
        <v>206</v>
      </c>
      <c r="Y60" s="151"/>
      <c r="Z60" s="151"/>
      <c r="AA60" s="151"/>
      <c r="AB60" s="151"/>
      <c r="AC60" s="151"/>
      <c r="AD60" s="151"/>
      <c r="AE60" s="151"/>
      <c r="AF60" s="151"/>
      <c r="AG60" s="151" t="s">
        <v>258</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6">
        <v>48</v>
      </c>
      <c r="B61" s="177" t="s">
        <v>863</v>
      </c>
      <c r="C61" s="184" t="s">
        <v>864</v>
      </c>
      <c r="D61" s="178" t="s">
        <v>593</v>
      </c>
      <c r="E61" s="179">
        <v>120</v>
      </c>
      <c r="F61" s="180"/>
      <c r="G61" s="181">
        <f t="shared" si="21"/>
        <v>0</v>
      </c>
      <c r="H61" s="162"/>
      <c r="I61" s="161">
        <f t="shared" si="22"/>
        <v>0</v>
      </c>
      <c r="J61" s="162"/>
      <c r="K61" s="161">
        <f t="shared" si="23"/>
        <v>0</v>
      </c>
      <c r="L61" s="161">
        <v>21</v>
      </c>
      <c r="M61" s="161">
        <f t="shared" si="24"/>
        <v>0</v>
      </c>
      <c r="N61" s="161">
        <v>0</v>
      </c>
      <c r="O61" s="161">
        <f t="shared" si="25"/>
        <v>0</v>
      </c>
      <c r="P61" s="161">
        <v>0</v>
      </c>
      <c r="Q61" s="161">
        <f t="shared" si="26"/>
        <v>0</v>
      </c>
      <c r="R61" s="161"/>
      <c r="S61" s="161" t="s">
        <v>252</v>
      </c>
      <c r="T61" s="161" t="s">
        <v>188</v>
      </c>
      <c r="U61" s="161">
        <v>0</v>
      </c>
      <c r="V61" s="161">
        <f t="shared" si="27"/>
        <v>0</v>
      </c>
      <c r="W61" s="161"/>
      <c r="X61" s="161" t="s">
        <v>206</v>
      </c>
      <c r="Y61" s="151"/>
      <c r="Z61" s="151"/>
      <c r="AA61" s="151"/>
      <c r="AB61" s="151"/>
      <c r="AC61" s="151"/>
      <c r="AD61" s="151"/>
      <c r="AE61" s="151"/>
      <c r="AF61" s="151"/>
      <c r="AG61" s="151" t="s">
        <v>258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c r="A62" s="164" t="s">
        <v>177</v>
      </c>
      <c r="B62" s="165" t="s">
        <v>101</v>
      </c>
      <c r="C62" s="183" t="s">
        <v>102</v>
      </c>
      <c r="D62" s="166"/>
      <c r="E62" s="167"/>
      <c r="F62" s="168"/>
      <c r="G62" s="169">
        <f>SUMIF(AG63:AG68,"&lt;&gt;NOR",G63:G68)</f>
        <v>0</v>
      </c>
      <c r="H62" s="163"/>
      <c r="I62" s="163">
        <f>SUM(I63:I68)</f>
        <v>0</v>
      </c>
      <c r="J62" s="163"/>
      <c r="K62" s="163">
        <f>SUM(K63:K68)</f>
        <v>0</v>
      </c>
      <c r="L62" s="163"/>
      <c r="M62" s="163">
        <f>SUM(M63:M68)</f>
        <v>0</v>
      </c>
      <c r="N62" s="163"/>
      <c r="O62" s="163">
        <f>SUM(O63:O68)</f>
        <v>0</v>
      </c>
      <c r="P62" s="163"/>
      <c r="Q62" s="163">
        <f>SUM(Q63:Q68)</f>
        <v>0</v>
      </c>
      <c r="R62" s="163"/>
      <c r="S62" s="163"/>
      <c r="T62" s="163"/>
      <c r="U62" s="163"/>
      <c r="V62" s="163">
        <f>SUM(V63:V68)</f>
        <v>0</v>
      </c>
      <c r="W62" s="163"/>
      <c r="X62" s="163"/>
      <c r="AG62" t="s">
        <v>178</v>
      </c>
    </row>
    <row r="63" spans="1:60" outlineLevel="1">
      <c r="A63" s="176">
        <v>49</v>
      </c>
      <c r="B63" s="177" t="s">
        <v>608</v>
      </c>
      <c r="C63" s="184" t="s">
        <v>865</v>
      </c>
      <c r="D63" s="178" t="s">
        <v>205</v>
      </c>
      <c r="E63" s="179">
        <v>90</v>
      </c>
      <c r="F63" s="180"/>
      <c r="G63" s="181">
        <f t="shared" ref="G63:G68" si="28">ROUND(E63*F63,2)</f>
        <v>0</v>
      </c>
      <c r="H63" s="162"/>
      <c r="I63" s="161">
        <f t="shared" ref="I63:I68" si="29">ROUND(E63*H63,2)</f>
        <v>0</v>
      </c>
      <c r="J63" s="162"/>
      <c r="K63" s="161">
        <f t="shared" ref="K63:K68" si="30">ROUND(E63*J63,2)</f>
        <v>0</v>
      </c>
      <c r="L63" s="161">
        <v>21</v>
      </c>
      <c r="M63" s="161">
        <f t="shared" ref="M63:M68" si="31">G63*(1+L63/100)</f>
        <v>0</v>
      </c>
      <c r="N63" s="161">
        <v>0</v>
      </c>
      <c r="O63" s="161">
        <f t="shared" ref="O63:O68" si="32">ROUND(E63*N63,2)</f>
        <v>0</v>
      </c>
      <c r="P63" s="161">
        <v>0</v>
      </c>
      <c r="Q63" s="161">
        <f t="shared" ref="Q63:Q68" si="33">ROUND(E63*P63,2)</f>
        <v>0</v>
      </c>
      <c r="R63" s="161"/>
      <c r="S63" s="161" t="s">
        <v>252</v>
      </c>
      <c r="T63" s="161" t="s">
        <v>188</v>
      </c>
      <c r="U63" s="161">
        <v>0</v>
      </c>
      <c r="V63" s="161">
        <f t="shared" ref="V63:V68" si="34">ROUND(E63*U63,2)</f>
        <v>0</v>
      </c>
      <c r="W63" s="161"/>
      <c r="X63" s="161" t="s">
        <v>206</v>
      </c>
      <c r="Y63" s="151"/>
      <c r="Z63" s="151"/>
      <c r="AA63" s="151"/>
      <c r="AB63" s="151"/>
      <c r="AC63" s="151"/>
      <c r="AD63" s="151"/>
      <c r="AE63" s="151"/>
      <c r="AF63" s="151"/>
      <c r="AG63" s="151" t="s">
        <v>258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6">
        <v>50</v>
      </c>
      <c r="B64" s="177" t="s">
        <v>662</v>
      </c>
      <c r="C64" s="184" t="s">
        <v>866</v>
      </c>
      <c r="D64" s="178" t="s">
        <v>205</v>
      </c>
      <c r="E64" s="179">
        <v>36</v>
      </c>
      <c r="F64" s="180"/>
      <c r="G64" s="181">
        <f t="shared" si="28"/>
        <v>0</v>
      </c>
      <c r="H64" s="162"/>
      <c r="I64" s="161">
        <f t="shared" si="29"/>
        <v>0</v>
      </c>
      <c r="J64" s="162"/>
      <c r="K64" s="161">
        <f t="shared" si="30"/>
        <v>0</v>
      </c>
      <c r="L64" s="161">
        <v>21</v>
      </c>
      <c r="M64" s="161">
        <f t="shared" si="31"/>
        <v>0</v>
      </c>
      <c r="N64" s="161">
        <v>0</v>
      </c>
      <c r="O64" s="161">
        <f t="shared" si="32"/>
        <v>0</v>
      </c>
      <c r="P64" s="161">
        <v>0</v>
      </c>
      <c r="Q64" s="161">
        <f t="shared" si="33"/>
        <v>0</v>
      </c>
      <c r="R64" s="161"/>
      <c r="S64" s="161" t="s">
        <v>252</v>
      </c>
      <c r="T64" s="161" t="s">
        <v>188</v>
      </c>
      <c r="U64" s="161">
        <v>0</v>
      </c>
      <c r="V64" s="161">
        <f t="shared" si="34"/>
        <v>0</v>
      </c>
      <c r="W64" s="161"/>
      <c r="X64" s="161" t="s">
        <v>206</v>
      </c>
      <c r="Y64" s="151"/>
      <c r="Z64" s="151"/>
      <c r="AA64" s="151"/>
      <c r="AB64" s="151"/>
      <c r="AC64" s="151"/>
      <c r="AD64" s="151"/>
      <c r="AE64" s="151"/>
      <c r="AF64" s="151"/>
      <c r="AG64" s="151" t="s">
        <v>258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0.399999999999999" outlineLevel="1">
      <c r="A65" s="176">
        <v>51</v>
      </c>
      <c r="B65" s="177" t="s">
        <v>867</v>
      </c>
      <c r="C65" s="184" t="s">
        <v>868</v>
      </c>
      <c r="D65" s="178" t="s">
        <v>205</v>
      </c>
      <c r="E65" s="179">
        <v>80</v>
      </c>
      <c r="F65" s="180"/>
      <c r="G65" s="181">
        <f t="shared" si="28"/>
        <v>0</v>
      </c>
      <c r="H65" s="162"/>
      <c r="I65" s="161">
        <f t="shared" si="29"/>
        <v>0</v>
      </c>
      <c r="J65" s="162"/>
      <c r="K65" s="161">
        <f t="shared" si="30"/>
        <v>0</v>
      </c>
      <c r="L65" s="161">
        <v>21</v>
      </c>
      <c r="M65" s="161">
        <f t="shared" si="31"/>
        <v>0</v>
      </c>
      <c r="N65" s="161">
        <v>0</v>
      </c>
      <c r="O65" s="161">
        <f t="shared" si="32"/>
        <v>0</v>
      </c>
      <c r="P65" s="161">
        <v>0</v>
      </c>
      <c r="Q65" s="161">
        <f t="shared" si="33"/>
        <v>0</v>
      </c>
      <c r="R65" s="161"/>
      <c r="S65" s="161" t="s">
        <v>252</v>
      </c>
      <c r="T65" s="161" t="s">
        <v>188</v>
      </c>
      <c r="U65" s="161">
        <v>0</v>
      </c>
      <c r="V65" s="161">
        <f t="shared" si="34"/>
        <v>0</v>
      </c>
      <c r="W65" s="161"/>
      <c r="X65" s="161" t="s">
        <v>206</v>
      </c>
      <c r="Y65" s="151"/>
      <c r="Z65" s="151"/>
      <c r="AA65" s="151"/>
      <c r="AB65" s="151"/>
      <c r="AC65" s="151"/>
      <c r="AD65" s="151"/>
      <c r="AE65" s="151"/>
      <c r="AF65" s="151"/>
      <c r="AG65" s="151" t="s">
        <v>258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6">
        <v>52</v>
      </c>
      <c r="B66" s="177" t="s">
        <v>610</v>
      </c>
      <c r="C66" s="184" t="s">
        <v>869</v>
      </c>
      <c r="D66" s="178" t="s">
        <v>255</v>
      </c>
      <c r="E66" s="179">
        <v>16</v>
      </c>
      <c r="F66" s="180"/>
      <c r="G66" s="181">
        <f t="shared" si="28"/>
        <v>0</v>
      </c>
      <c r="H66" s="162"/>
      <c r="I66" s="161">
        <f t="shared" si="29"/>
        <v>0</v>
      </c>
      <c r="J66" s="162"/>
      <c r="K66" s="161">
        <f t="shared" si="30"/>
        <v>0</v>
      </c>
      <c r="L66" s="161">
        <v>21</v>
      </c>
      <c r="M66" s="161">
        <f t="shared" si="31"/>
        <v>0</v>
      </c>
      <c r="N66" s="161">
        <v>0</v>
      </c>
      <c r="O66" s="161">
        <f t="shared" si="32"/>
        <v>0</v>
      </c>
      <c r="P66" s="161">
        <v>0</v>
      </c>
      <c r="Q66" s="161">
        <f t="shared" si="33"/>
        <v>0</v>
      </c>
      <c r="R66" s="161"/>
      <c r="S66" s="161" t="s">
        <v>252</v>
      </c>
      <c r="T66" s="161" t="s">
        <v>188</v>
      </c>
      <c r="U66" s="161">
        <v>0</v>
      </c>
      <c r="V66" s="161">
        <f t="shared" si="34"/>
        <v>0</v>
      </c>
      <c r="W66" s="161"/>
      <c r="X66" s="161" t="s">
        <v>206</v>
      </c>
      <c r="Y66" s="151"/>
      <c r="Z66" s="151"/>
      <c r="AA66" s="151"/>
      <c r="AB66" s="151"/>
      <c r="AC66" s="151"/>
      <c r="AD66" s="151"/>
      <c r="AE66" s="151"/>
      <c r="AF66" s="151"/>
      <c r="AG66" s="151" t="s">
        <v>258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6">
        <v>53</v>
      </c>
      <c r="B67" s="177" t="s">
        <v>612</v>
      </c>
      <c r="C67" s="184" t="s">
        <v>870</v>
      </c>
      <c r="D67" s="178" t="s">
        <v>627</v>
      </c>
      <c r="E67" s="179">
        <v>1</v>
      </c>
      <c r="F67" s="180"/>
      <c r="G67" s="181">
        <f t="shared" si="28"/>
        <v>0</v>
      </c>
      <c r="H67" s="162"/>
      <c r="I67" s="161">
        <f t="shared" si="29"/>
        <v>0</v>
      </c>
      <c r="J67" s="162"/>
      <c r="K67" s="161">
        <f t="shared" si="30"/>
        <v>0</v>
      </c>
      <c r="L67" s="161">
        <v>21</v>
      </c>
      <c r="M67" s="161">
        <f t="shared" si="31"/>
        <v>0</v>
      </c>
      <c r="N67" s="161">
        <v>0</v>
      </c>
      <c r="O67" s="161">
        <f t="shared" si="32"/>
        <v>0</v>
      </c>
      <c r="P67" s="161">
        <v>0</v>
      </c>
      <c r="Q67" s="161">
        <f t="shared" si="33"/>
        <v>0</v>
      </c>
      <c r="R67" s="161"/>
      <c r="S67" s="161" t="s">
        <v>252</v>
      </c>
      <c r="T67" s="161" t="s">
        <v>188</v>
      </c>
      <c r="U67" s="161">
        <v>0</v>
      </c>
      <c r="V67" s="161">
        <f t="shared" si="34"/>
        <v>0</v>
      </c>
      <c r="W67" s="161"/>
      <c r="X67" s="161" t="s">
        <v>206</v>
      </c>
      <c r="Y67" s="151"/>
      <c r="Z67" s="151"/>
      <c r="AA67" s="151"/>
      <c r="AB67" s="151"/>
      <c r="AC67" s="151"/>
      <c r="AD67" s="151"/>
      <c r="AE67" s="151"/>
      <c r="AF67" s="151"/>
      <c r="AG67" s="151" t="s">
        <v>258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6">
        <v>54</v>
      </c>
      <c r="B68" s="177" t="s">
        <v>614</v>
      </c>
      <c r="C68" s="184" t="s">
        <v>864</v>
      </c>
      <c r="D68" s="178" t="s">
        <v>593</v>
      </c>
      <c r="E68" s="179">
        <v>40</v>
      </c>
      <c r="F68" s="180"/>
      <c r="G68" s="181">
        <f t="shared" si="28"/>
        <v>0</v>
      </c>
      <c r="H68" s="162"/>
      <c r="I68" s="161">
        <f t="shared" si="29"/>
        <v>0</v>
      </c>
      <c r="J68" s="162"/>
      <c r="K68" s="161">
        <f t="shared" si="30"/>
        <v>0</v>
      </c>
      <c r="L68" s="161">
        <v>21</v>
      </c>
      <c r="M68" s="161">
        <f t="shared" si="31"/>
        <v>0</v>
      </c>
      <c r="N68" s="161">
        <v>0</v>
      </c>
      <c r="O68" s="161">
        <f t="shared" si="32"/>
        <v>0</v>
      </c>
      <c r="P68" s="161">
        <v>0</v>
      </c>
      <c r="Q68" s="161">
        <f t="shared" si="33"/>
        <v>0</v>
      </c>
      <c r="R68" s="161"/>
      <c r="S68" s="161" t="s">
        <v>252</v>
      </c>
      <c r="T68" s="161" t="s">
        <v>188</v>
      </c>
      <c r="U68" s="161">
        <v>0</v>
      </c>
      <c r="V68" s="161">
        <f t="shared" si="34"/>
        <v>0</v>
      </c>
      <c r="W68" s="161"/>
      <c r="X68" s="161" t="s">
        <v>206</v>
      </c>
      <c r="Y68" s="151"/>
      <c r="Z68" s="151"/>
      <c r="AA68" s="151"/>
      <c r="AB68" s="151"/>
      <c r="AC68" s="151"/>
      <c r="AD68" s="151"/>
      <c r="AE68" s="151"/>
      <c r="AF68" s="151"/>
      <c r="AG68" s="151" t="s">
        <v>258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c r="A69" s="164" t="s">
        <v>177</v>
      </c>
      <c r="B69" s="165" t="s">
        <v>71</v>
      </c>
      <c r="C69" s="183" t="s">
        <v>72</v>
      </c>
      <c r="D69" s="166"/>
      <c r="E69" s="167"/>
      <c r="F69" s="168"/>
      <c r="G69" s="169">
        <f>SUMIF(AG70:AG76,"&lt;&gt;NOR",G70:G76)</f>
        <v>0</v>
      </c>
      <c r="H69" s="163"/>
      <c r="I69" s="163">
        <f>SUM(I70:I76)</f>
        <v>0</v>
      </c>
      <c r="J69" s="163"/>
      <c r="K69" s="163">
        <f>SUM(K70:K76)</f>
        <v>0</v>
      </c>
      <c r="L69" s="163"/>
      <c r="M69" s="163">
        <f>SUM(M70:M76)</f>
        <v>0</v>
      </c>
      <c r="N69" s="163"/>
      <c r="O69" s="163">
        <f>SUM(O70:O76)</f>
        <v>0</v>
      </c>
      <c r="P69" s="163"/>
      <c r="Q69" s="163">
        <f>SUM(Q70:Q76)</f>
        <v>0</v>
      </c>
      <c r="R69" s="163"/>
      <c r="S69" s="163"/>
      <c r="T69" s="163"/>
      <c r="U69" s="163"/>
      <c r="V69" s="163">
        <f>SUM(V70:V76)</f>
        <v>0</v>
      </c>
      <c r="W69" s="163"/>
      <c r="X69" s="163"/>
      <c r="AG69" t="s">
        <v>178</v>
      </c>
    </row>
    <row r="70" spans="1:60" ht="20.399999999999999" outlineLevel="1">
      <c r="A70" s="176">
        <v>55</v>
      </c>
      <c r="B70" s="177" t="s">
        <v>621</v>
      </c>
      <c r="C70" s="184" t="s">
        <v>871</v>
      </c>
      <c r="D70" s="178" t="s">
        <v>627</v>
      </c>
      <c r="E70" s="179">
        <v>1</v>
      </c>
      <c r="F70" s="180"/>
      <c r="G70" s="181">
        <f>ROUND(E70*F70,2)</f>
        <v>0</v>
      </c>
      <c r="H70" s="162"/>
      <c r="I70" s="161">
        <f>ROUND(E70*H70,2)</f>
        <v>0</v>
      </c>
      <c r="J70" s="162"/>
      <c r="K70" s="161">
        <f>ROUND(E70*J70,2)</f>
        <v>0</v>
      </c>
      <c r="L70" s="161">
        <v>21</v>
      </c>
      <c r="M70" s="161">
        <f>G70*(1+L70/100)</f>
        <v>0</v>
      </c>
      <c r="N70" s="161">
        <v>0</v>
      </c>
      <c r="O70" s="161">
        <f>ROUND(E70*N70,2)</f>
        <v>0</v>
      </c>
      <c r="P70" s="161">
        <v>0</v>
      </c>
      <c r="Q70" s="161">
        <f>ROUND(E70*P70,2)</f>
        <v>0</v>
      </c>
      <c r="R70" s="161"/>
      <c r="S70" s="161" t="s">
        <v>252</v>
      </c>
      <c r="T70" s="161" t="s">
        <v>188</v>
      </c>
      <c r="U70" s="161">
        <v>0</v>
      </c>
      <c r="V70" s="161">
        <f>ROUND(E70*U70,2)</f>
        <v>0</v>
      </c>
      <c r="W70" s="161"/>
      <c r="X70" s="161" t="s">
        <v>206</v>
      </c>
      <c r="Y70" s="151"/>
      <c r="Z70" s="151"/>
      <c r="AA70" s="151"/>
      <c r="AB70" s="151"/>
      <c r="AC70" s="151"/>
      <c r="AD70" s="151"/>
      <c r="AE70" s="151"/>
      <c r="AF70" s="151"/>
      <c r="AG70" s="151" t="s">
        <v>258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6">
        <v>56</v>
      </c>
      <c r="B71" s="177" t="s">
        <v>623</v>
      </c>
      <c r="C71" s="184" t="s">
        <v>33</v>
      </c>
      <c r="D71" s="178" t="s">
        <v>593</v>
      </c>
      <c r="E71" s="179">
        <v>420</v>
      </c>
      <c r="F71" s="180"/>
      <c r="G71" s="181">
        <f>ROUND(E71*F71,2)</f>
        <v>0</v>
      </c>
      <c r="H71" s="162"/>
      <c r="I71" s="161">
        <f>ROUND(E71*H71,2)</f>
        <v>0</v>
      </c>
      <c r="J71" s="162"/>
      <c r="K71" s="161">
        <f>ROUND(E71*J71,2)</f>
        <v>0</v>
      </c>
      <c r="L71" s="161">
        <v>21</v>
      </c>
      <c r="M71" s="161">
        <f>G71*(1+L71/100)</f>
        <v>0</v>
      </c>
      <c r="N71" s="161">
        <v>0</v>
      </c>
      <c r="O71" s="161">
        <f>ROUND(E71*N71,2)</f>
        <v>0</v>
      </c>
      <c r="P71" s="161">
        <v>0</v>
      </c>
      <c r="Q71" s="161">
        <f>ROUND(E71*P71,2)</f>
        <v>0</v>
      </c>
      <c r="R71" s="161"/>
      <c r="S71" s="161" t="s">
        <v>252</v>
      </c>
      <c r="T71" s="161" t="s">
        <v>188</v>
      </c>
      <c r="U71" s="161">
        <v>0</v>
      </c>
      <c r="V71" s="161">
        <f>ROUND(E71*U71,2)</f>
        <v>0</v>
      </c>
      <c r="W71" s="161"/>
      <c r="X71" s="161" t="s">
        <v>206</v>
      </c>
      <c r="Y71" s="151"/>
      <c r="Z71" s="151"/>
      <c r="AA71" s="151"/>
      <c r="AB71" s="151"/>
      <c r="AC71" s="151"/>
      <c r="AD71" s="151"/>
      <c r="AE71" s="151"/>
      <c r="AF71" s="151"/>
      <c r="AG71" s="151" t="s">
        <v>258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6">
        <v>57</v>
      </c>
      <c r="B72" s="177" t="s">
        <v>872</v>
      </c>
      <c r="C72" s="184" t="s">
        <v>638</v>
      </c>
      <c r="D72" s="178" t="s">
        <v>262</v>
      </c>
      <c r="E72" s="179">
        <v>2.4</v>
      </c>
      <c r="F72" s="180"/>
      <c r="G72" s="181">
        <f>ROUND(E72*F72,2)</f>
        <v>0</v>
      </c>
      <c r="H72" s="162"/>
      <c r="I72" s="161">
        <f>ROUND(E72*H72,2)</f>
        <v>0</v>
      </c>
      <c r="J72" s="162"/>
      <c r="K72" s="161">
        <f>ROUND(E72*J72,2)</f>
        <v>0</v>
      </c>
      <c r="L72" s="161">
        <v>21</v>
      </c>
      <c r="M72" s="161">
        <f>G72*(1+L72/100)</f>
        <v>0</v>
      </c>
      <c r="N72" s="161">
        <v>0</v>
      </c>
      <c r="O72" s="161">
        <f>ROUND(E72*N72,2)</f>
        <v>0</v>
      </c>
      <c r="P72" s="161">
        <v>0</v>
      </c>
      <c r="Q72" s="161">
        <f>ROUND(E72*P72,2)</f>
        <v>0</v>
      </c>
      <c r="R72" s="161"/>
      <c r="S72" s="161" t="s">
        <v>252</v>
      </c>
      <c r="T72" s="161" t="s">
        <v>188</v>
      </c>
      <c r="U72" s="161">
        <v>0</v>
      </c>
      <c r="V72" s="161">
        <f>ROUND(E72*U72,2)</f>
        <v>0</v>
      </c>
      <c r="W72" s="161"/>
      <c r="X72" s="161" t="s">
        <v>206</v>
      </c>
      <c r="Y72" s="151"/>
      <c r="Z72" s="151"/>
      <c r="AA72" s="151"/>
      <c r="AB72" s="151"/>
      <c r="AC72" s="151"/>
      <c r="AD72" s="151"/>
      <c r="AE72" s="151"/>
      <c r="AF72" s="151"/>
      <c r="AG72" s="151" t="s">
        <v>258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70">
        <v>58</v>
      </c>
      <c r="B73" s="171" t="s">
        <v>625</v>
      </c>
      <c r="C73" s="185" t="s">
        <v>816</v>
      </c>
      <c r="D73" s="172" t="s">
        <v>627</v>
      </c>
      <c r="E73" s="173">
        <v>1</v>
      </c>
      <c r="F73" s="174"/>
      <c r="G73" s="175">
        <f>ROUND(E73*F73,2)</f>
        <v>0</v>
      </c>
      <c r="H73" s="162"/>
      <c r="I73" s="161">
        <f>ROUND(E73*H73,2)</f>
        <v>0</v>
      </c>
      <c r="J73" s="162"/>
      <c r="K73" s="161">
        <f>ROUND(E73*J73,2)</f>
        <v>0</v>
      </c>
      <c r="L73" s="161">
        <v>21</v>
      </c>
      <c r="M73" s="161">
        <f>G73*(1+L73/100)</f>
        <v>0</v>
      </c>
      <c r="N73" s="161">
        <v>0</v>
      </c>
      <c r="O73" s="161">
        <f>ROUND(E73*N73,2)</f>
        <v>0</v>
      </c>
      <c r="P73" s="161">
        <v>0</v>
      </c>
      <c r="Q73" s="161">
        <f>ROUND(E73*P73,2)</f>
        <v>0</v>
      </c>
      <c r="R73" s="161"/>
      <c r="S73" s="161" t="s">
        <v>252</v>
      </c>
      <c r="T73" s="161" t="s">
        <v>188</v>
      </c>
      <c r="U73" s="161">
        <v>0</v>
      </c>
      <c r="V73" s="161">
        <f>ROUND(E73*U73,2)</f>
        <v>0</v>
      </c>
      <c r="W73" s="161"/>
      <c r="X73" s="161" t="s">
        <v>206</v>
      </c>
      <c r="Y73" s="151"/>
      <c r="Z73" s="151"/>
      <c r="AA73" s="151"/>
      <c r="AB73" s="151"/>
      <c r="AC73" s="151"/>
      <c r="AD73" s="151"/>
      <c r="AE73" s="151"/>
      <c r="AF73" s="151"/>
      <c r="AG73" s="151" t="s">
        <v>258</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275" t="s">
        <v>802</v>
      </c>
      <c r="D74" s="276"/>
      <c r="E74" s="276"/>
      <c r="F74" s="276"/>
      <c r="G74" s="276"/>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571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277" t="s">
        <v>873</v>
      </c>
      <c r="D75" s="278"/>
      <c r="E75" s="278"/>
      <c r="F75" s="278"/>
      <c r="G75" s="278"/>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571</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277"/>
      <c r="D76" s="278"/>
      <c r="E76" s="278"/>
      <c r="F76" s="278"/>
      <c r="G76" s="278"/>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571</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c r="A77" s="3"/>
      <c r="B77" s="4"/>
      <c r="C77" s="186"/>
      <c r="D77" s="6"/>
      <c r="E77" s="3"/>
      <c r="F77" s="3"/>
      <c r="G77" s="3"/>
      <c r="H77" s="3"/>
      <c r="I77" s="3"/>
      <c r="J77" s="3"/>
      <c r="K77" s="3"/>
      <c r="L77" s="3"/>
      <c r="M77" s="3"/>
      <c r="N77" s="3"/>
      <c r="O77" s="3"/>
      <c r="P77" s="3"/>
      <c r="Q77" s="3"/>
      <c r="R77" s="3"/>
      <c r="S77" s="3"/>
      <c r="T77" s="3"/>
      <c r="U77" s="3"/>
      <c r="V77" s="3"/>
      <c r="W77" s="3"/>
      <c r="X77" s="3"/>
      <c r="AE77">
        <v>15</v>
      </c>
      <c r="AF77">
        <v>21</v>
      </c>
      <c r="AG77" t="s">
        <v>164</v>
      </c>
    </row>
    <row r="78" spans="1:60">
      <c r="A78" s="154"/>
      <c r="B78" s="155" t="s">
        <v>31</v>
      </c>
      <c r="C78" s="187"/>
      <c r="D78" s="156"/>
      <c r="E78" s="157"/>
      <c r="F78" s="157"/>
      <c r="G78" s="182">
        <f>G8+G19+G33+G37+G41+G48+G62+G69</f>
        <v>0</v>
      </c>
      <c r="H78" s="3"/>
      <c r="I78" s="3"/>
      <c r="J78" s="3"/>
      <c r="K78" s="3"/>
      <c r="L78" s="3"/>
      <c r="M78" s="3"/>
      <c r="N78" s="3"/>
      <c r="O78" s="3"/>
      <c r="P78" s="3"/>
      <c r="Q78" s="3"/>
      <c r="R78" s="3"/>
      <c r="S78" s="3"/>
      <c r="T78" s="3"/>
      <c r="U78" s="3"/>
      <c r="V78" s="3"/>
      <c r="W78" s="3"/>
      <c r="X78" s="3"/>
      <c r="AE78">
        <f>SUMIF(L7:L76,AE77,G7:G76)</f>
        <v>0</v>
      </c>
      <c r="AF78">
        <f>SUMIF(L7:L76,AF77,G7:G76)</f>
        <v>0</v>
      </c>
      <c r="AG78" t="s">
        <v>199</v>
      </c>
    </row>
    <row r="79" spans="1:60">
      <c r="A79" s="3"/>
      <c r="B79" s="4"/>
      <c r="C79" s="186"/>
      <c r="D79" s="6"/>
      <c r="E79" s="3"/>
      <c r="F79" s="3"/>
      <c r="G79" s="3"/>
      <c r="H79" s="3"/>
      <c r="I79" s="3"/>
      <c r="J79" s="3"/>
      <c r="K79" s="3"/>
      <c r="L79" s="3"/>
      <c r="M79" s="3"/>
      <c r="N79" s="3"/>
      <c r="O79" s="3"/>
      <c r="P79" s="3"/>
      <c r="Q79" s="3"/>
      <c r="R79" s="3"/>
      <c r="S79" s="3"/>
      <c r="T79" s="3"/>
      <c r="U79" s="3"/>
      <c r="V79" s="3"/>
      <c r="W79" s="3"/>
      <c r="X79" s="3"/>
    </row>
    <row r="80" spans="1:60">
      <c r="A80" s="3"/>
      <c r="B80" s="4"/>
      <c r="C80" s="186"/>
      <c r="D80" s="6"/>
      <c r="E80" s="3"/>
      <c r="F80" s="3"/>
      <c r="G80" s="3"/>
      <c r="H80" s="3"/>
      <c r="I80" s="3"/>
      <c r="J80" s="3"/>
      <c r="K80" s="3"/>
      <c r="L80" s="3"/>
      <c r="M80" s="3"/>
      <c r="N80" s="3"/>
      <c r="O80" s="3"/>
      <c r="P80" s="3"/>
      <c r="Q80" s="3"/>
      <c r="R80" s="3"/>
      <c r="S80" s="3"/>
      <c r="T80" s="3"/>
      <c r="U80" s="3"/>
      <c r="V80" s="3"/>
      <c r="W80" s="3"/>
      <c r="X80" s="3"/>
    </row>
    <row r="81" spans="1:33">
      <c r="A81" s="273" t="s">
        <v>200</v>
      </c>
      <c r="B81" s="273"/>
      <c r="C81" s="274"/>
      <c r="D81" s="6"/>
      <c r="E81" s="3"/>
      <c r="F81" s="3"/>
      <c r="G81" s="3"/>
      <c r="H81" s="3"/>
      <c r="I81" s="3"/>
      <c r="J81" s="3"/>
      <c r="K81" s="3"/>
      <c r="L81" s="3"/>
      <c r="M81" s="3"/>
      <c r="N81" s="3"/>
      <c r="O81" s="3"/>
      <c r="P81" s="3"/>
      <c r="Q81" s="3"/>
      <c r="R81" s="3"/>
      <c r="S81" s="3"/>
      <c r="T81" s="3"/>
      <c r="U81" s="3"/>
      <c r="V81" s="3"/>
      <c r="W81" s="3"/>
      <c r="X81" s="3"/>
    </row>
    <row r="82" spans="1:33">
      <c r="A82" s="254"/>
      <c r="B82" s="255"/>
      <c r="C82" s="256"/>
      <c r="D82" s="255"/>
      <c r="E82" s="255"/>
      <c r="F82" s="255"/>
      <c r="G82" s="257"/>
      <c r="H82" s="3"/>
      <c r="I82" s="3"/>
      <c r="J82" s="3"/>
      <c r="K82" s="3"/>
      <c r="L82" s="3"/>
      <c r="M82" s="3"/>
      <c r="N82" s="3"/>
      <c r="O82" s="3"/>
      <c r="P82" s="3"/>
      <c r="Q82" s="3"/>
      <c r="R82" s="3"/>
      <c r="S82" s="3"/>
      <c r="T82" s="3"/>
      <c r="U82" s="3"/>
      <c r="V82" s="3"/>
      <c r="W82" s="3"/>
      <c r="X82" s="3"/>
      <c r="AG82" t="s">
        <v>201</v>
      </c>
    </row>
    <row r="83" spans="1:33">
      <c r="A83" s="258"/>
      <c r="B83" s="259"/>
      <c r="C83" s="260"/>
      <c r="D83" s="259"/>
      <c r="E83" s="259"/>
      <c r="F83" s="259"/>
      <c r="G83" s="261"/>
      <c r="H83" s="3"/>
      <c r="I83" s="3"/>
      <c r="J83" s="3"/>
      <c r="K83" s="3"/>
      <c r="L83" s="3"/>
      <c r="M83" s="3"/>
      <c r="N83" s="3"/>
      <c r="O83" s="3"/>
      <c r="P83" s="3"/>
      <c r="Q83" s="3"/>
      <c r="R83" s="3"/>
      <c r="S83" s="3"/>
      <c r="T83" s="3"/>
      <c r="U83" s="3"/>
      <c r="V83" s="3"/>
      <c r="W83" s="3"/>
      <c r="X83" s="3"/>
    </row>
    <row r="84" spans="1:33">
      <c r="A84" s="258"/>
      <c r="B84" s="259"/>
      <c r="C84" s="260"/>
      <c r="D84" s="259"/>
      <c r="E84" s="259"/>
      <c r="F84" s="259"/>
      <c r="G84" s="261"/>
      <c r="H84" s="3"/>
      <c r="I84" s="3"/>
      <c r="J84" s="3"/>
      <c r="K84" s="3"/>
      <c r="L84" s="3"/>
      <c r="M84" s="3"/>
      <c r="N84" s="3"/>
      <c r="O84" s="3"/>
      <c r="P84" s="3"/>
      <c r="Q84" s="3"/>
      <c r="R84" s="3"/>
      <c r="S84" s="3"/>
      <c r="T84" s="3"/>
      <c r="U84" s="3"/>
      <c r="V84" s="3"/>
      <c r="W84" s="3"/>
      <c r="X84" s="3"/>
    </row>
    <row r="85" spans="1:33">
      <c r="A85" s="258"/>
      <c r="B85" s="259"/>
      <c r="C85" s="260"/>
      <c r="D85" s="259"/>
      <c r="E85" s="259"/>
      <c r="F85" s="259"/>
      <c r="G85" s="261"/>
      <c r="H85" s="3"/>
      <c r="I85" s="3"/>
      <c r="J85" s="3"/>
      <c r="K85" s="3"/>
      <c r="L85" s="3"/>
      <c r="M85" s="3"/>
      <c r="N85" s="3"/>
      <c r="O85" s="3"/>
      <c r="P85" s="3"/>
      <c r="Q85" s="3"/>
      <c r="R85" s="3"/>
      <c r="S85" s="3"/>
      <c r="T85" s="3"/>
      <c r="U85" s="3"/>
      <c r="V85" s="3"/>
      <c r="W85" s="3"/>
      <c r="X85" s="3"/>
    </row>
    <row r="86" spans="1:33">
      <c r="A86" s="262"/>
      <c r="B86" s="263"/>
      <c r="C86" s="264"/>
      <c r="D86" s="263"/>
      <c r="E86" s="263"/>
      <c r="F86" s="263"/>
      <c r="G86" s="265"/>
      <c r="H86" s="3"/>
      <c r="I86" s="3"/>
      <c r="J86" s="3"/>
      <c r="K86" s="3"/>
      <c r="L86" s="3"/>
      <c r="M86" s="3"/>
      <c r="N86" s="3"/>
      <c r="O86" s="3"/>
      <c r="P86" s="3"/>
      <c r="Q86" s="3"/>
      <c r="R86" s="3"/>
      <c r="S86" s="3"/>
      <c r="T86" s="3"/>
      <c r="U86" s="3"/>
      <c r="V86" s="3"/>
      <c r="W86" s="3"/>
      <c r="X86" s="3"/>
    </row>
    <row r="87" spans="1:33">
      <c r="A87" s="3"/>
      <c r="B87" s="4"/>
      <c r="C87" s="186"/>
      <c r="D87" s="6"/>
      <c r="E87" s="3"/>
      <c r="F87" s="3"/>
      <c r="G87" s="3"/>
      <c r="H87" s="3"/>
      <c r="I87" s="3"/>
      <c r="J87" s="3"/>
      <c r="K87" s="3"/>
      <c r="L87" s="3"/>
      <c r="M87" s="3"/>
      <c r="N87" s="3"/>
      <c r="O87" s="3"/>
      <c r="P87" s="3"/>
      <c r="Q87" s="3"/>
      <c r="R87" s="3"/>
      <c r="S87" s="3"/>
      <c r="T87" s="3"/>
      <c r="U87" s="3"/>
      <c r="V87" s="3"/>
      <c r="W87" s="3"/>
      <c r="X87" s="3"/>
    </row>
    <row r="88" spans="1:33">
      <c r="C88" s="188"/>
      <c r="D88" s="10"/>
      <c r="AG88" t="s">
        <v>202</v>
      </c>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sheetData>
  <mergeCells count="9">
    <mergeCell ref="A82:G86"/>
    <mergeCell ref="C74:G74"/>
    <mergeCell ref="C75:G75"/>
    <mergeCell ref="C76:G76"/>
    <mergeCell ref="A1:G1"/>
    <mergeCell ref="C2:G2"/>
    <mergeCell ref="C3:G3"/>
    <mergeCell ref="C4:G4"/>
    <mergeCell ref="A81:C81"/>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9" sqref="C9"/>
    </sheetView>
  </sheetViews>
  <sheetFormatPr defaultRowHeight="13.2" outlineLevelRow="1"/>
  <cols>
    <col min="1" max="1" width="3.44140625" customWidth="1"/>
    <col min="2" max="2" width="12.5546875" style="125" customWidth="1"/>
    <col min="3" max="3" width="38.33203125" style="125" customWidth="1"/>
    <col min="4" max="4" width="4.88671875" customWidth="1"/>
    <col min="5" max="5" width="10.5546875" customWidth="1"/>
    <col min="6" max="6" width="9.88671875" customWidth="1"/>
    <col min="7" max="7" width="12.6640625" customWidth="1"/>
    <col min="8" max="24" width="0" hidden="1" customWidth="1"/>
    <col min="29" max="29" width="0" hidden="1" customWidth="1"/>
    <col min="31" max="41" width="0" hidden="1" customWidth="1"/>
    <col min="53" max="53" width="73.6640625" customWidth="1"/>
  </cols>
  <sheetData>
    <row r="1" spans="1:60" ht="15.75" customHeight="1">
      <c r="A1" s="266" t="s">
        <v>7</v>
      </c>
      <c r="B1" s="266"/>
      <c r="C1" s="266"/>
      <c r="D1" s="266"/>
      <c r="E1" s="266"/>
      <c r="F1" s="266"/>
      <c r="G1" s="266"/>
      <c r="AG1" t="s">
        <v>152</v>
      </c>
    </row>
    <row r="2" spans="1:60" ht="24.9" customHeight="1">
      <c r="A2" s="143" t="s">
        <v>8</v>
      </c>
      <c r="B2" s="49" t="s">
        <v>46</v>
      </c>
      <c r="C2" s="267" t="s">
        <v>45</v>
      </c>
      <c r="D2" s="268"/>
      <c r="E2" s="268"/>
      <c r="F2" s="268"/>
      <c r="G2" s="269"/>
      <c r="AG2" t="s">
        <v>153</v>
      </c>
    </row>
    <row r="3" spans="1:60" ht="24.9" customHeight="1">
      <c r="A3" s="143" t="s">
        <v>9</v>
      </c>
      <c r="B3" s="49" t="s">
        <v>44</v>
      </c>
      <c r="C3" s="267" t="s">
        <v>45</v>
      </c>
      <c r="D3" s="268"/>
      <c r="E3" s="268"/>
      <c r="F3" s="268"/>
      <c r="G3" s="269"/>
      <c r="AC3" s="125" t="s">
        <v>153</v>
      </c>
      <c r="AG3" t="s">
        <v>154</v>
      </c>
    </row>
    <row r="4" spans="1:60" ht="24.9" customHeight="1">
      <c r="A4" s="144" t="s">
        <v>10</v>
      </c>
      <c r="B4" s="145" t="s">
        <v>62</v>
      </c>
      <c r="C4" s="270" t="s">
        <v>63</v>
      </c>
      <c r="D4" s="271"/>
      <c r="E4" s="271"/>
      <c r="F4" s="271"/>
      <c r="G4" s="272"/>
      <c r="AG4" t="s">
        <v>155</v>
      </c>
    </row>
    <row r="5" spans="1:60">
      <c r="D5" s="10"/>
    </row>
    <row r="6" spans="1:60" ht="39.6">
      <c r="A6" s="147" t="s">
        <v>156</v>
      </c>
      <c r="B6" s="149" t="s">
        <v>157</v>
      </c>
      <c r="C6" s="149" t="s">
        <v>158</v>
      </c>
      <c r="D6" s="148" t="s">
        <v>159</v>
      </c>
      <c r="E6" s="147" t="s">
        <v>160</v>
      </c>
      <c r="F6" s="146" t="s">
        <v>161</v>
      </c>
      <c r="G6" s="147" t="s">
        <v>31</v>
      </c>
      <c r="H6" s="150" t="s">
        <v>32</v>
      </c>
      <c r="I6" s="150" t="s">
        <v>162</v>
      </c>
      <c r="J6" s="150" t="s">
        <v>33</v>
      </c>
      <c r="K6" s="150" t="s">
        <v>163</v>
      </c>
      <c r="L6" s="150" t="s">
        <v>164</v>
      </c>
      <c r="M6" s="150" t="s">
        <v>165</v>
      </c>
      <c r="N6" s="150" t="s">
        <v>166</v>
      </c>
      <c r="O6" s="150" t="s">
        <v>167</v>
      </c>
      <c r="P6" s="150" t="s">
        <v>168</v>
      </c>
      <c r="Q6" s="150" t="s">
        <v>169</v>
      </c>
      <c r="R6" s="150" t="s">
        <v>170</v>
      </c>
      <c r="S6" s="150" t="s">
        <v>171</v>
      </c>
      <c r="T6" s="150" t="s">
        <v>172</v>
      </c>
      <c r="U6" s="150" t="s">
        <v>173</v>
      </c>
      <c r="V6" s="150" t="s">
        <v>174</v>
      </c>
      <c r="W6" s="150" t="s">
        <v>175</v>
      </c>
      <c r="X6" s="150" t="s">
        <v>176</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ht="26.4">
      <c r="A8" s="164" t="s">
        <v>177</v>
      </c>
      <c r="B8" s="165" t="s">
        <v>68</v>
      </c>
      <c r="C8" s="183" t="s">
        <v>69</v>
      </c>
      <c r="D8" s="166"/>
      <c r="E8" s="167"/>
      <c r="F8" s="168"/>
      <c r="G8" s="169">
        <f>SUMIF(AG9:AG50,"&lt;&gt;NOR",G9:G50)</f>
        <v>0</v>
      </c>
      <c r="H8" s="163"/>
      <c r="I8" s="163">
        <f>SUM(I9:I50)</f>
        <v>0</v>
      </c>
      <c r="J8" s="163"/>
      <c r="K8" s="163">
        <f>SUM(K9:K50)</f>
        <v>0</v>
      </c>
      <c r="L8" s="163"/>
      <c r="M8" s="163">
        <f>SUM(M9:M50)</f>
        <v>0</v>
      </c>
      <c r="N8" s="163"/>
      <c r="O8" s="163">
        <f>SUM(O9:O50)</f>
        <v>0</v>
      </c>
      <c r="P8" s="163"/>
      <c r="Q8" s="163">
        <f>SUM(Q9:Q50)</f>
        <v>0</v>
      </c>
      <c r="R8" s="163"/>
      <c r="S8" s="163"/>
      <c r="T8" s="163"/>
      <c r="U8" s="163"/>
      <c r="V8" s="163">
        <f>SUM(V9:V50)</f>
        <v>0</v>
      </c>
      <c r="W8" s="163"/>
      <c r="X8" s="163"/>
      <c r="AG8" t="s">
        <v>178</v>
      </c>
    </row>
    <row r="9" spans="1:60" ht="40.799999999999997" outlineLevel="1">
      <c r="A9" s="170">
        <v>1</v>
      </c>
      <c r="B9" s="171" t="s">
        <v>789</v>
      </c>
      <c r="C9" s="185" t="s">
        <v>874</v>
      </c>
      <c r="D9" s="172" t="s">
        <v>255</v>
      </c>
      <c r="E9" s="173">
        <v>1</v>
      </c>
      <c r="F9" s="174"/>
      <c r="G9" s="175">
        <f>ROUND(E9*F9,2)</f>
        <v>0</v>
      </c>
      <c r="H9" s="162"/>
      <c r="I9" s="161">
        <f>ROUND(E9*H9,2)</f>
        <v>0</v>
      </c>
      <c r="J9" s="162"/>
      <c r="K9" s="161">
        <f>ROUND(E9*J9,2)</f>
        <v>0</v>
      </c>
      <c r="L9" s="161">
        <v>21</v>
      </c>
      <c r="M9" s="161">
        <f>G9*(1+L9/100)</f>
        <v>0</v>
      </c>
      <c r="N9" s="161">
        <v>0</v>
      </c>
      <c r="O9" s="161">
        <f>ROUND(E9*N9,2)</f>
        <v>0</v>
      </c>
      <c r="P9" s="161">
        <v>0</v>
      </c>
      <c r="Q9" s="161">
        <f>ROUND(E9*P9,2)</f>
        <v>0</v>
      </c>
      <c r="R9" s="161"/>
      <c r="S9" s="161" t="s">
        <v>252</v>
      </c>
      <c r="T9" s="161" t="s">
        <v>188</v>
      </c>
      <c r="U9" s="161">
        <v>0</v>
      </c>
      <c r="V9" s="161">
        <f>ROUND(E9*U9,2)</f>
        <v>0</v>
      </c>
      <c r="W9" s="161"/>
      <c r="X9" s="161" t="s">
        <v>206</v>
      </c>
      <c r="Y9" s="151"/>
      <c r="Z9" s="151"/>
      <c r="AA9" s="151"/>
      <c r="AB9" s="151"/>
      <c r="AC9" s="151"/>
      <c r="AD9" s="151"/>
      <c r="AE9" s="151"/>
      <c r="AF9" s="151"/>
      <c r="AG9" s="151" t="s">
        <v>258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82.2" outlineLevel="1">
      <c r="A10" s="158"/>
      <c r="B10" s="159"/>
      <c r="C10" s="275" t="s">
        <v>875</v>
      </c>
      <c r="D10" s="276"/>
      <c r="E10" s="276"/>
      <c r="F10" s="276"/>
      <c r="G10" s="276"/>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571</v>
      </c>
      <c r="AH10" s="151"/>
      <c r="AI10" s="151"/>
      <c r="AJ10" s="151"/>
      <c r="AK10" s="151"/>
      <c r="AL10" s="151"/>
      <c r="AM10" s="151"/>
      <c r="AN10" s="151"/>
      <c r="AO10" s="151"/>
      <c r="AP10" s="151"/>
      <c r="AQ10" s="151"/>
      <c r="AR10" s="151"/>
      <c r="AS10" s="151"/>
      <c r="AT10" s="151"/>
      <c r="AU10" s="151"/>
      <c r="AV10" s="151"/>
      <c r="AW10" s="151"/>
      <c r="AX10" s="151"/>
      <c r="AY10" s="151"/>
      <c r="AZ10" s="151"/>
      <c r="BA10" s="197" t="str">
        <f>C10</f>
        <v>přípravou pro přímý výparník/kondenzátor (uvažované chladivo R32) o chladícím výkonu 6,8 kW a topném výkonu 15,4 kW vč. eliminátoru kapek, bližší popis viz TZ, na sání do jednotky osazena uzavírací klapka, na hrdlech osazeny tlumící manžety, jednotka dodána vč. MaR umístěné v plastovém rozvaděči, prokabelování provedeno dle podkladů výrobce, jednotka řízena dle jednoduchého ovladače umístěného ve větrané místnosti, SFPvAHU = 862 W/m3s, hmotnost jednotky 124 kg, doporučené jištění 13 A, rozměry jednotky 1860x790x395x mm, mechanická stabilita pláště jednotky dle EN1886 D1(M), termická izolace pláště jednotky dle EN1886 T3(M), faktor tepelných mostů pláště jednotky dle EN1886 TB2(M), akustický výkon na sání 67 dB(A), na výtlaku 77 dB(A), do okolí 51 dB(A)</v>
      </c>
      <c r="BB10" s="151"/>
      <c r="BC10" s="151"/>
      <c r="BD10" s="151"/>
      <c r="BE10" s="151"/>
      <c r="BF10" s="151"/>
      <c r="BG10" s="151"/>
      <c r="BH10" s="151"/>
    </row>
    <row r="11" spans="1:60" ht="40.799999999999997" outlineLevel="1">
      <c r="A11" s="170">
        <v>2</v>
      </c>
      <c r="B11" s="171" t="s">
        <v>533</v>
      </c>
      <c r="C11" s="185" t="s">
        <v>876</v>
      </c>
      <c r="D11" s="172" t="s">
        <v>255</v>
      </c>
      <c r="E11" s="173">
        <v>1</v>
      </c>
      <c r="F11" s="174"/>
      <c r="G11" s="175">
        <f>ROUND(E11*F11,2)</f>
        <v>0</v>
      </c>
      <c r="H11" s="162"/>
      <c r="I11" s="161">
        <f>ROUND(E11*H11,2)</f>
        <v>0</v>
      </c>
      <c r="J11" s="162"/>
      <c r="K11" s="161">
        <f>ROUND(E11*J11,2)</f>
        <v>0</v>
      </c>
      <c r="L11" s="161">
        <v>21</v>
      </c>
      <c r="M11" s="161">
        <f>G11*(1+L11/100)</f>
        <v>0</v>
      </c>
      <c r="N11" s="161">
        <v>0</v>
      </c>
      <c r="O11" s="161">
        <f>ROUND(E11*N11,2)</f>
        <v>0</v>
      </c>
      <c r="P11" s="161">
        <v>0</v>
      </c>
      <c r="Q11" s="161">
        <f>ROUND(E11*P11,2)</f>
        <v>0</v>
      </c>
      <c r="R11" s="161"/>
      <c r="S11" s="161" t="s">
        <v>252</v>
      </c>
      <c r="T11" s="161" t="s">
        <v>188</v>
      </c>
      <c r="U11" s="161">
        <v>0</v>
      </c>
      <c r="V11" s="161">
        <f>ROUND(E11*U11,2)</f>
        <v>0</v>
      </c>
      <c r="W11" s="161"/>
      <c r="X11" s="161" t="s">
        <v>206</v>
      </c>
      <c r="Y11" s="151"/>
      <c r="Z11" s="151"/>
      <c r="AA11" s="151"/>
      <c r="AB11" s="151"/>
      <c r="AC11" s="151"/>
      <c r="AD11" s="151"/>
      <c r="AE11" s="151"/>
      <c r="AF11" s="151"/>
      <c r="AG11" s="151" t="s">
        <v>258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41.4" outlineLevel="1">
      <c r="A12" s="158"/>
      <c r="B12" s="159"/>
      <c r="C12" s="275" t="s">
        <v>877</v>
      </c>
      <c r="D12" s="276"/>
      <c r="E12" s="276"/>
      <c r="F12" s="276"/>
      <c r="G12" s="276"/>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571</v>
      </c>
      <c r="AH12" s="151"/>
      <c r="AI12" s="151"/>
      <c r="AJ12" s="151"/>
      <c r="AK12" s="151"/>
      <c r="AL12" s="151"/>
      <c r="AM12" s="151"/>
      <c r="AN12" s="151"/>
      <c r="AO12" s="151"/>
      <c r="AP12" s="151"/>
      <c r="AQ12" s="151"/>
      <c r="AR12" s="151"/>
      <c r="AS12" s="151"/>
      <c r="AT12" s="151"/>
      <c r="AU12" s="151"/>
      <c r="AV12" s="151"/>
      <c r="AW12" s="151"/>
      <c r="AX12" s="151"/>
      <c r="AY12" s="151"/>
      <c r="AZ12" s="151"/>
      <c r="BA12" s="197" t="str">
        <f>C12</f>
        <v>klapkou na výfuku, tlumícími manžetami na ventilátoru pro ATEX Zóna 1, sestava doplněna o jednoduchý regulátor otáček umístěný ve větrané místnosti, sestava umístěna ve venkovním prostředí na ocelové konstrukci kotvené do betonových dlaždic a doplněna o ochranou stříšku nad ventilátorem, hmotnost sestavy 74 kg, akustický výkon na sání 68 dB(A), na výfuku 84 dB(A), do okolí 71 dB(A)</v>
      </c>
      <c r="BB12" s="151"/>
      <c r="BC12" s="151"/>
      <c r="BD12" s="151"/>
      <c r="BE12" s="151"/>
      <c r="BF12" s="151"/>
      <c r="BG12" s="151"/>
      <c r="BH12" s="151"/>
    </row>
    <row r="13" spans="1:60" ht="40.799999999999997" outlineLevel="1">
      <c r="A13" s="170">
        <v>3</v>
      </c>
      <c r="B13" s="171" t="s">
        <v>535</v>
      </c>
      <c r="C13" s="185" t="s">
        <v>878</v>
      </c>
      <c r="D13" s="172" t="s">
        <v>255</v>
      </c>
      <c r="E13" s="173">
        <v>1</v>
      </c>
      <c r="F13" s="174"/>
      <c r="G13" s="175">
        <f>ROUND(E13*F13,2)</f>
        <v>0</v>
      </c>
      <c r="H13" s="162"/>
      <c r="I13" s="161">
        <f>ROUND(E13*H13,2)</f>
        <v>0</v>
      </c>
      <c r="J13" s="162"/>
      <c r="K13" s="161">
        <f>ROUND(E13*J13,2)</f>
        <v>0</v>
      </c>
      <c r="L13" s="161">
        <v>21</v>
      </c>
      <c r="M13" s="161">
        <f>G13*(1+L13/100)</f>
        <v>0</v>
      </c>
      <c r="N13" s="161">
        <v>0</v>
      </c>
      <c r="O13" s="161">
        <f>ROUND(E13*N13,2)</f>
        <v>0</v>
      </c>
      <c r="P13" s="161">
        <v>0</v>
      </c>
      <c r="Q13" s="161">
        <f>ROUND(E13*P13,2)</f>
        <v>0</v>
      </c>
      <c r="R13" s="161"/>
      <c r="S13" s="161" t="s">
        <v>252</v>
      </c>
      <c r="T13" s="161" t="s">
        <v>188</v>
      </c>
      <c r="U13" s="161">
        <v>0</v>
      </c>
      <c r="V13" s="161">
        <f>ROUND(E13*U13,2)</f>
        <v>0</v>
      </c>
      <c r="W13" s="161"/>
      <c r="X13" s="161" t="s">
        <v>206</v>
      </c>
      <c r="Y13" s="151"/>
      <c r="Z13" s="151"/>
      <c r="AA13" s="151"/>
      <c r="AB13" s="151"/>
      <c r="AC13" s="151"/>
      <c r="AD13" s="151"/>
      <c r="AE13" s="151"/>
      <c r="AF13" s="151"/>
      <c r="AG13" s="151" t="s">
        <v>258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75" t="s">
        <v>879</v>
      </c>
      <c r="D14" s="276"/>
      <c r="E14" s="276"/>
      <c r="F14" s="276"/>
      <c r="G14" s="276"/>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571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40.799999999999997" outlineLevel="1">
      <c r="A15" s="170">
        <v>4</v>
      </c>
      <c r="B15" s="171" t="s">
        <v>537</v>
      </c>
      <c r="C15" s="185" t="s">
        <v>880</v>
      </c>
      <c r="D15" s="172" t="s">
        <v>255</v>
      </c>
      <c r="E15" s="173">
        <v>1</v>
      </c>
      <c r="F15" s="174"/>
      <c r="G15" s="175">
        <f>ROUND(E15*F15,2)</f>
        <v>0</v>
      </c>
      <c r="H15" s="162"/>
      <c r="I15" s="161">
        <f>ROUND(E15*H15,2)</f>
        <v>0</v>
      </c>
      <c r="J15" s="162"/>
      <c r="K15" s="161">
        <f>ROUND(E15*J15,2)</f>
        <v>0</v>
      </c>
      <c r="L15" s="161">
        <v>21</v>
      </c>
      <c r="M15" s="161">
        <f>G15*(1+L15/100)</f>
        <v>0</v>
      </c>
      <c r="N15" s="161">
        <v>0</v>
      </c>
      <c r="O15" s="161">
        <f>ROUND(E15*N15,2)</f>
        <v>0</v>
      </c>
      <c r="P15" s="161">
        <v>0</v>
      </c>
      <c r="Q15" s="161">
        <f>ROUND(E15*P15,2)</f>
        <v>0</v>
      </c>
      <c r="R15" s="161"/>
      <c r="S15" s="161" t="s">
        <v>252</v>
      </c>
      <c r="T15" s="161" t="s">
        <v>188</v>
      </c>
      <c r="U15" s="161">
        <v>0</v>
      </c>
      <c r="V15" s="161">
        <f>ROUND(E15*U15,2)</f>
        <v>0</v>
      </c>
      <c r="W15" s="161"/>
      <c r="X15" s="161" t="s">
        <v>206</v>
      </c>
      <c r="Y15" s="151"/>
      <c r="Z15" s="151"/>
      <c r="AA15" s="151"/>
      <c r="AB15" s="151"/>
      <c r="AC15" s="151"/>
      <c r="AD15" s="151"/>
      <c r="AE15" s="151"/>
      <c r="AF15" s="151"/>
      <c r="AG15" s="151" t="s">
        <v>258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75" t="s">
        <v>879</v>
      </c>
      <c r="D16" s="276"/>
      <c r="E16" s="276"/>
      <c r="F16" s="276"/>
      <c r="G16" s="276"/>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571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40.799999999999997" outlineLevel="1">
      <c r="A17" s="170">
        <v>5</v>
      </c>
      <c r="B17" s="171" t="s">
        <v>539</v>
      </c>
      <c r="C17" s="185" t="s">
        <v>881</v>
      </c>
      <c r="D17" s="172" t="s">
        <v>255</v>
      </c>
      <c r="E17" s="173">
        <v>1</v>
      </c>
      <c r="F17" s="174"/>
      <c r="G17" s="175">
        <f>ROUND(E17*F17,2)</f>
        <v>0</v>
      </c>
      <c r="H17" s="162"/>
      <c r="I17" s="161">
        <f>ROUND(E17*H17,2)</f>
        <v>0</v>
      </c>
      <c r="J17" s="162"/>
      <c r="K17" s="161">
        <f>ROUND(E17*J17,2)</f>
        <v>0</v>
      </c>
      <c r="L17" s="161">
        <v>21</v>
      </c>
      <c r="M17" s="161">
        <f>G17*(1+L17/100)</f>
        <v>0</v>
      </c>
      <c r="N17" s="161">
        <v>0</v>
      </c>
      <c r="O17" s="161">
        <f>ROUND(E17*N17,2)</f>
        <v>0</v>
      </c>
      <c r="P17" s="161">
        <v>0</v>
      </c>
      <c r="Q17" s="161">
        <f>ROUND(E17*P17,2)</f>
        <v>0</v>
      </c>
      <c r="R17" s="161"/>
      <c r="S17" s="161" t="s">
        <v>252</v>
      </c>
      <c r="T17" s="161" t="s">
        <v>188</v>
      </c>
      <c r="U17" s="161">
        <v>0</v>
      </c>
      <c r="V17" s="161">
        <f>ROUND(E17*U17,2)</f>
        <v>0</v>
      </c>
      <c r="W17" s="161"/>
      <c r="X17" s="161" t="s">
        <v>206</v>
      </c>
      <c r="Y17" s="151"/>
      <c r="Z17" s="151"/>
      <c r="AA17" s="151"/>
      <c r="AB17" s="151"/>
      <c r="AC17" s="151"/>
      <c r="AD17" s="151"/>
      <c r="AE17" s="151"/>
      <c r="AF17" s="151"/>
      <c r="AG17" s="151" t="s">
        <v>258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75" t="s">
        <v>879</v>
      </c>
      <c r="D18" s="276"/>
      <c r="E18" s="276"/>
      <c r="F18" s="276"/>
      <c r="G18" s="276"/>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571</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40.799999999999997" outlineLevel="1">
      <c r="A19" s="170">
        <v>6</v>
      </c>
      <c r="B19" s="171" t="s">
        <v>541</v>
      </c>
      <c r="C19" s="185" t="s">
        <v>882</v>
      </c>
      <c r="D19" s="172" t="s">
        <v>255</v>
      </c>
      <c r="E19" s="173">
        <v>2</v>
      </c>
      <c r="F19" s="174"/>
      <c r="G19" s="175">
        <f>ROUND(E19*F19,2)</f>
        <v>0</v>
      </c>
      <c r="H19" s="162"/>
      <c r="I19" s="161">
        <f>ROUND(E19*H19,2)</f>
        <v>0</v>
      </c>
      <c r="J19" s="162"/>
      <c r="K19" s="161">
        <f>ROUND(E19*J19,2)</f>
        <v>0</v>
      </c>
      <c r="L19" s="161">
        <v>21</v>
      </c>
      <c r="M19" s="161">
        <f>G19*(1+L19/100)</f>
        <v>0</v>
      </c>
      <c r="N19" s="161">
        <v>0</v>
      </c>
      <c r="O19" s="161">
        <f>ROUND(E19*N19,2)</f>
        <v>0</v>
      </c>
      <c r="P19" s="161">
        <v>0</v>
      </c>
      <c r="Q19" s="161">
        <f>ROUND(E19*P19,2)</f>
        <v>0</v>
      </c>
      <c r="R19" s="161"/>
      <c r="S19" s="161" t="s">
        <v>252</v>
      </c>
      <c r="T19" s="161" t="s">
        <v>188</v>
      </c>
      <c r="U19" s="161">
        <v>0</v>
      </c>
      <c r="V19" s="161">
        <f>ROUND(E19*U19,2)</f>
        <v>0</v>
      </c>
      <c r="W19" s="161"/>
      <c r="X19" s="161" t="s">
        <v>206</v>
      </c>
      <c r="Y19" s="151"/>
      <c r="Z19" s="151"/>
      <c r="AA19" s="151"/>
      <c r="AB19" s="151"/>
      <c r="AC19" s="151"/>
      <c r="AD19" s="151"/>
      <c r="AE19" s="151"/>
      <c r="AF19" s="151"/>
      <c r="AG19" s="151" t="s">
        <v>258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1.2" outlineLevel="1">
      <c r="A20" s="158"/>
      <c r="B20" s="159"/>
      <c r="C20" s="275" t="s">
        <v>883</v>
      </c>
      <c r="D20" s="276"/>
      <c r="E20" s="276"/>
      <c r="F20" s="276"/>
      <c r="G20" s="276"/>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571</v>
      </c>
      <c r="AH20" s="151"/>
      <c r="AI20" s="151"/>
      <c r="AJ20" s="151"/>
      <c r="AK20" s="151"/>
      <c r="AL20" s="151"/>
      <c r="AM20" s="151"/>
      <c r="AN20" s="151"/>
      <c r="AO20" s="151"/>
      <c r="AP20" s="151"/>
      <c r="AQ20" s="151"/>
      <c r="AR20" s="151"/>
      <c r="AS20" s="151"/>
      <c r="AT20" s="151"/>
      <c r="AU20" s="151"/>
      <c r="AV20" s="151"/>
      <c r="AW20" s="151"/>
      <c r="AX20" s="151"/>
      <c r="AY20" s="151"/>
      <c r="AZ20" s="151"/>
      <c r="BA20" s="197" t="str">
        <f>C20</f>
        <v>větrací výkon (15-30 m3/h) bude jeho odsávací výkon zaregulována pomocí navržených klapek, ventilátor umístěný na střeše na ocelové konzoli kotvené do betonových dlaždic, nad ventilátorem provedena ochranná stříška</v>
      </c>
      <c r="BB20" s="151"/>
      <c r="BC20" s="151"/>
      <c r="BD20" s="151"/>
      <c r="BE20" s="151"/>
      <c r="BF20" s="151"/>
      <c r="BG20" s="151"/>
      <c r="BH20" s="151"/>
    </row>
    <row r="21" spans="1:60" ht="40.799999999999997" outlineLevel="1">
      <c r="A21" s="170">
        <v>7</v>
      </c>
      <c r="B21" s="171" t="s">
        <v>543</v>
      </c>
      <c r="C21" s="185" t="s">
        <v>884</v>
      </c>
      <c r="D21" s="172" t="s">
        <v>255</v>
      </c>
      <c r="E21" s="173">
        <v>1</v>
      </c>
      <c r="F21" s="174"/>
      <c r="G21" s="175">
        <f>ROUND(E21*F21,2)</f>
        <v>0</v>
      </c>
      <c r="H21" s="162"/>
      <c r="I21" s="161">
        <f>ROUND(E21*H21,2)</f>
        <v>0</v>
      </c>
      <c r="J21" s="162"/>
      <c r="K21" s="161">
        <f>ROUND(E21*J21,2)</f>
        <v>0</v>
      </c>
      <c r="L21" s="161">
        <v>21</v>
      </c>
      <c r="M21" s="161">
        <f>G21*(1+L21/100)</f>
        <v>0</v>
      </c>
      <c r="N21" s="161">
        <v>0</v>
      </c>
      <c r="O21" s="161">
        <f>ROUND(E21*N21,2)</f>
        <v>0</v>
      </c>
      <c r="P21" s="161">
        <v>0</v>
      </c>
      <c r="Q21" s="161">
        <f>ROUND(E21*P21,2)</f>
        <v>0</v>
      </c>
      <c r="R21" s="161"/>
      <c r="S21" s="161" t="s">
        <v>252</v>
      </c>
      <c r="T21" s="161" t="s">
        <v>188</v>
      </c>
      <c r="U21" s="161">
        <v>0</v>
      </c>
      <c r="V21" s="161">
        <f>ROUND(E21*U21,2)</f>
        <v>0</v>
      </c>
      <c r="W21" s="161"/>
      <c r="X21" s="161" t="s">
        <v>206</v>
      </c>
      <c r="Y21" s="151"/>
      <c r="Z21" s="151"/>
      <c r="AA21" s="151"/>
      <c r="AB21" s="151"/>
      <c r="AC21" s="151"/>
      <c r="AD21" s="151"/>
      <c r="AE21" s="151"/>
      <c r="AF21" s="151"/>
      <c r="AG21" s="151" t="s">
        <v>258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75" t="s">
        <v>885</v>
      </c>
      <c r="D22" s="276"/>
      <c r="E22" s="276"/>
      <c r="F22" s="276"/>
      <c r="G22" s="276"/>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571</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40.799999999999997" outlineLevel="1">
      <c r="A23" s="176">
        <v>8</v>
      </c>
      <c r="B23" s="177" t="s">
        <v>642</v>
      </c>
      <c r="C23" s="184" t="s">
        <v>886</v>
      </c>
      <c r="D23" s="178" t="s">
        <v>255</v>
      </c>
      <c r="E23" s="179">
        <v>1</v>
      </c>
      <c r="F23" s="180"/>
      <c r="G23" s="181">
        <f>ROUND(E23*F23,2)</f>
        <v>0</v>
      </c>
      <c r="H23" s="162"/>
      <c r="I23" s="161">
        <f>ROUND(E23*H23,2)</f>
        <v>0</v>
      </c>
      <c r="J23" s="162"/>
      <c r="K23" s="161">
        <f>ROUND(E23*J23,2)</f>
        <v>0</v>
      </c>
      <c r="L23" s="161">
        <v>21</v>
      </c>
      <c r="M23" s="161">
        <f>G23*(1+L23/100)</f>
        <v>0</v>
      </c>
      <c r="N23" s="161">
        <v>0</v>
      </c>
      <c r="O23" s="161">
        <f>ROUND(E23*N23,2)</f>
        <v>0</v>
      </c>
      <c r="P23" s="161">
        <v>0</v>
      </c>
      <c r="Q23" s="161">
        <f>ROUND(E23*P23,2)</f>
        <v>0</v>
      </c>
      <c r="R23" s="161"/>
      <c r="S23" s="161" t="s">
        <v>252</v>
      </c>
      <c r="T23" s="161" t="s">
        <v>188</v>
      </c>
      <c r="U23" s="161">
        <v>0</v>
      </c>
      <c r="V23" s="161">
        <f>ROUND(E23*U23,2)</f>
        <v>0</v>
      </c>
      <c r="W23" s="161"/>
      <c r="X23" s="161" t="s">
        <v>206</v>
      </c>
      <c r="Y23" s="151"/>
      <c r="Z23" s="151"/>
      <c r="AA23" s="151"/>
      <c r="AB23" s="151"/>
      <c r="AC23" s="151"/>
      <c r="AD23" s="151"/>
      <c r="AE23" s="151"/>
      <c r="AF23" s="151"/>
      <c r="AG23" s="151" t="s">
        <v>258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9</v>
      </c>
      <c r="B24" s="177" t="s">
        <v>798</v>
      </c>
      <c r="C24" s="184" t="s">
        <v>887</v>
      </c>
      <c r="D24" s="178" t="s">
        <v>255</v>
      </c>
      <c r="E24" s="179">
        <v>3</v>
      </c>
      <c r="F24" s="180"/>
      <c r="G24" s="181">
        <f>ROUND(E24*F24,2)</f>
        <v>0</v>
      </c>
      <c r="H24" s="162"/>
      <c r="I24" s="161">
        <f>ROUND(E24*H24,2)</f>
        <v>0</v>
      </c>
      <c r="J24" s="162"/>
      <c r="K24" s="161">
        <f>ROUND(E24*J24,2)</f>
        <v>0</v>
      </c>
      <c r="L24" s="161">
        <v>21</v>
      </c>
      <c r="M24" s="161">
        <f>G24*(1+L24/100)</f>
        <v>0</v>
      </c>
      <c r="N24" s="161">
        <v>0</v>
      </c>
      <c r="O24" s="161">
        <f>ROUND(E24*N24,2)</f>
        <v>0</v>
      </c>
      <c r="P24" s="161">
        <v>0</v>
      </c>
      <c r="Q24" s="161">
        <f>ROUND(E24*P24,2)</f>
        <v>0</v>
      </c>
      <c r="R24" s="161"/>
      <c r="S24" s="161" t="s">
        <v>252</v>
      </c>
      <c r="T24" s="161" t="s">
        <v>188</v>
      </c>
      <c r="U24" s="161">
        <v>0</v>
      </c>
      <c r="V24" s="161">
        <f>ROUND(E24*U24,2)</f>
        <v>0</v>
      </c>
      <c r="W24" s="161"/>
      <c r="X24" s="161" t="s">
        <v>206</v>
      </c>
      <c r="Y24" s="151"/>
      <c r="Z24" s="151"/>
      <c r="AA24" s="151"/>
      <c r="AB24" s="151"/>
      <c r="AC24" s="151"/>
      <c r="AD24" s="151"/>
      <c r="AE24" s="151"/>
      <c r="AF24" s="151"/>
      <c r="AG24" s="151" t="s">
        <v>258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40.799999999999997" outlineLevel="1">
      <c r="A25" s="170">
        <v>10</v>
      </c>
      <c r="B25" s="171" t="s">
        <v>545</v>
      </c>
      <c r="C25" s="185" t="s">
        <v>888</v>
      </c>
      <c r="D25" s="172" t="s">
        <v>255</v>
      </c>
      <c r="E25" s="173">
        <v>1</v>
      </c>
      <c r="F25" s="174"/>
      <c r="G25" s="175">
        <f>ROUND(E25*F25,2)</f>
        <v>0</v>
      </c>
      <c r="H25" s="162"/>
      <c r="I25" s="161">
        <f>ROUND(E25*H25,2)</f>
        <v>0</v>
      </c>
      <c r="J25" s="162"/>
      <c r="K25" s="161">
        <f>ROUND(E25*J25,2)</f>
        <v>0</v>
      </c>
      <c r="L25" s="161">
        <v>21</v>
      </c>
      <c r="M25" s="161">
        <f>G25*(1+L25/100)</f>
        <v>0</v>
      </c>
      <c r="N25" s="161">
        <v>0</v>
      </c>
      <c r="O25" s="161">
        <f>ROUND(E25*N25,2)</f>
        <v>0</v>
      </c>
      <c r="P25" s="161">
        <v>0</v>
      </c>
      <c r="Q25" s="161">
        <f>ROUND(E25*P25,2)</f>
        <v>0</v>
      </c>
      <c r="R25" s="161"/>
      <c r="S25" s="161" t="s">
        <v>252</v>
      </c>
      <c r="T25" s="161" t="s">
        <v>188</v>
      </c>
      <c r="U25" s="161">
        <v>0</v>
      </c>
      <c r="V25" s="161">
        <f>ROUND(E25*U25,2)</f>
        <v>0</v>
      </c>
      <c r="W25" s="161"/>
      <c r="X25" s="161" t="s">
        <v>206</v>
      </c>
      <c r="Y25" s="151"/>
      <c r="Z25" s="151"/>
      <c r="AA25" s="151"/>
      <c r="AB25" s="151"/>
      <c r="AC25" s="151"/>
      <c r="AD25" s="151"/>
      <c r="AE25" s="151"/>
      <c r="AF25" s="151"/>
      <c r="AG25" s="151" t="s">
        <v>258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75" t="s">
        <v>889</v>
      </c>
      <c r="D26" s="276"/>
      <c r="E26" s="276"/>
      <c r="F26" s="276"/>
      <c r="G26" s="276"/>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571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6">
        <v>11</v>
      </c>
      <c r="B27" s="177" t="s">
        <v>548</v>
      </c>
      <c r="C27" s="184" t="s">
        <v>890</v>
      </c>
      <c r="D27" s="178" t="s">
        <v>255</v>
      </c>
      <c r="E27" s="179">
        <v>2</v>
      </c>
      <c r="F27" s="180"/>
      <c r="G27" s="181">
        <f>ROUND(E27*F27,2)</f>
        <v>0</v>
      </c>
      <c r="H27" s="162"/>
      <c r="I27" s="161">
        <f>ROUND(E27*H27,2)</f>
        <v>0</v>
      </c>
      <c r="J27" s="162"/>
      <c r="K27" s="161">
        <f>ROUND(E27*J27,2)</f>
        <v>0</v>
      </c>
      <c r="L27" s="161">
        <v>21</v>
      </c>
      <c r="M27" s="161">
        <f>G27*(1+L27/100)</f>
        <v>0</v>
      </c>
      <c r="N27" s="161">
        <v>0</v>
      </c>
      <c r="O27" s="161">
        <f>ROUND(E27*N27,2)</f>
        <v>0</v>
      </c>
      <c r="P27" s="161">
        <v>0</v>
      </c>
      <c r="Q27" s="161">
        <f>ROUND(E27*P27,2)</f>
        <v>0</v>
      </c>
      <c r="R27" s="161"/>
      <c r="S27" s="161" t="s">
        <v>252</v>
      </c>
      <c r="T27" s="161" t="s">
        <v>188</v>
      </c>
      <c r="U27" s="161">
        <v>0</v>
      </c>
      <c r="V27" s="161">
        <f>ROUND(E27*U27,2)</f>
        <v>0</v>
      </c>
      <c r="W27" s="161"/>
      <c r="X27" s="161" t="s">
        <v>206</v>
      </c>
      <c r="Y27" s="151"/>
      <c r="Z27" s="151"/>
      <c r="AA27" s="151"/>
      <c r="AB27" s="151"/>
      <c r="AC27" s="151"/>
      <c r="AD27" s="151"/>
      <c r="AE27" s="151"/>
      <c r="AF27" s="151"/>
      <c r="AG27" s="151" t="s">
        <v>258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6">
        <v>12</v>
      </c>
      <c r="B28" s="177" t="s">
        <v>550</v>
      </c>
      <c r="C28" s="184" t="s">
        <v>891</v>
      </c>
      <c r="D28" s="178" t="s">
        <v>255</v>
      </c>
      <c r="E28" s="179">
        <v>1</v>
      </c>
      <c r="F28" s="180"/>
      <c r="G28" s="181">
        <f>ROUND(E28*F28,2)</f>
        <v>0</v>
      </c>
      <c r="H28" s="162"/>
      <c r="I28" s="161">
        <f>ROUND(E28*H28,2)</f>
        <v>0</v>
      </c>
      <c r="J28" s="162"/>
      <c r="K28" s="161">
        <f>ROUND(E28*J28,2)</f>
        <v>0</v>
      </c>
      <c r="L28" s="161">
        <v>21</v>
      </c>
      <c r="M28" s="161">
        <f>G28*(1+L28/100)</f>
        <v>0</v>
      </c>
      <c r="N28" s="161">
        <v>0</v>
      </c>
      <c r="O28" s="161">
        <f>ROUND(E28*N28,2)</f>
        <v>0</v>
      </c>
      <c r="P28" s="161">
        <v>0</v>
      </c>
      <c r="Q28" s="161">
        <f>ROUND(E28*P28,2)</f>
        <v>0</v>
      </c>
      <c r="R28" s="161"/>
      <c r="S28" s="161" t="s">
        <v>252</v>
      </c>
      <c r="T28" s="161" t="s">
        <v>188</v>
      </c>
      <c r="U28" s="161">
        <v>0</v>
      </c>
      <c r="V28" s="161">
        <f>ROUND(E28*U28,2)</f>
        <v>0</v>
      </c>
      <c r="W28" s="161"/>
      <c r="X28" s="161" t="s">
        <v>206</v>
      </c>
      <c r="Y28" s="151"/>
      <c r="Z28" s="151"/>
      <c r="AA28" s="151"/>
      <c r="AB28" s="151"/>
      <c r="AC28" s="151"/>
      <c r="AD28" s="151"/>
      <c r="AE28" s="151"/>
      <c r="AF28" s="151"/>
      <c r="AG28" s="151" t="s">
        <v>258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40.799999999999997" outlineLevel="1">
      <c r="A29" s="170">
        <v>13</v>
      </c>
      <c r="B29" s="171" t="s">
        <v>552</v>
      </c>
      <c r="C29" s="185" t="s">
        <v>892</v>
      </c>
      <c r="D29" s="172" t="s">
        <v>255</v>
      </c>
      <c r="E29" s="173">
        <v>1</v>
      </c>
      <c r="F29" s="174"/>
      <c r="G29" s="175">
        <f>ROUND(E29*F29,2)</f>
        <v>0</v>
      </c>
      <c r="H29" s="162"/>
      <c r="I29" s="161">
        <f>ROUND(E29*H29,2)</f>
        <v>0</v>
      </c>
      <c r="J29" s="162"/>
      <c r="K29" s="161">
        <f>ROUND(E29*J29,2)</f>
        <v>0</v>
      </c>
      <c r="L29" s="161">
        <v>21</v>
      </c>
      <c r="M29" s="161">
        <f>G29*(1+L29/100)</f>
        <v>0</v>
      </c>
      <c r="N29" s="161">
        <v>0</v>
      </c>
      <c r="O29" s="161">
        <f>ROUND(E29*N29,2)</f>
        <v>0</v>
      </c>
      <c r="P29" s="161">
        <v>0</v>
      </c>
      <c r="Q29" s="161">
        <f>ROUND(E29*P29,2)</f>
        <v>0</v>
      </c>
      <c r="R29" s="161"/>
      <c r="S29" s="161" t="s">
        <v>252</v>
      </c>
      <c r="T29" s="161" t="s">
        <v>188</v>
      </c>
      <c r="U29" s="161">
        <v>0</v>
      </c>
      <c r="V29" s="161">
        <f>ROUND(E29*U29,2)</f>
        <v>0</v>
      </c>
      <c r="W29" s="161"/>
      <c r="X29" s="161" t="s">
        <v>206</v>
      </c>
      <c r="Y29" s="151"/>
      <c r="Z29" s="151"/>
      <c r="AA29" s="151"/>
      <c r="AB29" s="151"/>
      <c r="AC29" s="151"/>
      <c r="AD29" s="151"/>
      <c r="AE29" s="151"/>
      <c r="AF29" s="151"/>
      <c r="AG29" s="151" t="s">
        <v>258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41.4" outlineLevel="1">
      <c r="A30" s="158"/>
      <c r="B30" s="159"/>
      <c r="C30" s="275" t="s">
        <v>893</v>
      </c>
      <c r="D30" s="276"/>
      <c r="E30" s="276"/>
      <c r="F30" s="276"/>
      <c r="G30" s="276"/>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571</v>
      </c>
      <c r="AH30" s="151"/>
      <c r="AI30" s="151"/>
      <c r="AJ30" s="151"/>
      <c r="AK30" s="151"/>
      <c r="AL30" s="151"/>
      <c r="AM30" s="151"/>
      <c r="AN30" s="151"/>
      <c r="AO30" s="151"/>
      <c r="AP30" s="151"/>
      <c r="AQ30" s="151"/>
      <c r="AR30" s="151"/>
      <c r="AS30" s="151"/>
      <c r="AT30" s="151"/>
      <c r="AU30" s="151"/>
      <c r="AV30" s="151"/>
      <c r="AW30" s="151"/>
      <c r="AX30" s="151"/>
      <c r="AY30" s="151"/>
      <c r="AZ30" s="151"/>
      <c r="BA30" s="197" t="str">
        <f>C30</f>
        <v>(osnova/útek)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provozovatele, výusť opatřena rovnoměrnou mikroperforací a vystužena obručemi, výusť zavěšena na lanka</v>
      </c>
      <c r="BB30" s="151"/>
      <c r="BC30" s="151"/>
      <c r="BD30" s="151"/>
      <c r="BE30" s="151"/>
      <c r="BF30" s="151"/>
      <c r="BG30" s="151"/>
      <c r="BH30" s="151"/>
    </row>
    <row r="31" spans="1:60" outlineLevel="1">
      <c r="A31" s="176">
        <v>14</v>
      </c>
      <c r="B31" s="177" t="s">
        <v>789</v>
      </c>
      <c r="C31" s="184" t="s">
        <v>894</v>
      </c>
      <c r="D31" s="178" t="s">
        <v>255</v>
      </c>
      <c r="E31" s="179">
        <v>6</v>
      </c>
      <c r="F31" s="180"/>
      <c r="G31" s="181">
        <f t="shared" ref="G31:G50" si="0">ROUND(E31*F31,2)</f>
        <v>0</v>
      </c>
      <c r="H31" s="162"/>
      <c r="I31" s="161">
        <f t="shared" ref="I31:I50" si="1">ROUND(E31*H31,2)</f>
        <v>0</v>
      </c>
      <c r="J31" s="162"/>
      <c r="K31" s="161">
        <f t="shared" ref="K31:K50" si="2">ROUND(E31*J31,2)</f>
        <v>0</v>
      </c>
      <c r="L31" s="161">
        <v>21</v>
      </c>
      <c r="M31" s="161">
        <f t="shared" ref="M31:M50" si="3">G31*(1+L31/100)</f>
        <v>0</v>
      </c>
      <c r="N31" s="161">
        <v>0</v>
      </c>
      <c r="O31" s="161">
        <f t="shared" ref="O31:O50" si="4">ROUND(E31*N31,2)</f>
        <v>0</v>
      </c>
      <c r="P31" s="161">
        <v>0</v>
      </c>
      <c r="Q31" s="161">
        <f t="shared" ref="Q31:Q50" si="5">ROUND(E31*P31,2)</f>
        <v>0</v>
      </c>
      <c r="R31" s="161"/>
      <c r="S31" s="161" t="s">
        <v>252</v>
      </c>
      <c r="T31" s="161" t="s">
        <v>188</v>
      </c>
      <c r="U31" s="161">
        <v>0</v>
      </c>
      <c r="V31" s="161">
        <f t="shared" ref="V31:V50" si="6">ROUND(E31*U31,2)</f>
        <v>0</v>
      </c>
      <c r="W31" s="161"/>
      <c r="X31" s="161" t="s">
        <v>619</v>
      </c>
      <c r="Y31" s="151"/>
      <c r="Z31" s="151"/>
      <c r="AA31" s="151"/>
      <c r="AB31" s="151"/>
      <c r="AC31" s="151"/>
      <c r="AD31" s="151"/>
      <c r="AE31" s="151"/>
      <c r="AF31" s="151"/>
      <c r="AG31" s="151" t="s">
        <v>620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6">
        <v>15</v>
      </c>
      <c r="B32" s="177" t="s">
        <v>533</v>
      </c>
      <c r="C32" s="184" t="s">
        <v>895</v>
      </c>
      <c r="D32" s="178" t="s">
        <v>255</v>
      </c>
      <c r="E32" s="179">
        <v>1</v>
      </c>
      <c r="F32" s="180"/>
      <c r="G32" s="181">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252</v>
      </c>
      <c r="T32" s="161" t="s">
        <v>188</v>
      </c>
      <c r="U32" s="161">
        <v>0</v>
      </c>
      <c r="V32" s="161">
        <f t="shared" si="6"/>
        <v>0</v>
      </c>
      <c r="W32" s="161"/>
      <c r="X32" s="161" t="s">
        <v>619</v>
      </c>
      <c r="Y32" s="151"/>
      <c r="Z32" s="151"/>
      <c r="AA32" s="151"/>
      <c r="AB32" s="151"/>
      <c r="AC32" s="151"/>
      <c r="AD32" s="151"/>
      <c r="AE32" s="151"/>
      <c r="AF32" s="151"/>
      <c r="AG32" s="151" t="s">
        <v>620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6">
        <v>16</v>
      </c>
      <c r="B33" s="177" t="s">
        <v>535</v>
      </c>
      <c r="C33" s="184" t="s">
        <v>896</v>
      </c>
      <c r="D33" s="178" t="s">
        <v>255</v>
      </c>
      <c r="E33" s="179">
        <v>3</v>
      </c>
      <c r="F33" s="180"/>
      <c r="G33" s="181">
        <f t="shared" si="0"/>
        <v>0</v>
      </c>
      <c r="H33" s="162"/>
      <c r="I33" s="161">
        <f t="shared" si="1"/>
        <v>0</v>
      </c>
      <c r="J33" s="162"/>
      <c r="K33" s="161">
        <f t="shared" si="2"/>
        <v>0</v>
      </c>
      <c r="L33" s="161">
        <v>21</v>
      </c>
      <c r="M33" s="161">
        <f t="shared" si="3"/>
        <v>0</v>
      </c>
      <c r="N33" s="161">
        <v>0</v>
      </c>
      <c r="O33" s="161">
        <f t="shared" si="4"/>
        <v>0</v>
      </c>
      <c r="P33" s="161">
        <v>0</v>
      </c>
      <c r="Q33" s="161">
        <f t="shared" si="5"/>
        <v>0</v>
      </c>
      <c r="R33" s="161"/>
      <c r="S33" s="161" t="s">
        <v>252</v>
      </c>
      <c r="T33" s="161" t="s">
        <v>188</v>
      </c>
      <c r="U33" s="161">
        <v>0</v>
      </c>
      <c r="V33" s="161">
        <f t="shared" si="6"/>
        <v>0</v>
      </c>
      <c r="W33" s="161"/>
      <c r="X33" s="161" t="s">
        <v>619</v>
      </c>
      <c r="Y33" s="151"/>
      <c r="Z33" s="151"/>
      <c r="AA33" s="151"/>
      <c r="AB33" s="151"/>
      <c r="AC33" s="151"/>
      <c r="AD33" s="151"/>
      <c r="AE33" s="151"/>
      <c r="AF33" s="151"/>
      <c r="AG33" s="151" t="s">
        <v>620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6">
        <v>17</v>
      </c>
      <c r="B34" s="177" t="s">
        <v>537</v>
      </c>
      <c r="C34" s="184" t="s">
        <v>897</v>
      </c>
      <c r="D34" s="178" t="s">
        <v>255</v>
      </c>
      <c r="E34" s="179">
        <v>3</v>
      </c>
      <c r="F34" s="180"/>
      <c r="G34" s="181">
        <f t="shared" si="0"/>
        <v>0</v>
      </c>
      <c r="H34" s="162"/>
      <c r="I34" s="161">
        <f t="shared" si="1"/>
        <v>0</v>
      </c>
      <c r="J34" s="162"/>
      <c r="K34" s="161">
        <f t="shared" si="2"/>
        <v>0</v>
      </c>
      <c r="L34" s="161">
        <v>21</v>
      </c>
      <c r="M34" s="161">
        <f t="shared" si="3"/>
        <v>0</v>
      </c>
      <c r="N34" s="161">
        <v>0</v>
      </c>
      <c r="O34" s="161">
        <f t="shared" si="4"/>
        <v>0</v>
      </c>
      <c r="P34" s="161">
        <v>0</v>
      </c>
      <c r="Q34" s="161">
        <f t="shared" si="5"/>
        <v>0</v>
      </c>
      <c r="R34" s="161"/>
      <c r="S34" s="161" t="s">
        <v>252</v>
      </c>
      <c r="T34" s="161" t="s">
        <v>188</v>
      </c>
      <c r="U34" s="161">
        <v>0</v>
      </c>
      <c r="V34" s="161">
        <f t="shared" si="6"/>
        <v>0</v>
      </c>
      <c r="W34" s="161"/>
      <c r="X34" s="161" t="s">
        <v>619</v>
      </c>
      <c r="Y34" s="151"/>
      <c r="Z34" s="151"/>
      <c r="AA34" s="151"/>
      <c r="AB34" s="151"/>
      <c r="AC34" s="151"/>
      <c r="AD34" s="151"/>
      <c r="AE34" s="151"/>
      <c r="AF34" s="151"/>
      <c r="AG34" s="151" t="s">
        <v>620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6">
        <v>18</v>
      </c>
      <c r="B35" s="177" t="s">
        <v>539</v>
      </c>
      <c r="C35" s="184" t="s">
        <v>898</v>
      </c>
      <c r="D35" s="178" t="s">
        <v>255</v>
      </c>
      <c r="E35" s="179">
        <v>6</v>
      </c>
      <c r="F35" s="180"/>
      <c r="G35" s="181">
        <f t="shared" si="0"/>
        <v>0</v>
      </c>
      <c r="H35" s="162"/>
      <c r="I35" s="161">
        <f t="shared" si="1"/>
        <v>0</v>
      </c>
      <c r="J35" s="162"/>
      <c r="K35" s="161">
        <f t="shared" si="2"/>
        <v>0</v>
      </c>
      <c r="L35" s="161">
        <v>21</v>
      </c>
      <c r="M35" s="161">
        <f t="shared" si="3"/>
        <v>0</v>
      </c>
      <c r="N35" s="161">
        <v>0</v>
      </c>
      <c r="O35" s="161">
        <f t="shared" si="4"/>
        <v>0</v>
      </c>
      <c r="P35" s="161">
        <v>0</v>
      </c>
      <c r="Q35" s="161">
        <f t="shared" si="5"/>
        <v>0</v>
      </c>
      <c r="R35" s="161"/>
      <c r="S35" s="161" t="s">
        <v>252</v>
      </c>
      <c r="T35" s="161" t="s">
        <v>188</v>
      </c>
      <c r="U35" s="161">
        <v>0</v>
      </c>
      <c r="V35" s="161">
        <f t="shared" si="6"/>
        <v>0</v>
      </c>
      <c r="W35" s="161"/>
      <c r="X35" s="161" t="s">
        <v>619</v>
      </c>
      <c r="Y35" s="151"/>
      <c r="Z35" s="151"/>
      <c r="AA35" s="151"/>
      <c r="AB35" s="151"/>
      <c r="AC35" s="151"/>
      <c r="AD35" s="151"/>
      <c r="AE35" s="151"/>
      <c r="AF35" s="151"/>
      <c r="AG35" s="151" t="s">
        <v>620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6">
        <v>19</v>
      </c>
      <c r="B36" s="177" t="s">
        <v>642</v>
      </c>
      <c r="C36" s="184" t="s">
        <v>899</v>
      </c>
      <c r="D36" s="178" t="s">
        <v>255</v>
      </c>
      <c r="E36" s="179">
        <v>1</v>
      </c>
      <c r="F36" s="180"/>
      <c r="G36" s="181">
        <f t="shared" si="0"/>
        <v>0</v>
      </c>
      <c r="H36" s="162"/>
      <c r="I36" s="161">
        <f t="shared" si="1"/>
        <v>0</v>
      </c>
      <c r="J36" s="162"/>
      <c r="K36" s="161">
        <f t="shared" si="2"/>
        <v>0</v>
      </c>
      <c r="L36" s="161">
        <v>21</v>
      </c>
      <c r="M36" s="161">
        <f t="shared" si="3"/>
        <v>0</v>
      </c>
      <c r="N36" s="161">
        <v>0</v>
      </c>
      <c r="O36" s="161">
        <f t="shared" si="4"/>
        <v>0</v>
      </c>
      <c r="P36" s="161">
        <v>0</v>
      </c>
      <c r="Q36" s="161">
        <f t="shared" si="5"/>
        <v>0</v>
      </c>
      <c r="R36" s="161"/>
      <c r="S36" s="161" t="s">
        <v>252</v>
      </c>
      <c r="T36" s="161" t="s">
        <v>188</v>
      </c>
      <c r="U36" s="161">
        <v>0</v>
      </c>
      <c r="V36" s="161">
        <f t="shared" si="6"/>
        <v>0</v>
      </c>
      <c r="W36" s="161"/>
      <c r="X36" s="161" t="s">
        <v>619</v>
      </c>
      <c r="Y36" s="151"/>
      <c r="Z36" s="151"/>
      <c r="AA36" s="151"/>
      <c r="AB36" s="151"/>
      <c r="AC36" s="151"/>
      <c r="AD36" s="151"/>
      <c r="AE36" s="151"/>
      <c r="AF36" s="151"/>
      <c r="AG36" s="151" t="s">
        <v>620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6">
        <v>20</v>
      </c>
      <c r="B37" s="177" t="s">
        <v>798</v>
      </c>
      <c r="C37" s="184" t="s">
        <v>900</v>
      </c>
      <c r="D37" s="178" t="s">
        <v>255</v>
      </c>
      <c r="E37" s="179">
        <v>1</v>
      </c>
      <c r="F37" s="180"/>
      <c r="G37" s="181">
        <f t="shared" si="0"/>
        <v>0</v>
      </c>
      <c r="H37" s="162"/>
      <c r="I37" s="161">
        <f t="shared" si="1"/>
        <v>0</v>
      </c>
      <c r="J37" s="162"/>
      <c r="K37" s="161">
        <f t="shared" si="2"/>
        <v>0</v>
      </c>
      <c r="L37" s="161">
        <v>21</v>
      </c>
      <c r="M37" s="161">
        <f t="shared" si="3"/>
        <v>0</v>
      </c>
      <c r="N37" s="161">
        <v>0</v>
      </c>
      <c r="O37" s="161">
        <f t="shared" si="4"/>
        <v>0</v>
      </c>
      <c r="P37" s="161">
        <v>0</v>
      </c>
      <c r="Q37" s="161">
        <f t="shared" si="5"/>
        <v>0</v>
      </c>
      <c r="R37" s="161"/>
      <c r="S37" s="161" t="s">
        <v>252</v>
      </c>
      <c r="T37" s="161" t="s">
        <v>188</v>
      </c>
      <c r="U37" s="161">
        <v>0</v>
      </c>
      <c r="V37" s="161">
        <f t="shared" si="6"/>
        <v>0</v>
      </c>
      <c r="W37" s="161"/>
      <c r="X37" s="161" t="s">
        <v>619</v>
      </c>
      <c r="Y37" s="151"/>
      <c r="Z37" s="151"/>
      <c r="AA37" s="151"/>
      <c r="AB37" s="151"/>
      <c r="AC37" s="151"/>
      <c r="AD37" s="151"/>
      <c r="AE37" s="151"/>
      <c r="AF37" s="151"/>
      <c r="AG37" s="151" t="s">
        <v>620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6">
        <v>21</v>
      </c>
      <c r="B38" s="177" t="s">
        <v>545</v>
      </c>
      <c r="C38" s="184" t="s">
        <v>901</v>
      </c>
      <c r="D38" s="178" t="s">
        <v>255</v>
      </c>
      <c r="E38" s="179">
        <v>1</v>
      </c>
      <c r="F38" s="180"/>
      <c r="G38" s="181">
        <f t="shared" si="0"/>
        <v>0</v>
      </c>
      <c r="H38" s="162"/>
      <c r="I38" s="161">
        <f t="shared" si="1"/>
        <v>0</v>
      </c>
      <c r="J38" s="162"/>
      <c r="K38" s="161">
        <f t="shared" si="2"/>
        <v>0</v>
      </c>
      <c r="L38" s="161">
        <v>21</v>
      </c>
      <c r="M38" s="161">
        <f t="shared" si="3"/>
        <v>0</v>
      </c>
      <c r="N38" s="161">
        <v>0</v>
      </c>
      <c r="O38" s="161">
        <f t="shared" si="4"/>
        <v>0</v>
      </c>
      <c r="P38" s="161">
        <v>0</v>
      </c>
      <c r="Q38" s="161">
        <f t="shared" si="5"/>
        <v>0</v>
      </c>
      <c r="R38" s="161"/>
      <c r="S38" s="161" t="s">
        <v>252</v>
      </c>
      <c r="T38" s="161" t="s">
        <v>188</v>
      </c>
      <c r="U38" s="161">
        <v>0</v>
      </c>
      <c r="V38" s="161">
        <f t="shared" si="6"/>
        <v>0</v>
      </c>
      <c r="W38" s="161"/>
      <c r="X38" s="161" t="s">
        <v>619</v>
      </c>
      <c r="Y38" s="151"/>
      <c r="Z38" s="151"/>
      <c r="AA38" s="151"/>
      <c r="AB38" s="151"/>
      <c r="AC38" s="151"/>
      <c r="AD38" s="151"/>
      <c r="AE38" s="151"/>
      <c r="AF38" s="151"/>
      <c r="AG38" s="151" t="s">
        <v>620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6">
        <v>22</v>
      </c>
      <c r="B39" s="177" t="s">
        <v>548</v>
      </c>
      <c r="C39" s="184" t="s">
        <v>902</v>
      </c>
      <c r="D39" s="178" t="s">
        <v>255</v>
      </c>
      <c r="E39" s="179">
        <v>3</v>
      </c>
      <c r="F39" s="180"/>
      <c r="G39" s="181">
        <f t="shared" si="0"/>
        <v>0</v>
      </c>
      <c r="H39" s="162"/>
      <c r="I39" s="161">
        <f t="shared" si="1"/>
        <v>0</v>
      </c>
      <c r="J39" s="162"/>
      <c r="K39" s="161">
        <f t="shared" si="2"/>
        <v>0</v>
      </c>
      <c r="L39" s="161">
        <v>21</v>
      </c>
      <c r="M39" s="161">
        <f t="shared" si="3"/>
        <v>0</v>
      </c>
      <c r="N39" s="161">
        <v>0</v>
      </c>
      <c r="O39" s="161">
        <f t="shared" si="4"/>
        <v>0</v>
      </c>
      <c r="P39" s="161">
        <v>0</v>
      </c>
      <c r="Q39" s="161">
        <f t="shared" si="5"/>
        <v>0</v>
      </c>
      <c r="R39" s="161"/>
      <c r="S39" s="161" t="s">
        <v>252</v>
      </c>
      <c r="T39" s="161" t="s">
        <v>188</v>
      </c>
      <c r="U39" s="161">
        <v>0</v>
      </c>
      <c r="V39" s="161">
        <f t="shared" si="6"/>
        <v>0</v>
      </c>
      <c r="W39" s="161"/>
      <c r="X39" s="161" t="s">
        <v>619</v>
      </c>
      <c r="Y39" s="151"/>
      <c r="Z39" s="151"/>
      <c r="AA39" s="151"/>
      <c r="AB39" s="151"/>
      <c r="AC39" s="151"/>
      <c r="AD39" s="151"/>
      <c r="AE39" s="151"/>
      <c r="AF39" s="151"/>
      <c r="AG39" s="151" t="s">
        <v>620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6">
        <v>23</v>
      </c>
      <c r="B40" s="177" t="s">
        <v>550</v>
      </c>
      <c r="C40" s="184" t="s">
        <v>903</v>
      </c>
      <c r="D40" s="178" t="s">
        <v>225</v>
      </c>
      <c r="E40" s="179">
        <v>1</v>
      </c>
      <c r="F40" s="180"/>
      <c r="G40" s="181">
        <f t="shared" si="0"/>
        <v>0</v>
      </c>
      <c r="H40" s="162"/>
      <c r="I40" s="161">
        <f t="shared" si="1"/>
        <v>0</v>
      </c>
      <c r="J40" s="162"/>
      <c r="K40" s="161">
        <f t="shared" si="2"/>
        <v>0</v>
      </c>
      <c r="L40" s="161">
        <v>21</v>
      </c>
      <c r="M40" s="161">
        <f t="shared" si="3"/>
        <v>0</v>
      </c>
      <c r="N40" s="161">
        <v>0</v>
      </c>
      <c r="O40" s="161">
        <f t="shared" si="4"/>
        <v>0</v>
      </c>
      <c r="P40" s="161">
        <v>0</v>
      </c>
      <c r="Q40" s="161">
        <f t="shared" si="5"/>
        <v>0</v>
      </c>
      <c r="R40" s="161"/>
      <c r="S40" s="161" t="s">
        <v>252</v>
      </c>
      <c r="T40" s="161" t="s">
        <v>188</v>
      </c>
      <c r="U40" s="161">
        <v>0</v>
      </c>
      <c r="V40" s="161">
        <f t="shared" si="6"/>
        <v>0</v>
      </c>
      <c r="W40" s="161"/>
      <c r="X40" s="161" t="s">
        <v>619</v>
      </c>
      <c r="Y40" s="151"/>
      <c r="Z40" s="151"/>
      <c r="AA40" s="151"/>
      <c r="AB40" s="151"/>
      <c r="AC40" s="151"/>
      <c r="AD40" s="151"/>
      <c r="AE40" s="151"/>
      <c r="AF40" s="151"/>
      <c r="AG40" s="151" t="s">
        <v>620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6">
        <v>24</v>
      </c>
      <c r="B41" s="177" t="s">
        <v>552</v>
      </c>
      <c r="C41" s="184" t="s">
        <v>904</v>
      </c>
      <c r="D41" s="178" t="s">
        <v>255</v>
      </c>
      <c r="E41" s="179">
        <v>2</v>
      </c>
      <c r="F41" s="180"/>
      <c r="G41" s="181">
        <f t="shared" si="0"/>
        <v>0</v>
      </c>
      <c r="H41" s="162"/>
      <c r="I41" s="161">
        <f t="shared" si="1"/>
        <v>0</v>
      </c>
      <c r="J41" s="162"/>
      <c r="K41" s="161">
        <f t="shared" si="2"/>
        <v>0</v>
      </c>
      <c r="L41" s="161">
        <v>21</v>
      </c>
      <c r="M41" s="161">
        <f t="shared" si="3"/>
        <v>0</v>
      </c>
      <c r="N41" s="161">
        <v>0</v>
      </c>
      <c r="O41" s="161">
        <f t="shared" si="4"/>
        <v>0</v>
      </c>
      <c r="P41" s="161">
        <v>0</v>
      </c>
      <c r="Q41" s="161">
        <f t="shared" si="5"/>
        <v>0</v>
      </c>
      <c r="R41" s="161"/>
      <c r="S41" s="161" t="s">
        <v>252</v>
      </c>
      <c r="T41" s="161" t="s">
        <v>188</v>
      </c>
      <c r="U41" s="161">
        <v>0</v>
      </c>
      <c r="V41" s="161">
        <f t="shared" si="6"/>
        <v>0</v>
      </c>
      <c r="W41" s="161"/>
      <c r="X41" s="161" t="s">
        <v>619</v>
      </c>
      <c r="Y41" s="151"/>
      <c r="Z41" s="151"/>
      <c r="AA41" s="151"/>
      <c r="AB41" s="151"/>
      <c r="AC41" s="151"/>
      <c r="AD41" s="151"/>
      <c r="AE41" s="151"/>
      <c r="AF41" s="151"/>
      <c r="AG41" s="151" t="s">
        <v>620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c r="A42" s="176">
        <v>25</v>
      </c>
      <c r="B42" s="177" t="s">
        <v>556</v>
      </c>
      <c r="C42" s="184" t="s">
        <v>905</v>
      </c>
      <c r="D42" s="178" t="s">
        <v>205</v>
      </c>
      <c r="E42" s="179">
        <v>15</v>
      </c>
      <c r="F42" s="180"/>
      <c r="G42" s="181">
        <f t="shared" si="0"/>
        <v>0</v>
      </c>
      <c r="H42" s="162"/>
      <c r="I42" s="161">
        <f t="shared" si="1"/>
        <v>0</v>
      </c>
      <c r="J42" s="162"/>
      <c r="K42" s="161">
        <f t="shared" si="2"/>
        <v>0</v>
      </c>
      <c r="L42" s="161">
        <v>21</v>
      </c>
      <c r="M42" s="161">
        <f t="shared" si="3"/>
        <v>0</v>
      </c>
      <c r="N42" s="161">
        <v>0</v>
      </c>
      <c r="O42" s="161">
        <f t="shared" si="4"/>
        <v>0</v>
      </c>
      <c r="P42" s="161">
        <v>0</v>
      </c>
      <c r="Q42" s="161">
        <f t="shared" si="5"/>
        <v>0</v>
      </c>
      <c r="R42" s="161"/>
      <c r="S42" s="161" t="s">
        <v>252</v>
      </c>
      <c r="T42" s="161" t="s">
        <v>188</v>
      </c>
      <c r="U42" s="161">
        <v>0</v>
      </c>
      <c r="V42" s="161">
        <f t="shared" si="6"/>
        <v>0</v>
      </c>
      <c r="W42" s="161"/>
      <c r="X42" s="161" t="s">
        <v>206</v>
      </c>
      <c r="Y42" s="151"/>
      <c r="Z42" s="151"/>
      <c r="AA42" s="151"/>
      <c r="AB42" s="151"/>
      <c r="AC42" s="151"/>
      <c r="AD42" s="151"/>
      <c r="AE42" s="151"/>
      <c r="AF42" s="151"/>
      <c r="AG42" s="151" t="s">
        <v>258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c r="A43" s="176">
        <v>26</v>
      </c>
      <c r="B43" s="177" t="s">
        <v>558</v>
      </c>
      <c r="C43" s="184" t="s">
        <v>906</v>
      </c>
      <c r="D43" s="178" t="s">
        <v>205</v>
      </c>
      <c r="E43" s="179">
        <v>3</v>
      </c>
      <c r="F43" s="180"/>
      <c r="G43" s="181">
        <f t="shared" si="0"/>
        <v>0</v>
      </c>
      <c r="H43" s="162"/>
      <c r="I43" s="161">
        <f t="shared" si="1"/>
        <v>0</v>
      </c>
      <c r="J43" s="162"/>
      <c r="K43" s="161">
        <f t="shared" si="2"/>
        <v>0</v>
      </c>
      <c r="L43" s="161">
        <v>21</v>
      </c>
      <c r="M43" s="161">
        <f t="shared" si="3"/>
        <v>0</v>
      </c>
      <c r="N43" s="161">
        <v>0</v>
      </c>
      <c r="O43" s="161">
        <f t="shared" si="4"/>
        <v>0</v>
      </c>
      <c r="P43" s="161">
        <v>0</v>
      </c>
      <c r="Q43" s="161">
        <f t="shared" si="5"/>
        <v>0</v>
      </c>
      <c r="R43" s="161"/>
      <c r="S43" s="161" t="s">
        <v>252</v>
      </c>
      <c r="T43" s="161" t="s">
        <v>188</v>
      </c>
      <c r="U43" s="161">
        <v>0</v>
      </c>
      <c r="V43" s="161">
        <f t="shared" si="6"/>
        <v>0</v>
      </c>
      <c r="W43" s="161"/>
      <c r="X43" s="161" t="s">
        <v>206</v>
      </c>
      <c r="Y43" s="151"/>
      <c r="Z43" s="151"/>
      <c r="AA43" s="151"/>
      <c r="AB43" s="151"/>
      <c r="AC43" s="151"/>
      <c r="AD43" s="151"/>
      <c r="AE43" s="151"/>
      <c r="AF43" s="151"/>
      <c r="AG43" s="151" t="s">
        <v>258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0.399999999999999" outlineLevel="1">
      <c r="A44" s="176">
        <v>27</v>
      </c>
      <c r="B44" s="177" t="s">
        <v>560</v>
      </c>
      <c r="C44" s="184" t="s">
        <v>907</v>
      </c>
      <c r="D44" s="178" t="s">
        <v>205</v>
      </c>
      <c r="E44" s="179">
        <v>1</v>
      </c>
      <c r="F44" s="180"/>
      <c r="G44" s="181">
        <f t="shared" si="0"/>
        <v>0</v>
      </c>
      <c r="H44" s="162"/>
      <c r="I44" s="161">
        <f t="shared" si="1"/>
        <v>0</v>
      </c>
      <c r="J44" s="162"/>
      <c r="K44" s="161">
        <f t="shared" si="2"/>
        <v>0</v>
      </c>
      <c r="L44" s="161">
        <v>21</v>
      </c>
      <c r="M44" s="161">
        <f t="shared" si="3"/>
        <v>0</v>
      </c>
      <c r="N44" s="161">
        <v>0</v>
      </c>
      <c r="O44" s="161">
        <f t="shared" si="4"/>
        <v>0</v>
      </c>
      <c r="P44" s="161">
        <v>0</v>
      </c>
      <c r="Q44" s="161">
        <f t="shared" si="5"/>
        <v>0</v>
      </c>
      <c r="R44" s="161"/>
      <c r="S44" s="161" t="s">
        <v>252</v>
      </c>
      <c r="T44" s="161" t="s">
        <v>188</v>
      </c>
      <c r="U44" s="161">
        <v>0</v>
      </c>
      <c r="V44" s="161">
        <f t="shared" si="6"/>
        <v>0</v>
      </c>
      <c r="W44" s="161"/>
      <c r="X44" s="161" t="s">
        <v>206</v>
      </c>
      <c r="Y44" s="151"/>
      <c r="Z44" s="151"/>
      <c r="AA44" s="151"/>
      <c r="AB44" s="151"/>
      <c r="AC44" s="151"/>
      <c r="AD44" s="151"/>
      <c r="AE44" s="151"/>
      <c r="AF44" s="151"/>
      <c r="AG44" s="151" t="s">
        <v>258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c r="A45" s="176">
        <v>28</v>
      </c>
      <c r="B45" s="177" t="s">
        <v>562</v>
      </c>
      <c r="C45" s="184" t="s">
        <v>908</v>
      </c>
      <c r="D45" s="178" t="s">
        <v>205</v>
      </c>
      <c r="E45" s="179">
        <v>3</v>
      </c>
      <c r="F45" s="180"/>
      <c r="G45" s="181">
        <f t="shared" si="0"/>
        <v>0</v>
      </c>
      <c r="H45" s="162"/>
      <c r="I45" s="161">
        <f t="shared" si="1"/>
        <v>0</v>
      </c>
      <c r="J45" s="162"/>
      <c r="K45" s="161">
        <f t="shared" si="2"/>
        <v>0</v>
      </c>
      <c r="L45" s="161">
        <v>21</v>
      </c>
      <c r="M45" s="161">
        <f t="shared" si="3"/>
        <v>0</v>
      </c>
      <c r="N45" s="161">
        <v>0</v>
      </c>
      <c r="O45" s="161">
        <f t="shared" si="4"/>
        <v>0</v>
      </c>
      <c r="P45" s="161">
        <v>0</v>
      </c>
      <c r="Q45" s="161">
        <f t="shared" si="5"/>
        <v>0</v>
      </c>
      <c r="R45" s="161"/>
      <c r="S45" s="161" t="s">
        <v>252</v>
      </c>
      <c r="T45" s="161" t="s">
        <v>188</v>
      </c>
      <c r="U45" s="161">
        <v>0</v>
      </c>
      <c r="V45" s="161">
        <f t="shared" si="6"/>
        <v>0</v>
      </c>
      <c r="W45" s="161"/>
      <c r="X45" s="161" t="s">
        <v>206</v>
      </c>
      <c r="Y45" s="151"/>
      <c r="Z45" s="151"/>
      <c r="AA45" s="151"/>
      <c r="AB45" s="151"/>
      <c r="AC45" s="151"/>
      <c r="AD45" s="151"/>
      <c r="AE45" s="151"/>
      <c r="AF45" s="151"/>
      <c r="AG45" s="151" t="s">
        <v>258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c r="A46" s="176">
        <v>29</v>
      </c>
      <c r="B46" s="177" t="s">
        <v>652</v>
      </c>
      <c r="C46" s="184" t="s">
        <v>909</v>
      </c>
      <c r="D46" s="178" t="s">
        <v>225</v>
      </c>
      <c r="E46" s="179">
        <v>7</v>
      </c>
      <c r="F46" s="180"/>
      <c r="G46" s="181">
        <f t="shared" si="0"/>
        <v>0</v>
      </c>
      <c r="H46" s="162"/>
      <c r="I46" s="161">
        <f t="shared" si="1"/>
        <v>0</v>
      </c>
      <c r="J46" s="162"/>
      <c r="K46" s="161">
        <f t="shared" si="2"/>
        <v>0</v>
      </c>
      <c r="L46" s="161">
        <v>21</v>
      </c>
      <c r="M46" s="161">
        <f t="shared" si="3"/>
        <v>0</v>
      </c>
      <c r="N46" s="161">
        <v>0</v>
      </c>
      <c r="O46" s="161">
        <f t="shared" si="4"/>
        <v>0</v>
      </c>
      <c r="P46" s="161">
        <v>0</v>
      </c>
      <c r="Q46" s="161">
        <f t="shared" si="5"/>
        <v>0</v>
      </c>
      <c r="R46" s="161"/>
      <c r="S46" s="161" t="s">
        <v>252</v>
      </c>
      <c r="T46" s="161" t="s">
        <v>188</v>
      </c>
      <c r="U46" s="161">
        <v>0</v>
      </c>
      <c r="V46" s="161">
        <f t="shared" si="6"/>
        <v>0</v>
      </c>
      <c r="W46" s="161"/>
      <c r="X46" s="161" t="s">
        <v>206</v>
      </c>
      <c r="Y46" s="151"/>
      <c r="Z46" s="151"/>
      <c r="AA46" s="151"/>
      <c r="AB46" s="151"/>
      <c r="AC46" s="151"/>
      <c r="AD46" s="151"/>
      <c r="AE46" s="151"/>
      <c r="AF46" s="151"/>
      <c r="AG46" s="151" t="s">
        <v>258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0.399999999999999" outlineLevel="1">
      <c r="A47" s="176">
        <v>30</v>
      </c>
      <c r="B47" s="177" t="s">
        <v>653</v>
      </c>
      <c r="C47" s="184" t="s">
        <v>910</v>
      </c>
      <c r="D47" s="178" t="s">
        <v>205</v>
      </c>
      <c r="E47" s="179">
        <v>6</v>
      </c>
      <c r="F47" s="180"/>
      <c r="G47" s="181">
        <f t="shared" si="0"/>
        <v>0</v>
      </c>
      <c r="H47" s="162"/>
      <c r="I47" s="161">
        <f t="shared" si="1"/>
        <v>0</v>
      </c>
      <c r="J47" s="162"/>
      <c r="K47" s="161">
        <f t="shared" si="2"/>
        <v>0</v>
      </c>
      <c r="L47" s="161">
        <v>21</v>
      </c>
      <c r="M47" s="161">
        <f t="shared" si="3"/>
        <v>0</v>
      </c>
      <c r="N47" s="161">
        <v>0</v>
      </c>
      <c r="O47" s="161">
        <f t="shared" si="4"/>
        <v>0</v>
      </c>
      <c r="P47" s="161">
        <v>0</v>
      </c>
      <c r="Q47" s="161">
        <f t="shared" si="5"/>
        <v>0</v>
      </c>
      <c r="R47" s="161"/>
      <c r="S47" s="161" t="s">
        <v>252</v>
      </c>
      <c r="T47" s="161" t="s">
        <v>188</v>
      </c>
      <c r="U47" s="161">
        <v>0</v>
      </c>
      <c r="V47" s="161">
        <f t="shared" si="6"/>
        <v>0</v>
      </c>
      <c r="W47" s="161"/>
      <c r="X47" s="161" t="s">
        <v>206</v>
      </c>
      <c r="Y47" s="151"/>
      <c r="Z47" s="151"/>
      <c r="AA47" s="151"/>
      <c r="AB47" s="151"/>
      <c r="AC47" s="151"/>
      <c r="AD47" s="151"/>
      <c r="AE47" s="151"/>
      <c r="AF47" s="151"/>
      <c r="AG47" s="151" t="s">
        <v>258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0.399999999999999" outlineLevel="1">
      <c r="A48" s="176">
        <v>31</v>
      </c>
      <c r="B48" s="177" t="s">
        <v>564</v>
      </c>
      <c r="C48" s="184" t="s">
        <v>911</v>
      </c>
      <c r="D48" s="178" t="s">
        <v>205</v>
      </c>
      <c r="E48" s="179">
        <v>1</v>
      </c>
      <c r="F48" s="180"/>
      <c r="G48" s="181">
        <f t="shared" si="0"/>
        <v>0</v>
      </c>
      <c r="H48" s="162"/>
      <c r="I48" s="161">
        <f t="shared" si="1"/>
        <v>0</v>
      </c>
      <c r="J48" s="162"/>
      <c r="K48" s="161">
        <f t="shared" si="2"/>
        <v>0</v>
      </c>
      <c r="L48" s="161">
        <v>21</v>
      </c>
      <c r="M48" s="161">
        <f t="shared" si="3"/>
        <v>0</v>
      </c>
      <c r="N48" s="161">
        <v>0</v>
      </c>
      <c r="O48" s="161">
        <f t="shared" si="4"/>
        <v>0</v>
      </c>
      <c r="P48" s="161">
        <v>0</v>
      </c>
      <c r="Q48" s="161">
        <f t="shared" si="5"/>
        <v>0</v>
      </c>
      <c r="R48" s="161"/>
      <c r="S48" s="161" t="s">
        <v>252</v>
      </c>
      <c r="T48" s="161" t="s">
        <v>188</v>
      </c>
      <c r="U48" s="161">
        <v>0</v>
      </c>
      <c r="V48" s="161">
        <f t="shared" si="6"/>
        <v>0</v>
      </c>
      <c r="W48" s="161"/>
      <c r="X48" s="161" t="s">
        <v>206</v>
      </c>
      <c r="Y48" s="151"/>
      <c r="Z48" s="151"/>
      <c r="AA48" s="151"/>
      <c r="AB48" s="151"/>
      <c r="AC48" s="151"/>
      <c r="AD48" s="151"/>
      <c r="AE48" s="151"/>
      <c r="AF48" s="151"/>
      <c r="AG48" s="151" t="s">
        <v>258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6">
        <v>32</v>
      </c>
      <c r="B49" s="177" t="s">
        <v>654</v>
      </c>
      <c r="C49" s="184" t="s">
        <v>912</v>
      </c>
      <c r="D49" s="178" t="s">
        <v>225</v>
      </c>
      <c r="E49" s="179">
        <v>12</v>
      </c>
      <c r="F49" s="180"/>
      <c r="G49" s="181">
        <f t="shared" si="0"/>
        <v>0</v>
      </c>
      <c r="H49" s="162"/>
      <c r="I49" s="161">
        <f t="shared" si="1"/>
        <v>0</v>
      </c>
      <c r="J49" s="162"/>
      <c r="K49" s="161">
        <f t="shared" si="2"/>
        <v>0</v>
      </c>
      <c r="L49" s="161">
        <v>21</v>
      </c>
      <c r="M49" s="161">
        <f t="shared" si="3"/>
        <v>0</v>
      </c>
      <c r="N49" s="161">
        <v>0</v>
      </c>
      <c r="O49" s="161">
        <f t="shared" si="4"/>
        <v>0</v>
      </c>
      <c r="P49" s="161">
        <v>0</v>
      </c>
      <c r="Q49" s="161">
        <f t="shared" si="5"/>
        <v>0</v>
      </c>
      <c r="R49" s="161"/>
      <c r="S49" s="161" t="s">
        <v>252</v>
      </c>
      <c r="T49" s="161" t="s">
        <v>188</v>
      </c>
      <c r="U49" s="161">
        <v>0</v>
      </c>
      <c r="V49" s="161">
        <f t="shared" si="6"/>
        <v>0</v>
      </c>
      <c r="W49" s="161"/>
      <c r="X49" s="161" t="s">
        <v>206</v>
      </c>
      <c r="Y49" s="151"/>
      <c r="Z49" s="151"/>
      <c r="AA49" s="151"/>
      <c r="AB49" s="151"/>
      <c r="AC49" s="151"/>
      <c r="AD49" s="151"/>
      <c r="AE49" s="151"/>
      <c r="AF49" s="151"/>
      <c r="AG49" s="151" t="s">
        <v>258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6">
        <v>33</v>
      </c>
      <c r="B50" s="177" t="s">
        <v>655</v>
      </c>
      <c r="C50" s="184" t="s">
        <v>913</v>
      </c>
      <c r="D50" s="178" t="s">
        <v>225</v>
      </c>
      <c r="E50" s="179">
        <v>2</v>
      </c>
      <c r="F50" s="180"/>
      <c r="G50" s="181">
        <f t="shared" si="0"/>
        <v>0</v>
      </c>
      <c r="H50" s="162"/>
      <c r="I50" s="161">
        <f t="shared" si="1"/>
        <v>0</v>
      </c>
      <c r="J50" s="162"/>
      <c r="K50" s="161">
        <f t="shared" si="2"/>
        <v>0</v>
      </c>
      <c r="L50" s="161">
        <v>21</v>
      </c>
      <c r="M50" s="161">
        <f t="shared" si="3"/>
        <v>0</v>
      </c>
      <c r="N50" s="161">
        <v>0</v>
      </c>
      <c r="O50" s="161">
        <f t="shared" si="4"/>
        <v>0</v>
      </c>
      <c r="P50" s="161">
        <v>0</v>
      </c>
      <c r="Q50" s="161">
        <f t="shared" si="5"/>
        <v>0</v>
      </c>
      <c r="R50" s="161"/>
      <c r="S50" s="161" t="s">
        <v>252</v>
      </c>
      <c r="T50" s="161" t="s">
        <v>188</v>
      </c>
      <c r="U50" s="161">
        <v>0</v>
      </c>
      <c r="V50" s="161">
        <f t="shared" si="6"/>
        <v>0</v>
      </c>
      <c r="W50" s="161"/>
      <c r="X50" s="161" t="s">
        <v>206</v>
      </c>
      <c r="Y50" s="151"/>
      <c r="Z50" s="151"/>
      <c r="AA50" s="151"/>
      <c r="AB50" s="151"/>
      <c r="AC50" s="151"/>
      <c r="AD50" s="151"/>
      <c r="AE50" s="151"/>
      <c r="AF50" s="151"/>
      <c r="AG50" s="151" t="s">
        <v>258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c r="A51" s="164" t="s">
        <v>177</v>
      </c>
      <c r="B51" s="165" t="s">
        <v>145</v>
      </c>
      <c r="C51" s="183" t="s">
        <v>146</v>
      </c>
      <c r="D51" s="166"/>
      <c r="E51" s="167"/>
      <c r="F51" s="168"/>
      <c r="G51" s="169">
        <f>SUMIF(AG52:AG56,"&lt;&gt;NOR",G52:G56)</f>
        <v>0</v>
      </c>
      <c r="H51" s="163"/>
      <c r="I51" s="163">
        <f>SUM(I52:I56)</f>
        <v>0</v>
      </c>
      <c r="J51" s="163"/>
      <c r="K51" s="163">
        <f>SUM(K52:K56)</f>
        <v>0</v>
      </c>
      <c r="L51" s="163"/>
      <c r="M51" s="163">
        <f>SUM(M52:M56)</f>
        <v>0</v>
      </c>
      <c r="N51" s="163"/>
      <c r="O51" s="163">
        <f>SUM(O52:O56)</f>
        <v>0</v>
      </c>
      <c r="P51" s="163"/>
      <c r="Q51" s="163">
        <f>SUM(Q52:Q56)</f>
        <v>0</v>
      </c>
      <c r="R51" s="163"/>
      <c r="S51" s="163"/>
      <c r="T51" s="163"/>
      <c r="U51" s="163"/>
      <c r="V51" s="163">
        <f>SUM(V52:V56)</f>
        <v>0</v>
      </c>
      <c r="W51" s="163"/>
      <c r="X51" s="163"/>
      <c r="AG51" t="s">
        <v>178</v>
      </c>
    </row>
    <row r="52" spans="1:60" outlineLevel="1">
      <c r="A52" s="176">
        <v>34</v>
      </c>
      <c r="B52" s="177" t="s">
        <v>914</v>
      </c>
      <c r="C52" s="184" t="s">
        <v>915</v>
      </c>
      <c r="D52" s="178" t="s">
        <v>251</v>
      </c>
      <c r="E52" s="179">
        <v>1</v>
      </c>
      <c r="F52" s="180"/>
      <c r="G52" s="181">
        <f>ROUND(E52*F52,2)</f>
        <v>0</v>
      </c>
      <c r="H52" s="162"/>
      <c r="I52" s="161">
        <f>ROUND(E52*H52,2)</f>
        <v>0</v>
      </c>
      <c r="J52" s="162"/>
      <c r="K52" s="161">
        <f>ROUND(E52*J52,2)</f>
        <v>0</v>
      </c>
      <c r="L52" s="161">
        <v>21</v>
      </c>
      <c r="M52" s="161">
        <f>G52*(1+L52/100)</f>
        <v>0</v>
      </c>
      <c r="N52" s="161">
        <v>0</v>
      </c>
      <c r="O52" s="161">
        <f>ROUND(E52*N52,2)</f>
        <v>0</v>
      </c>
      <c r="P52" s="161">
        <v>0</v>
      </c>
      <c r="Q52" s="161">
        <f>ROUND(E52*P52,2)</f>
        <v>0</v>
      </c>
      <c r="R52" s="161"/>
      <c r="S52" s="161" t="s">
        <v>252</v>
      </c>
      <c r="T52" s="161" t="s">
        <v>188</v>
      </c>
      <c r="U52" s="161">
        <v>0</v>
      </c>
      <c r="V52" s="161">
        <f>ROUND(E52*U52,2)</f>
        <v>0</v>
      </c>
      <c r="W52" s="161"/>
      <c r="X52" s="161" t="s">
        <v>206</v>
      </c>
      <c r="Y52" s="151"/>
      <c r="Z52" s="151"/>
      <c r="AA52" s="151"/>
      <c r="AB52" s="151"/>
      <c r="AC52" s="151"/>
      <c r="AD52" s="151"/>
      <c r="AE52" s="151"/>
      <c r="AF52" s="151"/>
      <c r="AG52" s="151" t="s">
        <v>207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6">
        <v>35</v>
      </c>
      <c r="B53" s="177" t="s">
        <v>916</v>
      </c>
      <c r="C53" s="184" t="s">
        <v>631</v>
      </c>
      <c r="D53" s="178" t="s">
        <v>251</v>
      </c>
      <c r="E53" s="179">
        <v>1</v>
      </c>
      <c r="F53" s="180"/>
      <c r="G53" s="181">
        <f>ROUND(E53*F53,2)</f>
        <v>0</v>
      </c>
      <c r="H53" s="162"/>
      <c r="I53" s="161">
        <f>ROUND(E53*H53,2)</f>
        <v>0</v>
      </c>
      <c r="J53" s="162"/>
      <c r="K53" s="161">
        <f>ROUND(E53*J53,2)</f>
        <v>0</v>
      </c>
      <c r="L53" s="161">
        <v>21</v>
      </c>
      <c r="M53" s="161">
        <f>G53*(1+L53/100)</f>
        <v>0</v>
      </c>
      <c r="N53" s="161">
        <v>0</v>
      </c>
      <c r="O53" s="161">
        <f>ROUND(E53*N53,2)</f>
        <v>0</v>
      </c>
      <c r="P53" s="161">
        <v>0</v>
      </c>
      <c r="Q53" s="161">
        <f>ROUND(E53*P53,2)</f>
        <v>0</v>
      </c>
      <c r="R53" s="161"/>
      <c r="S53" s="161" t="s">
        <v>252</v>
      </c>
      <c r="T53" s="161" t="s">
        <v>188</v>
      </c>
      <c r="U53" s="161">
        <v>0</v>
      </c>
      <c r="V53" s="161">
        <f>ROUND(E53*U53,2)</f>
        <v>0</v>
      </c>
      <c r="W53" s="161"/>
      <c r="X53" s="161" t="s">
        <v>206</v>
      </c>
      <c r="Y53" s="151"/>
      <c r="Z53" s="151"/>
      <c r="AA53" s="151"/>
      <c r="AB53" s="151"/>
      <c r="AC53" s="151"/>
      <c r="AD53" s="151"/>
      <c r="AE53" s="151"/>
      <c r="AF53" s="151"/>
      <c r="AG53" s="151" t="s">
        <v>207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6">
        <v>36</v>
      </c>
      <c r="B54" s="177" t="s">
        <v>917</v>
      </c>
      <c r="C54" s="184" t="s">
        <v>918</v>
      </c>
      <c r="D54" s="178" t="s">
        <v>251</v>
      </c>
      <c r="E54" s="179">
        <v>1</v>
      </c>
      <c r="F54" s="180"/>
      <c r="G54" s="181">
        <f>ROUND(E54*F54,2)</f>
        <v>0</v>
      </c>
      <c r="H54" s="162"/>
      <c r="I54" s="161">
        <f>ROUND(E54*H54,2)</f>
        <v>0</v>
      </c>
      <c r="J54" s="162"/>
      <c r="K54" s="161">
        <f>ROUND(E54*J54,2)</f>
        <v>0</v>
      </c>
      <c r="L54" s="161">
        <v>21</v>
      </c>
      <c r="M54" s="161">
        <f>G54*(1+L54/100)</f>
        <v>0</v>
      </c>
      <c r="N54" s="161">
        <v>0</v>
      </c>
      <c r="O54" s="161">
        <f>ROUND(E54*N54,2)</f>
        <v>0</v>
      </c>
      <c r="P54" s="161">
        <v>0</v>
      </c>
      <c r="Q54" s="161">
        <f>ROUND(E54*P54,2)</f>
        <v>0</v>
      </c>
      <c r="R54" s="161"/>
      <c r="S54" s="161" t="s">
        <v>252</v>
      </c>
      <c r="T54" s="161" t="s">
        <v>188</v>
      </c>
      <c r="U54" s="161">
        <v>0</v>
      </c>
      <c r="V54" s="161">
        <f>ROUND(E54*U54,2)</f>
        <v>0</v>
      </c>
      <c r="W54" s="161"/>
      <c r="X54" s="161" t="s">
        <v>206</v>
      </c>
      <c r="Y54" s="151"/>
      <c r="Z54" s="151"/>
      <c r="AA54" s="151"/>
      <c r="AB54" s="151"/>
      <c r="AC54" s="151"/>
      <c r="AD54" s="151"/>
      <c r="AE54" s="151"/>
      <c r="AF54" s="151"/>
      <c r="AG54" s="151" t="s">
        <v>207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6">
        <v>37</v>
      </c>
      <c r="B55" s="177" t="s">
        <v>919</v>
      </c>
      <c r="C55" s="184" t="s">
        <v>920</v>
      </c>
      <c r="D55" s="178" t="s">
        <v>251</v>
      </c>
      <c r="E55" s="179">
        <v>1</v>
      </c>
      <c r="F55" s="180"/>
      <c r="G55" s="181">
        <f>ROUND(E55*F55,2)</f>
        <v>0</v>
      </c>
      <c r="H55" s="162"/>
      <c r="I55" s="161">
        <f>ROUND(E55*H55,2)</f>
        <v>0</v>
      </c>
      <c r="J55" s="162"/>
      <c r="K55" s="161">
        <f>ROUND(E55*J55,2)</f>
        <v>0</v>
      </c>
      <c r="L55" s="161">
        <v>21</v>
      </c>
      <c r="M55" s="161">
        <f>G55*(1+L55/100)</f>
        <v>0</v>
      </c>
      <c r="N55" s="161">
        <v>0</v>
      </c>
      <c r="O55" s="161">
        <f>ROUND(E55*N55,2)</f>
        <v>0</v>
      </c>
      <c r="P55" s="161">
        <v>0</v>
      </c>
      <c r="Q55" s="161">
        <f>ROUND(E55*P55,2)</f>
        <v>0</v>
      </c>
      <c r="R55" s="161"/>
      <c r="S55" s="161" t="s">
        <v>252</v>
      </c>
      <c r="T55" s="161" t="s">
        <v>188</v>
      </c>
      <c r="U55" s="161">
        <v>0</v>
      </c>
      <c r="V55" s="161">
        <f>ROUND(E55*U55,2)</f>
        <v>0</v>
      </c>
      <c r="W55" s="161"/>
      <c r="X55" s="161" t="s">
        <v>206</v>
      </c>
      <c r="Y55" s="151"/>
      <c r="Z55" s="151"/>
      <c r="AA55" s="151"/>
      <c r="AB55" s="151"/>
      <c r="AC55" s="151"/>
      <c r="AD55" s="151"/>
      <c r="AE55" s="151"/>
      <c r="AF55" s="151"/>
      <c r="AG55" s="151" t="s">
        <v>207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6">
        <v>38</v>
      </c>
      <c r="B56" s="177" t="s">
        <v>921</v>
      </c>
      <c r="C56" s="184" t="s">
        <v>922</v>
      </c>
      <c r="D56" s="178" t="s">
        <v>251</v>
      </c>
      <c r="E56" s="179">
        <v>1</v>
      </c>
      <c r="F56" s="180"/>
      <c r="G56" s="181">
        <f>ROUND(E56*F56,2)</f>
        <v>0</v>
      </c>
      <c r="H56" s="162"/>
      <c r="I56" s="161">
        <f>ROUND(E56*H56,2)</f>
        <v>0</v>
      </c>
      <c r="J56" s="162"/>
      <c r="K56" s="161">
        <f>ROUND(E56*J56,2)</f>
        <v>0</v>
      </c>
      <c r="L56" s="161">
        <v>21</v>
      </c>
      <c r="M56" s="161">
        <f>G56*(1+L56/100)</f>
        <v>0</v>
      </c>
      <c r="N56" s="161">
        <v>0</v>
      </c>
      <c r="O56" s="161">
        <f>ROUND(E56*N56,2)</f>
        <v>0</v>
      </c>
      <c r="P56" s="161">
        <v>0</v>
      </c>
      <c r="Q56" s="161">
        <f>ROUND(E56*P56,2)</f>
        <v>0</v>
      </c>
      <c r="R56" s="161"/>
      <c r="S56" s="161" t="s">
        <v>252</v>
      </c>
      <c r="T56" s="161" t="s">
        <v>188</v>
      </c>
      <c r="U56" s="161">
        <v>0</v>
      </c>
      <c r="V56" s="161">
        <f>ROUND(E56*U56,2)</f>
        <v>0</v>
      </c>
      <c r="W56" s="161"/>
      <c r="X56" s="161" t="s">
        <v>206</v>
      </c>
      <c r="Y56" s="151"/>
      <c r="Z56" s="151"/>
      <c r="AA56" s="151"/>
      <c r="AB56" s="151"/>
      <c r="AC56" s="151"/>
      <c r="AD56" s="151"/>
      <c r="AE56" s="151"/>
      <c r="AF56" s="151"/>
      <c r="AG56" s="151" t="s">
        <v>207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6.4">
      <c r="A57" s="164" t="s">
        <v>177</v>
      </c>
      <c r="B57" s="165" t="s">
        <v>68</v>
      </c>
      <c r="C57" s="183" t="s">
        <v>69</v>
      </c>
      <c r="D57" s="166"/>
      <c r="E57" s="167"/>
      <c r="F57" s="168"/>
      <c r="G57" s="169">
        <f>SUMIF(AG58:AG60,"&lt;&gt;NOR",G58:G60)</f>
        <v>0</v>
      </c>
      <c r="H57" s="163"/>
      <c r="I57" s="163">
        <f>SUM(I58:I60)</f>
        <v>0</v>
      </c>
      <c r="J57" s="163"/>
      <c r="K57" s="163">
        <f>SUM(K58:K60)</f>
        <v>0</v>
      </c>
      <c r="L57" s="163"/>
      <c r="M57" s="163">
        <f>SUM(M58:M60)</f>
        <v>0</v>
      </c>
      <c r="N57" s="163"/>
      <c r="O57" s="163">
        <f>SUM(O58:O60)</f>
        <v>0</v>
      </c>
      <c r="P57" s="163"/>
      <c r="Q57" s="163">
        <f>SUM(Q58:Q60)</f>
        <v>0</v>
      </c>
      <c r="R57" s="163"/>
      <c r="S57" s="163"/>
      <c r="T57" s="163"/>
      <c r="U57" s="163"/>
      <c r="V57" s="163">
        <f>SUM(V58:V60)</f>
        <v>0</v>
      </c>
      <c r="W57" s="163"/>
      <c r="X57" s="163"/>
      <c r="AG57" t="s">
        <v>178</v>
      </c>
    </row>
    <row r="58" spans="1:60" ht="20.399999999999999" outlineLevel="1">
      <c r="A58" s="176">
        <v>39</v>
      </c>
      <c r="B58" s="177" t="s">
        <v>566</v>
      </c>
      <c r="C58" s="184" t="s">
        <v>923</v>
      </c>
      <c r="D58" s="178" t="s">
        <v>255</v>
      </c>
      <c r="E58" s="179">
        <v>10</v>
      </c>
      <c r="F58" s="180"/>
      <c r="G58" s="181">
        <f>ROUND(E58*F58,2)</f>
        <v>0</v>
      </c>
      <c r="H58" s="162"/>
      <c r="I58" s="161">
        <f>ROUND(E58*H58,2)</f>
        <v>0</v>
      </c>
      <c r="J58" s="162"/>
      <c r="K58" s="161">
        <f>ROUND(E58*J58,2)</f>
        <v>0</v>
      </c>
      <c r="L58" s="161">
        <v>21</v>
      </c>
      <c r="M58" s="161">
        <f>G58*(1+L58/100)</f>
        <v>0</v>
      </c>
      <c r="N58" s="161">
        <v>0</v>
      </c>
      <c r="O58" s="161">
        <f>ROUND(E58*N58,2)</f>
        <v>0</v>
      </c>
      <c r="P58" s="161">
        <v>0</v>
      </c>
      <c r="Q58" s="161">
        <f>ROUND(E58*P58,2)</f>
        <v>0</v>
      </c>
      <c r="R58" s="161"/>
      <c r="S58" s="161" t="s">
        <v>252</v>
      </c>
      <c r="T58" s="161" t="s">
        <v>188</v>
      </c>
      <c r="U58" s="161">
        <v>0</v>
      </c>
      <c r="V58" s="161">
        <f>ROUND(E58*U58,2)</f>
        <v>0</v>
      </c>
      <c r="W58" s="161"/>
      <c r="X58" s="161" t="s">
        <v>206</v>
      </c>
      <c r="Y58" s="151"/>
      <c r="Z58" s="151"/>
      <c r="AA58" s="151"/>
      <c r="AB58" s="151"/>
      <c r="AC58" s="151"/>
      <c r="AD58" s="151"/>
      <c r="AE58" s="151"/>
      <c r="AF58" s="151"/>
      <c r="AG58" s="151" t="s">
        <v>258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6">
        <v>40</v>
      </c>
      <c r="B59" s="177" t="s">
        <v>568</v>
      </c>
      <c r="C59" s="184" t="s">
        <v>924</v>
      </c>
      <c r="D59" s="178" t="s">
        <v>925</v>
      </c>
      <c r="E59" s="179">
        <v>3</v>
      </c>
      <c r="F59" s="180"/>
      <c r="G59" s="181">
        <f>ROUND(E59*F59,2)</f>
        <v>0</v>
      </c>
      <c r="H59" s="162"/>
      <c r="I59" s="161">
        <f>ROUND(E59*H59,2)</f>
        <v>0</v>
      </c>
      <c r="J59" s="162"/>
      <c r="K59" s="161">
        <f>ROUND(E59*J59,2)</f>
        <v>0</v>
      </c>
      <c r="L59" s="161">
        <v>21</v>
      </c>
      <c r="M59" s="161">
        <f>G59*(1+L59/100)</f>
        <v>0</v>
      </c>
      <c r="N59" s="161">
        <v>0</v>
      </c>
      <c r="O59" s="161">
        <f>ROUND(E59*N59,2)</f>
        <v>0</v>
      </c>
      <c r="P59" s="161">
        <v>0</v>
      </c>
      <c r="Q59" s="161">
        <f>ROUND(E59*P59,2)</f>
        <v>0</v>
      </c>
      <c r="R59" s="161"/>
      <c r="S59" s="161" t="s">
        <v>252</v>
      </c>
      <c r="T59" s="161" t="s">
        <v>188</v>
      </c>
      <c r="U59" s="161">
        <v>0</v>
      </c>
      <c r="V59" s="161">
        <f>ROUND(E59*U59,2)</f>
        <v>0</v>
      </c>
      <c r="W59" s="161"/>
      <c r="X59" s="161" t="s">
        <v>206</v>
      </c>
      <c r="Y59" s="151"/>
      <c r="Z59" s="151"/>
      <c r="AA59" s="151"/>
      <c r="AB59" s="151"/>
      <c r="AC59" s="151"/>
      <c r="AD59" s="151"/>
      <c r="AE59" s="151"/>
      <c r="AF59" s="151"/>
      <c r="AG59" s="151" t="s">
        <v>258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0.399999999999999" outlineLevel="1">
      <c r="A60" s="170">
        <v>41</v>
      </c>
      <c r="B60" s="171" t="s">
        <v>572</v>
      </c>
      <c r="C60" s="185" t="s">
        <v>926</v>
      </c>
      <c r="D60" s="172" t="s">
        <v>925</v>
      </c>
      <c r="E60" s="173">
        <v>3</v>
      </c>
      <c r="F60" s="174"/>
      <c r="G60" s="175">
        <f>ROUND(E60*F60,2)</f>
        <v>0</v>
      </c>
      <c r="H60" s="162"/>
      <c r="I60" s="161">
        <f>ROUND(E60*H60,2)</f>
        <v>0</v>
      </c>
      <c r="J60" s="162"/>
      <c r="K60" s="161">
        <f>ROUND(E60*J60,2)</f>
        <v>0</v>
      </c>
      <c r="L60" s="161">
        <v>21</v>
      </c>
      <c r="M60" s="161">
        <f>G60*(1+L60/100)</f>
        <v>0</v>
      </c>
      <c r="N60" s="161">
        <v>0</v>
      </c>
      <c r="O60" s="161">
        <f>ROUND(E60*N60,2)</f>
        <v>0</v>
      </c>
      <c r="P60" s="161">
        <v>0</v>
      </c>
      <c r="Q60" s="161">
        <f>ROUND(E60*P60,2)</f>
        <v>0</v>
      </c>
      <c r="R60" s="161"/>
      <c r="S60" s="161" t="s">
        <v>252</v>
      </c>
      <c r="T60" s="161" t="s">
        <v>188</v>
      </c>
      <c r="U60" s="161">
        <v>0</v>
      </c>
      <c r="V60" s="161">
        <f>ROUND(E60*U60,2)</f>
        <v>0</v>
      </c>
      <c r="W60" s="161"/>
      <c r="X60" s="161" t="s">
        <v>206</v>
      </c>
      <c r="Y60" s="151"/>
      <c r="Z60" s="151"/>
      <c r="AA60" s="151"/>
      <c r="AB60" s="151"/>
      <c r="AC60" s="151"/>
      <c r="AD60" s="151"/>
      <c r="AE60" s="151"/>
      <c r="AF60" s="151"/>
      <c r="AG60" s="151" t="s">
        <v>258</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c r="A61" s="3"/>
      <c r="B61" s="4"/>
      <c r="C61" s="186"/>
      <c r="D61" s="6"/>
      <c r="E61" s="3"/>
      <c r="F61" s="3"/>
      <c r="G61" s="3"/>
      <c r="H61" s="3"/>
      <c r="I61" s="3"/>
      <c r="J61" s="3"/>
      <c r="K61" s="3"/>
      <c r="L61" s="3"/>
      <c r="M61" s="3"/>
      <c r="N61" s="3"/>
      <c r="O61" s="3"/>
      <c r="P61" s="3"/>
      <c r="Q61" s="3"/>
      <c r="R61" s="3"/>
      <c r="S61" s="3"/>
      <c r="T61" s="3"/>
      <c r="U61" s="3"/>
      <c r="V61" s="3"/>
      <c r="W61" s="3"/>
      <c r="X61" s="3"/>
      <c r="AE61">
        <v>15</v>
      </c>
      <c r="AF61">
        <v>21</v>
      </c>
      <c r="AG61" t="s">
        <v>164</v>
      </c>
    </row>
    <row r="62" spans="1:60">
      <c r="A62" s="154"/>
      <c r="B62" s="155" t="s">
        <v>31</v>
      </c>
      <c r="C62" s="187"/>
      <c r="D62" s="156"/>
      <c r="E62" s="157"/>
      <c r="F62" s="157"/>
      <c r="G62" s="182">
        <f>G8+G51+G57</f>
        <v>0</v>
      </c>
      <c r="H62" s="3"/>
      <c r="I62" s="3"/>
      <c r="J62" s="3"/>
      <c r="K62" s="3"/>
      <c r="L62" s="3"/>
      <c r="M62" s="3"/>
      <c r="N62" s="3"/>
      <c r="O62" s="3"/>
      <c r="P62" s="3"/>
      <c r="Q62" s="3"/>
      <c r="R62" s="3"/>
      <c r="S62" s="3"/>
      <c r="T62" s="3"/>
      <c r="U62" s="3"/>
      <c r="V62" s="3"/>
      <c r="W62" s="3"/>
      <c r="X62" s="3"/>
      <c r="AE62">
        <f>SUMIF(L7:L60,AE61,G7:G60)</f>
        <v>0</v>
      </c>
      <c r="AF62">
        <f>SUMIF(L7:L60,AF61,G7:G60)</f>
        <v>0</v>
      </c>
      <c r="AG62" t="s">
        <v>199</v>
      </c>
    </row>
    <row r="63" spans="1:60">
      <c r="A63" s="3"/>
      <c r="B63" s="4"/>
      <c r="C63" s="186"/>
      <c r="D63" s="6"/>
      <c r="E63" s="3"/>
      <c r="F63" s="3"/>
      <c r="G63" s="3"/>
      <c r="H63" s="3"/>
      <c r="I63" s="3"/>
      <c r="J63" s="3"/>
      <c r="K63" s="3"/>
      <c r="L63" s="3"/>
      <c r="M63" s="3"/>
      <c r="N63" s="3"/>
      <c r="O63" s="3"/>
      <c r="P63" s="3"/>
      <c r="Q63" s="3"/>
      <c r="R63" s="3"/>
      <c r="S63" s="3"/>
      <c r="T63" s="3"/>
      <c r="U63" s="3"/>
      <c r="V63" s="3"/>
      <c r="W63" s="3"/>
      <c r="X63" s="3"/>
    </row>
    <row r="64" spans="1:60">
      <c r="A64" s="3"/>
      <c r="B64" s="4"/>
      <c r="C64" s="186"/>
      <c r="D64" s="6"/>
      <c r="E64" s="3"/>
      <c r="F64" s="3"/>
      <c r="G64" s="3"/>
      <c r="H64" s="3"/>
      <c r="I64" s="3"/>
      <c r="J64" s="3"/>
      <c r="K64" s="3"/>
      <c r="L64" s="3"/>
      <c r="M64" s="3"/>
      <c r="N64" s="3"/>
      <c r="O64" s="3"/>
      <c r="P64" s="3"/>
      <c r="Q64" s="3"/>
      <c r="R64" s="3"/>
      <c r="S64" s="3"/>
      <c r="T64" s="3"/>
      <c r="U64" s="3"/>
      <c r="V64" s="3"/>
      <c r="W64" s="3"/>
      <c r="X64" s="3"/>
    </row>
    <row r="65" spans="1:33">
      <c r="A65" s="273" t="s">
        <v>200</v>
      </c>
      <c r="B65" s="273"/>
      <c r="C65" s="274"/>
      <c r="D65" s="6"/>
      <c r="E65" s="3"/>
      <c r="F65" s="3"/>
      <c r="G65" s="3"/>
      <c r="H65" s="3"/>
      <c r="I65" s="3"/>
      <c r="J65" s="3"/>
      <c r="K65" s="3"/>
      <c r="L65" s="3"/>
      <c r="M65" s="3"/>
      <c r="N65" s="3"/>
      <c r="O65" s="3"/>
      <c r="P65" s="3"/>
      <c r="Q65" s="3"/>
      <c r="R65" s="3"/>
      <c r="S65" s="3"/>
      <c r="T65" s="3"/>
      <c r="U65" s="3"/>
      <c r="V65" s="3"/>
      <c r="W65" s="3"/>
      <c r="X65" s="3"/>
    </row>
    <row r="66" spans="1:33">
      <c r="A66" s="254"/>
      <c r="B66" s="255"/>
      <c r="C66" s="256"/>
      <c r="D66" s="255"/>
      <c r="E66" s="255"/>
      <c r="F66" s="255"/>
      <c r="G66" s="257"/>
      <c r="H66" s="3"/>
      <c r="I66" s="3"/>
      <c r="J66" s="3"/>
      <c r="K66" s="3"/>
      <c r="L66" s="3"/>
      <c r="M66" s="3"/>
      <c r="N66" s="3"/>
      <c r="O66" s="3"/>
      <c r="P66" s="3"/>
      <c r="Q66" s="3"/>
      <c r="R66" s="3"/>
      <c r="S66" s="3"/>
      <c r="T66" s="3"/>
      <c r="U66" s="3"/>
      <c r="V66" s="3"/>
      <c r="W66" s="3"/>
      <c r="X66" s="3"/>
      <c r="AG66" t="s">
        <v>201</v>
      </c>
    </row>
    <row r="67" spans="1:33">
      <c r="A67" s="258"/>
      <c r="B67" s="259"/>
      <c r="C67" s="260"/>
      <c r="D67" s="259"/>
      <c r="E67" s="259"/>
      <c r="F67" s="259"/>
      <c r="G67" s="261"/>
      <c r="H67" s="3"/>
      <c r="I67" s="3"/>
      <c r="J67" s="3"/>
      <c r="K67" s="3"/>
      <c r="L67" s="3"/>
      <c r="M67" s="3"/>
      <c r="N67" s="3"/>
      <c r="O67" s="3"/>
      <c r="P67" s="3"/>
      <c r="Q67" s="3"/>
      <c r="R67" s="3"/>
      <c r="S67" s="3"/>
      <c r="T67" s="3"/>
      <c r="U67" s="3"/>
      <c r="V67" s="3"/>
      <c r="W67" s="3"/>
      <c r="X67" s="3"/>
    </row>
    <row r="68" spans="1:33">
      <c r="A68" s="258"/>
      <c r="B68" s="259"/>
      <c r="C68" s="260"/>
      <c r="D68" s="259"/>
      <c r="E68" s="259"/>
      <c r="F68" s="259"/>
      <c r="G68" s="261"/>
      <c r="H68" s="3"/>
      <c r="I68" s="3"/>
      <c r="J68" s="3"/>
      <c r="K68" s="3"/>
      <c r="L68" s="3"/>
      <c r="M68" s="3"/>
      <c r="N68" s="3"/>
      <c r="O68" s="3"/>
      <c r="P68" s="3"/>
      <c r="Q68" s="3"/>
      <c r="R68" s="3"/>
      <c r="S68" s="3"/>
      <c r="T68" s="3"/>
      <c r="U68" s="3"/>
      <c r="V68" s="3"/>
      <c r="W68" s="3"/>
      <c r="X68" s="3"/>
    </row>
    <row r="69" spans="1:33">
      <c r="A69" s="258"/>
      <c r="B69" s="259"/>
      <c r="C69" s="260"/>
      <c r="D69" s="259"/>
      <c r="E69" s="259"/>
      <c r="F69" s="259"/>
      <c r="G69" s="261"/>
      <c r="H69" s="3"/>
      <c r="I69" s="3"/>
      <c r="J69" s="3"/>
      <c r="K69" s="3"/>
      <c r="L69" s="3"/>
      <c r="M69" s="3"/>
      <c r="N69" s="3"/>
      <c r="O69" s="3"/>
      <c r="P69" s="3"/>
      <c r="Q69" s="3"/>
      <c r="R69" s="3"/>
      <c r="S69" s="3"/>
      <c r="T69" s="3"/>
      <c r="U69" s="3"/>
      <c r="V69" s="3"/>
      <c r="W69" s="3"/>
      <c r="X69" s="3"/>
    </row>
    <row r="70" spans="1:33">
      <c r="A70" s="262"/>
      <c r="B70" s="263"/>
      <c r="C70" s="264"/>
      <c r="D70" s="263"/>
      <c r="E70" s="263"/>
      <c r="F70" s="263"/>
      <c r="G70" s="265"/>
      <c r="H70" s="3"/>
      <c r="I70" s="3"/>
      <c r="J70" s="3"/>
      <c r="K70" s="3"/>
      <c r="L70" s="3"/>
      <c r="M70" s="3"/>
      <c r="N70" s="3"/>
      <c r="O70" s="3"/>
      <c r="P70" s="3"/>
      <c r="Q70" s="3"/>
      <c r="R70" s="3"/>
      <c r="S70" s="3"/>
      <c r="T70" s="3"/>
      <c r="U70" s="3"/>
      <c r="V70" s="3"/>
      <c r="W70" s="3"/>
      <c r="X70" s="3"/>
    </row>
    <row r="71" spans="1:33">
      <c r="A71" s="3"/>
      <c r="B71" s="4"/>
      <c r="C71" s="186"/>
      <c r="D71" s="6"/>
      <c r="E71" s="3"/>
      <c r="F71" s="3"/>
      <c r="G71" s="3"/>
      <c r="H71" s="3"/>
      <c r="I71" s="3"/>
      <c r="J71" s="3"/>
      <c r="K71" s="3"/>
      <c r="L71" s="3"/>
      <c r="M71" s="3"/>
      <c r="N71" s="3"/>
      <c r="O71" s="3"/>
      <c r="P71" s="3"/>
      <c r="Q71" s="3"/>
      <c r="R71" s="3"/>
      <c r="S71" s="3"/>
      <c r="T71" s="3"/>
      <c r="U71" s="3"/>
      <c r="V71" s="3"/>
      <c r="W71" s="3"/>
      <c r="X71" s="3"/>
    </row>
    <row r="72" spans="1:33">
      <c r="C72" s="188"/>
      <c r="D72" s="10"/>
      <c r="AG72" t="s">
        <v>202</v>
      </c>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5">
    <mergeCell ref="A1:G1"/>
    <mergeCell ref="C2:G2"/>
    <mergeCell ref="C3:G3"/>
    <mergeCell ref="C4:G4"/>
    <mergeCell ref="A65:C65"/>
    <mergeCell ref="C18:G18"/>
    <mergeCell ref="C20:G20"/>
    <mergeCell ref="C22:G22"/>
    <mergeCell ref="C26:G26"/>
    <mergeCell ref="C30:G30"/>
    <mergeCell ref="A66:G70"/>
    <mergeCell ref="C10:G10"/>
    <mergeCell ref="C12:G12"/>
    <mergeCell ref="C14:G14"/>
    <mergeCell ref="C16:G1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2020_003 01 Pol</vt:lpstr>
      <vt:lpstr>2020_003 02 Pol</vt:lpstr>
      <vt:lpstr>2020_003 03a Pol</vt:lpstr>
      <vt:lpstr>2020_003 03b Pol</vt:lpstr>
      <vt:lpstr>2020_003 04 Pol</vt:lpstr>
      <vt:lpstr>2020_003 05a Pol</vt:lpstr>
      <vt:lpstr>2020_003 05b Pol</vt:lpstr>
      <vt:lpstr>2020_003 05c Pol</vt:lpstr>
      <vt:lpstr>2020_003 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'2020_003 01 Pol'!Názvy_tisku</vt:lpstr>
      <vt:lpstr>'2020_003 02 Pol'!Názvy_tisku</vt:lpstr>
      <vt:lpstr>'2020_003 03a Pol'!Názvy_tisku</vt:lpstr>
      <vt:lpstr>'2020_003 03b Pol'!Názvy_tisku</vt:lpstr>
      <vt:lpstr>'2020_003 04 Pol'!Názvy_tisku</vt:lpstr>
      <vt:lpstr>'2020_003 05a Pol'!Názvy_tisku</vt:lpstr>
      <vt:lpstr>'2020_003 05b Pol'!Názvy_tisku</vt:lpstr>
      <vt:lpstr>'2020_003 05c Pol'!Názvy_tisku</vt:lpstr>
      <vt:lpstr>'2020_003 06 Pol'!Názvy_tisku</vt:lpstr>
      <vt:lpstr>oadresa</vt:lpstr>
      <vt:lpstr>Stavba!Objednatel</vt:lpstr>
      <vt:lpstr>Stavba!Objekt</vt:lpstr>
      <vt:lpstr>'2020_003 01 Pol'!Oblast_tisku</vt:lpstr>
      <vt:lpstr>'2020_003 02 Pol'!Oblast_tisku</vt:lpstr>
      <vt:lpstr>'2020_003 03a Pol'!Oblast_tisku</vt:lpstr>
      <vt:lpstr>'2020_003 03b Pol'!Oblast_tisku</vt:lpstr>
      <vt:lpstr>'2020_003 04 Pol'!Oblast_tisku</vt:lpstr>
      <vt:lpstr>'2020_003 05a Pol'!Oblast_tisku</vt:lpstr>
      <vt:lpstr>'2020_003 05b Pol'!Oblast_tisku</vt:lpstr>
      <vt:lpstr>'2020_003 05c Pol'!Oblast_tisku</vt:lpstr>
      <vt:lpstr>'2020_003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dc:creator>
  <cp:lastModifiedBy>jan vrana</cp:lastModifiedBy>
  <cp:lastPrinted>2019-03-19T12:27:02Z</cp:lastPrinted>
  <dcterms:created xsi:type="dcterms:W3CDTF">2009-04-08T07:15:50Z</dcterms:created>
  <dcterms:modified xsi:type="dcterms:W3CDTF">2020-11-23T12:13:29Z</dcterms:modified>
</cp:coreProperties>
</file>