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/>
  <mc:AlternateContent xmlns:mc="http://schemas.openxmlformats.org/markup-compatibility/2006">
    <mc:Choice Requires="x15">
      <x15ac:absPath xmlns:x15ac="http://schemas.microsoft.com/office/spreadsheetml/2010/11/ac" url="Z:\2076-19-3 Modernizace mostu ev. č. 333-003 Přelouč\PD\TISK\2019_11_27_Cistopis_PDPS\D-Dokumentace_objekta_a_technickych_a_technologickych_zarizeni\D_4_1-SO_401-PRELOZKA_VO-TS_MESTA_PRELOUCE\"/>
    </mc:Choice>
  </mc:AlternateContent>
  <xr:revisionPtr revIDLastSave="0" documentId="13_ncr:1_{9DC296C7-0D2E-4343-9004-2F918B969EE6}" xr6:coauthVersionLast="45" xr6:coauthVersionMax="45" xr10:uidLastSave="{00000000-0000-0000-0000-000000000000}"/>
  <bookViews>
    <workbookView xWindow="-120" yWindow="-120" windowWidth="37245" windowHeight="21840" xr2:uid="{00000000-000D-0000-FFFF-FFFF00000000}"/>
  </bookViews>
  <sheets>
    <sheet name="2019-16-1 - SO 401 - Přel..." sheetId="2" r:id="rId1"/>
    <sheet name="2019-16-2 - SO 401 - Elek..." sheetId="3" r:id="rId2"/>
    <sheet name="2019-16-3 - SO 401 - Demo..." sheetId="4" r:id="rId3"/>
  </sheets>
  <definedNames>
    <definedName name="_xlnm._FilterDatabase" localSheetId="0" hidden="1">'2019-16-1 - SO 401 - Přel...'!$C$124:$K$154</definedName>
    <definedName name="_xlnm._FilterDatabase" localSheetId="1" hidden="1">'2019-16-2 - SO 401 - Elek...'!$C$119:$K$152</definedName>
    <definedName name="_xlnm._FilterDatabase" localSheetId="2" hidden="1">'2019-16-3 - SO 401 - Demo...'!$C$120:$K$137</definedName>
    <definedName name="_xlnm.Print_Titles" localSheetId="0">'2019-16-1 - SO 401 - Přel...'!$124:$124</definedName>
    <definedName name="_xlnm.Print_Titles" localSheetId="1">'2019-16-2 - SO 401 - Elek...'!$119:$119</definedName>
    <definedName name="_xlnm.Print_Titles" localSheetId="2">'2019-16-3 - SO 401 - Demo...'!$120:$120</definedName>
    <definedName name="_xlnm.Print_Area" localSheetId="0">'2019-16-1 - SO 401 - Přel...'!$C$4:$J$76,'2019-16-1 - SO 401 - Přel...'!$C$82:$J$106,'2019-16-1 - SO 401 - Přel...'!$C$112:$K$154</definedName>
    <definedName name="_xlnm.Print_Area" localSheetId="1">'2019-16-2 - SO 401 - Elek...'!$C$4:$J$76,'2019-16-2 - SO 401 - Elek...'!$C$82:$J$101,'2019-16-2 - SO 401 - Elek...'!$C$107:$K$152</definedName>
    <definedName name="_xlnm.Print_Area" localSheetId="2">'2019-16-3 - SO 401 - Demo...'!$C$4:$J$76,'2019-16-3 - SO 401 - Demo...'!$C$82:$J$102,'2019-16-3 - SO 401 - Demo...'!$C$108:$K$137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4" l="1"/>
  <c r="J36" i="4"/>
  <c r="J35" i="4"/>
  <c r="BI137" i="4"/>
  <c r="BH137" i="4"/>
  <c r="BG137" i="4"/>
  <c r="BF137" i="4"/>
  <c r="T137" i="4"/>
  <c r="T136" i="4" s="1"/>
  <c r="R137" i="4"/>
  <c r="R136" i="4"/>
  <c r="P137" i="4"/>
  <c r="P136" i="4" s="1"/>
  <c r="BK137" i="4"/>
  <c r="BK136" i="4" s="1"/>
  <c r="J136" i="4" s="1"/>
  <c r="J101" i="4" s="1"/>
  <c r="J137" i="4"/>
  <c r="BE137" i="4" s="1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P132" i="4" s="1"/>
  <c r="P131" i="4" s="1"/>
  <c r="BK134" i="4"/>
  <c r="J134" i="4"/>
  <c r="BE134" i="4"/>
  <c r="BI133" i="4"/>
  <c r="BH133" i="4"/>
  <c r="BG133" i="4"/>
  <c r="BF133" i="4"/>
  <c r="T133" i="4"/>
  <c r="T132" i="4" s="1"/>
  <c r="T131" i="4" s="1"/>
  <c r="R133" i="4"/>
  <c r="P133" i="4"/>
  <c r="BK133" i="4"/>
  <c r="BK132" i="4" s="1"/>
  <c r="J133" i="4"/>
  <c r="BE133" i="4"/>
  <c r="BI130" i="4"/>
  <c r="BH130" i="4"/>
  <c r="BG130" i="4"/>
  <c r="BF130" i="4"/>
  <c r="T130" i="4"/>
  <c r="R130" i="4"/>
  <c r="P130" i="4"/>
  <c r="BK130" i="4"/>
  <c r="J130" i="4"/>
  <c r="BE130" i="4"/>
  <c r="BI129" i="4"/>
  <c r="BH129" i="4"/>
  <c r="BG129" i="4"/>
  <c r="BF129" i="4"/>
  <c r="T129" i="4"/>
  <c r="R129" i="4"/>
  <c r="P129" i="4"/>
  <c r="BK129" i="4"/>
  <c r="J129" i="4"/>
  <c r="BE129" i="4" s="1"/>
  <c r="BI128" i="4"/>
  <c r="BH128" i="4"/>
  <c r="BG128" i="4"/>
  <c r="BF128" i="4"/>
  <c r="T128" i="4"/>
  <c r="R128" i="4"/>
  <c r="P128" i="4"/>
  <c r="BK128" i="4"/>
  <c r="J128" i="4"/>
  <c r="BE128" i="4"/>
  <c r="BI127" i="4"/>
  <c r="BH127" i="4"/>
  <c r="BG127" i="4"/>
  <c r="BF127" i="4"/>
  <c r="T127" i="4"/>
  <c r="R127" i="4"/>
  <c r="P127" i="4"/>
  <c r="BK127" i="4"/>
  <c r="J127" i="4"/>
  <c r="BE127" i="4" s="1"/>
  <c r="BI126" i="4"/>
  <c r="BH126" i="4"/>
  <c r="BG126" i="4"/>
  <c r="BF126" i="4"/>
  <c r="T126" i="4"/>
  <c r="R126" i="4"/>
  <c r="P126" i="4"/>
  <c r="BK126" i="4"/>
  <c r="J126" i="4"/>
  <c r="BE126" i="4"/>
  <c r="BI125" i="4"/>
  <c r="BH125" i="4"/>
  <c r="BG125" i="4"/>
  <c r="BF125" i="4"/>
  <c r="T125" i="4"/>
  <c r="R125" i="4"/>
  <c r="P125" i="4"/>
  <c r="BK125" i="4"/>
  <c r="J125" i="4"/>
  <c r="BE125" i="4" s="1"/>
  <c r="BI124" i="4"/>
  <c r="F37" i="4" s="1"/>
  <c r="BH124" i="4"/>
  <c r="BG124" i="4"/>
  <c r="BF124" i="4"/>
  <c r="F34" i="4" s="1"/>
  <c r="T124" i="4"/>
  <c r="R124" i="4"/>
  <c r="P124" i="4"/>
  <c r="BK124" i="4"/>
  <c r="BK123" i="4" s="1"/>
  <c r="J124" i="4"/>
  <c r="BE124" i="4"/>
  <c r="J118" i="4"/>
  <c r="J117" i="4"/>
  <c r="F117" i="4"/>
  <c r="F115" i="4"/>
  <c r="E113" i="4"/>
  <c r="J92" i="4"/>
  <c r="J91" i="4"/>
  <c r="F91" i="4"/>
  <c r="F89" i="4"/>
  <c r="E87" i="4"/>
  <c r="J18" i="4"/>
  <c r="E18" i="4"/>
  <c r="F92" i="4" s="1"/>
  <c r="J17" i="4"/>
  <c r="J12" i="4"/>
  <c r="J89" i="4" s="1"/>
  <c r="E7" i="4"/>
  <c r="E111" i="4" s="1"/>
  <c r="J37" i="3"/>
  <c r="J36" i="3"/>
  <c r="J35" i="3"/>
  <c r="BI151" i="3"/>
  <c r="BH151" i="3"/>
  <c r="BG151" i="3"/>
  <c r="BF151" i="3"/>
  <c r="T151" i="3"/>
  <c r="R151" i="3"/>
  <c r="P151" i="3"/>
  <c r="BK151" i="3"/>
  <c r="J151" i="3"/>
  <c r="BE151" i="3" s="1"/>
  <c r="BI150" i="3"/>
  <c r="BH150" i="3"/>
  <c r="BG150" i="3"/>
  <c r="BF150" i="3"/>
  <c r="T150" i="3"/>
  <c r="R150" i="3"/>
  <c r="P150" i="3"/>
  <c r="BK150" i="3"/>
  <c r="J150" i="3"/>
  <c r="BE150" i="3" s="1"/>
  <c r="BI149" i="3"/>
  <c r="BH149" i="3"/>
  <c r="BG149" i="3"/>
  <c r="BF149" i="3"/>
  <c r="T149" i="3"/>
  <c r="R149" i="3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T145" i="3"/>
  <c r="R145" i="3"/>
  <c r="P145" i="3"/>
  <c r="BK145" i="3"/>
  <c r="J145" i="3"/>
  <c r="BE145" i="3"/>
  <c r="BI144" i="3"/>
  <c r="BH144" i="3"/>
  <c r="BG144" i="3"/>
  <c r="BF144" i="3"/>
  <c r="T144" i="3"/>
  <c r="R144" i="3"/>
  <c r="P144" i="3"/>
  <c r="BK144" i="3"/>
  <c r="J144" i="3"/>
  <c r="BE144" i="3" s="1"/>
  <c r="BI143" i="3"/>
  <c r="BH143" i="3"/>
  <c r="BG143" i="3"/>
  <c r="BF143" i="3"/>
  <c r="T143" i="3"/>
  <c r="T142" i="3" s="1"/>
  <c r="T141" i="3" s="1"/>
  <c r="R143" i="3"/>
  <c r="P143" i="3"/>
  <c r="BK143" i="3"/>
  <c r="BK142" i="3" s="1"/>
  <c r="J143" i="3"/>
  <c r="BE143" i="3" s="1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T126" i="3"/>
  <c r="R126" i="3"/>
  <c r="P126" i="3"/>
  <c r="BK126" i="3"/>
  <c r="J126" i="3"/>
  <c r="BE126" i="3"/>
  <c r="BI124" i="3"/>
  <c r="BH124" i="3"/>
  <c r="BG124" i="3"/>
  <c r="BF124" i="3"/>
  <c r="T124" i="3"/>
  <c r="R124" i="3"/>
  <c r="P124" i="3"/>
  <c r="BK124" i="3"/>
  <c r="J124" i="3"/>
  <c r="BE124" i="3" s="1"/>
  <c r="BI123" i="3"/>
  <c r="F37" i="3" s="1"/>
  <c r="BH123" i="3"/>
  <c r="BG123" i="3"/>
  <c r="BF123" i="3"/>
  <c r="F34" i="3" s="1"/>
  <c r="T123" i="3"/>
  <c r="R123" i="3"/>
  <c r="P123" i="3"/>
  <c r="BK123" i="3"/>
  <c r="BK122" i="3" s="1"/>
  <c r="J123" i="3"/>
  <c r="BE123" i="3" s="1"/>
  <c r="J117" i="3"/>
  <c r="J116" i="3"/>
  <c r="F116" i="3"/>
  <c r="F114" i="3"/>
  <c r="E112" i="3"/>
  <c r="J92" i="3"/>
  <c r="J91" i="3"/>
  <c r="F91" i="3"/>
  <c r="F89" i="3"/>
  <c r="E87" i="3"/>
  <c r="J18" i="3"/>
  <c r="E18" i="3"/>
  <c r="F92" i="3" s="1"/>
  <c r="J17" i="3"/>
  <c r="J12" i="3"/>
  <c r="J89" i="3" s="1"/>
  <c r="E7" i="3"/>
  <c r="E110" i="3" s="1"/>
  <c r="J145" i="2"/>
  <c r="J103" i="2" s="1"/>
  <c r="J37" i="2"/>
  <c r="J36" i="2"/>
  <c r="J35" i="2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R149" i="2" s="1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R146" i="2" s="1"/>
  <c r="P147" i="2"/>
  <c r="P146" i="2" s="1"/>
  <c r="BK147" i="2"/>
  <c r="BK146" i="2" s="1"/>
  <c r="J146" i="2" s="1"/>
  <c r="J104" i="2" s="1"/>
  <c r="J147" i="2"/>
  <c r="BE147" i="2" s="1"/>
  <c r="BI143" i="2"/>
  <c r="BH143" i="2"/>
  <c r="BG143" i="2"/>
  <c r="BF143" i="2"/>
  <c r="T143" i="2"/>
  <c r="T142" i="2" s="1"/>
  <c r="T141" i="2" s="1"/>
  <c r="R143" i="2"/>
  <c r="R142" i="2" s="1"/>
  <c r="R141" i="2" s="1"/>
  <c r="P143" i="2"/>
  <c r="P142" i="2"/>
  <c r="P141" i="2" s="1"/>
  <c r="BK143" i="2"/>
  <c r="BK142" i="2" s="1"/>
  <c r="J143" i="2"/>
  <c r="BE143" i="2" s="1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T137" i="2" s="1"/>
  <c r="R139" i="2"/>
  <c r="P139" i="2"/>
  <c r="BK139" i="2"/>
  <c r="J139" i="2"/>
  <c r="BE139" i="2" s="1"/>
  <c r="BI138" i="2"/>
  <c r="BH138" i="2"/>
  <c r="BG138" i="2"/>
  <c r="BF138" i="2"/>
  <c r="T138" i="2"/>
  <c r="R138" i="2"/>
  <c r="R137" i="2" s="1"/>
  <c r="P138" i="2"/>
  <c r="P137" i="2" s="1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R128" i="2" s="1"/>
  <c r="P129" i="2"/>
  <c r="BK129" i="2"/>
  <c r="BK128" i="2"/>
  <c r="J128" i="2" s="1"/>
  <c r="J98" i="2" s="1"/>
  <c r="J129" i="2"/>
  <c r="BE129" i="2" s="1"/>
  <c r="BI127" i="2"/>
  <c r="BH127" i="2"/>
  <c r="BG127" i="2"/>
  <c r="F35" i="2" s="1"/>
  <c r="BF127" i="2"/>
  <c r="T127" i="2"/>
  <c r="R127" i="2"/>
  <c r="P127" i="2"/>
  <c r="BK127" i="2"/>
  <c r="J127" i="2"/>
  <c r="BE127" i="2" s="1"/>
  <c r="J122" i="2"/>
  <c r="J121" i="2"/>
  <c r="F121" i="2"/>
  <c r="F119" i="2"/>
  <c r="E117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85" i="2" s="1"/>
  <c r="E115" i="2"/>
  <c r="E85" i="4" l="1"/>
  <c r="T149" i="2"/>
  <c r="P122" i="3"/>
  <c r="P121" i="3" s="1"/>
  <c r="F35" i="3"/>
  <c r="P142" i="3"/>
  <c r="P141" i="3" s="1"/>
  <c r="P123" i="4"/>
  <c r="P122" i="4" s="1"/>
  <c r="P121" i="4" s="1"/>
  <c r="F35" i="4"/>
  <c r="F33" i="4"/>
  <c r="J34" i="2"/>
  <c r="F34" i="2"/>
  <c r="BK149" i="2"/>
  <c r="J149" i="2" s="1"/>
  <c r="J105" i="2" s="1"/>
  <c r="R122" i="3"/>
  <c r="R121" i="3" s="1"/>
  <c r="F36" i="3"/>
  <c r="R142" i="3"/>
  <c r="R141" i="3" s="1"/>
  <c r="R123" i="4"/>
  <c r="R122" i="4" s="1"/>
  <c r="F36" i="4"/>
  <c r="F36" i="2"/>
  <c r="T128" i="2"/>
  <c r="T126" i="2" s="1"/>
  <c r="BK126" i="2"/>
  <c r="J126" i="2" s="1"/>
  <c r="J97" i="2" s="1"/>
  <c r="F37" i="2"/>
  <c r="P128" i="2"/>
  <c r="BK137" i="2"/>
  <c r="J137" i="2" s="1"/>
  <c r="J99" i="2" s="1"/>
  <c r="R144" i="2"/>
  <c r="E85" i="3"/>
  <c r="P126" i="2"/>
  <c r="T146" i="2"/>
  <c r="P149" i="2"/>
  <c r="P144" i="2" s="1"/>
  <c r="T122" i="3"/>
  <c r="T121" i="3" s="1"/>
  <c r="T120" i="3" s="1"/>
  <c r="T123" i="4"/>
  <c r="T122" i="4" s="1"/>
  <c r="T121" i="4" s="1"/>
  <c r="R132" i="4"/>
  <c r="R131" i="4" s="1"/>
  <c r="J33" i="3"/>
  <c r="F33" i="3"/>
  <c r="T144" i="2"/>
  <c r="J33" i="4"/>
  <c r="R121" i="4"/>
  <c r="J33" i="2"/>
  <c r="F33" i="2"/>
  <c r="BK141" i="2"/>
  <c r="J141" i="2" s="1"/>
  <c r="J100" i="2" s="1"/>
  <c r="J142" i="2"/>
  <c r="J101" i="2" s="1"/>
  <c r="BK121" i="3"/>
  <c r="J122" i="3"/>
  <c r="J98" i="3" s="1"/>
  <c r="BK141" i="3"/>
  <c r="J141" i="3" s="1"/>
  <c r="J99" i="3" s="1"/>
  <c r="J142" i="3"/>
  <c r="J100" i="3" s="1"/>
  <c r="BK122" i="4"/>
  <c r="J123" i="4"/>
  <c r="J98" i="4" s="1"/>
  <c r="BK131" i="4"/>
  <c r="J131" i="4" s="1"/>
  <c r="J99" i="4" s="1"/>
  <c r="J132" i="4"/>
  <c r="J100" i="4" s="1"/>
  <c r="T125" i="2"/>
  <c r="R126" i="2"/>
  <c r="J34" i="3"/>
  <c r="J115" i="4"/>
  <c r="F118" i="4"/>
  <c r="J34" i="4"/>
  <c r="J119" i="2"/>
  <c r="F122" i="2"/>
  <c r="J114" i="3"/>
  <c r="F117" i="3"/>
  <c r="BK144" i="2"/>
  <c r="J144" i="2" s="1"/>
  <c r="J102" i="2" s="1"/>
  <c r="P125" i="2" l="1"/>
  <c r="R120" i="3"/>
  <c r="R125" i="2"/>
  <c r="P120" i="3"/>
  <c r="BK121" i="4"/>
  <c r="J121" i="4" s="1"/>
  <c r="J122" i="4"/>
  <c r="J97" i="4" s="1"/>
  <c r="BK120" i="3"/>
  <c r="J120" i="3" s="1"/>
  <c r="J121" i="3"/>
  <c r="J97" i="3" s="1"/>
  <c r="BK125" i="2"/>
  <c r="J125" i="2" s="1"/>
  <c r="J30" i="4" l="1"/>
  <c r="J96" i="4"/>
  <c r="J30" i="3"/>
  <c r="J96" i="3"/>
  <c r="J30" i="2"/>
  <c r="J96" i="2"/>
  <c r="J39" i="3" l="1"/>
  <c r="J39" i="4"/>
  <c r="J39" i="2"/>
</calcChain>
</file>

<file path=xl/sharedStrings.xml><?xml version="1.0" encoding="utf-8"?>
<sst xmlns="http://schemas.openxmlformats.org/spreadsheetml/2006/main" count="1267" uniqueCount="293">
  <si>
    <t/>
  </si>
  <si>
    <t>False</t>
  </si>
  <si>
    <t>21</t>
  </si>
  <si>
    <t>15</t>
  </si>
  <si>
    <t>v ---  níže se nacházejí doplnkové a pomocné údaje k sestavám  --- v</t>
  </si>
  <si>
    <t>Stavba:</t>
  </si>
  <si>
    <t>KSO:</t>
  </si>
  <si>
    <t>CC-CZ:</t>
  </si>
  <si>
    <t>Místo:</t>
  </si>
  <si>
    <t>PŘELOUČ</t>
  </si>
  <si>
    <t>Datum:</t>
  </si>
  <si>
    <t>Zadavatel:</t>
  </si>
  <si>
    <t>IČ:</t>
  </si>
  <si>
    <t>PARDUBICKÝ KRAJ, KOMENSKÉHO N. 125, PARDUBICE</t>
  </si>
  <si>
    <t>DIČ:</t>
  </si>
  <si>
    <t>Uchazeč:</t>
  </si>
  <si>
    <t>Projektant:</t>
  </si>
  <si>
    <t>ING, JOSEF JANÁK</t>
  </si>
  <si>
    <t>Zpracovatel:</t>
  </si>
  <si>
    <t>MDS PROJEKT, VYSOKÉ MÝTO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</si>
  <si>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</si>
  <si>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</si>
  <si>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</si>
  <si>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</si>
  <si>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</si>
  <si>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</si>
  <si>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</si>
  <si>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</si>
  <si>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</si>
  <si>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</si>
  <si>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</si>
  <si>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</si>
  <si>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</si>
  <si>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</si>
  <si>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</si>
  <si>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</si>
  <si>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</si>
  <si>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</si>
  <si>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</si>
  <si>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</si>
  <si>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Kód</t>
  </si>
  <si>
    <t>Popis</t>
  </si>
  <si>
    <t>Typ</t>
  </si>
  <si>
    <t>D</t>
  </si>
  <si>
    <t>0</t>
  </si>
  <si>
    <t>1</t>
  </si>
  <si>
    <t>{c3b43c57-7b1c-4349-9bba-9ba0cf1f9624}</t>
  </si>
  <si>
    <t>2</t>
  </si>
  <si>
    <t>{e71c8a8e-9ef4-48cc-8b8b-0c3d9a0d37e8}</t>
  </si>
  <si>
    <t>{c1952ac8-c2d2-4f4f-b1fb-e45add037947}</t>
  </si>
  <si>
    <t>KRYCÍ LIST SOUPISU PRACÍ</t>
  </si>
  <si>
    <t>Objekt:</t>
  </si>
  <si>
    <t>2019-16-1 - SO 401 - Přeložka VO-TS Města Přelouče - Zemní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</si>
  <si>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</si>
  <si>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</si>
  <si>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</si>
  <si>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</si>
  <si>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</si>
  <si>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</si>
  <si>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</si>
  <si>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</si>
  <si>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</si>
  <si>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</si>
  <si>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</si>
  <si>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</si>
  <si>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</si>
  <si>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</si>
  <si>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</si>
  <si>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</si>
  <si>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</si>
  <si>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</si>
  <si>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</si>
  <si>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</si>
  <si>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</si>
  <si>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</si>
  <si>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</si>
  <si>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</si>
  <si>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</si>
  <si>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</si>
  <si>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</si>
  <si>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</si>
  <si>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</si>
  <si>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</si>
  <si>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24</t>
  </si>
  <si>
    <t>M</t>
  </si>
  <si>
    <t>WVN.DP345300W</t>
  </si>
  <si>
    <t>Trubka kanalizační plastová KGEM-315x1500 SN8</t>
  </si>
  <si>
    <t>kus</t>
  </si>
  <si>
    <t>8</t>
  </si>
  <si>
    <t>4</t>
  </si>
  <si>
    <t>-598990756</t>
  </si>
  <si>
    <t>Zemní práce</t>
  </si>
  <si>
    <t>10</t>
  </si>
  <si>
    <t>K</t>
  </si>
  <si>
    <t>119003131</t>
  </si>
  <si>
    <t>Výstražná páska pro zabezpečení výkopu zřízení</t>
  </si>
  <si>
    <t>m</t>
  </si>
  <si>
    <t>-1264349587</t>
  </si>
  <si>
    <t>11</t>
  </si>
  <si>
    <t>ANT559</t>
  </si>
  <si>
    <t>Folie 611 červená 330x250 BLESK</t>
  </si>
  <si>
    <t>513420303</t>
  </si>
  <si>
    <t>12</t>
  </si>
  <si>
    <t>10.652.907</t>
  </si>
  <si>
    <t>Trubka KOPOFLEX  75 černá UV stabilní</t>
  </si>
  <si>
    <t>1417973759</t>
  </si>
  <si>
    <t>13</t>
  </si>
  <si>
    <t>119003132</t>
  </si>
  <si>
    <t>Výstražná páska pro zabezpečení výkopu odstranění</t>
  </si>
  <si>
    <t>-1995889219</t>
  </si>
  <si>
    <t>130951121</t>
  </si>
  <si>
    <t>Bourání kcí v hloubených vykopávkách ze zdiva z betonu prostého strojně</t>
  </si>
  <si>
    <t>m3</t>
  </si>
  <si>
    <t>423733225</t>
  </si>
  <si>
    <t>131201109</t>
  </si>
  <si>
    <t>Příplatek za lepivost u hloubení jam nezapažených v hornině tř. 3</t>
  </si>
  <si>
    <t>-751938362</t>
  </si>
  <si>
    <t>171101103</t>
  </si>
  <si>
    <t>Uložení sypaniny z hornin soudržných do násypů zhutněných do 100 % PS</t>
  </si>
  <si>
    <t>482538585</t>
  </si>
  <si>
    <t>9</t>
  </si>
  <si>
    <t>175151101</t>
  </si>
  <si>
    <t>Obsypání potrubí strojně sypaninou bez prohození, uloženou do 3 m</t>
  </si>
  <si>
    <t>-1631341261</t>
  </si>
  <si>
    <t>997</t>
  </si>
  <si>
    <t>Přesun sutě</t>
  </si>
  <si>
    <t>22</t>
  </si>
  <si>
    <t>997013501</t>
  </si>
  <si>
    <t>Odvoz suti a vybouraných hmot na skládku nebo meziskládku do 1 km se složením</t>
  </si>
  <si>
    <t>t</t>
  </si>
  <si>
    <t>-1640811770</t>
  </si>
  <si>
    <t>23</t>
  </si>
  <si>
    <t>997013509</t>
  </si>
  <si>
    <t>Příplatek k odvozu suti a vybouraných hmot na skládku ZKD 1 km přes 1 km</t>
  </si>
  <si>
    <t>883166979</t>
  </si>
  <si>
    <t>18</t>
  </si>
  <si>
    <t>997223855</t>
  </si>
  <si>
    <t>Poplatek za uložení na skládce (skládkovné) zeminy a kameniva kód odpadu 170 504</t>
  </si>
  <si>
    <t>926605107</t>
  </si>
  <si>
    <t>PSV</t>
  </si>
  <si>
    <t>Práce a dodávky PSV</t>
  </si>
  <si>
    <t>741</t>
  </si>
  <si>
    <t>Elektroinstalace - silnoproud</t>
  </si>
  <si>
    <t>741110013</t>
  </si>
  <si>
    <t>Montáž trubka plastová tuhá D přes 35 mm uložená volně</t>
  </si>
  <si>
    <t>16</t>
  </si>
  <si>
    <t>522421010</t>
  </si>
  <si>
    <t>Práce a dodávky M</t>
  </si>
  <si>
    <t>3</t>
  </si>
  <si>
    <t>21-M</t>
  </si>
  <si>
    <t>Elektromontáže</t>
  </si>
  <si>
    <t>22-M</t>
  </si>
  <si>
    <t>Montáže technologických zařízení pro dopravní stavby</t>
  </si>
  <si>
    <t>14</t>
  </si>
  <si>
    <t>220960001</t>
  </si>
  <si>
    <t>Montáž stožáru nebo sloupku přímého zapuštěného - betonový základ</t>
  </si>
  <si>
    <t>64</t>
  </si>
  <si>
    <t>692282842</t>
  </si>
  <si>
    <t>58932576</t>
  </si>
  <si>
    <t>beton C 16/20 X0,XC1 kamenivo frakce 0/22</t>
  </si>
  <si>
    <t>128</t>
  </si>
  <si>
    <t>1220106060</t>
  </si>
  <si>
    <t>46-M</t>
  </si>
  <si>
    <t>Zemní práce při extr.mont.pracích</t>
  </si>
  <si>
    <t>6</t>
  </si>
  <si>
    <t>460070303</t>
  </si>
  <si>
    <t>Hloubení nezapažených jam pro základy světelných návěstidel stožárových s 1 až 3 světly v hor. tř 3</t>
  </si>
  <si>
    <t>-915925653</t>
  </si>
  <si>
    <t>7</t>
  </si>
  <si>
    <t>460150163</t>
  </si>
  <si>
    <t>Hloubení kabelových zapažených i nezapažených rýh ručně š 35 cm, hl 80 cm, v hornině tř 3</t>
  </si>
  <si>
    <t>1431969176</t>
  </si>
  <si>
    <t>19</t>
  </si>
  <si>
    <t>460421912</t>
  </si>
  <si>
    <t>Lože kabelů z prohozeného výkopku se zakrytím cihlami šířky lože do 30 cm</t>
  </si>
  <si>
    <t>-1518028994</t>
  </si>
  <si>
    <t>17</t>
  </si>
  <si>
    <t>460490013</t>
  </si>
  <si>
    <t>Krytí kabelů výstražnou fólií šířky 34 cm</t>
  </si>
  <si>
    <t>1317287795</t>
  </si>
  <si>
    <t>20</t>
  </si>
  <si>
    <t>460560163</t>
  </si>
  <si>
    <t>Zásyp rýh ručně šířky 35 cm, hloubky 80 cm, z horniny třídy 3</t>
  </si>
  <si>
    <t>1667905877</t>
  </si>
  <si>
    <t>2019-16-2 - SO 401 - Elektromontážní práce</t>
  </si>
  <si>
    <t>741122122</t>
  </si>
  <si>
    <t>Montáž kabel Cu plný kulatý žíla 3x1,5 až 6 mm2 zatažený v trubkách (CYKY)</t>
  </si>
  <si>
    <t>-179238082</t>
  </si>
  <si>
    <t>34111030</t>
  </si>
  <si>
    <t>kabel silový s Cu jádrem 1 kV 3x1,5mm2</t>
  </si>
  <si>
    <t>32</t>
  </si>
  <si>
    <t>575629974</t>
  </si>
  <si>
    <t>VV</t>
  </si>
  <si>
    <t>20*1,2 'Přepočtené koeficientem množství</t>
  </si>
  <si>
    <t>741122133</t>
  </si>
  <si>
    <t>Montáž kabel Cu plný kulatý žíla 4x10 mm2 zatažený v trubkách (CYKY)</t>
  </si>
  <si>
    <t>-565886762</t>
  </si>
  <si>
    <t>PKB.711027</t>
  </si>
  <si>
    <t>CYKY-J 4x10 RE</t>
  </si>
  <si>
    <t>km</t>
  </si>
  <si>
    <t>-613073470</t>
  </si>
  <si>
    <t>0,055*1,2 'Přepočtené koeficientem množství</t>
  </si>
  <si>
    <t>5</t>
  </si>
  <si>
    <t>741130001</t>
  </si>
  <si>
    <t>Ukončení vodič izolovaný do 2,5mm2 v rozváděči nebo na přístroji</t>
  </si>
  <si>
    <t>-1822016019</t>
  </si>
  <si>
    <t>741130005</t>
  </si>
  <si>
    <t>Ukončení vodič izolovaný do 10 mm2 v rozváděči nebo na přístroji</t>
  </si>
  <si>
    <t>-59090885</t>
  </si>
  <si>
    <t>25</t>
  </si>
  <si>
    <t>741130006</t>
  </si>
  <si>
    <t>Ukončení vodič izolovaný do 16 mm2 v rozváděči nebo na přístroji</t>
  </si>
  <si>
    <t>-1664201359</t>
  </si>
  <si>
    <t>741136001</t>
  </si>
  <si>
    <t>Propojení kabel celoplastový spojkou venkovní smršťovací do 1 kV 4x10-16 mm2</t>
  </si>
  <si>
    <t>-1937192170</t>
  </si>
  <si>
    <t>10.048.779</t>
  </si>
  <si>
    <t>Spojka SVCZC 10 CU smršťovací</t>
  </si>
  <si>
    <t>1060597146</t>
  </si>
  <si>
    <t>741410021</t>
  </si>
  <si>
    <t>Montáž vodič uzemňovací pásek průřezu do 120 mm2 v městské zástavbě v zemi</t>
  </si>
  <si>
    <t>-175165158</t>
  </si>
  <si>
    <t>35442062</t>
  </si>
  <si>
    <t>pás zemnící 30x4mm FeZn</t>
  </si>
  <si>
    <t>kg</t>
  </si>
  <si>
    <t>1741339877</t>
  </si>
  <si>
    <t>741410041</t>
  </si>
  <si>
    <t>Montáž vodič uzemňovací drát nebo lano D do 10 mm v městské zástavbě</t>
  </si>
  <si>
    <t>-1810681136</t>
  </si>
  <si>
    <t>35441073</t>
  </si>
  <si>
    <t>drát D 10mm FeZn</t>
  </si>
  <si>
    <t>711937617</t>
  </si>
  <si>
    <t>741420022</t>
  </si>
  <si>
    <t>Montáž svorka hromosvodná se 3 šrouby</t>
  </si>
  <si>
    <t>-2025637203</t>
  </si>
  <si>
    <t>1501601</t>
  </si>
  <si>
    <t>SVORKA SR03c</t>
  </si>
  <si>
    <t>1463712430</t>
  </si>
  <si>
    <t>1305794</t>
  </si>
  <si>
    <t>SVORKA SR02-M8 103130</t>
  </si>
  <si>
    <t>1874395040</t>
  </si>
  <si>
    <t>210202010</t>
  </si>
  <si>
    <t>Montáž svítidlo výbojkové průmyslové nebo venkovní raménkové</t>
  </si>
  <si>
    <t>88111869</t>
  </si>
  <si>
    <t>1251434</t>
  </si>
  <si>
    <t xml:space="preserve">Svítidlo 32 LED/ 5137 lm/ 52W, hliníkový korpus 555x380x112mm , 5 kg, IP 66 s hladkým povrchem, doplněno systémem s přetlakovým pojistným ventilem, životnost 80.000hodin  univerzální stavitený držák pr.60mm, integrovaná ochrana proti přepětí 10kV   </t>
  </si>
  <si>
    <t>256</t>
  </si>
  <si>
    <t>2130343368</t>
  </si>
  <si>
    <t>210204011</t>
  </si>
  <si>
    <t>Montáž stožárů osvětlení ocelových samostatně stojících délky do 12 m</t>
  </si>
  <si>
    <t>-192233993</t>
  </si>
  <si>
    <t>1290882</t>
  </si>
  <si>
    <t>STOZAR VER. OSV. UZL 10-133/89 Z</t>
  </si>
  <si>
    <t>-1737171489</t>
  </si>
  <si>
    <t>210204103</t>
  </si>
  <si>
    <t>Montáž výložníků osvětlení jednoramenných sloupových hmotnosti do 35 kg</t>
  </si>
  <si>
    <t>758408424</t>
  </si>
  <si>
    <t>1504923</t>
  </si>
  <si>
    <t>VYLOZNIK UZA 1-1500/ Z</t>
  </si>
  <si>
    <t>-803661712</t>
  </si>
  <si>
    <t>210280001</t>
  </si>
  <si>
    <t>Reviza a prohlídky el rozvodů a zařízení celková prohlídka pro objem mtž prací do 100 000 Kč</t>
  </si>
  <si>
    <t>1030258001</t>
  </si>
  <si>
    <t>210800411</t>
  </si>
  <si>
    <t>Montáž vodiče Cu izolovaný plný a laněný s PVC pláštěm do 1 kV žíla 0,15 až 16 mm2 zatažený (CY, CHAH-R(V))</t>
  </si>
  <si>
    <t>-221693315</t>
  </si>
  <si>
    <t>KAB000040</t>
  </si>
  <si>
    <t>(H07V-K) CYA 16 zelenožlutá</t>
  </si>
  <si>
    <t>-2118272055</t>
  </si>
  <si>
    <t>2*1,15 'Přepočtené koeficientem množství</t>
  </si>
  <si>
    <t>2019-16-3 - SO 401 - Demontáže</t>
  </si>
  <si>
    <t xml:space="preserve">    741 - Demontář elektroinstalace - silnoproud</t>
  </si>
  <si>
    <t xml:space="preserve">    21-M - Demontáže</t>
  </si>
  <si>
    <t>HZS - Hodinové zúčtovací sazby</t>
  </si>
  <si>
    <t>Demontář elektroinstalace - silnoproud</t>
  </si>
  <si>
    <t>-1883559159</t>
  </si>
  <si>
    <t>-917928044</t>
  </si>
  <si>
    <t>-1070362368</t>
  </si>
  <si>
    <t>-203585026</t>
  </si>
  <si>
    <t>1547750047</t>
  </si>
  <si>
    <t>-1084481480</t>
  </si>
  <si>
    <t>-159290631</t>
  </si>
  <si>
    <t>Demontáže</t>
  </si>
  <si>
    <t>-1641814806</t>
  </si>
  <si>
    <t>1707281027</t>
  </si>
  <si>
    <t>1473276660</t>
  </si>
  <si>
    <t>HZS</t>
  </si>
  <si>
    <t>Hodinové zúčtovací sazby</t>
  </si>
  <si>
    <t>HZS2221</t>
  </si>
  <si>
    <t>Hodinová zúčtovací sazba elektrikář - likvidace demontovaného materiálu</t>
  </si>
  <si>
    <t>hod</t>
  </si>
  <si>
    <t>512</t>
  </si>
  <si>
    <t>-1698875011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</si>
</sst>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14" fillId="0" borderId="16" xfId="0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0" fontId="0" fillId="3" borderId="7" xfId="0" applyFont="1" applyFill="1" applyBorder="1" applyAlignment="1" applyProtection="1">
      <alignment vertical="center"/>
      <protection locked="0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0" fillId="3" borderId="0" xfId="0" applyFont="1" applyFill="1" applyAlignment="1" applyProtection="1">
      <alignment vertical="center"/>
      <protection locked="0"/>
    </xf>
    <xf numFmtId="0" fontId="13" fillId="3" borderId="0" xfId="0" applyFont="1" applyFill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  <protection locked="0"/>
    </xf>
    <xf numFmtId="0" fontId="13" fillId="3" borderId="18" xfId="0" applyFont="1" applyFill="1" applyBorder="1" applyAlignment="1" applyProtection="1">
      <alignment horizontal="center" vertical="center" wrapText="1"/>
    </xf>
    <xf numFmtId="0" fontId="13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18" fillId="0" borderId="12" xfId="0" applyNumberFormat="1" applyFont="1" applyBorder="1" applyAlignment="1" applyProtection="1"/>
    <xf numFmtId="166" fontId="18" fillId="0" borderId="13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0" borderId="22" xfId="0" applyFont="1" applyBorder="1" applyAlignment="1" applyProtection="1">
      <alignment vertical="center"/>
    </xf>
    <xf numFmtId="0" fontId="21" fillId="0" borderId="3" xfId="0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14" fillId="0" borderId="0" xfId="0" applyNumberFormat="1" applyFont="1" applyBorder="1" applyAlignment="1" applyProtection="1">
      <alignment vertical="center"/>
    </xf>
    <xf numFmtId="166" fontId="14" fillId="0" borderId="15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3" fillId="0" borderId="22" xfId="0" applyFont="1" applyBorder="1" applyAlignment="1" applyProtection="1">
      <alignment horizontal="center" vertical="center"/>
    </xf>
    <xf numFmtId="49" fontId="13" fillId="0" borderId="22" xfId="0" applyNumberFormat="1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167" fontId="13" fillId="0" borderId="22" xfId="0" applyNumberFormat="1" applyFont="1" applyBorder="1" applyAlignment="1" applyProtection="1">
      <alignment vertical="center"/>
    </xf>
    <xf numFmtId="4" fontId="13" fillId="2" borderId="22" xfId="0" applyNumberFormat="1" applyFont="1" applyFill="1" applyBorder="1" applyAlignment="1" applyProtection="1">
      <alignment vertical="center"/>
      <protection locked="0"/>
    </xf>
    <xf numFmtId="4" fontId="1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4" fillId="2" borderId="14" xfId="0" applyFont="1" applyFill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center" vertical="center"/>
    </xf>
    <xf numFmtId="0" fontId="14" fillId="2" borderId="19" xfId="0" applyFont="1" applyFill="1" applyBorder="1" applyAlignment="1" applyProtection="1">
      <alignment horizontal="left" vertical="center"/>
      <protection locked="0"/>
    </xf>
    <xf numFmtId="0" fontId="1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4" fillId="0" borderId="20" xfId="0" applyNumberFormat="1" applyFont="1" applyBorder="1" applyAlignment="1" applyProtection="1">
      <alignment vertical="center"/>
    </xf>
    <xf numFmtId="166" fontId="14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5"/>
  <sheetViews>
    <sheetView showGridLines="0" tabSelected="1" workbookViewId="0">
      <selection activeCell="W25" sqref="W2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3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3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9" t="s">
        <v>46</v>
      </c>
    </row>
    <row r="3" spans="1:46" s="1" customFormat="1" ht="6.95" customHeight="1" x14ac:dyDescent="0.2">
      <c r="B3" s="35"/>
      <c r="C3" s="36"/>
      <c r="D3" s="36"/>
      <c r="E3" s="36"/>
      <c r="F3" s="36"/>
      <c r="G3" s="36"/>
      <c r="H3" s="36"/>
      <c r="I3" s="37"/>
      <c r="J3" s="36"/>
      <c r="K3" s="36"/>
      <c r="L3" s="10"/>
      <c r="AT3" s="9" t="s">
        <v>47</v>
      </c>
    </row>
    <row r="4" spans="1:46" s="1" customFormat="1" ht="24.95" customHeight="1" x14ac:dyDescent="0.2">
      <c r="B4" s="10"/>
      <c r="D4" s="38" t="s">
        <v>50</v>
      </c>
      <c r="I4" s="34"/>
      <c r="L4" s="10"/>
      <c r="M4" s="39" t="s">
        <v>4</v>
      </c>
      <c r="AT4" s="9" t="s">
        <v>1</v>
      </c>
    </row>
    <row r="5" spans="1:46" s="1" customFormat="1" ht="6.95" customHeight="1" x14ac:dyDescent="0.2">
      <c r="B5" s="10"/>
      <c r="I5" s="34"/>
      <c r="L5" s="10"/>
    </row>
    <row r="6" spans="1:46" s="1" customFormat="1" ht="12" customHeight="1" x14ac:dyDescent="0.2">
      <c r="B6" s="10"/>
      <c r="D6" s="40" t="s">
        <v>5</v>
      </c>
      <c r="I6" s="34"/>
      <c r="L6" s="10"/>
    </row>
    <row r="7" spans="1:46" s="1" customFormat="1" ht="16.5" customHeight="1" x14ac:dyDescent="0.2">
      <c r="B7" s="10"/>
      <c r="E7" s="179" t="e">
        <f>#REF!</f>
        <v>#REF!</v>
      </c>
      <c r="F7" s="180"/>
      <c r="G7" s="180"/>
      <c r="H7" s="180"/>
      <c r="I7" s="34"/>
      <c r="L7" s="10"/>
    </row>
    <row r="8" spans="1:46" s="2" customFormat="1" ht="12" customHeight="1" x14ac:dyDescent="0.2">
      <c r="A8" s="16"/>
      <c r="B8" s="19"/>
      <c r="C8" s="16"/>
      <c r="D8" s="40" t="s">
        <v>51</v>
      </c>
      <c r="E8" s="16"/>
      <c r="F8" s="16"/>
      <c r="G8" s="16"/>
      <c r="H8" s="16"/>
      <c r="I8" s="41"/>
      <c r="J8" s="16"/>
      <c r="K8" s="16"/>
      <c r="L8" s="20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46" s="2" customFormat="1" ht="27" customHeight="1" x14ac:dyDescent="0.2">
      <c r="A9" s="16"/>
      <c r="B9" s="19"/>
      <c r="C9" s="16"/>
      <c r="D9" s="16"/>
      <c r="E9" s="181" t="s">
        <v>52</v>
      </c>
      <c r="F9" s="182"/>
      <c r="G9" s="182"/>
      <c r="H9" s="182"/>
      <c r="I9" s="41"/>
      <c r="J9" s="16"/>
      <c r="K9" s="16"/>
      <c r="L9" s="20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46" s="2" customFormat="1" x14ac:dyDescent="0.2">
      <c r="A10" s="16"/>
      <c r="B10" s="19"/>
      <c r="C10" s="16"/>
      <c r="D10" s="16"/>
      <c r="E10" s="16"/>
      <c r="F10" s="16"/>
      <c r="G10" s="16"/>
      <c r="H10" s="16"/>
      <c r="I10" s="41"/>
      <c r="J10" s="16"/>
      <c r="K10" s="16"/>
      <c r="L10" s="20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46" s="2" customFormat="1" ht="12" customHeight="1" x14ac:dyDescent="0.2">
      <c r="A11" s="16"/>
      <c r="B11" s="19"/>
      <c r="C11" s="16"/>
      <c r="D11" s="40" t="s">
        <v>6</v>
      </c>
      <c r="E11" s="16"/>
      <c r="F11" s="42" t="s">
        <v>0</v>
      </c>
      <c r="G11" s="16"/>
      <c r="H11" s="16"/>
      <c r="I11" s="43" t="s">
        <v>7</v>
      </c>
      <c r="J11" s="42" t="s">
        <v>0</v>
      </c>
      <c r="K11" s="16"/>
      <c r="L11" s="20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46" s="2" customFormat="1" ht="12" customHeight="1" x14ac:dyDescent="0.2">
      <c r="A12" s="16"/>
      <c r="B12" s="19"/>
      <c r="C12" s="16"/>
      <c r="D12" s="40" t="s">
        <v>8</v>
      </c>
      <c r="E12" s="16"/>
      <c r="F12" s="42" t="s">
        <v>9</v>
      </c>
      <c r="G12" s="16"/>
      <c r="H12" s="16"/>
      <c r="I12" s="43" t="s">
        <v>10</v>
      </c>
      <c r="J12" s="44" t="e">
        <f>#REF!</f>
        <v>#REF!</v>
      </c>
      <c r="K12" s="16"/>
      <c r="L12" s="20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46" s="2" customFormat="1" ht="10.9" customHeight="1" x14ac:dyDescent="0.2">
      <c r="A13" s="16"/>
      <c r="B13" s="19"/>
      <c r="C13" s="16"/>
      <c r="D13" s="16"/>
      <c r="E13" s="16"/>
      <c r="F13" s="16"/>
      <c r="G13" s="16"/>
      <c r="H13" s="16"/>
      <c r="I13" s="41"/>
      <c r="J13" s="16"/>
      <c r="K13" s="16"/>
      <c r="L13" s="20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46" s="2" customFormat="1" ht="12" customHeight="1" x14ac:dyDescent="0.2">
      <c r="A14" s="16"/>
      <c r="B14" s="19"/>
      <c r="C14" s="16"/>
      <c r="D14" s="40" t="s">
        <v>11</v>
      </c>
      <c r="E14" s="16"/>
      <c r="F14" s="16"/>
      <c r="G14" s="16"/>
      <c r="H14" s="16"/>
      <c r="I14" s="43" t="s">
        <v>12</v>
      </c>
      <c r="J14" s="42" t="s">
        <v>0</v>
      </c>
      <c r="K14" s="16"/>
      <c r="L14" s="20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46" s="2" customFormat="1" ht="18" customHeight="1" x14ac:dyDescent="0.2">
      <c r="A15" s="16"/>
      <c r="B15" s="19"/>
      <c r="C15" s="16"/>
      <c r="D15" s="16"/>
      <c r="E15" s="42" t="s">
        <v>13</v>
      </c>
      <c r="F15" s="16"/>
      <c r="G15" s="16"/>
      <c r="H15" s="16"/>
      <c r="I15" s="43" t="s">
        <v>14</v>
      </c>
      <c r="J15" s="42" t="s">
        <v>0</v>
      </c>
      <c r="K15" s="16"/>
      <c r="L15" s="20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46" s="2" customFormat="1" ht="6.95" customHeight="1" x14ac:dyDescent="0.2">
      <c r="A16" s="16"/>
      <c r="B16" s="19"/>
      <c r="C16" s="16"/>
      <c r="D16" s="16"/>
      <c r="E16" s="16"/>
      <c r="F16" s="16"/>
      <c r="G16" s="16"/>
      <c r="H16" s="16"/>
      <c r="I16" s="41"/>
      <c r="J16" s="16"/>
      <c r="K16" s="16"/>
      <c r="L16" s="20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s="2" customFormat="1" ht="12" customHeight="1" x14ac:dyDescent="0.2">
      <c r="A17" s="16"/>
      <c r="B17" s="19"/>
      <c r="C17" s="16"/>
      <c r="D17" s="40" t="s">
        <v>15</v>
      </c>
      <c r="E17" s="16"/>
      <c r="F17" s="16"/>
      <c r="G17" s="16"/>
      <c r="H17" s="16"/>
      <c r="I17" s="43" t="s">
        <v>12</v>
      </c>
      <c r="J17" s="14" t="e">
        <f>#REF!</f>
        <v>#REF!</v>
      </c>
      <c r="K17" s="16"/>
      <c r="L17" s="20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s="2" customFormat="1" ht="18" customHeight="1" x14ac:dyDescent="0.2">
      <c r="A18" s="16"/>
      <c r="B18" s="19"/>
      <c r="C18" s="16"/>
      <c r="D18" s="16"/>
      <c r="E18" s="183" t="e">
        <f>#REF!</f>
        <v>#REF!</v>
      </c>
      <c r="F18" s="184"/>
      <c r="G18" s="184"/>
      <c r="H18" s="184"/>
      <c r="I18" s="43" t="s">
        <v>14</v>
      </c>
      <c r="J18" s="14" t="e">
        <f>#REF!</f>
        <v>#REF!</v>
      </c>
      <c r="K18" s="16"/>
      <c r="L18" s="20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s="2" customFormat="1" ht="6.95" customHeight="1" x14ac:dyDescent="0.2">
      <c r="A19" s="16"/>
      <c r="B19" s="19"/>
      <c r="C19" s="16"/>
      <c r="D19" s="16"/>
      <c r="E19" s="16"/>
      <c r="F19" s="16"/>
      <c r="G19" s="16"/>
      <c r="H19" s="16"/>
      <c r="I19" s="41"/>
      <c r="J19" s="16"/>
      <c r="K19" s="16"/>
      <c r="L19" s="20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s="2" customFormat="1" ht="12" customHeight="1" x14ac:dyDescent="0.2">
      <c r="A20" s="16"/>
      <c r="B20" s="19"/>
      <c r="C20" s="16"/>
      <c r="D20" s="40" t="s">
        <v>16</v>
      </c>
      <c r="E20" s="16"/>
      <c r="F20" s="16"/>
      <c r="G20" s="16"/>
      <c r="H20" s="16"/>
      <c r="I20" s="43" t="s">
        <v>12</v>
      </c>
      <c r="J20" s="42" t="s">
        <v>0</v>
      </c>
      <c r="K20" s="16"/>
      <c r="L20" s="20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s="2" customFormat="1" ht="18" customHeight="1" x14ac:dyDescent="0.2">
      <c r="A21" s="16"/>
      <c r="B21" s="19"/>
      <c r="C21" s="16"/>
      <c r="D21" s="16"/>
      <c r="E21" s="42" t="s">
        <v>17</v>
      </c>
      <c r="F21" s="16"/>
      <c r="G21" s="16"/>
      <c r="H21" s="16"/>
      <c r="I21" s="43" t="s">
        <v>14</v>
      </c>
      <c r="J21" s="42" t="s">
        <v>0</v>
      </c>
      <c r="K21" s="16"/>
      <c r="L21" s="20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s="2" customFormat="1" ht="6.95" customHeight="1" x14ac:dyDescent="0.2">
      <c r="A22" s="16"/>
      <c r="B22" s="19"/>
      <c r="C22" s="16"/>
      <c r="D22" s="16"/>
      <c r="E22" s="16"/>
      <c r="F22" s="16"/>
      <c r="G22" s="16"/>
      <c r="H22" s="16"/>
      <c r="I22" s="41"/>
      <c r="J22" s="16"/>
      <c r="K22" s="16"/>
      <c r="L22" s="20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s="2" customFormat="1" ht="12" customHeight="1" x14ac:dyDescent="0.2">
      <c r="A23" s="16"/>
      <c r="B23" s="19"/>
      <c r="C23" s="16"/>
      <c r="D23" s="40" t="s">
        <v>18</v>
      </c>
      <c r="E23" s="16"/>
      <c r="F23" s="16"/>
      <c r="G23" s="16"/>
      <c r="H23" s="16"/>
      <c r="I23" s="43" t="s">
        <v>12</v>
      </c>
      <c r="J23" s="42" t="s">
        <v>0</v>
      </c>
      <c r="K23" s="16"/>
      <c r="L23" s="20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s="2" customFormat="1" ht="18" customHeight="1" x14ac:dyDescent="0.2">
      <c r="A24" s="16"/>
      <c r="B24" s="19"/>
      <c r="C24" s="16"/>
      <c r="D24" s="16"/>
      <c r="E24" s="42" t="s">
        <v>19</v>
      </c>
      <c r="F24" s="16"/>
      <c r="G24" s="16"/>
      <c r="H24" s="16"/>
      <c r="I24" s="43" t="s">
        <v>14</v>
      </c>
      <c r="J24" s="42" t="s">
        <v>0</v>
      </c>
      <c r="K24" s="16"/>
      <c r="L24" s="20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s="2" customFormat="1" ht="6.95" customHeight="1" x14ac:dyDescent="0.2">
      <c r="A25" s="16"/>
      <c r="B25" s="19"/>
      <c r="C25" s="16"/>
      <c r="D25" s="16"/>
      <c r="E25" s="16"/>
      <c r="F25" s="16"/>
      <c r="G25" s="16"/>
      <c r="H25" s="16"/>
      <c r="I25" s="41"/>
      <c r="J25" s="16"/>
      <c r="K25" s="16"/>
      <c r="L25" s="20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s="2" customFormat="1" ht="12" customHeight="1" x14ac:dyDescent="0.2">
      <c r="A26" s="16"/>
      <c r="B26" s="19"/>
      <c r="C26" s="16"/>
      <c r="D26" s="40" t="s">
        <v>20</v>
      </c>
      <c r="E26" s="16"/>
      <c r="F26" s="16"/>
      <c r="G26" s="16"/>
      <c r="H26" s="16"/>
      <c r="I26" s="41"/>
      <c r="J26" s="16"/>
      <c r="K26" s="16"/>
      <c r="L26" s="20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s="3" customFormat="1" ht="16.5" customHeight="1" x14ac:dyDescent="0.2">
      <c r="A27" s="45"/>
      <c r="B27" s="46"/>
      <c r="C27" s="45"/>
      <c r="D27" s="45"/>
      <c r="E27" s="185" t="s">
        <v>0</v>
      </c>
      <c r="F27" s="185"/>
      <c r="G27" s="185"/>
      <c r="H27" s="185"/>
      <c r="I27" s="47"/>
      <c r="J27" s="45"/>
      <c r="K27" s="45"/>
      <c r="L27" s="48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</row>
    <row r="28" spans="1:31" s="2" customFormat="1" ht="6.95" customHeight="1" x14ac:dyDescent="0.2">
      <c r="A28" s="16"/>
      <c r="B28" s="19"/>
      <c r="C28" s="16"/>
      <c r="D28" s="16"/>
      <c r="E28" s="16"/>
      <c r="F28" s="16"/>
      <c r="G28" s="16"/>
      <c r="H28" s="16"/>
      <c r="I28" s="41"/>
      <c r="J28" s="16"/>
      <c r="K28" s="16"/>
      <c r="L28" s="20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2" customFormat="1" ht="6.95" customHeight="1" x14ac:dyDescent="0.2">
      <c r="A29" s="16"/>
      <c r="B29" s="19"/>
      <c r="C29" s="16"/>
      <c r="D29" s="49"/>
      <c r="E29" s="49"/>
      <c r="F29" s="49"/>
      <c r="G29" s="49"/>
      <c r="H29" s="49"/>
      <c r="I29" s="50"/>
      <c r="J29" s="49"/>
      <c r="K29" s="49"/>
      <c r="L29" s="20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2" customFormat="1" ht="25.35" customHeight="1" x14ac:dyDescent="0.2">
      <c r="A30" s="16"/>
      <c r="B30" s="19"/>
      <c r="C30" s="16"/>
      <c r="D30" s="51" t="s">
        <v>21</v>
      </c>
      <c r="E30" s="16"/>
      <c r="F30" s="16"/>
      <c r="G30" s="16"/>
      <c r="H30" s="16"/>
      <c r="I30" s="41"/>
      <c r="J30" s="52">
        <f>ROUND(J125, 2)</f>
        <v>0</v>
      </c>
      <c r="K30" s="16"/>
      <c r="L30" s="20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2" customFormat="1" ht="6.95" customHeight="1" x14ac:dyDescent="0.2">
      <c r="A31" s="16"/>
      <c r="B31" s="19"/>
      <c r="C31" s="16"/>
      <c r="D31" s="49"/>
      <c r="E31" s="49"/>
      <c r="F31" s="49"/>
      <c r="G31" s="49"/>
      <c r="H31" s="49"/>
      <c r="I31" s="50"/>
      <c r="J31" s="49"/>
      <c r="K31" s="49"/>
      <c r="L31" s="20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s="2" customFormat="1" ht="14.45" customHeight="1" x14ac:dyDescent="0.2">
      <c r="A32" s="16"/>
      <c r="B32" s="19"/>
      <c r="C32" s="16"/>
      <c r="D32" s="16"/>
      <c r="E32" s="16"/>
      <c r="F32" s="53" t="s">
        <v>23</v>
      </c>
      <c r="G32" s="16"/>
      <c r="H32" s="16"/>
      <c r="I32" s="54" t="s">
        <v>22</v>
      </c>
      <c r="J32" s="53" t="s">
        <v>24</v>
      </c>
      <c r="K32" s="16"/>
      <c r="L32" s="20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1" s="2" customFormat="1" ht="14.45" customHeight="1" x14ac:dyDescent="0.2">
      <c r="A33" s="16"/>
      <c r="B33" s="19"/>
      <c r="C33" s="16"/>
      <c r="D33" s="55" t="s">
        <v>25</v>
      </c>
      <c r="E33" s="40" t="s">
        <v>26</v>
      </c>
      <c r="F33" s="56">
        <f>ROUND((SUM(BE125:BE154)),  2)</f>
        <v>0</v>
      </c>
      <c r="G33" s="16"/>
      <c r="H33" s="16"/>
      <c r="I33" s="57">
        <v>0.21</v>
      </c>
      <c r="J33" s="56">
        <f>ROUND(((SUM(BE125:BE154))*I33),  2)</f>
        <v>0</v>
      </c>
      <c r="K33" s="16"/>
      <c r="L33" s="20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s="2" customFormat="1" ht="14.45" customHeight="1" x14ac:dyDescent="0.2">
      <c r="A34" s="16"/>
      <c r="B34" s="19"/>
      <c r="C34" s="16"/>
      <c r="D34" s="16"/>
      <c r="E34" s="40" t="s">
        <v>27</v>
      </c>
      <c r="F34" s="56">
        <f>ROUND((SUM(BF125:BF154)),  2)</f>
        <v>0</v>
      </c>
      <c r="G34" s="16"/>
      <c r="H34" s="16"/>
      <c r="I34" s="57">
        <v>0.15</v>
      </c>
      <c r="J34" s="56">
        <f>ROUND(((SUM(BF125:BF154))*I34),  2)</f>
        <v>0</v>
      </c>
      <c r="K34" s="16"/>
      <c r="L34" s="20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s="2" customFormat="1" ht="14.45" hidden="1" customHeight="1" x14ac:dyDescent="0.2">
      <c r="A35" s="16"/>
      <c r="B35" s="19"/>
      <c r="C35" s="16"/>
      <c r="D35" s="16"/>
      <c r="E35" s="40" t="s">
        <v>28</v>
      </c>
      <c r="F35" s="56">
        <f>ROUND((SUM(BG125:BG154)),  2)</f>
        <v>0</v>
      </c>
      <c r="G35" s="16"/>
      <c r="H35" s="16"/>
      <c r="I35" s="57">
        <v>0.21</v>
      </c>
      <c r="J35" s="56">
        <f>0</f>
        <v>0</v>
      </c>
      <c r="K35" s="16"/>
      <c r="L35" s="20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s="2" customFormat="1" ht="14.45" hidden="1" customHeight="1" x14ac:dyDescent="0.2">
      <c r="A36" s="16"/>
      <c r="B36" s="19"/>
      <c r="C36" s="16"/>
      <c r="D36" s="16"/>
      <c r="E36" s="40" t="s">
        <v>29</v>
      </c>
      <c r="F36" s="56">
        <f>ROUND((SUM(BH125:BH154)),  2)</f>
        <v>0</v>
      </c>
      <c r="G36" s="16"/>
      <c r="H36" s="16"/>
      <c r="I36" s="57">
        <v>0.15</v>
      </c>
      <c r="J36" s="56">
        <f>0</f>
        <v>0</v>
      </c>
      <c r="K36" s="16"/>
      <c r="L36" s="20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s="2" customFormat="1" ht="14.45" hidden="1" customHeight="1" x14ac:dyDescent="0.2">
      <c r="A37" s="16"/>
      <c r="B37" s="19"/>
      <c r="C37" s="16"/>
      <c r="D37" s="16"/>
      <c r="E37" s="40" t="s">
        <v>30</v>
      </c>
      <c r="F37" s="56">
        <f>ROUND((SUM(BI125:BI154)),  2)</f>
        <v>0</v>
      </c>
      <c r="G37" s="16"/>
      <c r="H37" s="16"/>
      <c r="I37" s="57">
        <v>0</v>
      </c>
      <c r="J37" s="56">
        <f>0</f>
        <v>0</v>
      </c>
      <c r="K37" s="16"/>
      <c r="L37" s="20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s="2" customFormat="1" ht="6.95" customHeight="1" x14ac:dyDescent="0.2">
      <c r="A38" s="16"/>
      <c r="B38" s="19"/>
      <c r="C38" s="16"/>
      <c r="D38" s="16"/>
      <c r="E38" s="16"/>
      <c r="F38" s="16"/>
      <c r="G38" s="16"/>
      <c r="H38" s="16"/>
      <c r="I38" s="41"/>
      <c r="J38" s="16"/>
      <c r="K38" s="16"/>
      <c r="L38" s="20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s="2" customFormat="1" ht="25.35" customHeight="1" x14ac:dyDescent="0.2">
      <c r="A39" s="16"/>
      <c r="B39" s="19"/>
      <c r="C39" s="58"/>
      <c r="D39" s="59" t="s">
        <v>31</v>
      </c>
      <c r="E39" s="60"/>
      <c r="F39" s="60"/>
      <c r="G39" s="61" t="s">
        <v>32</v>
      </c>
      <c r="H39" s="62" t="s">
        <v>33</v>
      </c>
      <c r="I39" s="63"/>
      <c r="J39" s="64">
        <f>SUM(J30:J37)</f>
        <v>0</v>
      </c>
      <c r="K39" s="65"/>
      <c r="L39" s="20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s="2" customFormat="1" ht="14.45" customHeight="1" x14ac:dyDescent="0.2">
      <c r="A40" s="16"/>
      <c r="B40" s="19"/>
      <c r="C40" s="16"/>
      <c r="D40" s="16"/>
      <c r="E40" s="16"/>
      <c r="F40" s="16"/>
      <c r="G40" s="16"/>
      <c r="H40" s="16"/>
      <c r="I40" s="41"/>
      <c r="J40" s="16"/>
      <c r="K40" s="16"/>
      <c r="L40" s="20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s="1" customFormat="1" ht="14.45" customHeight="1" x14ac:dyDescent="0.2">
      <c r="B41" s="10"/>
      <c r="I41" s="34"/>
      <c r="L41" s="10"/>
    </row>
    <row r="42" spans="1:31" s="1" customFormat="1" ht="14.45" customHeight="1" x14ac:dyDescent="0.2">
      <c r="B42" s="10"/>
      <c r="I42" s="34"/>
      <c r="L42" s="10"/>
    </row>
    <row r="43" spans="1:31" s="1" customFormat="1" ht="14.45" customHeight="1" x14ac:dyDescent="0.2">
      <c r="B43" s="10"/>
      <c r="I43" s="34"/>
      <c r="L43" s="10"/>
    </row>
    <row r="44" spans="1:31" s="1" customFormat="1" ht="14.45" customHeight="1" x14ac:dyDescent="0.2">
      <c r="B44" s="10"/>
      <c r="I44" s="34"/>
      <c r="L44" s="10"/>
    </row>
    <row r="45" spans="1:31" s="1" customFormat="1" ht="14.45" customHeight="1" x14ac:dyDescent="0.2">
      <c r="B45" s="10"/>
      <c r="I45" s="34"/>
      <c r="L45" s="10"/>
    </row>
    <row r="46" spans="1:31" s="1" customFormat="1" ht="14.45" customHeight="1" x14ac:dyDescent="0.2">
      <c r="B46" s="10"/>
      <c r="I46" s="34"/>
      <c r="L46" s="10"/>
    </row>
    <row r="47" spans="1:31" s="1" customFormat="1" ht="14.45" customHeight="1" x14ac:dyDescent="0.2">
      <c r="B47" s="10"/>
      <c r="I47" s="34"/>
      <c r="L47" s="10"/>
    </row>
    <row r="48" spans="1:31" s="1" customFormat="1" ht="14.45" customHeight="1" x14ac:dyDescent="0.2">
      <c r="B48" s="10"/>
      <c r="I48" s="34"/>
      <c r="L48" s="10"/>
    </row>
    <row r="49" spans="1:31" s="1" customFormat="1" ht="14.45" customHeight="1" x14ac:dyDescent="0.2">
      <c r="B49" s="10"/>
      <c r="I49" s="34"/>
      <c r="L49" s="10"/>
    </row>
    <row r="50" spans="1:31" s="2" customFormat="1" ht="14.45" customHeight="1" x14ac:dyDescent="0.2">
      <c r="B50" s="20"/>
      <c r="D50" s="66" t="s">
        <v>34</v>
      </c>
      <c r="E50" s="67"/>
      <c r="F50" s="67"/>
      <c r="G50" s="66" t="s">
        <v>35</v>
      </c>
      <c r="H50" s="67"/>
      <c r="I50" s="68"/>
      <c r="J50" s="67"/>
      <c r="K50" s="67"/>
      <c r="L50" s="20"/>
    </row>
    <row r="51" spans="1:31" x14ac:dyDescent="0.2">
      <c r="B51" s="10"/>
      <c r="L51" s="10"/>
    </row>
    <row r="52" spans="1:31" x14ac:dyDescent="0.2">
      <c r="B52" s="10"/>
      <c r="L52" s="10"/>
    </row>
    <row r="53" spans="1:31" x14ac:dyDescent="0.2">
      <c r="B53" s="10"/>
      <c r="L53" s="10"/>
    </row>
    <row r="54" spans="1:31" x14ac:dyDescent="0.2">
      <c r="B54" s="10"/>
      <c r="L54" s="10"/>
    </row>
    <row r="55" spans="1:31" x14ac:dyDescent="0.2">
      <c r="B55" s="10"/>
      <c r="L55" s="10"/>
    </row>
    <row r="56" spans="1:31" x14ac:dyDescent="0.2">
      <c r="B56" s="10"/>
      <c r="L56" s="10"/>
    </row>
    <row r="57" spans="1:31" x14ac:dyDescent="0.2">
      <c r="B57" s="10"/>
      <c r="L57" s="10"/>
    </row>
    <row r="58" spans="1:31" x14ac:dyDescent="0.2">
      <c r="B58" s="10"/>
      <c r="L58" s="10"/>
    </row>
    <row r="59" spans="1:31" x14ac:dyDescent="0.2">
      <c r="B59" s="10"/>
      <c r="L59" s="10"/>
    </row>
    <row r="60" spans="1:31" x14ac:dyDescent="0.2">
      <c r="B60" s="10"/>
      <c r="L60" s="10"/>
    </row>
    <row r="61" spans="1:31" s="2" customFormat="1" ht="12.75" x14ac:dyDescent="0.2">
      <c r="A61" s="16"/>
      <c r="B61" s="19"/>
      <c r="C61" s="16"/>
      <c r="D61" s="69" t="s">
        <v>36</v>
      </c>
      <c r="E61" s="70"/>
      <c r="F61" s="71" t="s">
        <v>37</v>
      </c>
      <c r="G61" s="69" t="s">
        <v>36</v>
      </c>
      <c r="H61" s="70"/>
      <c r="I61" s="72"/>
      <c r="J61" s="73" t="s">
        <v>37</v>
      </c>
      <c r="K61" s="70"/>
      <c r="L61" s="20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x14ac:dyDescent="0.2">
      <c r="B62" s="10"/>
      <c r="L62" s="10"/>
    </row>
    <row r="63" spans="1:31" x14ac:dyDescent="0.2">
      <c r="B63" s="10"/>
      <c r="L63" s="10"/>
    </row>
    <row r="64" spans="1:31" x14ac:dyDescent="0.2">
      <c r="B64" s="10"/>
      <c r="L64" s="10"/>
    </row>
    <row r="65" spans="1:31" s="2" customFormat="1" ht="12.75" x14ac:dyDescent="0.2">
      <c r="A65" s="16"/>
      <c r="B65" s="19"/>
      <c r="C65" s="16"/>
      <c r="D65" s="66" t="s">
        <v>38</v>
      </c>
      <c r="E65" s="74"/>
      <c r="F65" s="74"/>
      <c r="G65" s="66" t="s">
        <v>39</v>
      </c>
      <c r="H65" s="74"/>
      <c r="I65" s="75"/>
      <c r="J65" s="74"/>
      <c r="K65" s="74"/>
      <c r="L65" s="20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 x14ac:dyDescent="0.2">
      <c r="B66" s="10"/>
      <c r="L66" s="10"/>
    </row>
    <row r="67" spans="1:31" x14ac:dyDescent="0.2">
      <c r="B67" s="10"/>
      <c r="L67" s="10"/>
    </row>
    <row r="68" spans="1:31" x14ac:dyDescent="0.2">
      <c r="B68" s="10"/>
      <c r="L68" s="10"/>
    </row>
    <row r="69" spans="1:31" x14ac:dyDescent="0.2">
      <c r="B69" s="10"/>
      <c r="L69" s="10"/>
    </row>
    <row r="70" spans="1:31" x14ac:dyDescent="0.2">
      <c r="B70" s="10"/>
      <c r="L70" s="10"/>
    </row>
    <row r="71" spans="1:31" x14ac:dyDescent="0.2">
      <c r="B71" s="10"/>
      <c r="L71" s="10"/>
    </row>
    <row r="72" spans="1:31" x14ac:dyDescent="0.2">
      <c r="B72" s="10"/>
      <c r="L72" s="10"/>
    </row>
    <row r="73" spans="1:31" x14ac:dyDescent="0.2">
      <c r="B73" s="10"/>
      <c r="L73" s="10"/>
    </row>
    <row r="74" spans="1:31" x14ac:dyDescent="0.2">
      <c r="B74" s="10"/>
      <c r="L74" s="10"/>
    </row>
    <row r="75" spans="1:31" x14ac:dyDescent="0.2">
      <c r="B75" s="10"/>
      <c r="L75" s="10"/>
    </row>
    <row r="76" spans="1:31" s="2" customFormat="1" ht="12.75" x14ac:dyDescent="0.2">
      <c r="A76" s="16"/>
      <c r="B76" s="19"/>
      <c r="C76" s="16"/>
      <c r="D76" s="69" t="s">
        <v>36</v>
      </c>
      <c r="E76" s="70"/>
      <c r="F76" s="71" t="s">
        <v>37</v>
      </c>
      <c r="G76" s="69" t="s">
        <v>36</v>
      </c>
      <c r="H76" s="70"/>
      <c r="I76" s="72"/>
      <c r="J76" s="73" t="s">
        <v>37</v>
      </c>
      <c r="K76" s="70"/>
      <c r="L76" s="20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1:31" s="2" customFormat="1" ht="14.45" customHeight="1" x14ac:dyDescent="0.2">
      <c r="A77" s="16"/>
      <c r="B77" s="76"/>
      <c r="C77" s="77"/>
      <c r="D77" s="77"/>
      <c r="E77" s="77"/>
      <c r="F77" s="77"/>
      <c r="G77" s="77"/>
      <c r="H77" s="77"/>
      <c r="I77" s="78"/>
      <c r="J77" s="77"/>
      <c r="K77" s="77"/>
      <c r="L77" s="20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81" spans="1:47" s="2" customFormat="1" ht="6.95" customHeight="1" x14ac:dyDescent="0.2">
      <c r="A81" s="16"/>
      <c r="B81" s="79"/>
      <c r="C81" s="80"/>
      <c r="D81" s="80"/>
      <c r="E81" s="80"/>
      <c r="F81" s="80"/>
      <c r="G81" s="80"/>
      <c r="H81" s="80"/>
      <c r="I81" s="81"/>
      <c r="J81" s="80"/>
      <c r="K81" s="80"/>
      <c r="L81" s="20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</row>
    <row r="82" spans="1:47" s="2" customFormat="1" ht="24.95" customHeight="1" x14ac:dyDescent="0.2">
      <c r="A82" s="16"/>
      <c r="B82" s="17"/>
      <c r="C82" s="11" t="s">
        <v>53</v>
      </c>
      <c r="D82" s="18"/>
      <c r="E82" s="18"/>
      <c r="F82" s="18"/>
      <c r="G82" s="18"/>
      <c r="H82" s="18"/>
      <c r="I82" s="41"/>
      <c r="J82" s="18"/>
      <c r="K82" s="18"/>
      <c r="L82" s="20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</row>
    <row r="83" spans="1:47" s="2" customFormat="1" ht="6.95" customHeight="1" x14ac:dyDescent="0.2">
      <c r="A83" s="16"/>
      <c r="B83" s="17"/>
      <c r="C83" s="18"/>
      <c r="D83" s="18"/>
      <c r="E83" s="18"/>
      <c r="F83" s="18"/>
      <c r="G83" s="18"/>
      <c r="H83" s="18"/>
      <c r="I83" s="41"/>
      <c r="J83" s="18"/>
      <c r="K83" s="18"/>
      <c r="L83" s="20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</row>
    <row r="84" spans="1:47" s="2" customFormat="1" ht="12" customHeight="1" x14ac:dyDescent="0.2">
      <c r="A84" s="16"/>
      <c r="B84" s="17"/>
      <c r="C84" s="13" t="s">
        <v>5</v>
      </c>
      <c r="D84" s="18"/>
      <c r="E84" s="18"/>
      <c r="F84" s="18"/>
      <c r="G84" s="18"/>
      <c r="H84" s="18"/>
      <c r="I84" s="41"/>
      <c r="J84" s="18"/>
      <c r="K84" s="18"/>
      <c r="L84" s="20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</row>
    <row r="85" spans="1:47" s="2" customFormat="1" ht="16.5" customHeight="1" x14ac:dyDescent="0.2">
      <c r="A85" s="16"/>
      <c r="B85" s="17"/>
      <c r="C85" s="18"/>
      <c r="D85" s="18"/>
      <c r="E85" s="177" t="e">
        <f>E7</f>
        <v>#REF!</v>
      </c>
      <c r="F85" s="178"/>
      <c r="G85" s="178"/>
      <c r="H85" s="178"/>
      <c r="I85" s="41"/>
      <c r="J85" s="18"/>
      <c r="K85" s="18"/>
      <c r="L85" s="20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</row>
    <row r="86" spans="1:47" s="2" customFormat="1" ht="12" customHeight="1" x14ac:dyDescent="0.2">
      <c r="A86" s="16"/>
      <c r="B86" s="17"/>
      <c r="C86" s="13" t="s">
        <v>51</v>
      </c>
      <c r="D86" s="18"/>
      <c r="E86" s="18"/>
      <c r="F86" s="18"/>
      <c r="G86" s="18"/>
      <c r="H86" s="18"/>
      <c r="I86" s="41"/>
      <c r="J86" s="18"/>
      <c r="K86" s="18"/>
      <c r="L86" s="20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</row>
    <row r="87" spans="1:47" s="2" customFormat="1" ht="27" customHeight="1" x14ac:dyDescent="0.2">
      <c r="A87" s="16"/>
      <c r="B87" s="17"/>
      <c r="C87" s="18"/>
      <c r="D87" s="18"/>
      <c r="E87" s="175" t="str">
        <f>E9</f>
        <v>2019-16-1 - SO 401 - Přeložka VO-TS Města Přelouče - Zemní práce</v>
      </c>
      <c r="F87" s="176"/>
      <c r="G87" s="176"/>
      <c r="H87" s="176"/>
      <c r="I87" s="41"/>
      <c r="J87" s="18"/>
      <c r="K87" s="18"/>
      <c r="L87" s="20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</row>
    <row r="88" spans="1:47" s="2" customFormat="1" ht="6.95" customHeight="1" x14ac:dyDescent="0.2">
      <c r="A88" s="16"/>
      <c r="B88" s="17"/>
      <c r="C88" s="18"/>
      <c r="D88" s="18"/>
      <c r="E88" s="18"/>
      <c r="F88" s="18"/>
      <c r="G88" s="18"/>
      <c r="H88" s="18"/>
      <c r="I88" s="41"/>
      <c r="J88" s="18"/>
      <c r="K88" s="18"/>
      <c r="L88" s="20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</row>
    <row r="89" spans="1:47" s="2" customFormat="1" ht="12" customHeight="1" x14ac:dyDescent="0.2">
      <c r="A89" s="16"/>
      <c r="B89" s="17"/>
      <c r="C89" s="13" t="s">
        <v>8</v>
      </c>
      <c r="D89" s="18"/>
      <c r="E89" s="18"/>
      <c r="F89" s="12" t="str">
        <f>F12</f>
        <v>PŘELOUČ</v>
      </c>
      <c r="G89" s="18"/>
      <c r="H89" s="18"/>
      <c r="I89" s="43" t="s">
        <v>10</v>
      </c>
      <c r="J89" s="25" t="e">
        <f>IF(J12="","",J12)</f>
        <v>#REF!</v>
      </c>
      <c r="K89" s="18"/>
      <c r="L89" s="20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</row>
    <row r="90" spans="1:47" s="2" customFormat="1" ht="6.95" customHeight="1" x14ac:dyDescent="0.2">
      <c r="A90" s="16"/>
      <c r="B90" s="17"/>
      <c r="C90" s="18"/>
      <c r="D90" s="18"/>
      <c r="E90" s="18"/>
      <c r="F90" s="18"/>
      <c r="G90" s="18"/>
      <c r="H90" s="18"/>
      <c r="I90" s="41"/>
      <c r="J90" s="18"/>
      <c r="K90" s="18"/>
      <c r="L90" s="20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</row>
    <row r="91" spans="1:47" s="2" customFormat="1" ht="27.95" customHeight="1" x14ac:dyDescent="0.2">
      <c r="A91" s="16"/>
      <c r="B91" s="17"/>
      <c r="C91" s="13" t="s">
        <v>11</v>
      </c>
      <c r="D91" s="18"/>
      <c r="E91" s="18"/>
      <c r="F91" s="12" t="str">
        <f>E15</f>
        <v>PARDUBICKÝ KRAJ, KOMENSKÉHO N. 125, PARDUBICE</v>
      </c>
      <c r="G91" s="18"/>
      <c r="H91" s="18"/>
      <c r="I91" s="43" t="s">
        <v>16</v>
      </c>
      <c r="J91" s="15" t="str">
        <f>E21</f>
        <v>ING, JOSEF JANÁK</v>
      </c>
      <c r="K91" s="18"/>
      <c r="L91" s="20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</row>
    <row r="92" spans="1:47" s="2" customFormat="1" ht="27.95" customHeight="1" x14ac:dyDescent="0.2">
      <c r="A92" s="16"/>
      <c r="B92" s="17"/>
      <c r="C92" s="13" t="s">
        <v>15</v>
      </c>
      <c r="D92" s="18"/>
      <c r="E92" s="18"/>
      <c r="F92" s="12" t="e">
        <f>IF(E18="","",E18)</f>
        <v>#REF!</v>
      </c>
      <c r="G92" s="18"/>
      <c r="H92" s="18"/>
      <c r="I92" s="43" t="s">
        <v>18</v>
      </c>
      <c r="J92" s="15" t="str">
        <f>E24</f>
        <v>MDS PROJEKT, VYSOKÉ MÝTO</v>
      </c>
      <c r="K92" s="18"/>
      <c r="L92" s="20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</row>
    <row r="93" spans="1:47" s="2" customFormat="1" ht="10.35" customHeight="1" x14ac:dyDescent="0.2">
      <c r="A93" s="16"/>
      <c r="B93" s="17"/>
      <c r="C93" s="18"/>
      <c r="D93" s="18"/>
      <c r="E93" s="18"/>
      <c r="F93" s="18"/>
      <c r="G93" s="18"/>
      <c r="H93" s="18"/>
      <c r="I93" s="41"/>
      <c r="J93" s="18"/>
      <c r="K93" s="18"/>
      <c r="L93" s="20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</row>
    <row r="94" spans="1:47" s="2" customFormat="1" ht="29.25" customHeight="1" x14ac:dyDescent="0.2">
      <c r="A94" s="16"/>
      <c r="B94" s="17"/>
      <c r="C94" s="82" t="s">
        <v>54</v>
      </c>
      <c r="D94" s="83"/>
      <c r="E94" s="83"/>
      <c r="F94" s="83"/>
      <c r="G94" s="83"/>
      <c r="H94" s="83"/>
      <c r="I94" s="84"/>
      <c r="J94" s="85" t="s">
        <v>55</v>
      </c>
      <c r="K94" s="83"/>
      <c r="L94" s="20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</row>
    <row r="95" spans="1:47" s="2" customFormat="1" ht="10.35" customHeight="1" x14ac:dyDescent="0.2">
      <c r="A95" s="16"/>
      <c r="B95" s="17"/>
      <c r="C95" s="18"/>
      <c r="D95" s="18"/>
      <c r="E95" s="18"/>
      <c r="F95" s="18"/>
      <c r="G95" s="18"/>
      <c r="H95" s="18"/>
      <c r="I95" s="41"/>
      <c r="J95" s="18"/>
      <c r="K95" s="18"/>
      <c r="L95" s="20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</row>
    <row r="96" spans="1:47" s="2" customFormat="1" ht="22.9" customHeight="1" x14ac:dyDescent="0.2">
      <c r="A96" s="16"/>
      <c r="B96" s="17"/>
      <c r="C96" s="86" t="s">
        <v>56</v>
      </c>
      <c r="D96" s="18"/>
      <c r="E96" s="18"/>
      <c r="F96" s="18"/>
      <c r="G96" s="18"/>
      <c r="H96" s="18"/>
      <c r="I96" s="41"/>
      <c r="J96" s="33">
        <f>J125</f>
        <v>0</v>
      </c>
      <c r="K96" s="18"/>
      <c r="L96" s="20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U96" s="9" t="s">
        <v>57</v>
      </c>
    </row>
    <row r="97" spans="1:31" s="4" customFormat="1" ht="24.95" customHeight="1" x14ac:dyDescent="0.2">
      <c r="B97" s="87"/>
      <c r="C97" s="88"/>
      <c r="D97" s="89" t="s">
        <v>58</v>
      </c>
      <c r="E97" s="90"/>
      <c r="F97" s="90"/>
      <c r="G97" s="90"/>
      <c r="H97" s="90"/>
      <c r="I97" s="91"/>
      <c r="J97" s="92">
        <f>J126</f>
        <v>0</v>
      </c>
      <c r="K97" s="88"/>
      <c r="L97" s="93"/>
    </row>
    <row r="98" spans="1:31" s="5" customFormat="1" ht="19.899999999999999" customHeight="1" x14ac:dyDescent="0.2">
      <c r="B98" s="94"/>
      <c r="C98" s="95"/>
      <c r="D98" s="96" t="s">
        <v>59</v>
      </c>
      <c r="E98" s="97"/>
      <c r="F98" s="97"/>
      <c r="G98" s="97"/>
      <c r="H98" s="97"/>
      <c r="I98" s="98"/>
      <c r="J98" s="99">
        <f>J128</f>
        <v>0</v>
      </c>
      <c r="K98" s="95"/>
      <c r="L98" s="100"/>
    </row>
    <row r="99" spans="1:31" s="5" customFormat="1" ht="19.899999999999999" customHeight="1" x14ac:dyDescent="0.2">
      <c r="B99" s="94"/>
      <c r="C99" s="95"/>
      <c r="D99" s="96" t="s">
        <v>60</v>
      </c>
      <c r="E99" s="97"/>
      <c r="F99" s="97"/>
      <c r="G99" s="97"/>
      <c r="H99" s="97"/>
      <c r="I99" s="98"/>
      <c r="J99" s="99">
        <f>J137</f>
        <v>0</v>
      </c>
      <c r="K99" s="95"/>
      <c r="L99" s="100"/>
    </row>
    <row r="100" spans="1:31" s="4" customFormat="1" ht="24.95" customHeight="1" x14ac:dyDescent="0.2">
      <c r="B100" s="87"/>
      <c r="C100" s="88"/>
      <c r="D100" s="89" t="s">
        <v>61</v>
      </c>
      <c r="E100" s="90"/>
      <c r="F100" s="90"/>
      <c r="G100" s="90"/>
      <c r="H100" s="90"/>
      <c r="I100" s="91"/>
      <c r="J100" s="92">
        <f>J141</f>
        <v>0</v>
      </c>
      <c r="K100" s="88"/>
      <c r="L100" s="93"/>
    </row>
    <row r="101" spans="1:31" s="5" customFormat="1" ht="19.899999999999999" customHeight="1" x14ac:dyDescent="0.2">
      <c r="B101" s="94"/>
      <c r="C101" s="95"/>
      <c r="D101" s="96" t="s">
        <v>62</v>
      </c>
      <c r="E101" s="97"/>
      <c r="F101" s="97"/>
      <c r="G101" s="97"/>
      <c r="H101" s="97"/>
      <c r="I101" s="98"/>
      <c r="J101" s="99">
        <f>J142</f>
        <v>0</v>
      </c>
      <c r="K101" s="95"/>
      <c r="L101" s="100"/>
    </row>
    <row r="102" spans="1:31" s="4" customFormat="1" ht="24.95" customHeight="1" x14ac:dyDescent="0.2">
      <c r="B102" s="87"/>
      <c r="C102" s="88"/>
      <c r="D102" s="89" t="s">
        <v>63</v>
      </c>
      <c r="E102" s="90"/>
      <c r="F102" s="90"/>
      <c r="G102" s="90"/>
      <c r="H102" s="90"/>
      <c r="I102" s="91"/>
      <c r="J102" s="92">
        <f>J144</f>
        <v>0</v>
      </c>
      <c r="K102" s="88"/>
      <c r="L102" s="93"/>
    </row>
    <row r="103" spans="1:31" s="5" customFormat="1" ht="19.899999999999999" customHeight="1" x14ac:dyDescent="0.2">
      <c r="B103" s="94"/>
      <c r="C103" s="95"/>
      <c r="D103" s="96" t="s">
        <v>64</v>
      </c>
      <c r="E103" s="97"/>
      <c r="F103" s="97"/>
      <c r="G103" s="97"/>
      <c r="H103" s="97"/>
      <c r="I103" s="98"/>
      <c r="J103" s="99">
        <f>J145</f>
        <v>0</v>
      </c>
      <c r="K103" s="95"/>
      <c r="L103" s="100"/>
    </row>
    <row r="104" spans="1:31" s="5" customFormat="1" ht="19.899999999999999" customHeight="1" x14ac:dyDescent="0.2">
      <c r="B104" s="94"/>
      <c r="C104" s="95"/>
      <c r="D104" s="96" t="s">
        <v>65</v>
      </c>
      <c r="E104" s="97"/>
      <c r="F104" s="97"/>
      <c r="G104" s="97"/>
      <c r="H104" s="97"/>
      <c r="I104" s="98"/>
      <c r="J104" s="99">
        <f>J146</f>
        <v>0</v>
      </c>
      <c r="K104" s="95"/>
      <c r="L104" s="100"/>
    </row>
    <row r="105" spans="1:31" s="5" customFormat="1" ht="19.899999999999999" customHeight="1" x14ac:dyDescent="0.2">
      <c r="B105" s="94"/>
      <c r="C105" s="95"/>
      <c r="D105" s="96" t="s">
        <v>66</v>
      </c>
      <c r="E105" s="97"/>
      <c r="F105" s="97"/>
      <c r="G105" s="97"/>
      <c r="H105" s="97"/>
      <c r="I105" s="98"/>
      <c r="J105" s="99">
        <f>J149</f>
        <v>0</v>
      </c>
      <c r="K105" s="95"/>
      <c r="L105" s="100"/>
    </row>
    <row r="106" spans="1:31" s="2" customFormat="1" ht="21.75" customHeight="1" x14ac:dyDescent="0.2">
      <c r="A106" s="16"/>
      <c r="B106" s="17"/>
      <c r="C106" s="18"/>
      <c r="D106" s="18"/>
      <c r="E106" s="18"/>
      <c r="F106" s="18"/>
      <c r="G106" s="18"/>
      <c r="H106" s="18"/>
      <c r="I106" s="41"/>
      <c r="J106" s="18"/>
      <c r="K106" s="18"/>
      <c r="L106" s="20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</row>
    <row r="107" spans="1:31" s="2" customFormat="1" ht="6.95" customHeight="1" x14ac:dyDescent="0.2">
      <c r="A107" s="16"/>
      <c r="B107" s="21"/>
      <c r="C107" s="22"/>
      <c r="D107" s="22"/>
      <c r="E107" s="22"/>
      <c r="F107" s="22"/>
      <c r="G107" s="22"/>
      <c r="H107" s="22"/>
      <c r="I107" s="78"/>
      <c r="J107" s="22"/>
      <c r="K107" s="22"/>
      <c r="L107" s="20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</row>
    <row r="111" spans="1:31" s="2" customFormat="1" ht="6.95" customHeight="1" x14ac:dyDescent="0.2">
      <c r="A111" s="16"/>
      <c r="B111" s="23"/>
      <c r="C111" s="24"/>
      <c r="D111" s="24"/>
      <c r="E111" s="24"/>
      <c r="F111" s="24"/>
      <c r="G111" s="24"/>
      <c r="H111" s="24"/>
      <c r="I111" s="81"/>
      <c r="J111" s="24"/>
      <c r="K111" s="24"/>
      <c r="L111" s="20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</row>
    <row r="112" spans="1:31" s="2" customFormat="1" ht="24.95" customHeight="1" x14ac:dyDescent="0.2">
      <c r="A112" s="16"/>
      <c r="B112" s="17"/>
      <c r="C112" s="11" t="s">
        <v>67</v>
      </c>
      <c r="D112" s="18"/>
      <c r="E112" s="18"/>
      <c r="F112" s="18"/>
      <c r="G112" s="18"/>
      <c r="H112" s="18"/>
      <c r="I112" s="41"/>
      <c r="J112" s="18"/>
      <c r="K112" s="18"/>
      <c r="L112" s="20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</row>
    <row r="113" spans="1:65" s="2" customFormat="1" ht="6.95" customHeight="1" x14ac:dyDescent="0.2">
      <c r="A113" s="16"/>
      <c r="B113" s="17"/>
      <c r="C113" s="18"/>
      <c r="D113" s="18"/>
      <c r="E113" s="18"/>
      <c r="F113" s="18"/>
      <c r="G113" s="18"/>
      <c r="H113" s="18"/>
      <c r="I113" s="41"/>
      <c r="J113" s="18"/>
      <c r="K113" s="18"/>
      <c r="L113" s="20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</row>
    <row r="114" spans="1:65" s="2" customFormat="1" ht="12" customHeight="1" x14ac:dyDescent="0.2">
      <c r="A114" s="16"/>
      <c r="B114" s="17"/>
      <c r="C114" s="13" t="s">
        <v>5</v>
      </c>
      <c r="D114" s="18"/>
      <c r="E114" s="18"/>
      <c r="F114" s="18"/>
      <c r="G114" s="18"/>
      <c r="H114" s="18"/>
      <c r="I114" s="41"/>
      <c r="J114" s="18"/>
      <c r="K114" s="18"/>
      <c r="L114" s="20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</row>
    <row r="115" spans="1:65" s="2" customFormat="1" ht="16.5" customHeight="1" x14ac:dyDescent="0.2">
      <c r="A115" s="16"/>
      <c r="B115" s="17"/>
      <c r="C115" s="18"/>
      <c r="D115" s="18"/>
      <c r="E115" s="177" t="e">
        <f>E7</f>
        <v>#REF!</v>
      </c>
      <c r="F115" s="178"/>
      <c r="G115" s="178"/>
      <c r="H115" s="178"/>
      <c r="I115" s="41"/>
      <c r="J115" s="18"/>
      <c r="K115" s="18"/>
      <c r="L115" s="20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</row>
    <row r="116" spans="1:65" s="2" customFormat="1" ht="12" customHeight="1" x14ac:dyDescent="0.2">
      <c r="A116" s="16"/>
      <c r="B116" s="17"/>
      <c r="C116" s="13" t="s">
        <v>51</v>
      </c>
      <c r="D116" s="18"/>
      <c r="E116" s="18"/>
      <c r="F116" s="18"/>
      <c r="G116" s="18"/>
      <c r="H116" s="18"/>
      <c r="I116" s="41"/>
      <c r="J116" s="18"/>
      <c r="K116" s="18"/>
      <c r="L116" s="20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</row>
    <row r="117" spans="1:65" s="2" customFormat="1" ht="27" customHeight="1" x14ac:dyDescent="0.2">
      <c r="A117" s="16"/>
      <c r="B117" s="17"/>
      <c r="C117" s="18"/>
      <c r="D117" s="18"/>
      <c r="E117" s="175" t="str">
        <f>E9</f>
        <v>2019-16-1 - SO 401 - Přeložka VO-TS Města Přelouče - Zemní práce</v>
      </c>
      <c r="F117" s="176"/>
      <c r="G117" s="176"/>
      <c r="H117" s="176"/>
      <c r="I117" s="41"/>
      <c r="J117" s="18"/>
      <c r="K117" s="18"/>
      <c r="L117" s="20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</row>
    <row r="118" spans="1:65" s="2" customFormat="1" ht="6.95" customHeight="1" x14ac:dyDescent="0.2">
      <c r="A118" s="16"/>
      <c r="B118" s="17"/>
      <c r="C118" s="18"/>
      <c r="D118" s="18"/>
      <c r="E118" s="18"/>
      <c r="F118" s="18"/>
      <c r="G118" s="18"/>
      <c r="H118" s="18"/>
      <c r="I118" s="41"/>
      <c r="J118" s="18"/>
      <c r="K118" s="18"/>
      <c r="L118" s="20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</row>
    <row r="119" spans="1:65" s="2" customFormat="1" ht="12" customHeight="1" x14ac:dyDescent="0.2">
      <c r="A119" s="16"/>
      <c r="B119" s="17"/>
      <c r="C119" s="13" t="s">
        <v>8</v>
      </c>
      <c r="D119" s="18"/>
      <c r="E119" s="18"/>
      <c r="F119" s="12" t="str">
        <f>F12</f>
        <v>PŘELOUČ</v>
      </c>
      <c r="G119" s="18"/>
      <c r="H119" s="18"/>
      <c r="I119" s="43" t="s">
        <v>10</v>
      </c>
      <c r="J119" s="25" t="e">
        <f>IF(J12="","",J12)</f>
        <v>#REF!</v>
      </c>
      <c r="K119" s="18"/>
      <c r="L119" s="20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</row>
    <row r="120" spans="1:65" s="2" customFormat="1" ht="6.95" customHeight="1" x14ac:dyDescent="0.2">
      <c r="A120" s="16"/>
      <c r="B120" s="17"/>
      <c r="C120" s="18"/>
      <c r="D120" s="18"/>
      <c r="E120" s="18"/>
      <c r="F120" s="18"/>
      <c r="G120" s="18"/>
      <c r="H120" s="18"/>
      <c r="I120" s="41"/>
      <c r="J120" s="18"/>
      <c r="K120" s="18"/>
      <c r="L120" s="20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</row>
    <row r="121" spans="1:65" s="2" customFormat="1" ht="27.95" customHeight="1" x14ac:dyDescent="0.2">
      <c r="A121" s="16"/>
      <c r="B121" s="17"/>
      <c r="C121" s="13" t="s">
        <v>11</v>
      </c>
      <c r="D121" s="18"/>
      <c r="E121" s="18"/>
      <c r="F121" s="12" t="str">
        <f>E15</f>
        <v>PARDUBICKÝ KRAJ, KOMENSKÉHO N. 125, PARDUBICE</v>
      </c>
      <c r="G121" s="18"/>
      <c r="H121" s="18"/>
      <c r="I121" s="43" t="s">
        <v>16</v>
      </c>
      <c r="J121" s="15" t="str">
        <f>E21</f>
        <v>ING, JOSEF JANÁK</v>
      </c>
      <c r="K121" s="18"/>
      <c r="L121" s="20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</row>
    <row r="122" spans="1:65" s="2" customFormat="1" ht="27.95" customHeight="1" x14ac:dyDescent="0.2">
      <c r="A122" s="16"/>
      <c r="B122" s="17"/>
      <c r="C122" s="13" t="s">
        <v>15</v>
      </c>
      <c r="D122" s="18"/>
      <c r="E122" s="18"/>
      <c r="F122" s="12" t="e">
        <f>IF(E18="","",E18)</f>
        <v>#REF!</v>
      </c>
      <c r="G122" s="18"/>
      <c r="H122" s="18"/>
      <c r="I122" s="43" t="s">
        <v>18</v>
      </c>
      <c r="J122" s="15" t="str">
        <f>E24</f>
        <v>MDS PROJEKT, VYSOKÉ MÝTO</v>
      </c>
      <c r="K122" s="18"/>
      <c r="L122" s="20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</row>
    <row r="123" spans="1:65" s="2" customFormat="1" ht="10.35" customHeight="1" x14ac:dyDescent="0.2">
      <c r="A123" s="16"/>
      <c r="B123" s="17"/>
      <c r="C123" s="18"/>
      <c r="D123" s="18"/>
      <c r="E123" s="18"/>
      <c r="F123" s="18"/>
      <c r="G123" s="18"/>
      <c r="H123" s="18"/>
      <c r="I123" s="41"/>
      <c r="J123" s="18"/>
      <c r="K123" s="18"/>
      <c r="L123" s="20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</row>
    <row r="124" spans="1:65" s="6" customFormat="1" ht="29.25" customHeight="1" x14ac:dyDescent="0.2">
      <c r="A124" s="101"/>
      <c r="B124" s="102"/>
      <c r="C124" s="103" t="s">
        <v>68</v>
      </c>
      <c r="D124" s="104" t="s">
        <v>42</v>
      </c>
      <c r="E124" s="104" t="s">
        <v>40</v>
      </c>
      <c r="F124" s="104" t="s">
        <v>41</v>
      </c>
      <c r="G124" s="104" t="s">
        <v>69</v>
      </c>
      <c r="H124" s="104" t="s">
        <v>70</v>
      </c>
      <c r="I124" s="105" t="s">
        <v>71</v>
      </c>
      <c r="J124" s="106" t="s">
        <v>55</v>
      </c>
      <c r="K124" s="107" t="s">
        <v>72</v>
      </c>
      <c r="L124" s="108"/>
      <c r="M124" s="27" t="s">
        <v>0</v>
      </c>
      <c r="N124" s="28" t="s">
        <v>25</v>
      </c>
      <c r="O124" s="28" t="s">
        <v>73</v>
      </c>
      <c r="P124" s="28" t="s">
        <v>74</v>
      </c>
      <c r="Q124" s="28" t="s">
        <v>75</v>
      </c>
      <c r="R124" s="28" t="s">
        <v>76</v>
      </c>
      <c r="S124" s="28" t="s">
        <v>77</v>
      </c>
      <c r="T124" s="29" t="s">
        <v>78</v>
      </c>
      <c r="U124" s="101"/>
      <c r="V124" s="101"/>
      <c r="W124" s="101"/>
      <c r="X124" s="101"/>
      <c r="Y124" s="101"/>
      <c r="Z124" s="101"/>
      <c r="AA124" s="101"/>
      <c r="AB124" s="101"/>
      <c r="AC124" s="101"/>
      <c r="AD124" s="101"/>
      <c r="AE124" s="101"/>
    </row>
    <row r="125" spans="1:65" s="2" customFormat="1" ht="22.9" customHeight="1" x14ac:dyDescent="0.25">
      <c r="A125" s="16"/>
      <c r="B125" s="17"/>
      <c r="C125" s="32" t="s">
        <v>79</v>
      </c>
      <c r="D125" s="18"/>
      <c r="E125" s="18"/>
      <c r="F125" s="18"/>
      <c r="G125" s="18"/>
      <c r="H125" s="18"/>
      <c r="I125" s="41"/>
      <c r="J125" s="109">
        <f>BK125</f>
        <v>0</v>
      </c>
      <c r="K125" s="18"/>
      <c r="L125" s="19"/>
      <c r="M125" s="30"/>
      <c r="N125" s="110"/>
      <c r="O125" s="31"/>
      <c r="P125" s="111">
        <f>P126+P141+P144</f>
        <v>0</v>
      </c>
      <c r="Q125" s="31"/>
      <c r="R125" s="111">
        <f>R126+R141+R144</f>
        <v>5.5834399999999995</v>
      </c>
      <c r="S125" s="31"/>
      <c r="T125" s="112">
        <f>T126+T141+T144</f>
        <v>0</v>
      </c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9" t="s">
        <v>43</v>
      </c>
      <c r="AU125" s="9" t="s">
        <v>57</v>
      </c>
      <c r="BK125" s="113">
        <f>BK126+BK141+BK144</f>
        <v>0</v>
      </c>
    </row>
    <row r="126" spans="1:65" s="7" customFormat="1" ht="25.9" customHeight="1" x14ac:dyDescent="0.2">
      <c r="B126" s="114"/>
      <c r="C126" s="115"/>
      <c r="D126" s="116" t="s">
        <v>43</v>
      </c>
      <c r="E126" s="117" t="s">
        <v>80</v>
      </c>
      <c r="F126" s="117" t="s">
        <v>81</v>
      </c>
      <c r="G126" s="115"/>
      <c r="H126" s="115"/>
      <c r="I126" s="118"/>
      <c r="J126" s="119">
        <f>BK126</f>
        <v>0</v>
      </c>
      <c r="K126" s="115"/>
      <c r="L126" s="120"/>
      <c r="M126" s="121"/>
      <c r="N126" s="122"/>
      <c r="O126" s="122"/>
      <c r="P126" s="123">
        <f>P127+P128+P137</f>
        <v>0</v>
      </c>
      <c r="Q126" s="122"/>
      <c r="R126" s="123">
        <f>R127+R128+R137</f>
        <v>0.11788999999999999</v>
      </c>
      <c r="S126" s="122"/>
      <c r="T126" s="124">
        <f>T127+T128+T137</f>
        <v>0</v>
      </c>
      <c r="AR126" s="125" t="s">
        <v>45</v>
      </c>
      <c r="AT126" s="126" t="s">
        <v>43</v>
      </c>
      <c r="AU126" s="126" t="s">
        <v>44</v>
      </c>
      <c r="AY126" s="125" t="s">
        <v>82</v>
      </c>
      <c r="BK126" s="127">
        <f>BK127+BK128+BK137</f>
        <v>0</v>
      </c>
    </row>
    <row r="127" spans="1:65" s="2" customFormat="1" ht="16.5" customHeight="1" x14ac:dyDescent="0.2">
      <c r="A127" s="16"/>
      <c r="B127" s="17"/>
      <c r="C127" s="128" t="s">
        <v>83</v>
      </c>
      <c r="D127" s="128" t="s">
        <v>84</v>
      </c>
      <c r="E127" s="129" t="s">
        <v>85</v>
      </c>
      <c r="F127" s="130" t="s">
        <v>86</v>
      </c>
      <c r="G127" s="131" t="s">
        <v>87</v>
      </c>
      <c r="H127" s="132">
        <v>2</v>
      </c>
      <c r="I127" s="133"/>
      <c r="J127" s="134">
        <f>ROUND(I127*H127,2)</f>
        <v>0</v>
      </c>
      <c r="K127" s="135"/>
      <c r="L127" s="136"/>
      <c r="M127" s="137" t="s">
        <v>0</v>
      </c>
      <c r="N127" s="138" t="s">
        <v>26</v>
      </c>
      <c r="O127" s="26"/>
      <c r="P127" s="139">
        <f>O127*H127</f>
        <v>0</v>
      </c>
      <c r="Q127" s="139">
        <v>4.657E-2</v>
      </c>
      <c r="R127" s="139">
        <f>Q127*H127</f>
        <v>9.3140000000000001E-2</v>
      </c>
      <c r="S127" s="139">
        <v>0</v>
      </c>
      <c r="T127" s="140">
        <f>S127*H127</f>
        <v>0</v>
      </c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R127" s="141" t="s">
        <v>88</v>
      </c>
      <c r="AT127" s="141" t="s">
        <v>84</v>
      </c>
      <c r="AU127" s="141" t="s">
        <v>45</v>
      </c>
      <c r="AY127" s="9" t="s">
        <v>82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9" t="s">
        <v>45</v>
      </c>
      <c r="BK127" s="142">
        <f>ROUND(I127*H127,2)</f>
        <v>0</v>
      </c>
      <c r="BL127" s="9" t="s">
        <v>89</v>
      </c>
      <c r="BM127" s="141" t="s">
        <v>90</v>
      </c>
    </row>
    <row r="128" spans="1:65" s="7" customFormat="1" ht="22.9" customHeight="1" x14ac:dyDescent="0.2">
      <c r="B128" s="114"/>
      <c r="C128" s="115"/>
      <c r="D128" s="116" t="s">
        <v>43</v>
      </c>
      <c r="E128" s="143" t="s">
        <v>45</v>
      </c>
      <c r="F128" s="143" t="s">
        <v>91</v>
      </c>
      <c r="G128" s="115"/>
      <c r="H128" s="115"/>
      <c r="I128" s="118"/>
      <c r="J128" s="144">
        <f>BK128</f>
        <v>0</v>
      </c>
      <c r="K128" s="115"/>
      <c r="L128" s="120"/>
      <c r="M128" s="121"/>
      <c r="N128" s="122"/>
      <c r="O128" s="122"/>
      <c r="P128" s="123">
        <f>SUM(P129:P136)</f>
        <v>0</v>
      </c>
      <c r="Q128" s="122"/>
      <c r="R128" s="123">
        <f>SUM(R129:R136)</f>
        <v>2.4750000000000001E-2</v>
      </c>
      <c r="S128" s="122"/>
      <c r="T128" s="124">
        <f>SUM(T129:T136)</f>
        <v>0</v>
      </c>
      <c r="AR128" s="125" t="s">
        <v>45</v>
      </c>
      <c r="AT128" s="126" t="s">
        <v>43</v>
      </c>
      <c r="AU128" s="126" t="s">
        <v>45</v>
      </c>
      <c r="AY128" s="125" t="s">
        <v>82</v>
      </c>
      <c r="BK128" s="127">
        <f>SUM(BK129:BK136)</f>
        <v>0</v>
      </c>
    </row>
    <row r="129" spans="1:65" s="2" customFormat="1" ht="16.5" customHeight="1" x14ac:dyDescent="0.2">
      <c r="A129" s="16"/>
      <c r="B129" s="17"/>
      <c r="C129" s="145" t="s">
        <v>92</v>
      </c>
      <c r="D129" s="145" t="s">
        <v>93</v>
      </c>
      <c r="E129" s="146" t="s">
        <v>94</v>
      </c>
      <c r="F129" s="147" t="s">
        <v>95</v>
      </c>
      <c r="G129" s="148" t="s">
        <v>96</v>
      </c>
      <c r="H129" s="149">
        <v>45</v>
      </c>
      <c r="I129" s="150"/>
      <c r="J129" s="151">
        <f t="shared" ref="J129:J136" si="0">ROUND(I129*H129,2)</f>
        <v>0</v>
      </c>
      <c r="K129" s="152"/>
      <c r="L129" s="19"/>
      <c r="M129" s="153" t="s">
        <v>0</v>
      </c>
      <c r="N129" s="154" t="s">
        <v>26</v>
      </c>
      <c r="O129" s="26"/>
      <c r="P129" s="139">
        <f t="shared" ref="P129:P136" si="1">O129*H129</f>
        <v>0</v>
      </c>
      <c r="Q129" s="139">
        <v>5.5000000000000003E-4</v>
      </c>
      <c r="R129" s="139">
        <f t="shared" ref="R129:R136" si="2">Q129*H129</f>
        <v>2.4750000000000001E-2</v>
      </c>
      <c r="S129" s="139">
        <v>0</v>
      </c>
      <c r="T129" s="140">
        <f t="shared" ref="T129:T136" si="3">S129*H129</f>
        <v>0</v>
      </c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R129" s="141" t="s">
        <v>89</v>
      </c>
      <c r="AT129" s="141" t="s">
        <v>93</v>
      </c>
      <c r="AU129" s="141" t="s">
        <v>47</v>
      </c>
      <c r="AY129" s="9" t="s">
        <v>82</v>
      </c>
      <c r="BE129" s="142">
        <f t="shared" ref="BE129:BE136" si="4">IF(N129="základní",J129,0)</f>
        <v>0</v>
      </c>
      <c r="BF129" s="142">
        <f t="shared" ref="BF129:BF136" si="5">IF(N129="snížená",J129,0)</f>
        <v>0</v>
      </c>
      <c r="BG129" s="142">
        <f t="shared" ref="BG129:BG136" si="6">IF(N129="zákl. přenesená",J129,0)</f>
        <v>0</v>
      </c>
      <c r="BH129" s="142">
        <f t="shared" ref="BH129:BH136" si="7">IF(N129="sníž. přenesená",J129,0)</f>
        <v>0</v>
      </c>
      <c r="BI129" s="142">
        <f t="shared" ref="BI129:BI136" si="8">IF(N129="nulová",J129,0)</f>
        <v>0</v>
      </c>
      <c r="BJ129" s="9" t="s">
        <v>45</v>
      </c>
      <c r="BK129" s="142">
        <f t="shared" ref="BK129:BK136" si="9">ROUND(I129*H129,2)</f>
        <v>0</v>
      </c>
      <c r="BL129" s="9" t="s">
        <v>89</v>
      </c>
      <c r="BM129" s="141" t="s">
        <v>97</v>
      </c>
    </row>
    <row r="130" spans="1:65" s="2" customFormat="1" ht="16.5" customHeight="1" x14ac:dyDescent="0.2">
      <c r="A130" s="16"/>
      <c r="B130" s="17"/>
      <c r="C130" s="128" t="s">
        <v>98</v>
      </c>
      <c r="D130" s="128" t="s">
        <v>84</v>
      </c>
      <c r="E130" s="129" t="s">
        <v>99</v>
      </c>
      <c r="F130" s="130" t="s">
        <v>100</v>
      </c>
      <c r="G130" s="131" t="s">
        <v>96</v>
      </c>
      <c r="H130" s="132">
        <v>45</v>
      </c>
      <c r="I130" s="133"/>
      <c r="J130" s="134">
        <f t="shared" si="0"/>
        <v>0</v>
      </c>
      <c r="K130" s="135"/>
      <c r="L130" s="136"/>
      <c r="M130" s="137" t="s">
        <v>0</v>
      </c>
      <c r="N130" s="138" t="s">
        <v>26</v>
      </c>
      <c r="O130" s="26"/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R130" s="141" t="s">
        <v>88</v>
      </c>
      <c r="AT130" s="141" t="s">
        <v>84</v>
      </c>
      <c r="AU130" s="141" t="s">
        <v>47</v>
      </c>
      <c r="AY130" s="9" t="s">
        <v>82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9" t="s">
        <v>45</v>
      </c>
      <c r="BK130" s="142">
        <f t="shared" si="9"/>
        <v>0</v>
      </c>
      <c r="BL130" s="9" t="s">
        <v>89</v>
      </c>
      <c r="BM130" s="141" t="s">
        <v>101</v>
      </c>
    </row>
    <row r="131" spans="1:65" s="2" customFormat="1" ht="16.5" customHeight="1" x14ac:dyDescent="0.2">
      <c r="A131" s="16"/>
      <c r="B131" s="17"/>
      <c r="C131" s="128" t="s">
        <v>102</v>
      </c>
      <c r="D131" s="128" t="s">
        <v>84</v>
      </c>
      <c r="E131" s="129" t="s">
        <v>103</v>
      </c>
      <c r="F131" s="130" t="s">
        <v>104</v>
      </c>
      <c r="G131" s="131" t="s">
        <v>96</v>
      </c>
      <c r="H131" s="132">
        <v>45</v>
      </c>
      <c r="I131" s="133"/>
      <c r="J131" s="134">
        <f t="shared" si="0"/>
        <v>0</v>
      </c>
      <c r="K131" s="135"/>
      <c r="L131" s="136"/>
      <c r="M131" s="137" t="s">
        <v>0</v>
      </c>
      <c r="N131" s="138" t="s">
        <v>26</v>
      </c>
      <c r="O131" s="26"/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R131" s="141" t="s">
        <v>88</v>
      </c>
      <c r="AT131" s="141" t="s">
        <v>84</v>
      </c>
      <c r="AU131" s="141" t="s">
        <v>47</v>
      </c>
      <c r="AY131" s="9" t="s">
        <v>82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9" t="s">
        <v>45</v>
      </c>
      <c r="BK131" s="142">
        <f t="shared" si="9"/>
        <v>0</v>
      </c>
      <c r="BL131" s="9" t="s">
        <v>89</v>
      </c>
      <c r="BM131" s="141" t="s">
        <v>105</v>
      </c>
    </row>
    <row r="132" spans="1:65" s="2" customFormat="1" ht="16.5" customHeight="1" x14ac:dyDescent="0.2">
      <c r="A132" s="16"/>
      <c r="B132" s="17"/>
      <c r="C132" s="145" t="s">
        <v>106</v>
      </c>
      <c r="D132" s="145" t="s">
        <v>93</v>
      </c>
      <c r="E132" s="146" t="s">
        <v>107</v>
      </c>
      <c r="F132" s="147" t="s">
        <v>108</v>
      </c>
      <c r="G132" s="148" t="s">
        <v>96</v>
      </c>
      <c r="H132" s="149">
        <v>45</v>
      </c>
      <c r="I132" s="150"/>
      <c r="J132" s="151">
        <f t="shared" si="0"/>
        <v>0</v>
      </c>
      <c r="K132" s="152"/>
      <c r="L132" s="19"/>
      <c r="M132" s="153" t="s">
        <v>0</v>
      </c>
      <c r="N132" s="154" t="s">
        <v>26</v>
      </c>
      <c r="O132" s="26"/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R132" s="141" t="s">
        <v>89</v>
      </c>
      <c r="AT132" s="141" t="s">
        <v>93</v>
      </c>
      <c r="AU132" s="141" t="s">
        <v>47</v>
      </c>
      <c r="AY132" s="9" t="s">
        <v>82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9" t="s">
        <v>45</v>
      </c>
      <c r="BK132" s="142">
        <f t="shared" si="9"/>
        <v>0</v>
      </c>
      <c r="BL132" s="9" t="s">
        <v>89</v>
      </c>
      <c r="BM132" s="141" t="s">
        <v>109</v>
      </c>
    </row>
    <row r="133" spans="1:65" s="2" customFormat="1" ht="24" customHeight="1" x14ac:dyDescent="0.2">
      <c r="A133" s="16"/>
      <c r="B133" s="17"/>
      <c r="C133" s="145" t="s">
        <v>47</v>
      </c>
      <c r="D133" s="145" t="s">
        <v>93</v>
      </c>
      <c r="E133" s="146" t="s">
        <v>110</v>
      </c>
      <c r="F133" s="147" t="s">
        <v>111</v>
      </c>
      <c r="G133" s="148" t="s">
        <v>112</v>
      </c>
      <c r="H133" s="149">
        <v>2</v>
      </c>
      <c r="I133" s="150"/>
      <c r="J133" s="151">
        <f t="shared" si="0"/>
        <v>0</v>
      </c>
      <c r="K133" s="152"/>
      <c r="L133" s="19"/>
      <c r="M133" s="153" t="s">
        <v>0</v>
      </c>
      <c r="N133" s="154" t="s">
        <v>26</v>
      </c>
      <c r="O133" s="26"/>
      <c r="P133" s="139">
        <f t="shared" si="1"/>
        <v>0</v>
      </c>
      <c r="Q133" s="139">
        <v>0</v>
      </c>
      <c r="R133" s="139">
        <f t="shared" si="2"/>
        <v>0</v>
      </c>
      <c r="S133" s="139">
        <v>0</v>
      </c>
      <c r="T133" s="140">
        <f t="shared" si="3"/>
        <v>0</v>
      </c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R133" s="141" t="s">
        <v>89</v>
      </c>
      <c r="AT133" s="141" t="s">
        <v>93</v>
      </c>
      <c r="AU133" s="141" t="s">
        <v>47</v>
      </c>
      <c r="AY133" s="9" t="s">
        <v>82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9" t="s">
        <v>45</v>
      </c>
      <c r="BK133" s="142">
        <f t="shared" si="9"/>
        <v>0</v>
      </c>
      <c r="BL133" s="9" t="s">
        <v>89</v>
      </c>
      <c r="BM133" s="141" t="s">
        <v>113</v>
      </c>
    </row>
    <row r="134" spans="1:65" s="2" customFormat="1" ht="24" customHeight="1" x14ac:dyDescent="0.2">
      <c r="A134" s="16"/>
      <c r="B134" s="17"/>
      <c r="C134" s="145" t="s">
        <v>89</v>
      </c>
      <c r="D134" s="145" t="s">
        <v>93</v>
      </c>
      <c r="E134" s="146" t="s">
        <v>114</v>
      </c>
      <c r="F134" s="147" t="s">
        <v>115</v>
      </c>
      <c r="G134" s="148" t="s">
        <v>112</v>
      </c>
      <c r="H134" s="149">
        <v>2.6</v>
      </c>
      <c r="I134" s="150"/>
      <c r="J134" s="151">
        <f t="shared" si="0"/>
        <v>0</v>
      </c>
      <c r="K134" s="152"/>
      <c r="L134" s="19"/>
      <c r="M134" s="153" t="s">
        <v>0</v>
      </c>
      <c r="N134" s="154" t="s">
        <v>26</v>
      </c>
      <c r="O134" s="26"/>
      <c r="P134" s="139">
        <f t="shared" si="1"/>
        <v>0</v>
      </c>
      <c r="Q134" s="139">
        <v>0</v>
      </c>
      <c r="R134" s="139">
        <f t="shared" si="2"/>
        <v>0</v>
      </c>
      <c r="S134" s="139">
        <v>0</v>
      </c>
      <c r="T134" s="140">
        <f t="shared" si="3"/>
        <v>0</v>
      </c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R134" s="141" t="s">
        <v>89</v>
      </c>
      <c r="AT134" s="141" t="s">
        <v>93</v>
      </c>
      <c r="AU134" s="141" t="s">
        <v>47</v>
      </c>
      <c r="AY134" s="9" t="s">
        <v>82</v>
      </c>
      <c r="BE134" s="142">
        <f t="shared" si="4"/>
        <v>0</v>
      </c>
      <c r="BF134" s="142">
        <f t="shared" si="5"/>
        <v>0</v>
      </c>
      <c r="BG134" s="142">
        <f t="shared" si="6"/>
        <v>0</v>
      </c>
      <c r="BH134" s="142">
        <f t="shared" si="7"/>
        <v>0</v>
      </c>
      <c r="BI134" s="142">
        <f t="shared" si="8"/>
        <v>0</v>
      </c>
      <c r="BJ134" s="9" t="s">
        <v>45</v>
      </c>
      <c r="BK134" s="142">
        <f t="shared" si="9"/>
        <v>0</v>
      </c>
      <c r="BL134" s="9" t="s">
        <v>89</v>
      </c>
      <c r="BM134" s="141" t="s">
        <v>116</v>
      </c>
    </row>
    <row r="135" spans="1:65" s="2" customFormat="1" ht="24" customHeight="1" x14ac:dyDescent="0.2">
      <c r="A135" s="16"/>
      <c r="B135" s="17"/>
      <c r="C135" s="145" t="s">
        <v>88</v>
      </c>
      <c r="D135" s="145" t="s">
        <v>93</v>
      </c>
      <c r="E135" s="146" t="s">
        <v>117</v>
      </c>
      <c r="F135" s="147" t="s">
        <v>118</v>
      </c>
      <c r="G135" s="148" t="s">
        <v>112</v>
      </c>
      <c r="H135" s="149">
        <v>15</v>
      </c>
      <c r="I135" s="150"/>
      <c r="J135" s="151">
        <f t="shared" si="0"/>
        <v>0</v>
      </c>
      <c r="K135" s="152"/>
      <c r="L135" s="19"/>
      <c r="M135" s="153" t="s">
        <v>0</v>
      </c>
      <c r="N135" s="154" t="s">
        <v>26</v>
      </c>
      <c r="O135" s="26"/>
      <c r="P135" s="139">
        <f t="shared" si="1"/>
        <v>0</v>
      </c>
      <c r="Q135" s="139">
        <v>0</v>
      </c>
      <c r="R135" s="139">
        <f t="shared" si="2"/>
        <v>0</v>
      </c>
      <c r="S135" s="139">
        <v>0</v>
      </c>
      <c r="T135" s="140">
        <f t="shared" si="3"/>
        <v>0</v>
      </c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R135" s="141" t="s">
        <v>89</v>
      </c>
      <c r="AT135" s="141" t="s">
        <v>93</v>
      </c>
      <c r="AU135" s="141" t="s">
        <v>47</v>
      </c>
      <c r="AY135" s="9" t="s">
        <v>82</v>
      </c>
      <c r="BE135" s="142">
        <f t="shared" si="4"/>
        <v>0</v>
      </c>
      <c r="BF135" s="142">
        <f t="shared" si="5"/>
        <v>0</v>
      </c>
      <c r="BG135" s="142">
        <f t="shared" si="6"/>
        <v>0</v>
      </c>
      <c r="BH135" s="142">
        <f t="shared" si="7"/>
        <v>0</v>
      </c>
      <c r="BI135" s="142">
        <f t="shared" si="8"/>
        <v>0</v>
      </c>
      <c r="BJ135" s="9" t="s">
        <v>45</v>
      </c>
      <c r="BK135" s="142">
        <f t="shared" si="9"/>
        <v>0</v>
      </c>
      <c r="BL135" s="9" t="s">
        <v>89</v>
      </c>
      <c r="BM135" s="141" t="s">
        <v>119</v>
      </c>
    </row>
    <row r="136" spans="1:65" s="2" customFormat="1" ht="24" customHeight="1" x14ac:dyDescent="0.2">
      <c r="A136" s="16"/>
      <c r="B136" s="17"/>
      <c r="C136" s="145" t="s">
        <v>120</v>
      </c>
      <c r="D136" s="145" t="s">
        <v>93</v>
      </c>
      <c r="E136" s="146" t="s">
        <v>121</v>
      </c>
      <c r="F136" s="147" t="s">
        <v>122</v>
      </c>
      <c r="G136" s="148" t="s">
        <v>112</v>
      </c>
      <c r="H136" s="149">
        <v>15</v>
      </c>
      <c r="I136" s="150"/>
      <c r="J136" s="151">
        <f t="shared" si="0"/>
        <v>0</v>
      </c>
      <c r="K136" s="152"/>
      <c r="L136" s="19"/>
      <c r="M136" s="153" t="s">
        <v>0</v>
      </c>
      <c r="N136" s="154" t="s">
        <v>26</v>
      </c>
      <c r="O136" s="26"/>
      <c r="P136" s="139">
        <f t="shared" si="1"/>
        <v>0</v>
      </c>
      <c r="Q136" s="139">
        <v>0</v>
      </c>
      <c r="R136" s="139">
        <f t="shared" si="2"/>
        <v>0</v>
      </c>
      <c r="S136" s="139">
        <v>0</v>
      </c>
      <c r="T136" s="140">
        <f t="shared" si="3"/>
        <v>0</v>
      </c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R136" s="141" t="s">
        <v>89</v>
      </c>
      <c r="AT136" s="141" t="s">
        <v>93</v>
      </c>
      <c r="AU136" s="141" t="s">
        <v>47</v>
      </c>
      <c r="AY136" s="9" t="s">
        <v>82</v>
      </c>
      <c r="BE136" s="142">
        <f t="shared" si="4"/>
        <v>0</v>
      </c>
      <c r="BF136" s="142">
        <f t="shared" si="5"/>
        <v>0</v>
      </c>
      <c r="BG136" s="142">
        <f t="shared" si="6"/>
        <v>0</v>
      </c>
      <c r="BH136" s="142">
        <f t="shared" si="7"/>
        <v>0</v>
      </c>
      <c r="BI136" s="142">
        <f t="shared" si="8"/>
        <v>0</v>
      </c>
      <c r="BJ136" s="9" t="s">
        <v>45</v>
      </c>
      <c r="BK136" s="142">
        <f t="shared" si="9"/>
        <v>0</v>
      </c>
      <c r="BL136" s="9" t="s">
        <v>89</v>
      </c>
      <c r="BM136" s="141" t="s">
        <v>123</v>
      </c>
    </row>
    <row r="137" spans="1:65" s="7" customFormat="1" ht="22.9" customHeight="1" x14ac:dyDescent="0.2">
      <c r="B137" s="114"/>
      <c r="C137" s="115"/>
      <c r="D137" s="116" t="s">
        <v>43</v>
      </c>
      <c r="E137" s="143" t="s">
        <v>124</v>
      </c>
      <c r="F137" s="143" t="s">
        <v>125</v>
      </c>
      <c r="G137" s="115"/>
      <c r="H137" s="115"/>
      <c r="I137" s="118"/>
      <c r="J137" s="144">
        <f>BK137</f>
        <v>0</v>
      </c>
      <c r="K137" s="115"/>
      <c r="L137" s="120"/>
      <c r="M137" s="121"/>
      <c r="N137" s="122"/>
      <c r="O137" s="122"/>
      <c r="P137" s="123">
        <f>SUM(P138:P140)</f>
        <v>0</v>
      </c>
      <c r="Q137" s="122"/>
      <c r="R137" s="123">
        <f>SUM(R138:R140)</f>
        <v>0</v>
      </c>
      <c r="S137" s="122"/>
      <c r="T137" s="124">
        <f>SUM(T138:T140)</f>
        <v>0</v>
      </c>
      <c r="AR137" s="125" t="s">
        <v>45</v>
      </c>
      <c r="AT137" s="126" t="s">
        <v>43</v>
      </c>
      <c r="AU137" s="126" t="s">
        <v>45</v>
      </c>
      <c r="AY137" s="125" t="s">
        <v>82</v>
      </c>
      <c r="BK137" s="127">
        <f>SUM(BK138:BK140)</f>
        <v>0</v>
      </c>
    </row>
    <row r="138" spans="1:65" s="2" customFormat="1" ht="24" customHeight="1" x14ac:dyDescent="0.2">
      <c r="A138" s="16"/>
      <c r="B138" s="17"/>
      <c r="C138" s="145" t="s">
        <v>126</v>
      </c>
      <c r="D138" s="145" t="s">
        <v>93</v>
      </c>
      <c r="E138" s="146" t="s">
        <v>127</v>
      </c>
      <c r="F138" s="147" t="s">
        <v>128</v>
      </c>
      <c r="G138" s="148" t="s">
        <v>129</v>
      </c>
      <c r="H138" s="149">
        <v>7</v>
      </c>
      <c r="I138" s="150"/>
      <c r="J138" s="151">
        <f>ROUND(I138*H138,2)</f>
        <v>0</v>
      </c>
      <c r="K138" s="152"/>
      <c r="L138" s="19"/>
      <c r="M138" s="153" t="s">
        <v>0</v>
      </c>
      <c r="N138" s="154" t="s">
        <v>26</v>
      </c>
      <c r="O138" s="26"/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R138" s="141" t="s">
        <v>89</v>
      </c>
      <c r="AT138" s="141" t="s">
        <v>93</v>
      </c>
      <c r="AU138" s="141" t="s">
        <v>47</v>
      </c>
      <c r="AY138" s="9" t="s">
        <v>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9" t="s">
        <v>45</v>
      </c>
      <c r="BK138" s="142">
        <f>ROUND(I138*H138,2)</f>
        <v>0</v>
      </c>
      <c r="BL138" s="9" t="s">
        <v>89</v>
      </c>
      <c r="BM138" s="141" t="s">
        <v>130</v>
      </c>
    </row>
    <row r="139" spans="1:65" s="2" customFormat="1" ht="24" customHeight="1" x14ac:dyDescent="0.2">
      <c r="A139" s="16"/>
      <c r="B139" s="17"/>
      <c r="C139" s="145" t="s">
        <v>131</v>
      </c>
      <c r="D139" s="145" t="s">
        <v>93</v>
      </c>
      <c r="E139" s="146" t="s">
        <v>132</v>
      </c>
      <c r="F139" s="147" t="s">
        <v>133</v>
      </c>
      <c r="G139" s="148" t="s">
        <v>129</v>
      </c>
      <c r="H139" s="149">
        <v>7</v>
      </c>
      <c r="I139" s="150"/>
      <c r="J139" s="151">
        <f>ROUND(I139*H139,2)</f>
        <v>0</v>
      </c>
      <c r="K139" s="152"/>
      <c r="L139" s="19"/>
      <c r="M139" s="153" t="s">
        <v>0</v>
      </c>
      <c r="N139" s="154" t="s">
        <v>26</v>
      </c>
      <c r="O139" s="26"/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R139" s="141" t="s">
        <v>89</v>
      </c>
      <c r="AT139" s="141" t="s">
        <v>93</v>
      </c>
      <c r="AU139" s="141" t="s">
        <v>47</v>
      </c>
      <c r="AY139" s="9" t="s">
        <v>82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9" t="s">
        <v>45</v>
      </c>
      <c r="BK139" s="142">
        <f>ROUND(I139*H139,2)</f>
        <v>0</v>
      </c>
      <c r="BL139" s="9" t="s">
        <v>89</v>
      </c>
      <c r="BM139" s="141" t="s">
        <v>134</v>
      </c>
    </row>
    <row r="140" spans="1:65" s="2" customFormat="1" ht="24" customHeight="1" x14ac:dyDescent="0.2">
      <c r="A140" s="16"/>
      <c r="B140" s="17"/>
      <c r="C140" s="145" t="s">
        <v>135</v>
      </c>
      <c r="D140" s="145" t="s">
        <v>93</v>
      </c>
      <c r="E140" s="146" t="s">
        <v>136</v>
      </c>
      <c r="F140" s="147" t="s">
        <v>137</v>
      </c>
      <c r="G140" s="148" t="s">
        <v>129</v>
      </c>
      <c r="H140" s="149">
        <v>7</v>
      </c>
      <c r="I140" s="150"/>
      <c r="J140" s="151">
        <f>ROUND(I140*H140,2)</f>
        <v>0</v>
      </c>
      <c r="K140" s="152"/>
      <c r="L140" s="19"/>
      <c r="M140" s="153" t="s">
        <v>0</v>
      </c>
      <c r="N140" s="154" t="s">
        <v>26</v>
      </c>
      <c r="O140" s="26"/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R140" s="141" t="s">
        <v>89</v>
      </c>
      <c r="AT140" s="141" t="s">
        <v>93</v>
      </c>
      <c r="AU140" s="141" t="s">
        <v>47</v>
      </c>
      <c r="AY140" s="9" t="s">
        <v>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9" t="s">
        <v>45</v>
      </c>
      <c r="BK140" s="142">
        <f>ROUND(I140*H140,2)</f>
        <v>0</v>
      </c>
      <c r="BL140" s="9" t="s">
        <v>89</v>
      </c>
      <c r="BM140" s="141" t="s">
        <v>138</v>
      </c>
    </row>
    <row r="141" spans="1:65" s="7" customFormat="1" ht="25.9" customHeight="1" x14ac:dyDescent="0.2">
      <c r="B141" s="114"/>
      <c r="C141" s="115"/>
      <c r="D141" s="116" t="s">
        <v>43</v>
      </c>
      <c r="E141" s="117" t="s">
        <v>139</v>
      </c>
      <c r="F141" s="117" t="s">
        <v>140</v>
      </c>
      <c r="G141" s="115"/>
      <c r="H141" s="115"/>
      <c r="I141" s="118"/>
      <c r="J141" s="119">
        <f>BK141</f>
        <v>0</v>
      </c>
      <c r="K141" s="115"/>
      <c r="L141" s="120"/>
      <c r="M141" s="121"/>
      <c r="N141" s="122"/>
      <c r="O141" s="122"/>
      <c r="P141" s="123">
        <f>P142</f>
        <v>0</v>
      </c>
      <c r="Q141" s="122"/>
      <c r="R141" s="123">
        <f>R142</f>
        <v>0</v>
      </c>
      <c r="S141" s="122"/>
      <c r="T141" s="124">
        <f>T142</f>
        <v>0</v>
      </c>
      <c r="AR141" s="125" t="s">
        <v>47</v>
      </c>
      <c r="AT141" s="126" t="s">
        <v>43</v>
      </c>
      <c r="AU141" s="126" t="s">
        <v>44</v>
      </c>
      <c r="AY141" s="125" t="s">
        <v>82</v>
      </c>
      <c r="BK141" s="127">
        <f>BK142</f>
        <v>0</v>
      </c>
    </row>
    <row r="142" spans="1:65" s="7" customFormat="1" ht="22.9" customHeight="1" x14ac:dyDescent="0.2">
      <c r="B142" s="114"/>
      <c r="C142" s="115"/>
      <c r="D142" s="116" t="s">
        <v>43</v>
      </c>
      <c r="E142" s="143" t="s">
        <v>141</v>
      </c>
      <c r="F142" s="143" t="s">
        <v>142</v>
      </c>
      <c r="G142" s="115"/>
      <c r="H142" s="115"/>
      <c r="I142" s="118"/>
      <c r="J142" s="144">
        <f>BK142</f>
        <v>0</v>
      </c>
      <c r="K142" s="115"/>
      <c r="L142" s="120"/>
      <c r="M142" s="121"/>
      <c r="N142" s="122"/>
      <c r="O142" s="122"/>
      <c r="P142" s="123">
        <f>P143</f>
        <v>0</v>
      </c>
      <c r="Q142" s="122"/>
      <c r="R142" s="123">
        <f>R143</f>
        <v>0</v>
      </c>
      <c r="S142" s="122"/>
      <c r="T142" s="124">
        <f>T143</f>
        <v>0</v>
      </c>
      <c r="AR142" s="125" t="s">
        <v>47</v>
      </c>
      <c r="AT142" s="126" t="s">
        <v>43</v>
      </c>
      <c r="AU142" s="126" t="s">
        <v>45</v>
      </c>
      <c r="AY142" s="125" t="s">
        <v>82</v>
      </c>
      <c r="BK142" s="127">
        <f>BK143</f>
        <v>0</v>
      </c>
    </row>
    <row r="143" spans="1:65" s="2" customFormat="1" ht="24" customHeight="1" x14ac:dyDescent="0.2">
      <c r="A143" s="16"/>
      <c r="B143" s="17"/>
      <c r="C143" s="145" t="s">
        <v>2</v>
      </c>
      <c r="D143" s="145" t="s">
        <v>93</v>
      </c>
      <c r="E143" s="146" t="s">
        <v>143</v>
      </c>
      <c r="F143" s="147" t="s">
        <v>144</v>
      </c>
      <c r="G143" s="148" t="s">
        <v>96</v>
      </c>
      <c r="H143" s="149">
        <v>45</v>
      </c>
      <c r="I143" s="150"/>
      <c r="J143" s="151">
        <f>ROUND(I143*H143,2)</f>
        <v>0</v>
      </c>
      <c r="K143" s="152"/>
      <c r="L143" s="19"/>
      <c r="M143" s="153" t="s">
        <v>0</v>
      </c>
      <c r="N143" s="154" t="s">
        <v>26</v>
      </c>
      <c r="O143" s="26"/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R143" s="141" t="s">
        <v>145</v>
      </c>
      <c r="AT143" s="141" t="s">
        <v>93</v>
      </c>
      <c r="AU143" s="141" t="s">
        <v>47</v>
      </c>
      <c r="AY143" s="9" t="s">
        <v>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9" t="s">
        <v>45</v>
      </c>
      <c r="BK143" s="142">
        <f>ROUND(I143*H143,2)</f>
        <v>0</v>
      </c>
      <c r="BL143" s="9" t="s">
        <v>145</v>
      </c>
      <c r="BM143" s="141" t="s">
        <v>146</v>
      </c>
    </row>
    <row r="144" spans="1:65" s="7" customFormat="1" ht="25.9" customHeight="1" x14ac:dyDescent="0.2">
      <c r="B144" s="114"/>
      <c r="C144" s="115"/>
      <c r="D144" s="116" t="s">
        <v>43</v>
      </c>
      <c r="E144" s="117" t="s">
        <v>84</v>
      </c>
      <c r="F144" s="117" t="s">
        <v>147</v>
      </c>
      <c r="G144" s="115"/>
      <c r="H144" s="115"/>
      <c r="I144" s="118"/>
      <c r="J144" s="119">
        <f>BK144</f>
        <v>0</v>
      </c>
      <c r="K144" s="115"/>
      <c r="L144" s="120"/>
      <c r="M144" s="121"/>
      <c r="N144" s="122"/>
      <c r="O144" s="122"/>
      <c r="P144" s="123">
        <f>P145+P146+P149</f>
        <v>0</v>
      </c>
      <c r="Q144" s="122"/>
      <c r="R144" s="123">
        <f>R145+R146+R149</f>
        <v>5.4655499999999995</v>
      </c>
      <c r="S144" s="122"/>
      <c r="T144" s="124">
        <f>T145+T146+T149</f>
        <v>0</v>
      </c>
      <c r="AR144" s="125" t="s">
        <v>148</v>
      </c>
      <c r="AT144" s="126" t="s">
        <v>43</v>
      </c>
      <c r="AU144" s="126" t="s">
        <v>44</v>
      </c>
      <c r="AY144" s="125" t="s">
        <v>82</v>
      </c>
      <c r="BK144" s="127">
        <f>BK145+BK146+BK149</f>
        <v>0</v>
      </c>
    </row>
    <row r="145" spans="1:65" s="7" customFormat="1" ht="22.9" customHeight="1" x14ac:dyDescent="0.2">
      <c r="B145" s="114"/>
      <c r="C145" s="115"/>
      <c r="D145" s="116" t="s">
        <v>43</v>
      </c>
      <c r="E145" s="143" t="s">
        <v>149</v>
      </c>
      <c r="F145" s="143" t="s">
        <v>150</v>
      </c>
      <c r="G145" s="115"/>
      <c r="H145" s="115"/>
      <c r="I145" s="118"/>
      <c r="J145" s="144">
        <f>BK145</f>
        <v>0</v>
      </c>
      <c r="K145" s="115"/>
      <c r="L145" s="120"/>
      <c r="M145" s="121"/>
      <c r="N145" s="122"/>
      <c r="O145" s="122"/>
      <c r="P145" s="123">
        <v>0</v>
      </c>
      <c r="Q145" s="122"/>
      <c r="R145" s="123">
        <v>0</v>
      </c>
      <c r="S145" s="122"/>
      <c r="T145" s="124">
        <v>0</v>
      </c>
      <c r="AR145" s="125" t="s">
        <v>148</v>
      </c>
      <c r="AT145" s="126" t="s">
        <v>43</v>
      </c>
      <c r="AU145" s="126" t="s">
        <v>45</v>
      </c>
      <c r="AY145" s="125" t="s">
        <v>82</v>
      </c>
      <c r="BK145" s="127">
        <v>0</v>
      </c>
    </row>
    <row r="146" spans="1:65" s="7" customFormat="1" ht="22.9" customHeight="1" x14ac:dyDescent="0.2">
      <c r="B146" s="114"/>
      <c r="C146" s="115"/>
      <c r="D146" s="116" t="s">
        <v>43</v>
      </c>
      <c r="E146" s="143" t="s">
        <v>151</v>
      </c>
      <c r="F146" s="143" t="s">
        <v>152</v>
      </c>
      <c r="G146" s="115"/>
      <c r="H146" s="115"/>
      <c r="I146" s="118"/>
      <c r="J146" s="144">
        <f>BK146</f>
        <v>0</v>
      </c>
      <c r="K146" s="115"/>
      <c r="L146" s="120"/>
      <c r="M146" s="121"/>
      <c r="N146" s="122"/>
      <c r="O146" s="122"/>
      <c r="P146" s="123">
        <f>SUM(P147:P148)</f>
        <v>0</v>
      </c>
      <c r="Q146" s="122"/>
      <c r="R146" s="123">
        <f>SUM(R147:R148)</f>
        <v>5.1311999999999998</v>
      </c>
      <c r="S146" s="122"/>
      <c r="T146" s="124">
        <f>SUM(T147:T148)</f>
        <v>0</v>
      </c>
      <c r="AR146" s="125" t="s">
        <v>148</v>
      </c>
      <c r="AT146" s="126" t="s">
        <v>43</v>
      </c>
      <c r="AU146" s="126" t="s">
        <v>45</v>
      </c>
      <c r="AY146" s="125" t="s">
        <v>82</v>
      </c>
      <c r="BK146" s="127">
        <f>SUM(BK147:BK148)</f>
        <v>0</v>
      </c>
    </row>
    <row r="147" spans="1:65" s="2" customFormat="1" ht="24" customHeight="1" x14ac:dyDescent="0.2">
      <c r="A147" s="16"/>
      <c r="B147" s="17"/>
      <c r="C147" s="145" t="s">
        <v>153</v>
      </c>
      <c r="D147" s="145" t="s">
        <v>93</v>
      </c>
      <c r="E147" s="146" t="s">
        <v>154</v>
      </c>
      <c r="F147" s="147" t="s">
        <v>155</v>
      </c>
      <c r="G147" s="148" t="s">
        <v>87</v>
      </c>
      <c r="H147" s="149">
        <v>2</v>
      </c>
      <c r="I147" s="150"/>
      <c r="J147" s="151">
        <f>ROUND(I147*H147,2)</f>
        <v>0</v>
      </c>
      <c r="K147" s="152"/>
      <c r="L147" s="19"/>
      <c r="M147" s="153" t="s">
        <v>0</v>
      </c>
      <c r="N147" s="154" t="s">
        <v>26</v>
      </c>
      <c r="O147" s="26"/>
      <c r="P147" s="139">
        <f>O147*H147</f>
        <v>0</v>
      </c>
      <c r="Q147" s="139">
        <v>0.8901</v>
      </c>
      <c r="R147" s="139">
        <f>Q147*H147</f>
        <v>1.7802</v>
      </c>
      <c r="S147" s="139">
        <v>0</v>
      </c>
      <c r="T147" s="140">
        <f>S147*H147</f>
        <v>0</v>
      </c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R147" s="141" t="s">
        <v>156</v>
      </c>
      <c r="AT147" s="141" t="s">
        <v>93</v>
      </c>
      <c r="AU147" s="141" t="s">
        <v>47</v>
      </c>
      <c r="AY147" s="9" t="s">
        <v>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9" t="s">
        <v>45</v>
      </c>
      <c r="BK147" s="142">
        <f>ROUND(I147*H147,2)</f>
        <v>0</v>
      </c>
      <c r="BL147" s="9" t="s">
        <v>156</v>
      </c>
      <c r="BM147" s="141" t="s">
        <v>157</v>
      </c>
    </row>
    <row r="148" spans="1:65" s="2" customFormat="1" ht="16.5" customHeight="1" x14ac:dyDescent="0.2">
      <c r="A148" s="16"/>
      <c r="B148" s="17"/>
      <c r="C148" s="128" t="s">
        <v>3</v>
      </c>
      <c r="D148" s="128" t="s">
        <v>84</v>
      </c>
      <c r="E148" s="129" t="s">
        <v>158</v>
      </c>
      <c r="F148" s="130" t="s">
        <v>159</v>
      </c>
      <c r="G148" s="131" t="s">
        <v>112</v>
      </c>
      <c r="H148" s="132">
        <v>1.5</v>
      </c>
      <c r="I148" s="133"/>
      <c r="J148" s="134">
        <f>ROUND(I148*H148,2)</f>
        <v>0</v>
      </c>
      <c r="K148" s="135"/>
      <c r="L148" s="136"/>
      <c r="M148" s="137" t="s">
        <v>0</v>
      </c>
      <c r="N148" s="138" t="s">
        <v>26</v>
      </c>
      <c r="O148" s="26"/>
      <c r="P148" s="139">
        <f>O148*H148</f>
        <v>0</v>
      </c>
      <c r="Q148" s="139">
        <v>2.234</v>
      </c>
      <c r="R148" s="139">
        <f>Q148*H148</f>
        <v>3.351</v>
      </c>
      <c r="S148" s="139">
        <v>0</v>
      </c>
      <c r="T148" s="140">
        <f>S148*H148</f>
        <v>0</v>
      </c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R148" s="141" t="s">
        <v>160</v>
      </c>
      <c r="AT148" s="141" t="s">
        <v>84</v>
      </c>
      <c r="AU148" s="141" t="s">
        <v>47</v>
      </c>
      <c r="AY148" s="9" t="s">
        <v>82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9" t="s">
        <v>45</v>
      </c>
      <c r="BK148" s="142">
        <f>ROUND(I148*H148,2)</f>
        <v>0</v>
      </c>
      <c r="BL148" s="9" t="s">
        <v>160</v>
      </c>
      <c r="BM148" s="141" t="s">
        <v>161</v>
      </c>
    </row>
    <row r="149" spans="1:65" s="7" customFormat="1" ht="22.9" customHeight="1" x14ac:dyDescent="0.2">
      <c r="B149" s="114"/>
      <c r="C149" s="115"/>
      <c r="D149" s="116" t="s">
        <v>43</v>
      </c>
      <c r="E149" s="143" t="s">
        <v>162</v>
      </c>
      <c r="F149" s="143" t="s">
        <v>163</v>
      </c>
      <c r="G149" s="115"/>
      <c r="H149" s="115"/>
      <c r="I149" s="118"/>
      <c r="J149" s="144">
        <f>BK149</f>
        <v>0</v>
      </c>
      <c r="K149" s="115"/>
      <c r="L149" s="120"/>
      <c r="M149" s="121"/>
      <c r="N149" s="122"/>
      <c r="O149" s="122"/>
      <c r="P149" s="123">
        <f>SUM(P150:P154)</f>
        <v>0</v>
      </c>
      <c r="Q149" s="122"/>
      <c r="R149" s="123">
        <f>SUM(R150:R154)</f>
        <v>0.33434999999999998</v>
      </c>
      <c r="S149" s="122"/>
      <c r="T149" s="124">
        <f>SUM(T150:T154)</f>
        <v>0</v>
      </c>
      <c r="AR149" s="125" t="s">
        <v>148</v>
      </c>
      <c r="AT149" s="126" t="s">
        <v>43</v>
      </c>
      <c r="AU149" s="126" t="s">
        <v>45</v>
      </c>
      <c r="AY149" s="125" t="s">
        <v>82</v>
      </c>
      <c r="BK149" s="127">
        <f>SUM(BK150:BK154)</f>
        <v>0</v>
      </c>
    </row>
    <row r="150" spans="1:65" s="2" customFormat="1" ht="24" customHeight="1" x14ac:dyDescent="0.2">
      <c r="A150" s="16"/>
      <c r="B150" s="17"/>
      <c r="C150" s="145" t="s">
        <v>164</v>
      </c>
      <c r="D150" s="145" t="s">
        <v>93</v>
      </c>
      <c r="E150" s="146" t="s">
        <v>165</v>
      </c>
      <c r="F150" s="147" t="s">
        <v>166</v>
      </c>
      <c r="G150" s="148" t="s">
        <v>87</v>
      </c>
      <c r="H150" s="149">
        <v>2</v>
      </c>
      <c r="I150" s="150"/>
      <c r="J150" s="151">
        <f>ROUND(I150*H150,2)</f>
        <v>0</v>
      </c>
      <c r="K150" s="152"/>
      <c r="L150" s="19"/>
      <c r="M150" s="153" t="s">
        <v>0</v>
      </c>
      <c r="N150" s="154" t="s">
        <v>26</v>
      </c>
      <c r="O150" s="26"/>
      <c r="P150" s="139">
        <f>O150*H150</f>
        <v>0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R150" s="141" t="s">
        <v>156</v>
      </c>
      <c r="AT150" s="141" t="s">
        <v>93</v>
      </c>
      <c r="AU150" s="141" t="s">
        <v>47</v>
      </c>
      <c r="AY150" s="9" t="s">
        <v>82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9" t="s">
        <v>45</v>
      </c>
      <c r="BK150" s="142">
        <f>ROUND(I150*H150,2)</f>
        <v>0</v>
      </c>
      <c r="BL150" s="9" t="s">
        <v>156</v>
      </c>
      <c r="BM150" s="141" t="s">
        <v>167</v>
      </c>
    </row>
    <row r="151" spans="1:65" s="2" customFormat="1" ht="24" customHeight="1" x14ac:dyDescent="0.2">
      <c r="A151" s="16"/>
      <c r="B151" s="17"/>
      <c r="C151" s="145" t="s">
        <v>168</v>
      </c>
      <c r="D151" s="145" t="s">
        <v>93</v>
      </c>
      <c r="E151" s="146" t="s">
        <v>169</v>
      </c>
      <c r="F151" s="147" t="s">
        <v>170</v>
      </c>
      <c r="G151" s="148" t="s">
        <v>96</v>
      </c>
      <c r="H151" s="149">
        <v>45</v>
      </c>
      <c r="I151" s="150"/>
      <c r="J151" s="151">
        <f>ROUND(I151*H151,2)</f>
        <v>0</v>
      </c>
      <c r="K151" s="152"/>
      <c r="L151" s="19"/>
      <c r="M151" s="153" t="s">
        <v>0</v>
      </c>
      <c r="N151" s="154" t="s">
        <v>26</v>
      </c>
      <c r="O151" s="26"/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R151" s="141" t="s">
        <v>156</v>
      </c>
      <c r="AT151" s="141" t="s">
        <v>93</v>
      </c>
      <c r="AU151" s="141" t="s">
        <v>47</v>
      </c>
      <c r="AY151" s="9" t="s">
        <v>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9" t="s">
        <v>45</v>
      </c>
      <c r="BK151" s="142">
        <f>ROUND(I151*H151,2)</f>
        <v>0</v>
      </c>
      <c r="BL151" s="9" t="s">
        <v>156</v>
      </c>
      <c r="BM151" s="141" t="s">
        <v>171</v>
      </c>
    </row>
    <row r="152" spans="1:65" s="2" customFormat="1" ht="24" customHeight="1" x14ac:dyDescent="0.2">
      <c r="A152" s="16"/>
      <c r="B152" s="17"/>
      <c r="C152" s="145" t="s">
        <v>172</v>
      </c>
      <c r="D152" s="145" t="s">
        <v>93</v>
      </c>
      <c r="E152" s="146" t="s">
        <v>173</v>
      </c>
      <c r="F152" s="147" t="s">
        <v>174</v>
      </c>
      <c r="G152" s="148" t="s">
        <v>96</v>
      </c>
      <c r="H152" s="149">
        <v>45</v>
      </c>
      <c r="I152" s="150"/>
      <c r="J152" s="151">
        <f>ROUND(I152*H152,2)</f>
        <v>0</v>
      </c>
      <c r="K152" s="152"/>
      <c r="L152" s="19"/>
      <c r="M152" s="153" t="s">
        <v>0</v>
      </c>
      <c r="N152" s="154" t="s">
        <v>26</v>
      </c>
      <c r="O152" s="26"/>
      <c r="P152" s="139">
        <f>O152*H152</f>
        <v>0</v>
      </c>
      <c r="Q152" s="139">
        <v>7.3400000000000002E-3</v>
      </c>
      <c r="R152" s="139">
        <f>Q152*H152</f>
        <v>0.33029999999999998</v>
      </c>
      <c r="S152" s="139">
        <v>0</v>
      </c>
      <c r="T152" s="140">
        <f>S152*H152</f>
        <v>0</v>
      </c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R152" s="141" t="s">
        <v>156</v>
      </c>
      <c r="AT152" s="141" t="s">
        <v>93</v>
      </c>
      <c r="AU152" s="141" t="s">
        <v>47</v>
      </c>
      <c r="AY152" s="9" t="s">
        <v>82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9" t="s">
        <v>45</v>
      </c>
      <c r="BK152" s="142">
        <f>ROUND(I152*H152,2)</f>
        <v>0</v>
      </c>
      <c r="BL152" s="9" t="s">
        <v>156</v>
      </c>
      <c r="BM152" s="141" t="s">
        <v>175</v>
      </c>
    </row>
    <row r="153" spans="1:65" s="2" customFormat="1" ht="16.5" customHeight="1" x14ac:dyDescent="0.2">
      <c r="A153" s="16"/>
      <c r="B153" s="17"/>
      <c r="C153" s="145" t="s">
        <v>176</v>
      </c>
      <c r="D153" s="145" t="s">
        <v>93</v>
      </c>
      <c r="E153" s="146" t="s">
        <v>177</v>
      </c>
      <c r="F153" s="147" t="s">
        <v>178</v>
      </c>
      <c r="G153" s="148" t="s">
        <v>96</v>
      </c>
      <c r="H153" s="149">
        <v>45</v>
      </c>
      <c r="I153" s="150"/>
      <c r="J153" s="151">
        <f>ROUND(I153*H153,2)</f>
        <v>0</v>
      </c>
      <c r="K153" s="152"/>
      <c r="L153" s="19"/>
      <c r="M153" s="153" t="s">
        <v>0</v>
      </c>
      <c r="N153" s="154" t="s">
        <v>26</v>
      </c>
      <c r="O153" s="26"/>
      <c r="P153" s="139">
        <f>O153*H153</f>
        <v>0</v>
      </c>
      <c r="Q153" s="139">
        <v>9.0000000000000006E-5</v>
      </c>
      <c r="R153" s="139">
        <f>Q153*H153</f>
        <v>4.0500000000000006E-3</v>
      </c>
      <c r="S153" s="139">
        <v>0</v>
      </c>
      <c r="T153" s="140">
        <f>S153*H153</f>
        <v>0</v>
      </c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R153" s="141" t="s">
        <v>156</v>
      </c>
      <c r="AT153" s="141" t="s">
        <v>93</v>
      </c>
      <c r="AU153" s="141" t="s">
        <v>47</v>
      </c>
      <c r="AY153" s="9" t="s">
        <v>82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9" t="s">
        <v>45</v>
      </c>
      <c r="BK153" s="142">
        <f>ROUND(I153*H153,2)</f>
        <v>0</v>
      </c>
      <c r="BL153" s="9" t="s">
        <v>156</v>
      </c>
      <c r="BM153" s="141" t="s">
        <v>179</v>
      </c>
    </row>
    <row r="154" spans="1:65" s="2" customFormat="1" ht="24" customHeight="1" x14ac:dyDescent="0.2">
      <c r="A154" s="16"/>
      <c r="B154" s="17"/>
      <c r="C154" s="145" t="s">
        <v>180</v>
      </c>
      <c r="D154" s="145" t="s">
        <v>93</v>
      </c>
      <c r="E154" s="146" t="s">
        <v>181</v>
      </c>
      <c r="F154" s="147" t="s">
        <v>182</v>
      </c>
      <c r="G154" s="148" t="s">
        <v>96</v>
      </c>
      <c r="H154" s="149">
        <v>45</v>
      </c>
      <c r="I154" s="150"/>
      <c r="J154" s="151">
        <f>ROUND(I154*H154,2)</f>
        <v>0</v>
      </c>
      <c r="K154" s="152"/>
      <c r="L154" s="19"/>
      <c r="M154" s="155" t="s">
        <v>0</v>
      </c>
      <c r="N154" s="156" t="s">
        <v>26</v>
      </c>
      <c r="O154" s="157"/>
      <c r="P154" s="158">
        <f>O154*H154</f>
        <v>0</v>
      </c>
      <c r="Q154" s="158">
        <v>0</v>
      </c>
      <c r="R154" s="158">
        <f>Q154*H154</f>
        <v>0</v>
      </c>
      <c r="S154" s="158">
        <v>0</v>
      </c>
      <c r="T154" s="159">
        <f>S154*H154</f>
        <v>0</v>
      </c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R154" s="141" t="s">
        <v>156</v>
      </c>
      <c r="AT154" s="141" t="s">
        <v>93</v>
      </c>
      <c r="AU154" s="141" t="s">
        <v>47</v>
      </c>
      <c r="AY154" s="9" t="s">
        <v>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9" t="s">
        <v>45</v>
      </c>
      <c r="BK154" s="142">
        <f>ROUND(I154*H154,2)</f>
        <v>0</v>
      </c>
      <c r="BL154" s="9" t="s">
        <v>156</v>
      </c>
      <c r="BM154" s="141" t="s">
        <v>183</v>
      </c>
    </row>
    <row r="155" spans="1:65" s="2" customFormat="1" ht="6.95" customHeight="1" x14ac:dyDescent="0.2">
      <c r="A155" s="16"/>
      <c r="B155" s="21"/>
      <c r="C155" s="22"/>
      <c r="D155" s="22"/>
      <c r="E155" s="22"/>
      <c r="F155" s="22"/>
      <c r="G155" s="22"/>
      <c r="H155" s="22"/>
      <c r="I155" s="78"/>
      <c r="J155" s="22"/>
      <c r="K155" s="22"/>
      <c r="L155" s="19"/>
      <c r="M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</row>
  </sheetData>
  <sheetProtection password="CC35" sheet="1" objects="1" scenarios="1" formatColumns="0" formatRows="0" autoFilter="0"/>
  <autoFilter ref="C124:K154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53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3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3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9" t="s">
        <v>48</v>
      </c>
    </row>
    <row r="3" spans="1:46" s="1" customFormat="1" ht="6.95" customHeight="1" x14ac:dyDescent="0.2">
      <c r="B3" s="35"/>
      <c r="C3" s="36"/>
      <c r="D3" s="36"/>
      <c r="E3" s="36"/>
      <c r="F3" s="36"/>
      <c r="G3" s="36"/>
      <c r="H3" s="36"/>
      <c r="I3" s="37"/>
      <c r="J3" s="36"/>
      <c r="K3" s="36"/>
      <c r="L3" s="10"/>
      <c r="AT3" s="9" t="s">
        <v>47</v>
      </c>
    </row>
    <row r="4" spans="1:46" s="1" customFormat="1" ht="24.95" customHeight="1" x14ac:dyDescent="0.2">
      <c r="B4" s="10"/>
      <c r="D4" s="38" t="s">
        <v>50</v>
      </c>
      <c r="I4" s="34"/>
      <c r="L4" s="10"/>
      <c r="M4" s="39" t="s">
        <v>4</v>
      </c>
      <c r="AT4" s="9" t="s">
        <v>1</v>
      </c>
    </row>
    <row r="5" spans="1:46" s="1" customFormat="1" ht="6.95" customHeight="1" x14ac:dyDescent="0.2">
      <c r="B5" s="10"/>
      <c r="I5" s="34"/>
      <c r="L5" s="10"/>
    </row>
    <row r="6" spans="1:46" s="1" customFormat="1" ht="12" customHeight="1" x14ac:dyDescent="0.2">
      <c r="B6" s="10"/>
      <c r="D6" s="40" t="s">
        <v>5</v>
      </c>
      <c r="I6" s="34"/>
      <c r="L6" s="10"/>
    </row>
    <row r="7" spans="1:46" s="1" customFormat="1" ht="16.5" customHeight="1" x14ac:dyDescent="0.2">
      <c r="B7" s="10"/>
      <c r="E7" s="179" t="e">
        <f>#REF!</f>
        <v>#REF!</v>
      </c>
      <c r="F7" s="180"/>
      <c r="G7" s="180"/>
      <c r="H7" s="180"/>
      <c r="I7" s="34"/>
      <c r="L7" s="10"/>
    </row>
    <row r="8" spans="1:46" s="2" customFormat="1" ht="12" customHeight="1" x14ac:dyDescent="0.2">
      <c r="A8" s="16"/>
      <c r="B8" s="19"/>
      <c r="C8" s="16"/>
      <c r="D8" s="40" t="s">
        <v>51</v>
      </c>
      <c r="E8" s="16"/>
      <c r="F8" s="16"/>
      <c r="G8" s="16"/>
      <c r="H8" s="16"/>
      <c r="I8" s="41"/>
      <c r="J8" s="16"/>
      <c r="K8" s="16"/>
      <c r="L8" s="20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46" s="2" customFormat="1" ht="16.5" customHeight="1" x14ac:dyDescent="0.2">
      <c r="A9" s="16"/>
      <c r="B9" s="19"/>
      <c r="C9" s="16"/>
      <c r="D9" s="16"/>
      <c r="E9" s="181" t="s">
        <v>184</v>
      </c>
      <c r="F9" s="182"/>
      <c r="G9" s="182"/>
      <c r="H9" s="182"/>
      <c r="I9" s="41"/>
      <c r="J9" s="16"/>
      <c r="K9" s="16"/>
      <c r="L9" s="20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46" s="2" customFormat="1" x14ac:dyDescent="0.2">
      <c r="A10" s="16"/>
      <c r="B10" s="19"/>
      <c r="C10" s="16"/>
      <c r="D10" s="16"/>
      <c r="E10" s="16"/>
      <c r="F10" s="16"/>
      <c r="G10" s="16"/>
      <c r="H10" s="16"/>
      <c r="I10" s="41"/>
      <c r="J10" s="16"/>
      <c r="K10" s="16"/>
      <c r="L10" s="20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46" s="2" customFormat="1" ht="12" customHeight="1" x14ac:dyDescent="0.2">
      <c r="A11" s="16"/>
      <c r="B11" s="19"/>
      <c r="C11" s="16"/>
      <c r="D11" s="40" t="s">
        <v>6</v>
      </c>
      <c r="E11" s="16"/>
      <c r="F11" s="42" t="s">
        <v>0</v>
      </c>
      <c r="G11" s="16"/>
      <c r="H11" s="16"/>
      <c r="I11" s="43" t="s">
        <v>7</v>
      </c>
      <c r="J11" s="42" t="s">
        <v>0</v>
      </c>
      <c r="K11" s="16"/>
      <c r="L11" s="20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46" s="2" customFormat="1" ht="12" customHeight="1" x14ac:dyDescent="0.2">
      <c r="A12" s="16"/>
      <c r="B12" s="19"/>
      <c r="C12" s="16"/>
      <c r="D12" s="40" t="s">
        <v>8</v>
      </c>
      <c r="E12" s="16"/>
      <c r="F12" s="42" t="s">
        <v>9</v>
      </c>
      <c r="G12" s="16"/>
      <c r="H12" s="16"/>
      <c r="I12" s="43" t="s">
        <v>10</v>
      </c>
      <c r="J12" s="44" t="e">
        <f>#REF!</f>
        <v>#REF!</v>
      </c>
      <c r="K12" s="16"/>
      <c r="L12" s="20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46" s="2" customFormat="1" ht="10.9" customHeight="1" x14ac:dyDescent="0.2">
      <c r="A13" s="16"/>
      <c r="B13" s="19"/>
      <c r="C13" s="16"/>
      <c r="D13" s="16"/>
      <c r="E13" s="16"/>
      <c r="F13" s="16"/>
      <c r="G13" s="16"/>
      <c r="H13" s="16"/>
      <c r="I13" s="41"/>
      <c r="J13" s="16"/>
      <c r="K13" s="16"/>
      <c r="L13" s="20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46" s="2" customFormat="1" ht="12" customHeight="1" x14ac:dyDescent="0.2">
      <c r="A14" s="16"/>
      <c r="B14" s="19"/>
      <c r="C14" s="16"/>
      <c r="D14" s="40" t="s">
        <v>11</v>
      </c>
      <c r="E14" s="16"/>
      <c r="F14" s="16"/>
      <c r="G14" s="16"/>
      <c r="H14" s="16"/>
      <c r="I14" s="43" t="s">
        <v>12</v>
      </c>
      <c r="J14" s="42" t="s">
        <v>0</v>
      </c>
      <c r="K14" s="16"/>
      <c r="L14" s="20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46" s="2" customFormat="1" ht="18" customHeight="1" x14ac:dyDescent="0.2">
      <c r="A15" s="16"/>
      <c r="B15" s="19"/>
      <c r="C15" s="16"/>
      <c r="D15" s="16"/>
      <c r="E15" s="42" t="s">
        <v>13</v>
      </c>
      <c r="F15" s="16"/>
      <c r="G15" s="16"/>
      <c r="H15" s="16"/>
      <c r="I15" s="43" t="s">
        <v>14</v>
      </c>
      <c r="J15" s="42" t="s">
        <v>0</v>
      </c>
      <c r="K15" s="16"/>
      <c r="L15" s="20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46" s="2" customFormat="1" ht="6.95" customHeight="1" x14ac:dyDescent="0.2">
      <c r="A16" s="16"/>
      <c r="B16" s="19"/>
      <c r="C16" s="16"/>
      <c r="D16" s="16"/>
      <c r="E16" s="16"/>
      <c r="F16" s="16"/>
      <c r="G16" s="16"/>
      <c r="H16" s="16"/>
      <c r="I16" s="41"/>
      <c r="J16" s="16"/>
      <c r="K16" s="16"/>
      <c r="L16" s="20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s="2" customFormat="1" ht="12" customHeight="1" x14ac:dyDescent="0.2">
      <c r="A17" s="16"/>
      <c r="B17" s="19"/>
      <c r="C17" s="16"/>
      <c r="D17" s="40" t="s">
        <v>15</v>
      </c>
      <c r="E17" s="16"/>
      <c r="F17" s="16"/>
      <c r="G17" s="16"/>
      <c r="H17" s="16"/>
      <c r="I17" s="43" t="s">
        <v>12</v>
      </c>
      <c r="J17" s="14" t="e">
        <f>#REF!</f>
        <v>#REF!</v>
      </c>
      <c r="K17" s="16"/>
      <c r="L17" s="20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s="2" customFormat="1" ht="18" customHeight="1" x14ac:dyDescent="0.2">
      <c r="A18" s="16"/>
      <c r="B18" s="19"/>
      <c r="C18" s="16"/>
      <c r="D18" s="16"/>
      <c r="E18" s="183" t="e">
        <f>#REF!</f>
        <v>#REF!</v>
      </c>
      <c r="F18" s="184"/>
      <c r="G18" s="184"/>
      <c r="H18" s="184"/>
      <c r="I18" s="43" t="s">
        <v>14</v>
      </c>
      <c r="J18" s="14" t="e">
        <f>#REF!</f>
        <v>#REF!</v>
      </c>
      <c r="K18" s="16"/>
      <c r="L18" s="20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s="2" customFormat="1" ht="6.95" customHeight="1" x14ac:dyDescent="0.2">
      <c r="A19" s="16"/>
      <c r="B19" s="19"/>
      <c r="C19" s="16"/>
      <c r="D19" s="16"/>
      <c r="E19" s="16"/>
      <c r="F19" s="16"/>
      <c r="G19" s="16"/>
      <c r="H19" s="16"/>
      <c r="I19" s="41"/>
      <c r="J19" s="16"/>
      <c r="K19" s="16"/>
      <c r="L19" s="20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s="2" customFormat="1" ht="12" customHeight="1" x14ac:dyDescent="0.2">
      <c r="A20" s="16"/>
      <c r="B20" s="19"/>
      <c r="C20" s="16"/>
      <c r="D20" s="40" t="s">
        <v>16</v>
      </c>
      <c r="E20" s="16"/>
      <c r="F20" s="16"/>
      <c r="G20" s="16"/>
      <c r="H20" s="16"/>
      <c r="I20" s="43" t="s">
        <v>12</v>
      </c>
      <c r="J20" s="42" t="s">
        <v>0</v>
      </c>
      <c r="K20" s="16"/>
      <c r="L20" s="20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s="2" customFormat="1" ht="18" customHeight="1" x14ac:dyDescent="0.2">
      <c r="A21" s="16"/>
      <c r="B21" s="19"/>
      <c r="C21" s="16"/>
      <c r="D21" s="16"/>
      <c r="E21" s="42" t="s">
        <v>17</v>
      </c>
      <c r="F21" s="16"/>
      <c r="G21" s="16"/>
      <c r="H21" s="16"/>
      <c r="I21" s="43" t="s">
        <v>14</v>
      </c>
      <c r="J21" s="42" t="s">
        <v>0</v>
      </c>
      <c r="K21" s="16"/>
      <c r="L21" s="20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s="2" customFormat="1" ht="6.95" customHeight="1" x14ac:dyDescent="0.2">
      <c r="A22" s="16"/>
      <c r="B22" s="19"/>
      <c r="C22" s="16"/>
      <c r="D22" s="16"/>
      <c r="E22" s="16"/>
      <c r="F22" s="16"/>
      <c r="G22" s="16"/>
      <c r="H22" s="16"/>
      <c r="I22" s="41"/>
      <c r="J22" s="16"/>
      <c r="K22" s="16"/>
      <c r="L22" s="20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s="2" customFormat="1" ht="12" customHeight="1" x14ac:dyDescent="0.2">
      <c r="A23" s="16"/>
      <c r="B23" s="19"/>
      <c r="C23" s="16"/>
      <c r="D23" s="40" t="s">
        <v>18</v>
      </c>
      <c r="E23" s="16"/>
      <c r="F23" s="16"/>
      <c r="G23" s="16"/>
      <c r="H23" s="16"/>
      <c r="I23" s="43" t="s">
        <v>12</v>
      </c>
      <c r="J23" s="42" t="s">
        <v>0</v>
      </c>
      <c r="K23" s="16"/>
      <c r="L23" s="20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s="2" customFormat="1" ht="18" customHeight="1" x14ac:dyDescent="0.2">
      <c r="A24" s="16"/>
      <c r="B24" s="19"/>
      <c r="C24" s="16"/>
      <c r="D24" s="16"/>
      <c r="E24" s="42" t="s">
        <v>19</v>
      </c>
      <c r="F24" s="16"/>
      <c r="G24" s="16"/>
      <c r="H24" s="16"/>
      <c r="I24" s="43" t="s">
        <v>14</v>
      </c>
      <c r="J24" s="42" t="s">
        <v>0</v>
      </c>
      <c r="K24" s="16"/>
      <c r="L24" s="20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s="2" customFormat="1" ht="6.95" customHeight="1" x14ac:dyDescent="0.2">
      <c r="A25" s="16"/>
      <c r="B25" s="19"/>
      <c r="C25" s="16"/>
      <c r="D25" s="16"/>
      <c r="E25" s="16"/>
      <c r="F25" s="16"/>
      <c r="G25" s="16"/>
      <c r="H25" s="16"/>
      <c r="I25" s="41"/>
      <c r="J25" s="16"/>
      <c r="K25" s="16"/>
      <c r="L25" s="20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s="2" customFormat="1" ht="12" customHeight="1" x14ac:dyDescent="0.2">
      <c r="A26" s="16"/>
      <c r="B26" s="19"/>
      <c r="C26" s="16"/>
      <c r="D26" s="40" t="s">
        <v>20</v>
      </c>
      <c r="E26" s="16"/>
      <c r="F26" s="16"/>
      <c r="G26" s="16"/>
      <c r="H26" s="16"/>
      <c r="I26" s="41"/>
      <c r="J26" s="16"/>
      <c r="K26" s="16"/>
      <c r="L26" s="20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s="3" customFormat="1" ht="16.5" customHeight="1" x14ac:dyDescent="0.2">
      <c r="A27" s="45"/>
      <c r="B27" s="46"/>
      <c r="C27" s="45"/>
      <c r="D27" s="45"/>
      <c r="E27" s="185" t="s">
        <v>0</v>
      </c>
      <c r="F27" s="185"/>
      <c r="G27" s="185"/>
      <c r="H27" s="185"/>
      <c r="I27" s="47"/>
      <c r="J27" s="45"/>
      <c r="K27" s="45"/>
      <c r="L27" s="48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</row>
    <row r="28" spans="1:31" s="2" customFormat="1" ht="6.95" customHeight="1" x14ac:dyDescent="0.2">
      <c r="A28" s="16"/>
      <c r="B28" s="19"/>
      <c r="C28" s="16"/>
      <c r="D28" s="16"/>
      <c r="E28" s="16"/>
      <c r="F28" s="16"/>
      <c r="G28" s="16"/>
      <c r="H28" s="16"/>
      <c r="I28" s="41"/>
      <c r="J28" s="16"/>
      <c r="K28" s="16"/>
      <c r="L28" s="20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2" customFormat="1" ht="6.95" customHeight="1" x14ac:dyDescent="0.2">
      <c r="A29" s="16"/>
      <c r="B29" s="19"/>
      <c r="C29" s="16"/>
      <c r="D29" s="49"/>
      <c r="E29" s="49"/>
      <c r="F29" s="49"/>
      <c r="G29" s="49"/>
      <c r="H29" s="49"/>
      <c r="I29" s="50"/>
      <c r="J29" s="49"/>
      <c r="K29" s="49"/>
      <c r="L29" s="20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2" customFormat="1" ht="25.35" customHeight="1" x14ac:dyDescent="0.2">
      <c r="A30" s="16"/>
      <c r="B30" s="19"/>
      <c r="C30" s="16"/>
      <c r="D30" s="51" t="s">
        <v>21</v>
      </c>
      <c r="E30" s="16"/>
      <c r="F30" s="16"/>
      <c r="G30" s="16"/>
      <c r="H30" s="16"/>
      <c r="I30" s="41"/>
      <c r="J30" s="52">
        <f>ROUND(J120, 2)</f>
        <v>0</v>
      </c>
      <c r="K30" s="16"/>
      <c r="L30" s="20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2" customFormat="1" ht="6.95" customHeight="1" x14ac:dyDescent="0.2">
      <c r="A31" s="16"/>
      <c r="B31" s="19"/>
      <c r="C31" s="16"/>
      <c r="D31" s="49"/>
      <c r="E31" s="49"/>
      <c r="F31" s="49"/>
      <c r="G31" s="49"/>
      <c r="H31" s="49"/>
      <c r="I31" s="50"/>
      <c r="J31" s="49"/>
      <c r="K31" s="49"/>
      <c r="L31" s="20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s="2" customFormat="1" ht="14.45" customHeight="1" x14ac:dyDescent="0.2">
      <c r="A32" s="16"/>
      <c r="B32" s="19"/>
      <c r="C32" s="16"/>
      <c r="D32" s="16"/>
      <c r="E32" s="16"/>
      <c r="F32" s="53" t="s">
        <v>23</v>
      </c>
      <c r="G32" s="16"/>
      <c r="H32" s="16"/>
      <c r="I32" s="54" t="s">
        <v>22</v>
      </c>
      <c r="J32" s="53" t="s">
        <v>24</v>
      </c>
      <c r="K32" s="16"/>
      <c r="L32" s="20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1" s="2" customFormat="1" ht="14.45" customHeight="1" x14ac:dyDescent="0.2">
      <c r="A33" s="16"/>
      <c r="B33" s="19"/>
      <c r="C33" s="16"/>
      <c r="D33" s="55" t="s">
        <v>25</v>
      </c>
      <c r="E33" s="40" t="s">
        <v>26</v>
      </c>
      <c r="F33" s="56">
        <f>ROUND((SUM(BE120:BE152)),  2)</f>
        <v>0</v>
      </c>
      <c r="G33" s="16"/>
      <c r="H33" s="16"/>
      <c r="I33" s="57">
        <v>0.21</v>
      </c>
      <c r="J33" s="56">
        <f>ROUND(((SUM(BE120:BE152))*I33),  2)</f>
        <v>0</v>
      </c>
      <c r="K33" s="16"/>
      <c r="L33" s="20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s="2" customFormat="1" ht="14.45" customHeight="1" x14ac:dyDescent="0.2">
      <c r="A34" s="16"/>
      <c r="B34" s="19"/>
      <c r="C34" s="16"/>
      <c r="D34" s="16"/>
      <c r="E34" s="40" t="s">
        <v>27</v>
      </c>
      <c r="F34" s="56">
        <f>ROUND((SUM(BF120:BF152)),  2)</f>
        <v>0</v>
      </c>
      <c r="G34" s="16"/>
      <c r="H34" s="16"/>
      <c r="I34" s="57">
        <v>0.15</v>
      </c>
      <c r="J34" s="56">
        <f>ROUND(((SUM(BF120:BF152))*I34),  2)</f>
        <v>0</v>
      </c>
      <c r="K34" s="16"/>
      <c r="L34" s="20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s="2" customFormat="1" ht="14.45" hidden="1" customHeight="1" x14ac:dyDescent="0.2">
      <c r="A35" s="16"/>
      <c r="B35" s="19"/>
      <c r="C35" s="16"/>
      <c r="D35" s="16"/>
      <c r="E35" s="40" t="s">
        <v>28</v>
      </c>
      <c r="F35" s="56">
        <f>ROUND((SUM(BG120:BG152)),  2)</f>
        <v>0</v>
      </c>
      <c r="G35" s="16"/>
      <c r="H35" s="16"/>
      <c r="I35" s="57">
        <v>0.21</v>
      </c>
      <c r="J35" s="56">
        <f>0</f>
        <v>0</v>
      </c>
      <c r="K35" s="16"/>
      <c r="L35" s="20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s="2" customFormat="1" ht="14.45" hidden="1" customHeight="1" x14ac:dyDescent="0.2">
      <c r="A36" s="16"/>
      <c r="B36" s="19"/>
      <c r="C36" s="16"/>
      <c r="D36" s="16"/>
      <c r="E36" s="40" t="s">
        <v>29</v>
      </c>
      <c r="F36" s="56">
        <f>ROUND((SUM(BH120:BH152)),  2)</f>
        <v>0</v>
      </c>
      <c r="G36" s="16"/>
      <c r="H36" s="16"/>
      <c r="I36" s="57">
        <v>0.15</v>
      </c>
      <c r="J36" s="56">
        <f>0</f>
        <v>0</v>
      </c>
      <c r="K36" s="16"/>
      <c r="L36" s="20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s="2" customFormat="1" ht="14.45" hidden="1" customHeight="1" x14ac:dyDescent="0.2">
      <c r="A37" s="16"/>
      <c r="B37" s="19"/>
      <c r="C37" s="16"/>
      <c r="D37" s="16"/>
      <c r="E37" s="40" t="s">
        <v>30</v>
      </c>
      <c r="F37" s="56">
        <f>ROUND((SUM(BI120:BI152)),  2)</f>
        <v>0</v>
      </c>
      <c r="G37" s="16"/>
      <c r="H37" s="16"/>
      <c r="I37" s="57">
        <v>0</v>
      </c>
      <c r="J37" s="56">
        <f>0</f>
        <v>0</v>
      </c>
      <c r="K37" s="16"/>
      <c r="L37" s="20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s="2" customFormat="1" ht="6.95" customHeight="1" x14ac:dyDescent="0.2">
      <c r="A38" s="16"/>
      <c r="B38" s="19"/>
      <c r="C38" s="16"/>
      <c r="D38" s="16"/>
      <c r="E38" s="16"/>
      <c r="F38" s="16"/>
      <c r="G38" s="16"/>
      <c r="H38" s="16"/>
      <c r="I38" s="41"/>
      <c r="J38" s="16"/>
      <c r="K38" s="16"/>
      <c r="L38" s="20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s="2" customFormat="1" ht="25.35" customHeight="1" x14ac:dyDescent="0.2">
      <c r="A39" s="16"/>
      <c r="B39" s="19"/>
      <c r="C39" s="58"/>
      <c r="D39" s="59" t="s">
        <v>31</v>
      </c>
      <c r="E39" s="60"/>
      <c r="F39" s="60"/>
      <c r="G39" s="61" t="s">
        <v>32</v>
      </c>
      <c r="H39" s="62" t="s">
        <v>33</v>
      </c>
      <c r="I39" s="63"/>
      <c r="J39" s="64">
        <f>SUM(J30:J37)</f>
        <v>0</v>
      </c>
      <c r="K39" s="65"/>
      <c r="L39" s="20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s="2" customFormat="1" ht="14.45" customHeight="1" x14ac:dyDescent="0.2">
      <c r="A40" s="16"/>
      <c r="B40" s="19"/>
      <c r="C40" s="16"/>
      <c r="D40" s="16"/>
      <c r="E40" s="16"/>
      <c r="F40" s="16"/>
      <c r="G40" s="16"/>
      <c r="H40" s="16"/>
      <c r="I40" s="41"/>
      <c r="J40" s="16"/>
      <c r="K40" s="16"/>
      <c r="L40" s="20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s="1" customFormat="1" ht="14.45" customHeight="1" x14ac:dyDescent="0.2">
      <c r="B41" s="10"/>
      <c r="I41" s="34"/>
      <c r="L41" s="10"/>
    </row>
    <row r="42" spans="1:31" s="1" customFormat="1" ht="14.45" customHeight="1" x14ac:dyDescent="0.2">
      <c r="B42" s="10"/>
      <c r="I42" s="34"/>
      <c r="L42" s="10"/>
    </row>
    <row r="43" spans="1:31" s="1" customFormat="1" ht="14.45" customHeight="1" x14ac:dyDescent="0.2">
      <c r="B43" s="10"/>
      <c r="I43" s="34"/>
      <c r="L43" s="10"/>
    </row>
    <row r="44" spans="1:31" s="1" customFormat="1" ht="14.45" customHeight="1" x14ac:dyDescent="0.2">
      <c r="B44" s="10"/>
      <c r="I44" s="34"/>
      <c r="L44" s="10"/>
    </row>
    <row r="45" spans="1:31" s="1" customFormat="1" ht="14.45" customHeight="1" x14ac:dyDescent="0.2">
      <c r="B45" s="10"/>
      <c r="I45" s="34"/>
      <c r="L45" s="10"/>
    </row>
    <row r="46" spans="1:31" s="1" customFormat="1" ht="14.45" customHeight="1" x14ac:dyDescent="0.2">
      <c r="B46" s="10"/>
      <c r="I46" s="34"/>
      <c r="L46" s="10"/>
    </row>
    <row r="47" spans="1:31" s="1" customFormat="1" ht="14.45" customHeight="1" x14ac:dyDescent="0.2">
      <c r="B47" s="10"/>
      <c r="I47" s="34"/>
      <c r="L47" s="10"/>
    </row>
    <row r="48" spans="1:31" s="1" customFormat="1" ht="14.45" customHeight="1" x14ac:dyDescent="0.2">
      <c r="B48" s="10"/>
      <c r="I48" s="34"/>
      <c r="L48" s="10"/>
    </row>
    <row r="49" spans="1:31" s="1" customFormat="1" ht="14.45" customHeight="1" x14ac:dyDescent="0.2">
      <c r="B49" s="10"/>
      <c r="I49" s="34"/>
      <c r="L49" s="10"/>
    </row>
    <row r="50" spans="1:31" s="2" customFormat="1" ht="14.45" customHeight="1" x14ac:dyDescent="0.2">
      <c r="B50" s="20"/>
      <c r="D50" s="66" t="s">
        <v>34</v>
      </c>
      <c r="E50" s="67"/>
      <c r="F50" s="67"/>
      <c r="G50" s="66" t="s">
        <v>35</v>
      </c>
      <c r="H50" s="67"/>
      <c r="I50" s="68"/>
      <c r="J50" s="67"/>
      <c r="K50" s="67"/>
      <c r="L50" s="20"/>
    </row>
    <row r="51" spans="1:31" x14ac:dyDescent="0.2">
      <c r="B51" s="10"/>
      <c r="L51" s="10"/>
    </row>
    <row r="52" spans="1:31" x14ac:dyDescent="0.2">
      <c r="B52" s="10"/>
      <c r="L52" s="10"/>
    </row>
    <row r="53" spans="1:31" x14ac:dyDescent="0.2">
      <c r="B53" s="10"/>
      <c r="L53" s="10"/>
    </row>
    <row r="54" spans="1:31" x14ac:dyDescent="0.2">
      <c r="B54" s="10"/>
      <c r="L54" s="10"/>
    </row>
    <row r="55" spans="1:31" x14ac:dyDescent="0.2">
      <c r="B55" s="10"/>
      <c r="L55" s="10"/>
    </row>
    <row r="56" spans="1:31" x14ac:dyDescent="0.2">
      <c r="B56" s="10"/>
      <c r="L56" s="10"/>
    </row>
    <row r="57" spans="1:31" x14ac:dyDescent="0.2">
      <c r="B57" s="10"/>
      <c r="L57" s="10"/>
    </row>
    <row r="58" spans="1:31" x14ac:dyDescent="0.2">
      <c r="B58" s="10"/>
      <c r="L58" s="10"/>
    </row>
    <row r="59" spans="1:31" x14ac:dyDescent="0.2">
      <c r="B59" s="10"/>
      <c r="L59" s="10"/>
    </row>
    <row r="60" spans="1:31" x14ac:dyDescent="0.2">
      <c r="B60" s="10"/>
      <c r="L60" s="10"/>
    </row>
    <row r="61" spans="1:31" s="2" customFormat="1" ht="12.75" x14ac:dyDescent="0.2">
      <c r="A61" s="16"/>
      <c r="B61" s="19"/>
      <c r="C61" s="16"/>
      <c r="D61" s="69" t="s">
        <v>36</v>
      </c>
      <c r="E61" s="70"/>
      <c r="F61" s="71" t="s">
        <v>37</v>
      </c>
      <c r="G61" s="69" t="s">
        <v>36</v>
      </c>
      <c r="H61" s="70"/>
      <c r="I61" s="72"/>
      <c r="J61" s="73" t="s">
        <v>37</v>
      </c>
      <c r="K61" s="70"/>
      <c r="L61" s="20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x14ac:dyDescent="0.2">
      <c r="B62" s="10"/>
      <c r="L62" s="10"/>
    </row>
    <row r="63" spans="1:31" x14ac:dyDescent="0.2">
      <c r="B63" s="10"/>
      <c r="L63" s="10"/>
    </row>
    <row r="64" spans="1:31" x14ac:dyDescent="0.2">
      <c r="B64" s="10"/>
      <c r="L64" s="10"/>
    </row>
    <row r="65" spans="1:31" s="2" customFormat="1" ht="12.75" x14ac:dyDescent="0.2">
      <c r="A65" s="16"/>
      <c r="B65" s="19"/>
      <c r="C65" s="16"/>
      <c r="D65" s="66" t="s">
        <v>38</v>
      </c>
      <c r="E65" s="74"/>
      <c r="F65" s="74"/>
      <c r="G65" s="66" t="s">
        <v>39</v>
      </c>
      <c r="H65" s="74"/>
      <c r="I65" s="75"/>
      <c r="J65" s="74"/>
      <c r="K65" s="74"/>
      <c r="L65" s="20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 x14ac:dyDescent="0.2">
      <c r="B66" s="10"/>
      <c r="L66" s="10"/>
    </row>
    <row r="67" spans="1:31" x14ac:dyDescent="0.2">
      <c r="B67" s="10"/>
      <c r="L67" s="10"/>
    </row>
    <row r="68" spans="1:31" x14ac:dyDescent="0.2">
      <c r="B68" s="10"/>
      <c r="L68" s="10"/>
    </row>
    <row r="69" spans="1:31" x14ac:dyDescent="0.2">
      <c r="B69" s="10"/>
      <c r="L69" s="10"/>
    </row>
    <row r="70" spans="1:31" x14ac:dyDescent="0.2">
      <c r="B70" s="10"/>
      <c r="L70" s="10"/>
    </row>
    <row r="71" spans="1:31" x14ac:dyDescent="0.2">
      <c r="B71" s="10"/>
      <c r="L71" s="10"/>
    </row>
    <row r="72" spans="1:31" x14ac:dyDescent="0.2">
      <c r="B72" s="10"/>
      <c r="L72" s="10"/>
    </row>
    <row r="73" spans="1:31" x14ac:dyDescent="0.2">
      <c r="B73" s="10"/>
      <c r="L73" s="10"/>
    </row>
    <row r="74" spans="1:31" x14ac:dyDescent="0.2">
      <c r="B74" s="10"/>
      <c r="L74" s="10"/>
    </row>
    <row r="75" spans="1:31" x14ac:dyDescent="0.2">
      <c r="B75" s="10"/>
      <c r="L75" s="10"/>
    </row>
    <row r="76" spans="1:31" s="2" customFormat="1" ht="12.75" x14ac:dyDescent="0.2">
      <c r="A76" s="16"/>
      <c r="B76" s="19"/>
      <c r="C76" s="16"/>
      <c r="D76" s="69" t="s">
        <v>36</v>
      </c>
      <c r="E76" s="70"/>
      <c r="F76" s="71" t="s">
        <v>37</v>
      </c>
      <c r="G76" s="69" t="s">
        <v>36</v>
      </c>
      <c r="H76" s="70"/>
      <c r="I76" s="72"/>
      <c r="J76" s="73" t="s">
        <v>37</v>
      </c>
      <c r="K76" s="70"/>
      <c r="L76" s="20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1:31" s="2" customFormat="1" ht="14.45" customHeight="1" x14ac:dyDescent="0.2">
      <c r="A77" s="16"/>
      <c r="B77" s="76"/>
      <c r="C77" s="77"/>
      <c r="D77" s="77"/>
      <c r="E77" s="77"/>
      <c r="F77" s="77"/>
      <c r="G77" s="77"/>
      <c r="H77" s="77"/>
      <c r="I77" s="78"/>
      <c r="J77" s="77"/>
      <c r="K77" s="77"/>
      <c r="L77" s="20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81" spans="1:47" s="2" customFormat="1" ht="6.95" customHeight="1" x14ac:dyDescent="0.2">
      <c r="A81" s="16"/>
      <c r="B81" s="79"/>
      <c r="C81" s="80"/>
      <c r="D81" s="80"/>
      <c r="E81" s="80"/>
      <c r="F81" s="80"/>
      <c r="G81" s="80"/>
      <c r="H81" s="80"/>
      <c r="I81" s="81"/>
      <c r="J81" s="80"/>
      <c r="K81" s="80"/>
      <c r="L81" s="20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</row>
    <row r="82" spans="1:47" s="2" customFormat="1" ht="24.95" customHeight="1" x14ac:dyDescent="0.2">
      <c r="A82" s="16"/>
      <c r="B82" s="17"/>
      <c r="C82" s="11" t="s">
        <v>53</v>
      </c>
      <c r="D82" s="18"/>
      <c r="E82" s="18"/>
      <c r="F82" s="18"/>
      <c r="G82" s="18"/>
      <c r="H82" s="18"/>
      <c r="I82" s="41"/>
      <c r="J82" s="18"/>
      <c r="K82" s="18"/>
      <c r="L82" s="20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</row>
    <row r="83" spans="1:47" s="2" customFormat="1" ht="6.95" customHeight="1" x14ac:dyDescent="0.2">
      <c r="A83" s="16"/>
      <c r="B83" s="17"/>
      <c r="C83" s="18"/>
      <c r="D83" s="18"/>
      <c r="E83" s="18"/>
      <c r="F83" s="18"/>
      <c r="G83" s="18"/>
      <c r="H83" s="18"/>
      <c r="I83" s="41"/>
      <c r="J83" s="18"/>
      <c r="K83" s="18"/>
      <c r="L83" s="20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</row>
    <row r="84" spans="1:47" s="2" customFormat="1" ht="12" customHeight="1" x14ac:dyDescent="0.2">
      <c r="A84" s="16"/>
      <c r="B84" s="17"/>
      <c r="C84" s="13" t="s">
        <v>5</v>
      </c>
      <c r="D84" s="18"/>
      <c r="E84" s="18"/>
      <c r="F84" s="18"/>
      <c r="G84" s="18"/>
      <c r="H84" s="18"/>
      <c r="I84" s="41"/>
      <c r="J84" s="18"/>
      <c r="K84" s="18"/>
      <c r="L84" s="20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</row>
    <row r="85" spans="1:47" s="2" customFormat="1" ht="16.5" customHeight="1" x14ac:dyDescent="0.2">
      <c r="A85" s="16"/>
      <c r="B85" s="17"/>
      <c r="C85" s="18"/>
      <c r="D85" s="18"/>
      <c r="E85" s="177" t="e">
        <f>E7</f>
        <v>#REF!</v>
      </c>
      <c r="F85" s="178"/>
      <c r="G85" s="178"/>
      <c r="H85" s="178"/>
      <c r="I85" s="41"/>
      <c r="J85" s="18"/>
      <c r="K85" s="18"/>
      <c r="L85" s="20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</row>
    <row r="86" spans="1:47" s="2" customFormat="1" ht="12" customHeight="1" x14ac:dyDescent="0.2">
      <c r="A86" s="16"/>
      <c r="B86" s="17"/>
      <c r="C86" s="13" t="s">
        <v>51</v>
      </c>
      <c r="D86" s="18"/>
      <c r="E86" s="18"/>
      <c r="F86" s="18"/>
      <c r="G86" s="18"/>
      <c r="H86" s="18"/>
      <c r="I86" s="41"/>
      <c r="J86" s="18"/>
      <c r="K86" s="18"/>
      <c r="L86" s="20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</row>
    <row r="87" spans="1:47" s="2" customFormat="1" ht="16.5" customHeight="1" x14ac:dyDescent="0.2">
      <c r="A87" s="16"/>
      <c r="B87" s="17"/>
      <c r="C87" s="18"/>
      <c r="D87" s="18"/>
      <c r="E87" s="175" t="str">
        <f>E9</f>
        <v>2019-16-2 - SO 401 - Elektromontážní práce</v>
      </c>
      <c r="F87" s="176"/>
      <c r="G87" s="176"/>
      <c r="H87" s="176"/>
      <c r="I87" s="41"/>
      <c r="J87" s="18"/>
      <c r="K87" s="18"/>
      <c r="L87" s="20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</row>
    <row r="88" spans="1:47" s="2" customFormat="1" ht="6.95" customHeight="1" x14ac:dyDescent="0.2">
      <c r="A88" s="16"/>
      <c r="B88" s="17"/>
      <c r="C88" s="18"/>
      <c r="D88" s="18"/>
      <c r="E88" s="18"/>
      <c r="F88" s="18"/>
      <c r="G88" s="18"/>
      <c r="H88" s="18"/>
      <c r="I88" s="41"/>
      <c r="J88" s="18"/>
      <c r="K88" s="18"/>
      <c r="L88" s="20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</row>
    <row r="89" spans="1:47" s="2" customFormat="1" ht="12" customHeight="1" x14ac:dyDescent="0.2">
      <c r="A89" s="16"/>
      <c r="B89" s="17"/>
      <c r="C89" s="13" t="s">
        <v>8</v>
      </c>
      <c r="D89" s="18"/>
      <c r="E89" s="18"/>
      <c r="F89" s="12" t="str">
        <f>F12</f>
        <v>PŘELOUČ</v>
      </c>
      <c r="G89" s="18"/>
      <c r="H89" s="18"/>
      <c r="I89" s="43" t="s">
        <v>10</v>
      </c>
      <c r="J89" s="25" t="e">
        <f>IF(J12="","",J12)</f>
        <v>#REF!</v>
      </c>
      <c r="K89" s="18"/>
      <c r="L89" s="20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</row>
    <row r="90" spans="1:47" s="2" customFormat="1" ht="6.95" customHeight="1" x14ac:dyDescent="0.2">
      <c r="A90" s="16"/>
      <c r="B90" s="17"/>
      <c r="C90" s="18"/>
      <c r="D90" s="18"/>
      <c r="E90" s="18"/>
      <c r="F90" s="18"/>
      <c r="G90" s="18"/>
      <c r="H90" s="18"/>
      <c r="I90" s="41"/>
      <c r="J90" s="18"/>
      <c r="K90" s="18"/>
      <c r="L90" s="20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</row>
    <row r="91" spans="1:47" s="2" customFormat="1" ht="27.95" customHeight="1" x14ac:dyDescent="0.2">
      <c r="A91" s="16"/>
      <c r="B91" s="17"/>
      <c r="C91" s="13" t="s">
        <v>11</v>
      </c>
      <c r="D91" s="18"/>
      <c r="E91" s="18"/>
      <c r="F91" s="12" t="str">
        <f>E15</f>
        <v>PARDUBICKÝ KRAJ, KOMENSKÉHO N. 125, PARDUBICE</v>
      </c>
      <c r="G91" s="18"/>
      <c r="H91" s="18"/>
      <c r="I91" s="43" t="s">
        <v>16</v>
      </c>
      <c r="J91" s="15" t="str">
        <f>E21</f>
        <v>ING, JOSEF JANÁK</v>
      </c>
      <c r="K91" s="18"/>
      <c r="L91" s="20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</row>
    <row r="92" spans="1:47" s="2" customFormat="1" ht="27.95" customHeight="1" x14ac:dyDescent="0.2">
      <c r="A92" s="16"/>
      <c r="B92" s="17"/>
      <c r="C92" s="13" t="s">
        <v>15</v>
      </c>
      <c r="D92" s="18"/>
      <c r="E92" s="18"/>
      <c r="F92" s="12" t="e">
        <f>IF(E18="","",E18)</f>
        <v>#REF!</v>
      </c>
      <c r="G92" s="18"/>
      <c r="H92" s="18"/>
      <c r="I92" s="43" t="s">
        <v>18</v>
      </c>
      <c r="J92" s="15" t="str">
        <f>E24</f>
        <v>MDS PROJEKT, VYSOKÉ MÝTO</v>
      </c>
      <c r="K92" s="18"/>
      <c r="L92" s="20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</row>
    <row r="93" spans="1:47" s="2" customFormat="1" ht="10.35" customHeight="1" x14ac:dyDescent="0.2">
      <c r="A93" s="16"/>
      <c r="B93" s="17"/>
      <c r="C93" s="18"/>
      <c r="D93" s="18"/>
      <c r="E93" s="18"/>
      <c r="F93" s="18"/>
      <c r="G93" s="18"/>
      <c r="H93" s="18"/>
      <c r="I93" s="41"/>
      <c r="J93" s="18"/>
      <c r="K93" s="18"/>
      <c r="L93" s="20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</row>
    <row r="94" spans="1:47" s="2" customFormat="1" ht="29.25" customHeight="1" x14ac:dyDescent="0.2">
      <c r="A94" s="16"/>
      <c r="B94" s="17"/>
      <c r="C94" s="82" t="s">
        <v>54</v>
      </c>
      <c r="D94" s="83"/>
      <c r="E94" s="83"/>
      <c r="F94" s="83"/>
      <c r="G94" s="83"/>
      <c r="H94" s="83"/>
      <c r="I94" s="84"/>
      <c r="J94" s="85" t="s">
        <v>55</v>
      </c>
      <c r="K94" s="83"/>
      <c r="L94" s="20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</row>
    <row r="95" spans="1:47" s="2" customFormat="1" ht="10.35" customHeight="1" x14ac:dyDescent="0.2">
      <c r="A95" s="16"/>
      <c r="B95" s="17"/>
      <c r="C95" s="18"/>
      <c r="D95" s="18"/>
      <c r="E95" s="18"/>
      <c r="F95" s="18"/>
      <c r="G95" s="18"/>
      <c r="H95" s="18"/>
      <c r="I95" s="41"/>
      <c r="J95" s="18"/>
      <c r="K95" s="18"/>
      <c r="L95" s="20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</row>
    <row r="96" spans="1:47" s="2" customFormat="1" ht="22.9" customHeight="1" x14ac:dyDescent="0.2">
      <c r="A96" s="16"/>
      <c r="B96" s="17"/>
      <c r="C96" s="86" t="s">
        <v>56</v>
      </c>
      <c r="D96" s="18"/>
      <c r="E96" s="18"/>
      <c r="F96" s="18"/>
      <c r="G96" s="18"/>
      <c r="H96" s="18"/>
      <c r="I96" s="41"/>
      <c r="J96" s="33">
        <f>J120</f>
        <v>0</v>
      </c>
      <c r="K96" s="18"/>
      <c r="L96" s="20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U96" s="9" t="s">
        <v>57</v>
      </c>
    </row>
    <row r="97" spans="1:31" s="4" customFormat="1" ht="24.95" customHeight="1" x14ac:dyDescent="0.2">
      <c r="B97" s="87"/>
      <c r="C97" s="88"/>
      <c r="D97" s="89" t="s">
        <v>61</v>
      </c>
      <c r="E97" s="90"/>
      <c r="F97" s="90"/>
      <c r="G97" s="90"/>
      <c r="H97" s="90"/>
      <c r="I97" s="91"/>
      <c r="J97" s="92">
        <f>J121</f>
        <v>0</v>
      </c>
      <c r="K97" s="88"/>
      <c r="L97" s="93"/>
    </row>
    <row r="98" spans="1:31" s="5" customFormat="1" ht="19.899999999999999" customHeight="1" x14ac:dyDescent="0.2">
      <c r="B98" s="94"/>
      <c r="C98" s="95"/>
      <c r="D98" s="96" t="s">
        <v>62</v>
      </c>
      <c r="E98" s="97"/>
      <c r="F98" s="97"/>
      <c r="G98" s="97"/>
      <c r="H98" s="97"/>
      <c r="I98" s="98"/>
      <c r="J98" s="99">
        <f>J122</f>
        <v>0</v>
      </c>
      <c r="K98" s="95"/>
      <c r="L98" s="100"/>
    </row>
    <row r="99" spans="1:31" s="4" customFormat="1" ht="24.95" customHeight="1" x14ac:dyDescent="0.2">
      <c r="B99" s="87"/>
      <c r="C99" s="88"/>
      <c r="D99" s="89" t="s">
        <v>63</v>
      </c>
      <c r="E99" s="90"/>
      <c r="F99" s="90"/>
      <c r="G99" s="90"/>
      <c r="H99" s="90"/>
      <c r="I99" s="91"/>
      <c r="J99" s="92">
        <f>J141</f>
        <v>0</v>
      </c>
      <c r="K99" s="88"/>
      <c r="L99" s="93"/>
    </row>
    <row r="100" spans="1:31" s="5" customFormat="1" ht="19.899999999999999" customHeight="1" x14ac:dyDescent="0.2">
      <c r="B100" s="94"/>
      <c r="C100" s="95"/>
      <c r="D100" s="96" t="s">
        <v>64</v>
      </c>
      <c r="E100" s="97"/>
      <c r="F100" s="97"/>
      <c r="G100" s="97"/>
      <c r="H100" s="97"/>
      <c r="I100" s="98"/>
      <c r="J100" s="99">
        <f>J142</f>
        <v>0</v>
      </c>
      <c r="K100" s="95"/>
      <c r="L100" s="100"/>
    </row>
    <row r="101" spans="1:31" s="2" customFormat="1" ht="21.75" customHeight="1" x14ac:dyDescent="0.2">
      <c r="A101" s="16"/>
      <c r="B101" s="17"/>
      <c r="C101" s="18"/>
      <c r="D101" s="18"/>
      <c r="E101" s="18"/>
      <c r="F101" s="18"/>
      <c r="G101" s="18"/>
      <c r="H101" s="18"/>
      <c r="I101" s="41"/>
      <c r="J101" s="18"/>
      <c r="K101" s="18"/>
      <c r="L101" s="20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</row>
    <row r="102" spans="1:31" s="2" customFormat="1" ht="6.95" customHeight="1" x14ac:dyDescent="0.2">
      <c r="A102" s="16"/>
      <c r="B102" s="21"/>
      <c r="C102" s="22"/>
      <c r="D102" s="22"/>
      <c r="E102" s="22"/>
      <c r="F102" s="22"/>
      <c r="G102" s="22"/>
      <c r="H102" s="22"/>
      <c r="I102" s="78"/>
      <c r="J102" s="22"/>
      <c r="K102" s="22"/>
      <c r="L102" s="20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</row>
    <row r="106" spans="1:31" s="2" customFormat="1" ht="6.95" customHeight="1" x14ac:dyDescent="0.2">
      <c r="A106" s="16"/>
      <c r="B106" s="23"/>
      <c r="C106" s="24"/>
      <c r="D106" s="24"/>
      <c r="E106" s="24"/>
      <c r="F106" s="24"/>
      <c r="G106" s="24"/>
      <c r="H106" s="24"/>
      <c r="I106" s="81"/>
      <c r="J106" s="24"/>
      <c r="K106" s="24"/>
      <c r="L106" s="20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</row>
    <row r="107" spans="1:31" s="2" customFormat="1" ht="24.95" customHeight="1" x14ac:dyDescent="0.2">
      <c r="A107" s="16"/>
      <c r="B107" s="17"/>
      <c r="C107" s="11" t="s">
        <v>67</v>
      </c>
      <c r="D107" s="18"/>
      <c r="E107" s="18"/>
      <c r="F107" s="18"/>
      <c r="G107" s="18"/>
      <c r="H107" s="18"/>
      <c r="I107" s="41"/>
      <c r="J107" s="18"/>
      <c r="K107" s="18"/>
      <c r="L107" s="20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</row>
    <row r="108" spans="1:31" s="2" customFormat="1" ht="6.95" customHeight="1" x14ac:dyDescent="0.2">
      <c r="A108" s="16"/>
      <c r="B108" s="17"/>
      <c r="C108" s="18"/>
      <c r="D108" s="18"/>
      <c r="E108" s="18"/>
      <c r="F108" s="18"/>
      <c r="G108" s="18"/>
      <c r="H108" s="18"/>
      <c r="I108" s="41"/>
      <c r="J108" s="18"/>
      <c r="K108" s="18"/>
      <c r="L108" s="20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</row>
    <row r="109" spans="1:31" s="2" customFormat="1" ht="12" customHeight="1" x14ac:dyDescent="0.2">
      <c r="A109" s="16"/>
      <c r="B109" s="17"/>
      <c r="C109" s="13" t="s">
        <v>5</v>
      </c>
      <c r="D109" s="18"/>
      <c r="E109" s="18"/>
      <c r="F109" s="18"/>
      <c r="G109" s="18"/>
      <c r="H109" s="18"/>
      <c r="I109" s="41"/>
      <c r="J109" s="18"/>
      <c r="K109" s="18"/>
      <c r="L109" s="20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</row>
    <row r="110" spans="1:31" s="2" customFormat="1" ht="16.5" customHeight="1" x14ac:dyDescent="0.2">
      <c r="A110" s="16"/>
      <c r="B110" s="17"/>
      <c r="C110" s="18"/>
      <c r="D110" s="18"/>
      <c r="E110" s="177" t="e">
        <f>E7</f>
        <v>#REF!</v>
      </c>
      <c r="F110" s="178"/>
      <c r="G110" s="178"/>
      <c r="H110" s="178"/>
      <c r="I110" s="41"/>
      <c r="J110" s="18"/>
      <c r="K110" s="18"/>
      <c r="L110" s="20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</row>
    <row r="111" spans="1:31" s="2" customFormat="1" ht="12" customHeight="1" x14ac:dyDescent="0.2">
      <c r="A111" s="16"/>
      <c r="B111" s="17"/>
      <c r="C111" s="13" t="s">
        <v>51</v>
      </c>
      <c r="D111" s="18"/>
      <c r="E111" s="18"/>
      <c r="F111" s="18"/>
      <c r="G111" s="18"/>
      <c r="H111" s="18"/>
      <c r="I111" s="41"/>
      <c r="J111" s="18"/>
      <c r="K111" s="18"/>
      <c r="L111" s="20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</row>
    <row r="112" spans="1:31" s="2" customFormat="1" ht="16.5" customHeight="1" x14ac:dyDescent="0.2">
      <c r="A112" s="16"/>
      <c r="B112" s="17"/>
      <c r="C112" s="18"/>
      <c r="D112" s="18"/>
      <c r="E112" s="175" t="str">
        <f>E9</f>
        <v>2019-16-2 - SO 401 - Elektromontážní práce</v>
      </c>
      <c r="F112" s="176"/>
      <c r="G112" s="176"/>
      <c r="H112" s="176"/>
      <c r="I112" s="41"/>
      <c r="J112" s="18"/>
      <c r="K112" s="18"/>
      <c r="L112" s="20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</row>
    <row r="113" spans="1:65" s="2" customFormat="1" ht="6.95" customHeight="1" x14ac:dyDescent="0.2">
      <c r="A113" s="16"/>
      <c r="B113" s="17"/>
      <c r="C113" s="18"/>
      <c r="D113" s="18"/>
      <c r="E113" s="18"/>
      <c r="F113" s="18"/>
      <c r="G113" s="18"/>
      <c r="H113" s="18"/>
      <c r="I113" s="41"/>
      <c r="J113" s="18"/>
      <c r="K113" s="18"/>
      <c r="L113" s="20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</row>
    <row r="114" spans="1:65" s="2" customFormat="1" ht="12" customHeight="1" x14ac:dyDescent="0.2">
      <c r="A114" s="16"/>
      <c r="B114" s="17"/>
      <c r="C114" s="13" t="s">
        <v>8</v>
      </c>
      <c r="D114" s="18"/>
      <c r="E114" s="18"/>
      <c r="F114" s="12" t="str">
        <f>F12</f>
        <v>PŘELOUČ</v>
      </c>
      <c r="G114" s="18"/>
      <c r="H114" s="18"/>
      <c r="I114" s="43" t="s">
        <v>10</v>
      </c>
      <c r="J114" s="25" t="e">
        <f>IF(J12="","",J12)</f>
        <v>#REF!</v>
      </c>
      <c r="K114" s="18"/>
      <c r="L114" s="20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</row>
    <row r="115" spans="1:65" s="2" customFormat="1" ht="6.95" customHeight="1" x14ac:dyDescent="0.2">
      <c r="A115" s="16"/>
      <c r="B115" s="17"/>
      <c r="C115" s="18"/>
      <c r="D115" s="18"/>
      <c r="E115" s="18"/>
      <c r="F115" s="18"/>
      <c r="G115" s="18"/>
      <c r="H115" s="18"/>
      <c r="I115" s="41"/>
      <c r="J115" s="18"/>
      <c r="K115" s="18"/>
      <c r="L115" s="20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</row>
    <row r="116" spans="1:65" s="2" customFormat="1" ht="27.95" customHeight="1" x14ac:dyDescent="0.2">
      <c r="A116" s="16"/>
      <c r="B116" s="17"/>
      <c r="C116" s="13" t="s">
        <v>11</v>
      </c>
      <c r="D116" s="18"/>
      <c r="E116" s="18"/>
      <c r="F116" s="12" t="str">
        <f>E15</f>
        <v>PARDUBICKÝ KRAJ, KOMENSKÉHO N. 125, PARDUBICE</v>
      </c>
      <c r="G116" s="18"/>
      <c r="H116" s="18"/>
      <c r="I116" s="43" t="s">
        <v>16</v>
      </c>
      <c r="J116" s="15" t="str">
        <f>E21</f>
        <v>ING, JOSEF JANÁK</v>
      </c>
      <c r="K116" s="18"/>
      <c r="L116" s="20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</row>
    <row r="117" spans="1:65" s="2" customFormat="1" ht="27.95" customHeight="1" x14ac:dyDescent="0.2">
      <c r="A117" s="16"/>
      <c r="B117" s="17"/>
      <c r="C117" s="13" t="s">
        <v>15</v>
      </c>
      <c r="D117" s="18"/>
      <c r="E117" s="18"/>
      <c r="F117" s="12" t="e">
        <f>IF(E18="","",E18)</f>
        <v>#REF!</v>
      </c>
      <c r="G117" s="18"/>
      <c r="H117" s="18"/>
      <c r="I117" s="43" t="s">
        <v>18</v>
      </c>
      <c r="J117" s="15" t="str">
        <f>E24</f>
        <v>MDS PROJEKT, VYSOKÉ MÝTO</v>
      </c>
      <c r="K117" s="18"/>
      <c r="L117" s="20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</row>
    <row r="118" spans="1:65" s="2" customFormat="1" ht="10.35" customHeight="1" x14ac:dyDescent="0.2">
      <c r="A118" s="16"/>
      <c r="B118" s="17"/>
      <c r="C118" s="18"/>
      <c r="D118" s="18"/>
      <c r="E118" s="18"/>
      <c r="F118" s="18"/>
      <c r="G118" s="18"/>
      <c r="H118" s="18"/>
      <c r="I118" s="41"/>
      <c r="J118" s="18"/>
      <c r="K118" s="18"/>
      <c r="L118" s="20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</row>
    <row r="119" spans="1:65" s="6" customFormat="1" ht="29.25" customHeight="1" x14ac:dyDescent="0.2">
      <c r="A119" s="101"/>
      <c r="B119" s="102"/>
      <c r="C119" s="103" t="s">
        <v>68</v>
      </c>
      <c r="D119" s="104" t="s">
        <v>42</v>
      </c>
      <c r="E119" s="104" t="s">
        <v>40</v>
      </c>
      <c r="F119" s="104" t="s">
        <v>41</v>
      </c>
      <c r="G119" s="104" t="s">
        <v>69</v>
      </c>
      <c r="H119" s="104" t="s">
        <v>70</v>
      </c>
      <c r="I119" s="105" t="s">
        <v>71</v>
      </c>
      <c r="J119" s="106" t="s">
        <v>55</v>
      </c>
      <c r="K119" s="107" t="s">
        <v>72</v>
      </c>
      <c r="L119" s="108"/>
      <c r="M119" s="27" t="s">
        <v>0</v>
      </c>
      <c r="N119" s="28" t="s">
        <v>25</v>
      </c>
      <c r="O119" s="28" t="s">
        <v>73</v>
      </c>
      <c r="P119" s="28" t="s">
        <v>74</v>
      </c>
      <c r="Q119" s="28" t="s">
        <v>75</v>
      </c>
      <c r="R119" s="28" t="s">
        <v>76</v>
      </c>
      <c r="S119" s="28" t="s">
        <v>77</v>
      </c>
      <c r="T119" s="29" t="s">
        <v>78</v>
      </c>
      <c r="U119" s="101"/>
      <c r="V119" s="101"/>
      <c r="W119" s="101"/>
      <c r="X119" s="101"/>
      <c r="Y119" s="101"/>
      <c r="Z119" s="101"/>
      <c r="AA119" s="101"/>
      <c r="AB119" s="101"/>
      <c r="AC119" s="101"/>
      <c r="AD119" s="101"/>
      <c r="AE119" s="101"/>
    </row>
    <row r="120" spans="1:65" s="2" customFormat="1" ht="22.9" customHeight="1" x14ac:dyDescent="0.25">
      <c r="A120" s="16"/>
      <c r="B120" s="17"/>
      <c r="C120" s="32" t="s">
        <v>79</v>
      </c>
      <c r="D120" s="18"/>
      <c r="E120" s="18"/>
      <c r="F120" s="18"/>
      <c r="G120" s="18"/>
      <c r="H120" s="18"/>
      <c r="I120" s="41"/>
      <c r="J120" s="109">
        <f>BK120</f>
        <v>0</v>
      </c>
      <c r="K120" s="18"/>
      <c r="L120" s="19"/>
      <c r="M120" s="30"/>
      <c r="N120" s="110"/>
      <c r="O120" s="31"/>
      <c r="P120" s="111">
        <f>P121+P141</f>
        <v>0</v>
      </c>
      <c r="Q120" s="31"/>
      <c r="R120" s="111">
        <f>R121+R141</f>
        <v>0.28145999999999999</v>
      </c>
      <c r="S120" s="31"/>
      <c r="T120" s="112">
        <f>T121+T141</f>
        <v>0</v>
      </c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9" t="s">
        <v>43</v>
      </c>
      <c r="AU120" s="9" t="s">
        <v>57</v>
      </c>
      <c r="BK120" s="113">
        <f>BK121+BK141</f>
        <v>0</v>
      </c>
    </row>
    <row r="121" spans="1:65" s="7" customFormat="1" ht="25.9" customHeight="1" x14ac:dyDescent="0.2">
      <c r="B121" s="114"/>
      <c r="C121" s="115"/>
      <c r="D121" s="116" t="s">
        <v>43</v>
      </c>
      <c r="E121" s="117" t="s">
        <v>139</v>
      </c>
      <c r="F121" s="117" t="s">
        <v>140</v>
      </c>
      <c r="G121" s="115"/>
      <c r="H121" s="115"/>
      <c r="I121" s="118"/>
      <c r="J121" s="119">
        <f>BK121</f>
        <v>0</v>
      </c>
      <c r="K121" s="115"/>
      <c r="L121" s="120"/>
      <c r="M121" s="121"/>
      <c r="N121" s="122"/>
      <c r="O121" s="122"/>
      <c r="P121" s="123">
        <f>P122</f>
        <v>0</v>
      </c>
      <c r="Q121" s="122"/>
      <c r="R121" s="123">
        <f>R122</f>
        <v>9.2259999999999995E-2</v>
      </c>
      <c r="S121" s="122"/>
      <c r="T121" s="124">
        <f>T122</f>
        <v>0</v>
      </c>
      <c r="AR121" s="125" t="s">
        <v>47</v>
      </c>
      <c r="AT121" s="126" t="s">
        <v>43</v>
      </c>
      <c r="AU121" s="126" t="s">
        <v>44</v>
      </c>
      <c r="AY121" s="125" t="s">
        <v>82</v>
      </c>
      <c r="BK121" s="127">
        <f>BK122</f>
        <v>0</v>
      </c>
    </row>
    <row r="122" spans="1:65" s="7" customFormat="1" ht="22.9" customHeight="1" x14ac:dyDescent="0.2">
      <c r="B122" s="114"/>
      <c r="C122" s="115"/>
      <c r="D122" s="116" t="s">
        <v>43</v>
      </c>
      <c r="E122" s="143" t="s">
        <v>141</v>
      </c>
      <c r="F122" s="143" t="s">
        <v>142</v>
      </c>
      <c r="G122" s="115"/>
      <c r="H122" s="115"/>
      <c r="I122" s="118"/>
      <c r="J122" s="144">
        <f>BK122</f>
        <v>0</v>
      </c>
      <c r="K122" s="115"/>
      <c r="L122" s="120"/>
      <c r="M122" s="121"/>
      <c r="N122" s="122"/>
      <c r="O122" s="122"/>
      <c r="P122" s="123">
        <f>SUM(P123:P140)</f>
        <v>0</v>
      </c>
      <c r="Q122" s="122"/>
      <c r="R122" s="123">
        <f>SUM(R123:R140)</f>
        <v>9.2259999999999995E-2</v>
      </c>
      <c r="S122" s="122"/>
      <c r="T122" s="124">
        <f>SUM(T123:T140)</f>
        <v>0</v>
      </c>
      <c r="AR122" s="125" t="s">
        <v>47</v>
      </c>
      <c r="AT122" s="126" t="s">
        <v>43</v>
      </c>
      <c r="AU122" s="126" t="s">
        <v>45</v>
      </c>
      <c r="AY122" s="125" t="s">
        <v>82</v>
      </c>
      <c r="BK122" s="127">
        <f>SUM(BK123:BK140)</f>
        <v>0</v>
      </c>
    </row>
    <row r="123" spans="1:65" s="2" customFormat="1" ht="24" customHeight="1" x14ac:dyDescent="0.2">
      <c r="A123" s="16"/>
      <c r="B123" s="17"/>
      <c r="C123" s="145" t="s">
        <v>45</v>
      </c>
      <c r="D123" s="145" t="s">
        <v>93</v>
      </c>
      <c r="E123" s="146" t="s">
        <v>185</v>
      </c>
      <c r="F123" s="147" t="s">
        <v>186</v>
      </c>
      <c r="G123" s="148" t="s">
        <v>96</v>
      </c>
      <c r="H123" s="149">
        <v>20</v>
      </c>
      <c r="I123" s="150"/>
      <c r="J123" s="151">
        <f>ROUND(I123*H123,2)</f>
        <v>0</v>
      </c>
      <c r="K123" s="152"/>
      <c r="L123" s="19"/>
      <c r="M123" s="153" t="s">
        <v>0</v>
      </c>
      <c r="N123" s="154" t="s">
        <v>26</v>
      </c>
      <c r="O123" s="26"/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R123" s="141" t="s">
        <v>145</v>
      </c>
      <c r="AT123" s="141" t="s">
        <v>93</v>
      </c>
      <c r="AU123" s="141" t="s">
        <v>47</v>
      </c>
      <c r="AY123" s="9" t="s">
        <v>82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9" t="s">
        <v>45</v>
      </c>
      <c r="BK123" s="142">
        <f>ROUND(I123*H123,2)</f>
        <v>0</v>
      </c>
      <c r="BL123" s="9" t="s">
        <v>145</v>
      </c>
      <c r="BM123" s="141" t="s">
        <v>187</v>
      </c>
    </row>
    <row r="124" spans="1:65" s="2" customFormat="1" ht="16.5" customHeight="1" x14ac:dyDescent="0.2">
      <c r="A124" s="16"/>
      <c r="B124" s="17"/>
      <c r="C124" s="128" t="s">
        <v>47</v>
      </c>
      <c r="D124" s="128" t="s">
        <v>84</v>
      </c>
      <c r="E124" s="129" t="s">
        <v>188</v>
      </c>
      <c r="F124" s="130" t="s">
        <v>189</v>
      </c>
      <c r="G124" s="131" t="s">
        <v>96</v>
      </c>
      <c r="H124" s="132">
        <v>24</v>
      </c>
      <c r="I124" s="133"/>
      <c r="J124" s="134">
        <f>ROUND(I124*H124,2)</f>
        <v>0</v>
      </c>
      <c r="K124" s="135"/>
      <c r="L124" s="136"/>
      <c r="M124" s="137" t="s">
        <v>0</v>
      </c>
      <c r="N124" s="138" t="s">
        <v>26</v>
      </c>
      <c r="O124" s="26"/>
      <c r="P124" s="139">
        <f>O124*H124</f>
        <v>0</v>
      </c>
      <c r="Q124" s="139">
        <v>1.2E-4</v>
      </c>
      <c r="R124" s="139">
        <f>Q124*H124</f>
        <v>2.8800000000000002E-3</v>
      </c>
      <c r="S124" s="139">
        <v>0</v>
      </c>
      <c r="T124" s="140">
        <f>S124*H124</f>
        <v>0</v>
      </c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R124" s="141" t="s">
        <v>190</v>
      </c>
      <c r="AT124" s="141" t="s">
        <v>84</v>
      </c>
      <c r="AU124" s="141" t="s">
        <v>47</v>
      </c>
      <c r="AY124" s="9" t="s">
        <v>82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9" t="s">
        <v>45</v>
      </c>
      <c r="BK124" s="142">
        <f>ROUND(I124*H124,2)</f>
        <v>0</v>
      </c>
      <c r="BL124" s="9" t="s">
        <v>145</v>
      </c>
      <c r="BM124" s="141" t="s">
        <v>191</v>
      </c>
    </row>
    <row r="125" spans="1:65" s="8" customFormat="1" x14ac:dyDescent="0.2">
      <c r="B125" s="160"/>
      <c r="C125" s="161"/>
      <c r="D125" s="162" t="s">
        <v>192</v>
      </c>
      <c r="E125" s="161"/>
      <c r="F125" s="163" t="s">
        <v>193</v>
      </c>
      <c r="G125" s="161"/>
      <c r="H125" s="164">
        <v>24</v>
      </c>
      <c r="I125" s="165"/>
      <c r="J125" s="161"/>
      <c r="K125" s="161"/>
      <c r="L125" s="166"/>
      <c r="M125" s="167"/>
      <c r="N125" s="168"/>
      <c r="O125" s="168"/>
      <c r="P125" s="168"/>
      <c r="Q125" s="168"/>
      <c r="R125" s="168"/>
      <c r="S125" s="168"/>
      <c r="T125" s="169"/>
      <c r="AT125" s="170" t="s">
        <v>192</v>
      </c>
      <c r="AU125" s="170" t="s">
        <v>47</v>
      </c>
      <c r="AV125" s="8" t="s">
        <v>47</v>
      </c>
      <c r="AW125" s="8" t="s">
        <v>1</v>
      </c>
      <c r="AX125" s="8" t="s">
        <v>45</v>
      </c>
      <c r="AY125" s="170" t="s">
        <v>82</v>
      </c>
    </row>
    <row r="126" spans="1:65" s="2" customFormat="1" ht="24" customHeight="1" x14ac:dyDescent="0.2">
      <c r="A126" s="16"/>
      <c r="B126" s="17"/>
      <c r="C126" s="145" t="s">
        <v>148</v>
      </c>
      <c r="D126" s="145" t="s">
        <v>93</v>
      </c>
      <c r="E126" s="146" t="s">
        <v>194</v>
      </c>
      <c r="F126" s="147" t="s">
        <v>195</v>
      </c>
      <c r="G126" s="148" t="s">
        <v>96</v>
      </c>
      <c r="H126" s="149">
        <v>55</v>
      </c>
      <c r="I126" s="150"/>
      <c r="J126" s="151">
        <f>ROUND(I126*H126,2)</f>
        <v>0</v>
      </c>
      <c r="K126" s="152"/>
      <c r="L126" s="19"/>
      <c r="M126" s="153" t="s">
        <v>0</v>
      </c>
      <c r="N126" s="154" t="s">
        <v>26</v>
      </c>
      <c r="O126" s="26"/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R126" s="141" t="s">
        <v>145</v>
      </c>
      <c r="AT126" s="141" t="s">
        <v>93</v>
      </c>
      <c r="AU126" s="141" t="s">
        <v>47</v>
      </c>
      <c r="AY126" s="9" t="s">
        <v>82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9" t="s">
        <v>45</v>
      </c>
      <c r="BK126" s="142">
        <f>ROUND(I126*H126,2)</f>
        <v>0</v>
      </c>
      <c r="BL126" s="9" t="s">
        <v>145</v>
      </c>
      <c r="BM126" s="141" t="s">
        <v>196</v>
      </c>
    </row>
    <row r="127" spans="1:65" s="2" customFormat="1" ht="16.5" customHeight="1" x14ac:dyDescent="0.2">
      <c r="A127" s="16"/>
      <c r="B127" s="17"/>
      <c r="C127" s="128" t="s">
        <v>89</v>
      </c>
      <c r="D127" s="128" t="s">
        <v>84</v>
      </c>
      <c r="E127" s="129" t="s">
        <v>197</v>
      </c>
      <c r="F127" s="130" t="s">
        <v>198</v>
      </c>
      <c r="G127" s="131" t="s">
        <v>199</v>
      </c>
      <c r="H127" s="132">
        <v>6.6000000000000003E-2</v>
      </c>
      <c r="I127" s="133"/>
      <c r="J127" s="134">
        <f>ROUND(I127*H127,2)</f>
        <v>0</v>
      </c>
      <c r="K127" s="135"/>
      <c r="L127" s="136"/>
      <c r="M127" s="137" t="s">
        <v>0</v>
      </c>
      <c r="N127" s="138" t="s">
        <v>26</v>
      </c>
      <c r="O127" s="26"/>
      <c r="P127" s="139">
        <f>O127*H127</f>
        <v>0</v>
      </c>
      <c r="Q127" s="139">
        <v>0.63</v>
      </c>
      <c r="R127" s="139">
        <f>Q127*H127</f>
        <v>4.1579999999999999E-2</v>
      </c>
      <c r="S127" s="139">
        <v>0</v>
      </c>
      <c r="T127" s="140">
        <f>S127*H127</f>
        <v>0</v>
      </c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R127" s="141" t="s">
        <v>190</v>
      </c>
      <c r="AT127" s="141" t="s">
        <v>84</v>
      </c>
      <c r="AU127" s="141" t="s">
        <v>47</v>
      </c>
      <c r="AY127" s="9" t="s">
        <v>82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9" t="s">
        <v>45</v>
      </c>
      <c r="BK127" s="142">
        <f>ROUND(I127*H127,2)</f>
        <v>0</v>
      </c>
      <c r="BL127" s="9" t="s">
        <v>145</v>
      </c>
      <c r="BM127" s="141" t="s">
        <v>200</v>
      </c>
    </row>
    <row r="128" spans="1:65" s="8" customFormat="1" x14ac:dyDescent="0.2">
      <c r="B128" s="160"/>
      <c r="C128" s="161"/>
      <c r="D128" s="162" t="s">
        <v>192</v>
      </c>
      <c r="E128" s="161"/>
      <c r="F128" s="163" t="s">
        <v>201</v>
      </c>
      <c r="G128" s="161"/>
      <c r="H128" s="164">
        <v>6.6000000000000003E-2</v>
      </c>
      <c r="I128" s="165"/>
      <c r="J128" s="161"/>
      <c r="K128" s="161"/>
      <c r="L128" s="166"/>
      <c r="M128" s="167"/>
      <c r="N128" s="168"/>
      <c r="O128" s="168"/>
      <c r="P128" s="168"/>
      <c r="Q128" s="168"/>
      <c r="R128" s="168"/>
      <c r="S128" s="168"/>
      <c r="T128" s="169"/>
      <c r="AT128" s="170" t="s">
        <v>192</v>
      </c>
      <c r="AU128" s="170" t="s">
        <v>47</v>
      </c>
      <c r="AV128" s="8" t="s">
        <v>47</v>
      </c>
      <c r="AW128" s="8" t="s">
        <v>1</v>
      </c>
      <c r="AX128" s="8" t="s">
        <v>45</v>
      </c>
      <c r="AY128" s="170" t="s">
        <v>82</v>
      </c>
    </row>
    <row r="129" spans="1:65" s="2" customFormat="1" ht="24" customHeight="1" x14ac:dyDescent="0.2">
      <c r="A129" s="16"/>
      <c r="B129" s="17"/>
      <c r="C129" s="145" t="s">
        <v>202</v>
      </c>
      <c r="D129" s="145" t="s">
        <v>93</v>
      </c>
      <c r="E129" s="146" t="s">
        <v>203</v>
      </c>
      <c r="F129" s="147" t="s">
        <v>204</v>
      </c>
      <c r="G129" s="148" t="s">
        <v>87</v>
      </c>
      <c r="H129" s="149">
        <v>6</v>
      </c>
      <c r="I129" s="150"/>
      <c r="J129" s="151">
        <f t="shared" ref="J129:J140" si="0">ROUND(I129*H129,2)</f>
        <v>0</v>
      </c>
      <c r="K129" s="152"/>
      <c r="L129" s="19"/>
      <c r="M129" s="153" t="s">
        <v>0</v>
      </c>
      <c r="N129" s="154" t="s">
        <v>26</v>
      </c>
      <c r="O129" s="26"/>
      <c r="P129" s="139">
        <f t="shared" ref="P129:P140" si="1">O129*H129</f>
        <v>0</v>
      </c>
      <c r="Q129" s="139">
        <v>0</v>
      </c>
      <c r="R129" s="139">
        <f t="shared" ref="R129:R140" si="2">Q129*H129</f>
        <v>0</v>
      </c>
      <c r="S129" s="139">
        <v>0</v>
      </c>
      <c r="T129" s="140">
        <f t="shared" ref="T129:T140" si="3">S129*H129</f>
        <v>0</v>
      </c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R129" s="141" t="s">
        <v>145</v>
      </c>
      <c r="AT129" s="141" t="s">
        <v>93</v>
      </c>
      <c r="AU129" s="141" t="s">
        <v>47</v>
      </c>
      <c r="AY129" s="9" t="s">
        <v>82</v>
      </c>
      <c r="BE129" s="142">
        <f t="shared" ref="BE129:BE140" si="4">IF(N129="základní",J129,0)</f>
        <v>0</v>
      </c>
      <c r="BF129" s="142">
        <f t="shared" ref="BF129:BF140" si="5">IF(N129="snížená",J129,0)</f>
        <v>0</v>
      </c>
      <c r="BG129" s="142">
        <f t="shared" ref="BG129:BG140" si="6">IF(N129="zákl. přenesená",J129,0)</f>
        <v>0</v>
      </c>
      <c r="BH129" s="142">
        <f t="shared" ref="BH129:BH140" si="7">IF(N129="sníž. přenesená",J129,0)</f>
        <v>0</v>
      </c>
      <c r="BI129" s="142">
        <f t="shared" ref="BI129:BI140" si="8">IF(N129="nulová",J129,0)</f>
        <v>0</v>
      </c>
      <c r="BJ129" s="9" t="s">
        <v>45</v>
      </c>
      <c r="BK129" s="142">
        <f t="shared" ref="BK129:BK140" si="9">ROUND(I129*H129,2)</f>
        <v>0</v>
      </c>
      <c r="BL129" s="9" t="s">
        <v>145</v>
      </c>
      <c r="BM129" s="141" t="s">
        <v>205</v>
      </c>
    </row>
    <row r="130" spans="1:65" s="2" customFormat="1" ht="24" customHeight="1" x14ac:dyDescent="0.2">
      <c r="A130" s="16"/>
      <c r="B130" s="17"/>
      <c r="C130" s="145" t="s">
        <v>164</v>
      </c>
      <c r="D130" s="145" t="s">
        <v>93</v>
      </c>
      <c r="E130" s="146" t="s">
        <v>206</v>
      </c>
      <c r="F130" s="147" t="s">
        <v>207</v>
      </c>
      <c r="G130" s="148" t="s">
        <v>87</v>
      </c>
      <c r="H130" s="149">
        <v>12</v>
      </c>
      <c r="I130" s="150"/>
      <c r="J130" s="151">
        <f t="shared" si="0"/>
        <v>0</v>
      </c>
      <c r="K130" s="152"/>
      <c r="L130" s="19"/>
      <c r="M130" s="153" t="s">
        <v>0</v>
      </c>
      <c r="N130" s="154" t="s">
        <v>26</v>
      </c>
      <c r="O130" s="26"/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R130" s="141" t="s">
        <v>145</v>
      </c>
      <c r="AT130" s="141" t="s">
        <v>93</v>
      </c>
      <c r="AU130" s="141" t="s">
        <v>47</v>
      </c>
      <c r="AY130" s="9" t="s">
        <v>82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9" t="s">
        <v>45</v>
      </c>
      <c r="BK130" s="142">
        <f t="shared" si="9"/>
        <v>0</v>
      </c>
      <c r="BL130" s="9" t="s">
        <v>145</v>
      </c>
      <c r="BM130" s="141" t="s">
        <v>208</v>
      </c>
    </row>
    <row r="131" spans="1:65" s="2" customFormat="1" ht="24" customHeight="1" x14ac:dyDescent="0.2">
      <c r="A131" s="16"/>
      <c r="B131" s="17"/>
      <c r="C131" s="145" t="s">
        <v>209</v>
      </c>
      <c r="D131" s="145" t="s">
        <v>93</v>
      </c>
      <c r="E131" s="146" t="s">
        <v>210</v>
      </c>
      <c r="F131" s="147" t="s">
        <v>211</v>
      </c>
      <c r="G131" s="148" t="s">
        <v>87</v>
      </c>
      <c r="H131" s="149">
        <v>4</v>
      </c>
      <c r="I131" s="150"/>
      <c r="J131" s="151">
        <f t="shared" si="0"/>
        <v>0</v>
      </c>
      <c r="K131" s="152"/>
      <c r="L131" s="19"/>
      <c r="M131" s="153" t="s">
        <v>0</v>
      </c>
      <c r="N131" s="154" t="s">
        <v>26</v>
      </c>
      <c r="O131" s="26"/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R131" s="141" t="s">
        <v>145</v>
      </c>
      <c r="AT131" s="141" t="s">
        <v>93</v>
      </c>
      <c r="AU131" s="141" t="s">
        <v>47</v>
      </c>
      <c r="AY131" s="9" t="s">
        <v>82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9" t="s">
        <v>45</v>
      </c>
      <c r="BK131" s="142">
        <f t="shared" si="9"/>
        <v>0</v>
      </c>
      <c r="BL131" s="9" t="s">
        <v>145</v>
      </c>
      <c r="BM131" s="141" t="s">
        <v>212</v>
      </c>
    </row>
    <row r="132" spans="1:65" s="2" customFormat="1" ht="24" customHeight="1" x14ac:dyDescent="0.2">
      <c r="A132" s="16"/>
      <c r="B132" s="17"/>
      <c r="C132" s="145" t="s">
        <v>168</v>
      </c>
      <c r="D132" s="145" t="s">
        <v>93</v>
      </c>
      <c r="E132" s="146" t="s">
        <v>213</v>
      </c>
      <c r="F132" s="147" t="s">
        <v>214</v>
      </c>
      <c r="G132" s="148" t="s">
        <v>87</v>
      </c>
      <c r="H132" s="149">
        <v>1</v>
      </c>
      <c r="I132" s="150"/>
      <c r="J132" s="151">
        <f t="shared" si="0"/>
        <v>0</v>
      </c>
      <c r="K132" s="152"/>
      <c r="L132" s="19"/>
      <c r="M132" s="153" t="s">
        <v>0</v>
      </c>
      <c r="N132" s="154" t="s">
        <v>26</v>
      </c>
      <c r="O132" s="26"/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R132" s="141" t="s">
        <v>145</v>
      </c>
      <c r="AT132" s="141" t="s">
        <v>93</v>
      </c>
      <c r="AU132" s="141" t="s">
        <v>47</v>
      </c>
      <c r="AY132" s="9" t="s">
        <v>82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9" t="s">
        <v>45</v>
      </c>
      <c r="BK132" s="142">
        <f t="shared" si="9"/>
        <v>0</v>
      </c>
      <c r="BL132" s="9" t="s">
        <v>145</v>
      </c>
      <c r="BM132" s="141" t="s">
        <v>215</v>
      </c>
    </row>
    <row r="133" spans="1:65" s="2" customFormat="1" ht="16.5" customHeight="1" x14ac:dyDescent="0.2">
      <c r="A133" s="16"/>
      <c r="B133" s="17"/>
      <c r="C133" s="128" t="s">
        <v>88</v>
      </c>
      <c r="D133" s="128" t="s">
        <v>84</v>
      </c>
      <c r="E133" s="129" t="s">
        <v>216</v>
      </c>
      <c r="F133" s="130" t="s">
        <v>217</v>
      </c>
      <c r="G133" s="131" t="s">
        <v>87</v>
      </c>
      <c r="H133" s="132">
        <v>1</v>
      </c>
      <c r="I133" s="133"/>
      <c r="J133" s="134">
        <f t="shared" si="0"/>
        <v>0</v>
      </c>
      <c r="K133" s="135"/>
      <c r="L133" s="136"/>
      <c r="M133" s="137" t="s">
        <v>0</v>
      </c>
      <c r="N133" s="138" t="s">
        <v>26</v>
      </c>
      <c r="O133" s="26"/>
      <c r="P133" s="139">
        <f t="shared" si="1"/>
        <v>0</v>
      </c>
      <c r="Q133" s="139">
        <v>0</v>
      </c>
      <c r="R133" s="139">
        <f t="shared" si="2"/>
        <v>0</v>
      </c>
      <c r="S133" s="139">
        <v>0</v>
      </c>
      <c r="T133" s="140">
        <f t="shared" si="3"/>
        <v>0</v>
      </c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R133" s="141" t="s">
        <v>190</v>
      </c>
      <c r="AT133" s="141" t="s">
        <v>84</v>
      </c>
      <c r="AU133" s="141" t="s">
        <v>47</v>
      </c>
      <c r="AY133" s="9" t="s">
        <v>82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9" t="s">
        <v>45</v>
      </c>
      <c r="BK133" s="142">
        <f t="shared" si="9"/>
        <v>0</v>
      </c>
      <c r="BL133" s="9" t="s">
        <v>145</v>
      </c>
      <c r="BM133" s="141" t="s">
        <v>218</v>
      </c>
    </row>
    <row r="134" spans="1:65" s="2" customFormat="1" ht="24" customHeight="1" x14ac:dyDescent="0.2">
      <c r="A134" s="16"/>
      <c r="B134" s="17"/>
      <c r="C134" s="145" t="s">
        <v>120</v>
      </c>
      <c r="D134" s="145" t="s">
        <v>93</v>
      </c>
      <c r="E134" s="146" t="s">
        <v>219</v>
      </c>
      <c r="F134" s="147" t="s">
        <v>220</v>
      </c>
      <c r="G134" s="148" t="s">
        <v>96</v>
      </c>
      <c r="H134" s="149">
        <v>45</v>
      </c>
      <c r="I134" s="150"/>
      <c r="J134" s="151">
        <f t="shared" si="0"/>
        <v>0</v>
      </c>
      <c r="K134" s="152"/>
      <c r="L134" s="19"/>
      <c r="M134" s="153" t="s">
        <v>0</v>
      </c>
      <c r="N134" s="154" t="s">
        <v>26</v>
      </c>
      <c r="O134" s="26"/>
      <c r="P134" s="139">
        <f t="shared" si="1"/>
        <v>0</v>
      </c>
      <c r="Q134" s="139">
        <v>0</v>
      </c>
      <c r="R134" s="139">
        <f t="shared" si="2"/>
        <v>0</v>
      </c>
      <c r="S134" s="139">
        <v>0</v>
      </c>
      <c r="T134" s="140">
        <f t="shared" si="3"/>
        <v>0</v>
      </c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R134" s="141" t="s">
        <v>145</v>
      </c>
      <c r="AT134" s="141" t="s">
        <v>93</v>
      </c>
      <c r="AU134" s="141" t="s">
        <v>47</v>
      </c>
      <c r="AY134" s="9" t="s">
        <v>82</v>
      </c>
      <c r="BE134" s="142">
        <f t="shared" si="4"/>
        <v>0</v>
      </c>
      <c r="BF134" s="142">
        <f t="shared" si="5"/>
        <v>0</v>
      </c>
      <c r="BG134" s="142">
        <f t="shared" si="6"/>
        <v>0</v>
      </c>
      <c r="BH134" s="142">
        <f t="shared" si="7"/>
        <v>0</v>
      </c>
      <c r="BI134" s="142">
        <f t="shared" si="8"/>
        <v>0</v>
      </c>
      <c r="BJ134" s="9" t="s">
        <v>45</v>
      </c>
      <c r="BK134" s="142">
        <f t="shared" si="9"/>
        <v>0</v>
      </c>
      <c r="BL134" s="9" t="s">
        <v>145</v>
      </c>
      <c r="BM134" s="141" t="s">
        <v>221</v>
      </c>
    </row>
    <row r="135" spans="1:65" s="2" customFormat="1" ht="16.5" customHeight="1" x14ac:dyDescent="0.2">
      <c r="A135" s="16"/>
      <c r="B135" s="17"/>
      <c r="C135" s="128" t="s">
        <v>92</v>
      </c>
      <c r="D135" s="128" t="s">
        <v>84</v>
      </c>
      <c r="E135" s="129" t="s">
        <v>222</v>
      </c>
      <c r="F135" s="130" t="s">
        <v>223</v>
      </c>
      <c r="G135" s="131" t="s">
        <v>224</v>
      </c>
      <c r="H135" s="132">
        <v>45</v>
      </c>
      <c r="I135" s="133"/>
      <c r="J135" s="134">
        <f t="shared" si="0"/>
        <v>0</v>
      </c>
      <c r="K135" s="135"/>
      <c r="L135" s="136"/>
      <c r="M135" s="137" t="s">
        <v>0</v>
      </c>
      <c r="N135" s="138" t="s">
        <v>26</v>
      </c>
      <c r="O135" s="26"/>
      <c r="P135" s="139">
        <f t="shared" si="1"/>
        <v>0</v>
      </c>
      <c r="Q135" s="139">
        <v>1E-3</v>
      </c>
      <c r="R135" s="139">
        <f t="shared" si="2"/>
        <v>4.4999999999999998E-2</v>
      </c>
      <c r="S135" s="139">
        <v>0</v>
      </c>
      <c r="T135" s="140">
        <f t="shared" si="3"/>
        <v>0</v>
      </c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R135" s="141" t="s">
        <v>190</v>
      </c>
      <c r="AT135" s="141" t="s">
        <v>84</v>
      </c>
      <c r="AU135" s="141" t="s">
        <v>47</v>
      </c>
      <c r="AY135" s="9" t="s">
        <v>82</v>
      </c>
      <c r="BE135" s="142">
        <f t="shared" si="4"/>
        <v>0</v>
      </c>
      <c r="BF135" s="142">
        <f t="shared" si="5"/>
        <v>0</v>
      </c>
      <c r="BG135" s="142">
        <f t="shared" si="6"/>
        <v>0</v>
      </c>
      <c r="BH135" s="142">
        <f t="shared" si="7"/>
        <v>0</v>
      </c>
      <c r="BI135" s="142">
        <f t="shared" si="8"/>
        <v>0</v>
      </c>
      <c r="BJ135" s="9" t="s">
        <v>45</v>
      </c>
      <c r="BK135" s="142">
        <f t="shared" si="9"/>
        <v>0</v>
      </c>
      <c r="BL135" s="9" t="s">
        <v>145</v>
      </c>
      <c r="BM135" s="141" t="s">
        <v>225</v>
      </c>
    </row>
    <row r="136" spans="1:65" s="2" customFormat="1" ht="24" customHeight="1" x14ac:dyDescent="0.2">
      <c r="A136" s="16"/>
      <c r="B136" s="17"/>
      <c r="C136" s="145" t="s">
        <v>98</v>
      </c>
      <c r="D136" s="145" t="s">
        <v>93</v>
      </c>
      <c r="E136" s="146" t="s">
        <v>226</v>
      </c>
      <c r="F136" s="147" t="s">
        <v>227</v>
      </c>
      <c r="G136" s="148" t="s">
        <v>96</v>
      </c>
      <c r="H136" s="149">
        <v>5</v>
      </c>
      <c r="I136" s="150"/>
      <c r="J136" s="151">
        <f t="shared" si="0"/>
        <v>0</v>
      </c>
      <c r="K136" s="152"/>
      <c r="L136" s="19"/>
      <c r="M136" s="153" t="s">
        <v>0</v>
      </c>
      <c r="N136" s="154" t="s">
        <v>26</v>
      </c>
      <c r="O136" s="26"/>
      <c r="P136" s="139">
        <f t="shared" si="1"/>
        <v>0</v>
      </c>
      <c r="Q136" s="139">
        <v>0</v>
      </c>
      <c r="R136" s="139">
        <f t="shared" si="2"/>
        <v>0</v>
      </c>
      <c r="S136" s="139">
        <v>0</v>
      </c>
      <c r="T136" s="140">
        <f t="shared" si="3"/>
        <v>0</v>
      </c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R136" s="141" t="s">
        <v>145</v>
      </c>
      <c r="AT136" s="141" t="s">
        <v>93</v>
      </c>
      <c r="AU136" s="141" t="s">
        <v>47</v>
      </c>
      <c r="AY136" s="9" t="s">
        <v>82</v>
      </c>
      <c r="BE136" s="142">
        <f t="shared" si="4"/>
        <v>0</v>
      </c>
      <c r="BF136" s="142">
        <f t="shared" si="5"/>
        <v>0</v>
      </c>
      <c r="BG136" s="142">
        <f t="shared" si="6"/>
        <v>0</v>
      </c>
      <c r="BH136" s="142">
        <f t="shared" si="7"/>
        <v>0</v>
      </c>
      <c r="BI136" s="142">
        <f t="shared" si="8"/>
        <v>0</v>
      </c>
      <c r="BJ136" s="9" t="s">
        <v>45</v>
      </c>
      <c r="BK136" s="142">
        <f t="shared" si="9"/>
        <v>0</v>
      </c>
      <c r="BL136" s="9" t="s">
        <v>145</v>
      </c>
      <c r="BM136" s="141" t="s">
        <v>228</v>
      </c>
    </row>
    <row r="137" spans="1:65" s="2" customFormat="1" ht="16.5" customHeight="1" x14ac:dyDescent="0.2">
      <c r="A137" s="16"/>
      <c r="B137" s="17"/>
      <c r="C137" s="128" t="s">
        <v>102</v>
      </c>
      <c r="D137" s="128" t="s">
        <v>84</v>
      </c>
      <c r="E137" s="129" t="s">
        <v>229</v>
      </c>
      <c r="F137" s="130" t="s">
        <v>230</v>
      </c>
      <c r="G137" s="131" t="s">
        <v>224</v>
      </c>
      <c r="H137" s="132">
        <v>2</v>
      </c>
      <c r="I137" s="133"/>
      <c r="J137" s="134">
        <f t="shared" si="0"/>
        <v>0</v>
      </c>
      <c r="K137" s="135"/>
      <c r="L137" s="136"/>
      <c r="M137" s="137" t="s">
        <v>0</v>
      </c>
      <c r="N137" s="138" t="s">
        <v>26</v>
      </c>
      <c r="O137" s="26"/>
      <c r="P137" s="139">
        <f t="shared" si="1"/>
        <v>0</v>
      </c>
      <c r="Q137" s="139">
        <v>1E-3</v>
      </c>
      <c r="R137" s="139">
        <f t="shared" si="2"/>
        <v>2E-3</v>
      </c>
      <c r="S137" s="139">
        <v>0</v>
      </c>
      <c r="T137" s="140">
        <f t="shared" si="3"/>
        <v>0</v>
      </c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R137" s="141" t="s">
        <v>190</v>
      </c>
      <c r="AT137" s="141" t="s">
        <v>84</v>
      </c>
      <c r="AU137" s="141" t="s">
        <v>47</v>
      </c>
      <c r="AY137" s="9" t="s">
        <v>82</v>
      </c>
      <c r="BE137" s="142">
        <f t="shared" si="4"/>
        <v>0</v>
      </c>
      <c r="BF137" s="142">
        <f t="shared" si="5"/>
        <v>0</v>
      </c>
      <c r="BG137" s="142">
        <f t="shared" si="6"/>
        <v>0</v>
      </c>
      <c r="BH137" s="142">
        <f t="shared" si="7"/>
        <v>0</v>
      </c>
      <c r="BI137" s="142">
        <f t="shared" si="8"/>
        <v>0</v>
      </c>
      <c r="BJ137" s="9" t="s">
        <v>45</v>
      </c>
      <c r="BK137" s="142">
        <f t="shared" si="9"/>
        <v>0</v>
      </c>
      <c r="BL137" s="9" t="s">
        <v>145</v>
      </c>
      <c r="BM137" s="141" t="s">
        <v>231</v>
      </c>
    </row>
    <row r="138" spans="1:65" s="2" customFormat="1" ht="16.5" customHeight="1" x14ac:dyDescent="0.2">
      <c r="A138" s="16"/>
      <c r="B138" s="17"/>
      <c r="C138" s="145" t="s">
        <v>106</v>
      </c>
      <c r="D138" s="145" t="s">
        <v>93</v>
      </c>
      <c r="E138" s="146" t="s">
        <v>232</v>
      </c>
      <c r="F138" s="147" t="s">
        <v>233</v>
      </c>
      <c r="G138" s="148" t="s">
        <v>87</v>
      </c>
      <c r="H138" s="149">
        <v>6</v>
      </c>
      <c r="I138" s="150"/>
      <c r="J138" s="151">
        <f t="shared" si="0"/>
        <v>0</v>
      </c>
      <c r="K138" s="152"/>
      <c r="L138" s="19"/>
      <c r="M138" s="153" t="s">
        <v>0</v>
      </c>
      <c r="N138" s="154" t="s">
        <v>26</v>
      </c>
      <c r="O138" s="26"/>
      <c r="P138" s="139">
        <f t="shared" si="1"/>
        <v>0</v>
      </c>
      <c r="Q138" s="139">
        <v>0</v>
      </c>
      <c r="R138" s="139">
        <f t="shared" si="2"/>
        <v>0</v>
      </c>
      <c r="S138" s="139">
        <v>0</v>
      </c>
      <c r="T138" s="140">
        <f t="shared" si="3"/>
        <v>0</v>
      </c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R138" s="141" t="s">
        <v>145</v>
      </c>
      <c r="AT138" s="141" t="s">
        <v>93</v>
      </c>
      <c r="AU138" s="141" t="s">
        <v>47</v>
      </c>
      <c r="AY138" s="9" t="s">
        <v>82</v>
      </c>
      <c r="BE138" s="142">
        <f t="shared" si="4"/>
        <v>0</v>
      </c>
      <c r="BF138" s="142">
        <f t="shared" si="5"/>
        <v>0</v>
      </c>
      <c r="BG138" s="142">
        <f t="shared" si="6"/>
        <v>0</v>
      </c>
      <c r="BH138" s="142">
        <f t="shared" si="7"/>
        <v>0</v>
      </c>
      <c r="BI138" s="142">
        <f t="shared" si="8"/>
        <v>0</v>
      </c>
      <c r="BJ138" s="9" t="s">
        <v>45</v>
      </c>
      <c r="BK138" s="142">
        <f t="shared" si="9"/>
        <v>0</v>
      </c>
      <c r="BL138" s="9" t="s">
        <v>145</v>
      </c>
      <c r="BM138" s="141" t="s">
        <v>234</v>
      </c>
    </row>
    <row r="139" spans="1:65" s="2" customFormat="1" ht="16.5" customHeight="1" x14ac:dyDescent="0.2">
      <c r="A139" s="16"/>
      <c r="B139" s="17"/>
      <c r="C139" s="128" t="s">
        <v>153</v>
      </c>
      <c r="D139" s="128" t="s">
        <v>84</v>
      </c>
      <c r="E139" s="129" t="s">
        <v>235</v>
      </c>
      <c r="F139" s="130" t="s">
        <v>236</v>
      </c>
      <c r="G139" s="131" t="s">
        <v>87</v>
      </c>
      <c r="H139" s="132">
        <v>2</v>
      </c>
      <c r="I139" s="133"/>
      <c r="J139" s="134">
        <f t="shared" si="0"/>
        <v>0</v>
      </c>
      <c r="K139" s="135"/>
      <c r="L139" s="136"/>
      <c r="M139" s="137" t="s">
        <v>0</v>
      </c>
      <c r="N139" s="138" t="s">
        <v>26</v>
      </c>
      <c r="O139" s="26"/>
      <c r="P139" s="139">
        <f t="shared" si="1"/>
        <v>0</v>
      </c>
      <c r="Q139" s="139">
        <v>0</v>
      </c>
      <c r="R139" s="139">
        <f t="shared" si="2"/>
        <v>0</v>
      </c>
      <c r="S139" s="139">
        <v>0</v>
      </c>
      <c r="T139" s="140">
        <f t="shared" si="3"/>
        <v>0</v>
      </c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R139" s="141" t="s">
        <v>190</v>
      </c>
      <c r="AT139" s="141" t="s">
        <v>84</v>
      </c>
      <c r="AU139" s="141" t="s">
        <v>47</v>
      </c>
      <c r="AY139" s="9" t="s">
        <v>82</v>
      </c>
      <c r="BE139" s="142">
        <f t="shared" si="4"/>
        <v>0</v>
      </c>
      <c r="BF139" s="142">
        <f t="shared" si="5"/>
        <v>0</v>
      </c>
      <c r="BG139" s="142">
        <f t="shared" si="6"/>
        <v>0</v>
      </c>
      <c r="BH139" s="142">
        <f t="shared" si="7"/>
        <v>0</v>
      </c>
      <c r="BI139" s="142">
        <f t="shared" si="8"/>
        <v>0</v>
      </c>
      <c r="BJ139" s="9" t="s">
        <v>45</v>
      </c>
      <c r="BK139" s="142">
        <f t="shared" si="9"/>
        <v>0</v>
      </c>
      <c r="BL139" s="9" t="s">
        <v>145</v>
      </c>
      <c r="BM139" s="141" t="s">
        <v>237</v>
      </c>
    </row>
    <row r="140" spans="1:65" s="2" customFormat="1" ht="16.5" customHeight="1" x14ac:dyDescent="0.2">
      <c r="A140" s="16"/>
      <c r="B140" s="17"/>
      <c r="C140" s="128" t="s">
        <v>3</v>
      </c>
      <c r="D140" s="128" t="s">
        <v>84</v>
      </c>
      <c r="E140" s="129" t="s">
        <v>238</v>
      </c>
      <c r="F140" s="130" t="s">
        <v>239</v>
      </c>
      <c r="G140" s="131" t="s">
        <v>87</v>
      </c>
      <c r="H140" s="132">
        <v>4</v>
      </c>
      <c r="I140" s="133"/>
      <c r="J140" s="134">
        <f t="shared" si="0"/>
        <v>0</v>
      </c>
      <c r="K140" s="135"/>
      <c r="L140" s="136"/>
      <c r="M140" s="137" t="s">
        <v>0</v>
      </c>
      <c r="N140" s="138" t="s">
        <v>26</v>
      </c>
      <c r="O140" s="26"/>
      <c r="P140" s="139">
        <f t="shared" si="1"/>
        <v>0</v>
      </c>
      <c r="Q140" s="139">
        <v>2.0000000000000001E-4</v>
      </c>
      <c r="R140" s="139">
        <f t="shared" si="2"/>
        <v>8.0000000000000004E-4</v>
      </c>
      <c r="S140" s="139">
        <v>0</v>
      </c>
      <c r="T140" s="140">
        <f t="shared" si="3"/>
        <v>0</v>
      </c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R140" s="141" t="s">
        <v>190</v>
      </c>
      <c r="AT140" s="141" t="s">
        <v>84</v>
      </c>
      <c r="AU140" s="141" t="s">
        <v>47</v>
      </c>
      <c r="AY140" s="9" t="s">
        <v>82</v>
      </c>
      <c r="BE140" s="142">
        <f t="shared" si="4"/>
        <v>0</v>
      </c>
      <c r="BF140" s="142">
        <f t="shared" si="5"/>
        <v>0</v>
      </c>
      <c r="BG140" s="142">
        <f t="shared" si="6"/>
        <v>0</v>
      </c>
      <c r="BH140" s="142">
        <f t="shared" si="7"/>
        <v>0</v>
      </c>
      <c r="BI140" s="142">
        <f t="shared" si="8"/>
        <v>0</v>
      </c>
      <c r="BJ140" s="9" t="s">
        <v>45</v>
      </c>
      <c r="BK140" s="142">
        <f t="shared" si="9"/>
        <v>0</v>
      </c>
      <c r="BL140" s="9" t="s">
        <v>145</v>
      </c>
      <c r="BM140" s="141" t="s">
        <v>240</v>
      </c>
    </row>
    <row r="141" spans="1:65" s="7" customFormat="1" ht="25.9" customHeight="1" x14ac:dyDescent="0.2">
      <c r="B141" s="114"/>
      <c r="C141" s="115"/>
      <c r="D141" s="116" t="s">
        <v>43</v>
      </c>
      <c r="E141" s="117" t="s">
        <v>84</v>
      </c>
      <c r="F141" s="117" t="s">
        <v>147</v>
      </c>
      <c r="G141" s="115"/>
      <c r="H141" s="115"/>
      <c r="I141" s="118"/>
      <c r="J141" s="119">
        <f>BK141</f>
        <v>0</v>
      </c>
      <c r="K141" s="115"/>
      <c r="L141" s="120"/>
      <c r="M141" s="121"/>
      <c r="N141" s="122"/>
      <c r="O141" s="122"/>
      <c r="P141" s="123">
        <f>P142</f>
        <v>0</v>
      </c>
      <c r="Q141" s="122"/>
      <c r="R141" s="123">
        <f>R142</f>
        <v>0.18920000000000001</v>
      </c>
      <c r="S141" s="122"/>
      <c r="T141" s="124">
        <f>T142</f>
        <v>0</v>
      </c>
      <c r="AR141" s="125" t="s">
        <v>148</v>
      </c>
      <c r="AT141" s="126" t="s">
        <v>43</v>
      </c>
      <c r="AU141" s="126" t="s">
        <v>44</v>
      </c>
      <c r="AY141" s="125" t="s">
        <v>82</v>
      </c>
      <c r="BK141" s="127">
        <f>BK142</f>
        <v>0</v>
      </c>
    </row>
    <row r="142" spans="1:65" s="7" customFormat="1" ht="22.9" customHeight="1" x14ac:dyDescent="0.2">
      <c r="B142" s="114"/>
      <c r="C142" s="115"/>
      <c r="D142" s="116" t="s">
        <v>43</v>
      </c>
      <c r="E142" s="143" t="s">
        <v>149</v>
      </c>
      <c r="F142" s="143" t="s">
        <v>150</v>
      </c>
      <c r="G142" s="115"/>
      <c r="H142" s="115"/>
      <c r="I142" s="118"/>
      <c r="J142" s="144">
        <f>BK142</f>
        <v>0</v>
      </c>
      <c r="K142" s="115"/>
      <c r="L142" s="120"/>
      <c r="M142" s="121"/>
      <c r="N142" s="122"/>
      <c r="O142" s="122"/>
      <c r="P142" s="123">
        <f>SUM(P143:P152)</f>
        <v>0</v>
      </c>
      <c r="Q142" s="122"/>
      <c r="R142" s="123">
        <f>SUM(R143:R152)</f>
        <v>0.18920000000000001</v>
      </c>
      <c r="S142" s="122"/>
      <c r="T142" s="124">
        <f>SUM(T143:T152)</f>
        <v>0</v>
      </c>
      <c r="AR142" s="125" t="s">
        <v>148</v>
      </c>
      <c r="AT142" s="126" t="s">
        <v>43</v>
      </c>
      <c r="AU142" s="126" t="s">
        <v>45</v>
      </c>
      <c r="AY142" s="125" t="s">
        <v>82</v>
      </c>
      <c r="BK142" s="127">
        <f>SUM(BK143:BK152)</f>
        <v>0</v>
      </c>
    </row>
    <row r="143" spans="1:65" s="2" customFormat="1" ht="24" customHeight="1" x14ac:dyDescent="0.2">
      <c r="A143" s="16"/>
      <c r="B143" s="17"/>
      <c r="C143" s="145" t="s">
        <v>180</v>
      </c>
      <c r="D143" s="145" t="s">
        <v>93</v>
      </c>
      <c r="E143" s="146" t="s">
        <v>241</v>
      </c>
      <c r="F143" s="147" t="s">
        <v>242</v>
      </c>
      <c r="G143" s="148" t="s">
        <v>87</v>
      </c>
      <c r="H143" s="149">
        <v>2</v>
      </c>
      <c r="I143" s="150"/>
      <c r="J143" s="151">
        <f t="shared" ref="J143:J151" si="10">ROUND(I143*H143,2)</f>
        <v>0</v>
      </c>
      <c r="K143" s="152"/>
      <c r="L143" s="19"/>
      <c r="M143" s="153" t="s">
        <v>0</v>
      </c>
      <c r="N143" s="154" t="s">
        <v>26</v>
      </c>
      <c r="O143" s="26"/>
      <c r="P143" s="139">
        <f t="shared" ref="P143:P151" si="11">O143*H143</f>
        <v>0</v>
      </c>
      <c r="Q143" s="139">
        <v>0</v>
      </c>
      <c r="R143" s="139">
        <f t="shared" ref="R143:R151" si="12">Q143*H143</f>
        <v>0</v>
      </c>
      <c r="S143" s="139">
        <v>0</v>
      </c>
      <c r="T143" s="140">
        <f t="shared" ref="T143:T151" si="13">S143*H143</f>
        <v>0</v>
      </c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R143" s="141" t="s">
        <v>156</v>
      </c>
      <c r="AT143" s="141" t="s">
        <v>93</v>
      </c>
      <c r="AU143" s="141" t="s">
        <v>47</v>
      </c>
      <c r="AY143" s="9" t="s">
        <v>82</v>
      </c>
      <c r="BE143" s="142">
        <f t="shared" ref="BE143:BE151" si="14">IF(N143="základní",J143,0)</f>
        <v>0</v>
      </c>
      <c r="BF143" s="142">
        <f t="shared" ref="BF143:BF151" si="15">IF(N143="snížená",J143,0)</f>
        <v>0</v>
      </c>
      <c r="BG143" s="142">
        <f t="shared" ref="BG143:BG151" si="16">IF(N143="zákl. přenesená",J143,0)</f>
        <v>0</v>
      </c>
      <c r="BH143" s="142">
        <f t="shared" ref="BH143:BH151" si="17">IF(N143="sníž. přenesená",J143,0)</f>
        <v>0</v>
      </c>
      <c r="BI143" s="142">
        <f t="shared" ref="BI143:BI151" si="18">IF(N143="nulová",J143,0)</f>
        <v>0</v>
      </c>
      <c r="BJ143" s="9" t="s">
        <v>45</v>
      </c>
      <c r="BK143" s="142">
        <f t="shared" ref="BK143:BK151" si="19">ROUND(I143*H143,2)</f>
        <v>0</v>
      </c>
      <c r="BL143" s="9" t="s">
        <v>156</v>
      </c>
      <c r="BM143" s="141" t="s">
        <v>243</v>
      </c>
    </row>
    <row r="144" spans="1:65" s="2" customFormat="1" ht="60" customHeight="1" x14ac:dyDescent="0.2">
      <c r="A144" s="16"/>
      <c r="B144" s="17"/>
      <c r="C144" s="128" t="s">
        <v>2</v>
      </c>
      <c r="D144" s="128" t="s">
        <v>84</v>
      </c>
      <c r="E144" s="129" t="s">
        <v>244</v>
      </c>
      <c r="F144" s="130" t="s">
        <v>245</v>
      </c>
      <c r="G144" s="131" t="s">
        <v>87</v>
      </c>
      <c r="H144" s="132">
        <v>2</v>
      </c>
      <c r="I144" s="133"/>
      <c r="J144" s="134">
        <f t="shared" si="10"/>
        <v>0</v>
      </c>
      <c r="K144" s="135"/>
      <c r="L144" s="136"/>
      <c r="M144" s="137" t="s">
        <v>0</v>
      </c>
      <c r="N144" s="138" t="s">
        <v>26</v>
      </c>
      <c r="O144" s="26"/>
      <c r="P144" s="139">
        <f t="shared" si="11"/>
        <v>0</v>
      </c>
      <c r="Q144" s="139">
        <v>0</v>
      </c>
      <c r="R144" s="139">
        <f t="shared" si="12"/>
        <v>0</v>
      </c>
      <c r="S144" s="139">
        <v>0</v>
      </c>
      <c r="T144" s="140">
        <f t="shared" si="13"/>
        <v>0</v>
      </c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R144" s="141" t="s">
        <v>246</v>
      </c>
      <c r="AT144" s="141" t="s">
        <v>84</v>
      </c>
      <c r="AU144" s="141" t="s">
        <v>47</v>
      </c>
      <c r="AY144" s="9" t="s">
        <v>82</v>
      </c>
      <c r="BE144" s="142">
        <f t="shared" si="14"/>
        <v>0</v>
      </c>
      <c r="BF144" s="142">
        <f t="shared" si="15"/>
        <v>0</v>
      </c>
      <c r="BG144" s="142">
        <f t="shared" si="16"/>
        <v>0</v>
      </c>
      <c r="BH144" s="142">
        <f t="shared" si="17"/>
        <v>0</v>
      </c>
      <c r="BI144" s="142">
        <f t="shared" si="18"/>
        <v>0</v>
      </c>
      <c r="BJ144" s="9" t="s">
        <v>45</v>
      </c>
      <c r="BK144" s="142">
        <f t="shared" si="19"/>
        <v>0</v>
      </c>
      <c r="BL144" s="9" t="s">
        <v>156</v>
      </c>
      <c r="BM144" s="141" t="s">
        <v>247</v>
      </c>
    </row>
    <row r="145" spans="1:65" s="2" customFormat="1" ht="24" customHeight="1" x14ac:dyDescent="0.2">
      <c r="A145" s="16"/>
      <c r="B145" s="17"/>
      <c r="C145" s="145" t="s">
        <v>145</v>
      </c>
      <c r="D145" s="145" t="s">
        <v>93</v>
      </c>
      <c r="E145" s="146" t="s">
        <v>248</v>
      </c>
      <c r="F145" s="147" t="s">
        <v>249</v>
      </c>
      <c r="G145" s="148" t="s">
        <v>87</v>
      </c>
      <c r="H145" s="149">
        <v>2</v>
      </c>
      <c r="I145" s="150"/>
      <c r="J145" s="151">
        <f t="shared" si="10"/>
        <v>0</v>
      </c>
      <c r="K145" s="152"/>
      <c r="L145" s="19"/>
      <c r="M145" s="153" t="s">
        <v>0</v>
      </c>
      <c r="N145" s="154" t="s">
        <v>26</v>
      </c>
      <c r="O145" s="26"/>
      <c r="P145" s="139">
        <f t="shared" si="11"/>
        <v>0</v>
      </c>
      <c r="Q145" s="139">
        <v>0</v>
      </c>
      <c r="R145" s="139">
        <f t="shared" si="12"/>
        <v>0</v>
      </c>
      <c r="S145" s="139">
        <v>0</v>
      </c>
      <c r="T145" s="140">
        <f t="shared" si="13"/>
        <v>0</v>
      </c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R145" s="141" t="s">
        <v>156</v>
      </c>
      <c r="AT145" s="141" t="s">
        <v>93</v>
      </c>
      <c r="AU145" s="141" t="s">
        <v>47</v>
      </c>
      <c r="AY145" s="9" t="s">
        <v>82</v>
      </c>
      <c r="BE145" s="142">
        <f t="shared" si="14"/>
        <v>0</v>
      </c>
      <c r="BF145" s="142">
        <f t="shared" si="15"/>
        <v>0</v>
      </c>
      <c r="BG145" s="142">
        <f t="shared" si="16"/>
        <v>0</v>
      </c>
      <c r="BH145" s="142">
        <f t="shared" si="17"/>
        <v>0</v>
      </c>
      <c r="BI145" s="142">
        <f t="shared" si="18"/>
        <v>0</v>
      </c>
      <c r="BJ145" s="9" t="s">
        <v>45</v>
      </c>
      <c r="BK145" s="142">
        <f t="shared" si="19"/>
        <v>0</v>
      </c>
      <c r="BL145" s="9" t="s">
        <v>156</v>
      </c>
      <c r="BM145" s="141" t="s">
        <v>250</v>
      </c>
    </row>
    <row r="146" spans="1:65" s="2" customFormat="1" ht="16.5" customHeight="1" x14ac:dyDescent="0.2">
      <c r="A146" s="16"/>
      <c r="B146" s="17"/>
      <c r="C146" s="128" t="s">
        <v>176</v>
      </c>
      <c r="D146" s="128" t="s">
        <v>84</v>
      </c>
      <c r="E146" s="129" t="s">
        <v>251</v>
      </c>
      <c r="F146" s="130" t="s">
        <v>252</v>
      </c>
      <c r="G146" s="131" t="s">
        <v>87</v>
      </c>
      <c r="H146" s="132">
        <v>2</v>
      </c>
      <c r="I146" s="133"/>
      <c r="J146" s="134">
        <f t="shared" si="10"/>
        <v>0</v>
      </c>
      <c r="K146" s="135"/>
      <c r="L146" s="136"/>
      <c r="M146" s="137" t="s">
        <v>0</v>
      </c>
      <c r="N146" s="138" t="s">
        <v>26</v>
      </c>
      <c r="O146" s="26"/>
      <c r="P146" s="139">
        <f t="shared" si="11"/>
        <v>0</v>
      </c>
      <c r="Q146" s="139">
        <v>8.1000000000000003E-2</v>
      </c>
      <c r="R146" s="139">
        <f t="shared" si="12"/>
        <v>0.16200000000000001</v>
      </c>
      <c r="S146" s="139">
        <v>0</v>
      </c>
      <c r="T146" s="140">
        <f t="shared" si="13"/>
        <v>0</v>
      </c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R146" s="141" t="s">
        <v>246</v>
      </c>
      <c r="AT146" s="141" t="s">
        <v>84</v>
      </c>
      <c r="AU146" s="141" t="s">
        <v>47</v>
      </c>
      <c r="AY146" s="9" t="s">
        <v>82</v>
      </c>
      <c r="BE146" s="142">
        <f t="shared" si="14"/>
        <v>0</v>
      </c>
      <c r="BF146" s="142">
        <f t="shared" si="15"/>
        <v>0</v>
      </c>
      <c r="BG146" s="142">
        <f t="shared" si="16"/>
        <v>0</v>
      </c>
      <c r="BH146" s="142">
        <f t="shared" si="17"/>
        <v>0</v>
      </c>
      <c r="BI146" s="142">
        <f t="shared" si="18"/>
        <v>0</v>
      </c>
      <c r="BJ146" s="9" t="s">
        <v>45</v>
      </c>
      <c r="BK146" s="142">
        <f t="shared" si="19"/>
        <v>0</v>
      </c>
      <c r="BL146" s="9" t="s">
        <v>156</v>
      </c>
      <c r="BM146" s="141" t="s">
        <v>253</v>
      </c>
    </row>
    <row r="147" spans="1:65" s="2" customFormat="1" ht="24" customHeight="1" x14ac:dyDescent="0.2">
      <c r="A147" s="16"/>
      <c r="B147" s="17"/>
      <c r="C147" s="145" t="s">
        <v>135</v>
      </c>
      <c r="D147" s="145" t="s">
        <v>93</v>
      </c>
      <c r="E147" s="146" t="s">
        <v>254</v>
      </c>
      <c r="F147" s="147" t="s">
        <v>255</v>
      </c>
      <c r="G147" s="148" t="s">
        <v>87</v>
      </c>
      <c r="H147" s="149">
        <v>2</v>
      </c>
      <c r="I147" s="150"/>
      <c r="J147" s="151">
        <f t="shared" si="10"/>
        <v>0</v>
      </c>
      <c r="K147" s="152"/>
      <c r="L147" s="19"/>
      <c r="M147" s="153" t="s">
        <v>0</v>
      </c>
      <c r="N147" s="154" t="s">
        <v>26</v>
      </c>
      <c r="O147" s="26"/>
      <c r="P147" s="139">
        <f t="shared" si="11"/>
        <v>0</v>
      </c>
      <c r="Q147" s="139">
        <v>0</v>
      </c>
      <c r="R147" s="139">
        <f t="shared" si="12"/>
        <v>0</v>
      </c>
      <c r="S147" s="139">
        <v>0</v>
      </c>
      <c r="T147" s="140">
        <f t="shared" si="13"/>
        <v>0</v>
      </c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R147" s="141" t="s">
        <v>156</v>
      </c>
      <c r="AT147" s="141" t="s">
        <v>93</v>
      </c>
      <c r="AU147" s="141" t="s">
        <v>47</v>
      </c>
      <c r="AY147" s="9" t="s">
        <v>82</v>
      </c>
      <c r="BE147" s="142">
        <f t="shared" si="14"/>
        <v>0</v>
      </c>
      <c r="BF147" s="142">
        <f t="shared" si="15"/>
        <v>0</v>
      </c>
      <c r="BG147" s="142">
        <f t="shared" si="16"/>
        <v>0</v>
      </c>
      <c r="BH147" s="142">
        <f t="shared" si="17"/>
        <v>0</v>
      </c>
      <c r="BI147" s="142">
        <f t="shared" si="18"/>
        <v>0</v>
      </c>
      <c r="BJ147" s="9" t="s">
        <v>45</v>
      </c>
      <c r="BK147" s="142">
        <f t="shared" si="19"/>
        <v>0</v>
      </c>
      <c r="BL147" s="9" t="s">
        <v>156</v>
      </c>
      <c r="BM147" s="141" t="s">
        <v>256</v>
      </c>
    </row>
    <row r="148" spans="1:65" s="2" customFormat="1" ht="16.5" customHeight="1" x14ac:dyDescent="0.2">
      <c r="A148" s="16"/>
      <c r="B148" s="17"/>
      <c r="C148" s="128" t="s">
        <v>172</v>
      </c>
      <c r="D148" s="128" t="s">
        <v>84</v>
      </c>
      <c r="E148" s="129" t="s">
        <v>257</v>
      </c>
      <c r="F148" s="130" t="s">
        <v>258</v>
      </c>
      <c r="G148" s="131" t="s">
        <v>87</v>
      </c>
      <c r="H148" s="132">
        <v>2</v>
      </c>
      <c r="I148" s="133"/>
      <c r="J148" s="134">
        <f t="shared" si="10"/>
        <v>0</v>
      </c>
      <c r="K148" s="135"/>
      <c r="L148" s="136"/>
      <c r="M148" s="137" t="s">
        <v>0</v>
      </c>
      <c r="N148" s="138" t="s">
        <v>26</v>
      </c>
      <c r="O148" s="26"/>
      <c r="P148" s="139">
        <f t="shared" si="11"/>
        <v>0</v>
      </c>
      <c r="Q148" s="139">
        <v>1.3599999999999999E-2</v>
      </c>
      <c r="R148" s="139">
        <f t="shared" si="12"/>
        <v>2.7199999999999998E-2</v>
      </c>
      <c r="S148" s="139">
        <v>0</v>
      </c>
      <c r="T148" s="140">
        <f t="shared" si="13"/>
        <v>0</v>
      </c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R148" s="141" t="s">
        <v>246</v>
      </c>
      <c r="AT148" s="141" t="s">
        <v>84</v>
      </c>
      <c r="AU148" s="141" t="s">
        <v>47</v>
      </c>
      <c r="AY148" s="9" t="s">
        <v>82</v>
      </c>
      <c r="BE148" s="142">
        <f t="shared" si="14"/>
        <v>0</v>
      </c>
      <c r="BF148" s="142">
        <f t="shared" si="15"/>
        <v>0</v>
      </c>
      <c r="BG148" s="142">
        <f t="shared" si="16"/>
        <v>0</v>
      </c>
      <c r="BH148" s="142">
        <f t="shared" si="17"/>
        <v>0</v>
      </c>
      <c r="BI148" s="142">
        <f t="shared" si="18"/>
        <v>0</v>
      </c>
      <c r="BJ148" s="9" t="s">
        <v>45</v>
      </c>
      <c r="BK148" s="142">
        <f t="shared" si="19"/>
        <v>0</v>
      </c>
      <c r="BL148" s="9" t="s">
        <v>156</v>
      </c>
      <c r="BM148" s="141" t="s">
        <v>259</v>
      </c>
    </row>
    <row r="149" spans="1:65" s="2" customFormat="1" ht="24" customHeight="1" x14ac:dyDescent="0.2">
      <c r="A149" s="16"/>
      <c r="B149" s="17"/>
      <c r="C149" s="145" t="s">
        <v>126</v>
      </c>
      <c r="D149" s="145" t="s">
        <v>93</v>
      </c>
      <c r="E149" s="146" t="s">
        <v>260</v>
      </c>
      <c r="F149" s="147" t="s">
        <v>261</v>
      </c>
      <c r="G149" s="148" t="s">
        <v>87</v>
      </c>
      <c r="H149" s="149">
        <v>2</v>
      </c>
      <c r="I149" s="150"/>
      <c r="J149" s="151">
        <f t="shared" si="10"/>
        <v>0</v>
      </c>
      <c r="K149" s="152"/>
      <c r="L149" s="19"/>
      <c r="M149" s="153" t="s">
        <v>0</v>
      </c>
      <c r="N149" s="154" t="s">
        <v>26</v>
      </c>
      <c r="O149" s="26"/>
      <c r="P149" s="139">
        <f t="shared" si="11"/>
        <v>0</v>
      </c>
      <c r="Q149" s="139">
        <v>0</v>
      </c>
      <c r="R149" s="139">
        <f t="shared" si="12"/>
        <v>0</v>
      </c>
      <c r="S149" s="139">
        <v>0</v>
      </c>
      <c r="T149" s="140">
        <f t="shared" si="13"/>
        <v>0</v>
      </c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R149" s="141" t="s">
        <v>156</v>
      </c>
      <c r="AT149" s="141" t="s">
        <v>93</v>
      </c>
      <c r="AU149" s="141" t="s">
        <v>47</v>
      </c>
      <c r="AY149" s="9" t="s">
        <v>82</v>
      </c>
      <c r="BE149" s="142">
        <f t="shared" si="14"/>
        <v>0</v>
      </c>
      <c r="BF149" s="142">
        <f t="shared" si="15"/>
        <v>0</v>
      </c>
      <c r="BG149" s="142">
        <f t="shared" si="16"/>
        <v>0</v>
      </c>
      <c r="BH149" s="142">
        <f t="shared" si="17"/>
        <v>0</v>
      </c>
      <c r="BI149" s="142">
        <f t="shared" si="18"/>
        <v>0</v>
      </c>
      <c r="BJ149" s="9" t="s">
        <v>45</v>
      </c>
      <c r="BK149" s="142">
        <f t="shared" si="19"/>
        <v>0</v>
      </c>
      <c r="BL149" s="9" t="s">
        <v>156</v>
      </c>
      <c r="BM149" s="141" t="s">
        <v>262</v>
      </c>
    </row>
    <row r="150" spans="1:65" s="2" customFormat="1" ht="36" customHeight="1" x14ac:dyDescent="0.2">
      <c r="A150" s="16"/>
      <c r="B150" s="17"/>
      <c r="C150" s="145" t="s">
        <v>131</v>
      </c>
      <c r="D150" s="145" t="s">
        <v>93</v>
      </c>
      <c r="E150" s="146" t="s">
        <v>263</v>
      </c>
      <c r="F150" s="147" t="s">
        <v>264</v>
      </c>
      <c r="G150" s="148" t="s">
        <v>96</v>
      </c>
      <c r="H150" s="149">
        <v>2</v>
      </c>
      <c r="I150" s="150"/>
      <c r="J150" s="151">
        <f t="shared" si="10"/>
        <v>0</v>
      </c>
      <c r="K150" s="152"/>
      <c r="L150" s="19"/>
      <c r="M150" s="153" t="s">
        <v>0</v>
      </c>
      <c r="N150" s="154" t="s">
        <v>26</v>
      </c>
      <c r="O150" s="26"/>
      <c r="P150" s="139">
        <f t="shared" si="11"/>
        <v>0</v>
      </c>
      <c r="Q150" s="139">
        <v>0</v>
      </c>
      <c r="R150" s="139">
        <f t="shared" si="12"/>
        <v>0</v>
      </c>
      <c r="S150" s="139">
        <v>0</v>
      </c>
      <c r="T150" s="140">
        <f t="shared" si="13"/>
        <v>0</v>
      </c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R150" s="141" t="s">
        <v>156</v>
      </c>
      <c r="AT150" s="141" t="s">
        <v>93</v>
      </c>
      <c r="AU150" s="141" t="s">
        <v>47</v>
      </c>
      <c r="AY150" s="9" t="s">
        <v>82</v>
      </c>
      <c r="BE150" s="142">
        <f t="shared" si="14"/>
        <v>0</v>
      </c>
      <c r="BF150" s="142">
        <f t="shared" si="15"/>
        <v>0</v>
      </c>
      <c r="BG150" s="142">
        <f t="shared" si="16"/>
        <v>0</v>
      </c>
      <c r="BH150" s="142">
        <f t="shared" si="17"/>
        <v>0</v>
      </c>
      <c r="BI150" s="142">
        <f t="shared" si="18"/>
        <v>0</v>
      </c>
      <c r="BJ150" s="9" t="s">
        <v>45</v>
      </c>
      <c r="BK150" s="142">
        <f t="shared" si="19"/>
        <v>0</v>
      </c>
      <c r="BL150" s="9" t="s">
        <v>156</v>
      </c>
      <c r="BM150" s="141" t="s">
        <v>265</v>
      </c>
    </row>
    <row r="151" spans="1:65" s="2" customFormat="1" ht="16.5" customHeight="1" x14ac:dyDescent="0.2">
      <c r="A151" s="16"/>
      <c r="B151" s="17"/>
      <c r="C151" s="128" t="s">
        <v>83</v>
      </c>
      <c r="D151" s="128" t="s">
        <v>84</v>
      </c>
      <c r="E151" s="129" t="s">
        <v>266</v>
      </c>
      <c r="F151" s="130" t="s">
        <v>267</v>
      </c>
      <c r="G151" s="131" t="s">
        <v>96</v>
      </c>
      <c r="H151" s="132">
        <v>2.2999999999999998</v>
      </c>
      <c r="I151" s="133"/>
      <c r="J151" s="134">
        <f t="shared" si="10"/>
        <v>0</v>
      </c>
      <c r="K151" s="135"/>
      <c r="L151" s="136"/>
      <c r="M151" s="137" t="s">
        <v>0</v>
      </c>
      <c r="N151" s="138" t="s">
        <v>26</v>
      </c>
      <c r="O151" s="26"/>
      <c r="P151" s="139">
        <f t="shared" si="11"/>
        <v>0</v>
      </c>
      <c r="Q151" s="139">
        <v>0</v>
      </c>
      <c r="R151" s="139">
        <f t="shared" si="12"/>
        <v>0</v>
      </c>
      <c r="S151" s="139">
        <v>0</v>
      </c>
      <c r="T151" s="140">
        <f t="shared" si="13"/>
        <v>0</v>
      </c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R151" s="141" t="s">
        <v>246</v>
      </c>
      <c r="AT151" s="141" t="s">
        <v>84</v>
      </c>
      <c r="AU151" s="141" t="s">
        <v>47</v>
      </c>
      <c r="AY151" s="9" t="s">
        <v>82</v>
      </c>
      <c r="BE151" s="142">
        <f t="shared" si="14"/>
        <v>0</v>
      </c>
      <c r="BF151" s="142">
        <f t="shared" si="15"/>
        <v>0</v>
      </c>
      <c r="BG151" s="142">
        <f t="shared" si="16"/>
        <v>0</v>
      </c>
      <c r="BH151" s="142">
        <f t="shared" si="17"/>
        <v>0</v>
      </c>
      <c r="BI151" s="142">
        <f t="shared" si="18"/>
        <v>0</v>
      </c>
      <c r="BJ151" s="9" t="s">
        <v>45</v>
      </c>
      <c r="BK151" s="142">
        <f t="shared" si="19"/>
        <v>0</v>
      </c>
      <c r="BL151" s="9" t="s">
        <v>156</v>
      </c>
      <c r="BM151" s="141" t="s">
        <v>268</v>
      </c>
    </row>
    <row r="152" spans="1:65" s="8" customFormat="1" x14ac:dyDescent="0.2">
      <c r="B152" s="160"/>
      <c r="C152" s="161"/>
      <c r="D152" s="162" t="s">
        <v>192</v>
      </c>
      <c r="E152" s="161"/>
      <c r="F152" s="163" t="s">
        <v>269</v>
      </c>
      <c r="G152" s="161"/>
      <c r="H152" s="164">
        <v>2.2999999999999998</v>
      </c>
      <c r="I152" s="165"/>
      <c r="J152" s="161"/>
      <c r="K152" s="161"/>
      <c r="L152" s="166"/>
      <c r="M152" s="171"/>
      <c r="N152" s="172"/>
      <c r="O152" s="172"/>
      <c r="P152" s="172"/>
      <c r="Q152" s="172"/>
      <c r="R152" s="172"/>
      <c r="S152" s="172"/>
      <c r="T152" s="173"/>
      <c r="AT152" s="170" t="s">
        <v>192</v>
      </c>
      <c r="AU152" s="170" t="s">
        <v>47</v>
      </c>
      <c r="AV152" s="8" t="s">
        <v>47</v>
      </c>
      <c r="AW152" s="8" t="s">
        <v>1</v>
      </c>
      <c r="AX152" s="8" t="s">
        <v>45</v>
      </c>
      <c r="AY152" s="170" t="s">
        <v>82</v>
      </c>
    </row>
    <row r="153" spans="1:65" s="2" customFormat="1" ht="6.95" customHeight="1" x14ac:dyDescent="0.2">
      <c r="A153" s="16"/>
      <c r="B153" s="21"/>
      <c r="C153" s="22"/>
      <c r="D153" s="22"/>
      <c r="E153" s="22"/>
      <c r="F153" s="22"/>
      <c r="G153" s="22"/>
      <c r="H153" s="22"/>
      <c r="I153" s="78"/>
      <c r="J153" s="22"/>
      <c r="K153" s="22"/>
      <c r="L153" s="19"/>
      <c r="M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</row>
  </sheetData>
  <sheetProtection password="CC35" sheet="1" objects="1" scenarios="1" formatColumns="0" formatRows="0" autoFilter="0"/>
  <autoFilter ref="C119:K152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38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3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3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9" t="s">
        <v>49</v>
      </c>
    </row>
    <row r="3" spans="1:46" s="1" customFormat="1" ht="6.95" customHeight="1" x14ac:dyDescent="0.2">
      <c r="B3" s="35"/>
      <c r="C3" s="36"/>
      <c r="D3" s="36"/>
      <c r="E3" s="36"/>
      <c r="F3" s="36"/>
      <c r="G3" s="36"/>
      <c r="H3" s="36"/>
      <c r="I3" s="37"/>
      <c r="J3" s="36"/>
      <c r="K3" s="36"/>
      <c r="L3" s="10"/>
      <c r="AT3" s="9" t="s">
        <v>47</v>
      </c>
    </row>
    <row r="4" spans="1:46" s="1" customFormat="1" ht="24.95" customHeight="1" x14ac:dyDescent="0.2">
      <c r="B4" s="10"/>
      <c r="D4" s="38" t="s">
        <v>50</v>
      </c>
      <c r="I4" s="34"/>
      <c r="L4" s="10"/>
      <c r="M4" s="39" t="s">
        <v>4</v>
      </c>
      <c r="AT4" s="9" t="s">
        <v>1</v>
      </c>
    </row>
    <row r="5" spans="1:46" s="1" customFormat="1" ht="6.95" customHeight="1" x14ac:dyDescent="0.2">
      <c r="B5" s="10"/>
      <c r="I5" s="34"/>
      <c r="L5" s="10"/>
    </row>
    <row r="6" spans="1:46" s="1" customFormat="1" ht="12" customHeight="1" x14ac:dyDescent="0.2">
      <c r="B6" s="10"/>
      <c r="D6" s="40" t="s">
        <v>5</v>
      </c>
      <c r="I6" s="34"/>
      <c r="L6" s="10"/>
    </row>
    <row r="7" spans="1:46" s="1" customFormat="1" ht="16.5" customHeight="1" x14ac:dyDescent="0.2">
      <c r="B7" s="10"/>
      <c r="E7" s="179" t="e">
        <f>#REF!</f>
        <v>#REF!</v>
      </c>
      <c r="F7" s="180"/>
      <c r="G7" s="180"/>
      <c r="H7" s="180"/>
      <c r="I7" s="34"/>
      <c r="L7" s="10"/>
    </row>
    <row r="8" spans="1:46" s="2" customFormat="1" ht="12" customHeight="1" x14ac:dyDescent="0.2">
      <c r="A8" s="16"/>
      <c r="B8" s="19"/>
      <c r="C8" s="16"/>
      <c r="D8" s="40" t="s">
        <v>51</v>
      </c>
      <c r="E8" s="16"/>
      <c r="F8" s="16"/>
      <c r="G8" s="16"/>
      <c r="H8" s="16"/>
      <c r="I8" s="41"/>
      <c r="J8" s="16"/>
      <c r="K8" s="16"/>
      <c r="L8" s="20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46" s="2" customFormat="1" ht="16.5" customHeight="1" x14ac:dyDescent="0.2">
      <c r="A9" s="16"/>
      <c r="B9" s="19"/>
      <c r="C9" s="16"/>
      <c r="D9" s="16"/>
      <c r="E9" s="181" t="s">
        <v>270</v>
      </c>
      <c r="F9" s="182"/>
      <c r="G9" s="182"/>
      <c r="H9" s="182"/>
      <c r="I9" s="41"/>
      <c r="J9" s="16"/>
      <c r="K9" s="16"/>
      <c r="L9" s="20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46" s="2" customFormat="1" x14ac:dyDescent="0.2">
      <c r="A10" s="16"/>
      <c r="B10" s="19"/>
      <c r="C10" s="16"/>
      <c r="D10" s="16"/>
      <c r="E10" s="16"/>
      <c r="F10" s="16"/>
      <c r="G10" s="16"/>
      <c r="H10" s="16"/>
      <c r="I10" s="41"/>
      <c r="J10" s="16"/>
      <c r="K10" s="16"/>
      <c r="L10" s="20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46" s="2" customFormat="1" ht="12" customHeight="1" x14ac:dyDescent="0.2">
      <c r="A11" s="16"/>
      <c r="B11" s="19"/>
      <c r="C11" s="16"/>
      <c r="D11" s="40" t="s">
        <v>6</v>
      </c>
      <c r="E11" s="16"/>
      <c r="F11" s="42" t="s">
        <v>0</v>
      </c>
      <c r="G11" s="16"/>
      <c r="H11" s="16"/>
      <c r="I11" s="43" t="s">
        <v>7</v>
      </c>
      <c r="J11" s="42" t="s">
        <v>0</v>
      </c>
      <c r="K11" s="16"/>
      <c r="L11" s="20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46" s="2" customFormat="1" ht="12" customHeight="1" x14ac:dyDescent="0.2">
      <c r="A12" s="16"/>
      <c r="B12" s="19"/>
      <c r="C12" s="16"/>
      <c r="D12" s="40" t="s">
        <v>8</v>
      </c>
      <c r="E12" s="16"/>
      <c r="F12" s="42" t="s">
        <v>9</v>
      </c>
      <c r="G12" s="16"/>
      <c r="H12" s="16"/>
      <c r="I12" s="43" t="s">
        <v>10</v>
      </c>
      <c r="J12" s="44" t="e">
        <f>#REF!</f>
        <v>#REF!</v>
      </c>
      <c r="K12" s="16"/>
      <c r="L12" s="20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46" s="2" customFormat="1" ht="10.9" customHeight="1" x14ac:dyDescent="0.2">
      <c r="A13" s="16"/>
      <c r="B13" s="19"/>
      <c r="C13" s="16"/>
      <c r="D13" s="16"/>
      <c r="E13" s="16"/>
      <c r="F13" s="16"/>
      <c r="G13" s="16"/>
      <c r="H13" s="16"/>
      <c r="I13" s="41"/>
      <c r="J13" s="16"/>
      <c r="K13" s="16"/>
      <c r="L13" s="20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46" s="2" customFormat="1" ht="12" customHeight="1" x14ac:dyDescent="0.2">
      <c r="A14" s="16"/>
      <c r="B14" s="19"/>
      <c r="C14" s="16"/>
      <c r="D14" s="40" t="s">
        <v>11</v>
      </c>
      <c r="E14" s="16"/>
      <c r="F14" s="16"/>
      <c r="G14" s="16"/>
      <c r="H14" s="16"/>
      <c r="I14" s="43" t="s">
        <v>12</v>
      </c>
      <c r="J14" s="42" t="s">
        <v>0</v>
      </c>
      <c r="K14" s="16"/>
      <c r="L14" s="20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46" s="2" customFormat="1" ht="18" customHeight="1" x14ac:dyDescent="0.2">
      <c r="A15" s="16"/>
      <c r="B15" s="19"/>
      <c r="C15" s="16"/>
      <c r="D15" s="16"/>
      <c r="E15" s="42" t="s">
        <v>13</v>
      </c>
      <c r="F15" s="16"/>
      <c r="G15" s="16"/>
      <c r="H15" s="16"/>
      <c r="I15" s="43" t="s">
        <v>14</v>
      </c>
      <c r="J15" s="42" t="s">
        <v>0</v>
      </c>
      <c r="K15" s="16"/>
      <c r="L15" s="20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46" s="2" customFormat="1" ht="6.95" customHeight="1" x14ac:dyDescent="0.2">
      <c r="A16" s="16"/>
      <c r="B16" s="19"/>
      <c r="C16" s="16"/>
      <c r="D16" s="16"/>
      <c r="E16" s="16"/>
      <c r="F16" s="16"/>
      <c r="G16" s="16"/>
      <c r="H16" s="16"/>
      <c r="I16" s="41"/>
      <c r="J16" s="16"/>
      <c r="K16" s="16"/>
      <c r="L16" s="20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s="2" customFormat="1" ht="12" customHeight="1" x14ac:dyDescent="0.2">
      <c r="A17" s="16"/>
      <c r="B17" s="19"/>
      <c r="C17" s="16"/>
      <c r="D17" s="40" t="s">
        <v>15</v>
      </c>
      <c r="E17" s="16"/>
      <c r="F17" s="16"/>
      <c r="G17" s="16"/>
      <c r="H17" s="16"/>
      <c r="I17" s="43" t="s">
        <v>12</v>
      </c>
      <c r="J17" s="14" t="e">
        <f>#REF!</f>
        <v>#REF!</v>
      </c>
      <c r="K17" s="16"/>
      <c r="L17" s="20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s="2" customFormat="1" ht="18" customHeight="1" x14ac:dyDescent="0.2">
      <c r="A18" s="16"/>
      <c r="B18" s="19"/>
      <c r="C18" s="16"/>
      <c r="D18" s="16"/>
      <c r="E18" s="183" t="e">
        <f>#REF!</f>
        <v>#REF!</v>
      </c>
      <c r="F18" s="184"/>
      <c r="G18" s="184"/>
      <c r="H18" s="184"/>
      <c r="I18" s="43" t="s">
        <v>14</v>
      </c>
      <c r="J18" s="14" t="e">
        <f>#REF!</f>
        <v>#REF!</v>
      </c>
      <c r="K18" s="16"/>
      <c r="L18" s="20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s="2" customFormat="1" ht="6.95" customHeight="1" x14ac:dyDescent="0.2">
      <c r="A19" s="16"/>
      <c r="B19" s="19"/>
      <c r="C19" s="16"/>
      <c r="D19" s="16"/>
      <c r="E19" s="16"/>
      <c r="F19" s="16"/>
      <c r="G19" s="16"/>
      <c r="H19" s="16"/>
      <c r="I19" s="41"/>
      <c r="J19" s="16"/>
      <c r="K19" s="16"/>
      <c r="L19" s="20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s="2" customFormat="1" ht="12" customHeight="1" x14ac:dyDescent="0.2">
      <c r="A20" s="16"/>
      <c r="B20" s="19"/>
      <c r="C20" s="16"/>
      <c r="D20" s="40" t="s">
        <v>16</v>
      </c>
      <c r="E20" s="16"/>
      <c r="F20" s="16"/>
      <c r="G20" s="16"/>
      <c r="H20" s="16"/>
      <c r="I20" s="43" t="s">
        <v>12</v>
      </c>
      <c r="J20" s="42" t="s">
        <v>0</v>
      </c>
      <c r="K20" s="16"/>
      <c r="L20" s="20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s="2" customFormat="1" ht="18" customHeight="1" x14ac:dyDescent="0.2">
      <c r="A21" s="16"/>
      <c r="B21" s="19"/>
      <c r="C21" s="16"/>
      <c r="D21" s="16"/>
      <c r="E21" s="42" t="s">
        <v>17</v>
      </c>
      <c r="F21" s="16"/>
      <c r="G21" s="16"/>
      <c r="H21" s="16"/>
      <c r="I21" s="43" t="s">
        <v>14</v>
      </c>
      <c r="J21" s="42" t="s">
        <v>0</v>
      </c>
      <c r="K21" s="16"/>
      <c r="L21" s="20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s="2" customFormat="1" ht="6.95" customHeight="1" x14ac:dyDescent="0.2">
      <c r="A22" s="16"/>
      <c r="B22" s="19"/>
      <c r="C22" s="16"/>
      <c r="D22" s="16"/>
      <c r="E22" s="16"/>
      <c r="F22" s="16"/>
      <c r="G22" s="16"/>
      <c r="H22" s="16"/>
      <c r="I22" s="41"/>
      <c r="J22" s="16"/>
      <c r="K22" s="16"/>
      <c r="L22" s="20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s="2" customFormat="1" ht="12" customHeight="1" x14ac:dyDescent="0.2">
      <c r="A23" s="16"/>
      <c r="B23" s="19"/>
      <c r="C23" s="16"/>
      <c r="D23" s="40" t="s">
        <v>18</v>
      </c>
      <c r="E23" s="16"/>
      <c r="F23" s="16"/>
      <c r="G23" s="16"/>
      <c r="H23" s="16"/>
      <c r="I23" s="43" t="s">
        <v>12</v>
      </c>
      <c r="J23" s="42" t="s">
        <v>0</v>
      </c>
      <c r="K23" s="16"/>
      <c r="L23" s="20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s="2" customFormat="1" ht="18" customHeight="1" x14ac:dyDescent="0.2">
      <c r="A24" s="16"/>
      <c r="B24" s="19"/>
      <c r="C24" s="16"/>
      <c r="D24" s="16"/>
      <c r="E24" s="42" t="s">
        <v>19</v>
      </c>
      <c r="F24" s="16"/>
      <c r="G24" s="16"/>
      <c r="H24" s="16"/>
      <c r="I24" s="43" t="s">
        <v>14</v>
      </c>
      <c r="J24" s="42" t="s">
        <v>0</v>
      </c>
      <c r="K24" s="16"/>
      <c r="L24" s="20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s="2" customFormat="1" ht="6.95" customHeight="1" x14ac:dyDescent="0.2">
      <c r="A25" s="16"/>
      <c r="B25" s="19"/>
      <c r="C25" s="16"/>
      <c r="D25" s="16"/>
      <c r="E25" s="16"/>
      <c r="F25" s="16"/>
      <c r="G25" s="16"/>
      <c r="H25" s="16"/>
      <c r="I25" s="41"/>
      <c r="J25" s="16"/>
      <c r="K25" s="16"/>
      <c r="L25" s="20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s="2" customFormat="1" ht="12" customHeight="1" x14ac:dyDescent="0.2">
      <c r="A26" s="16"/>
      <c r="B26" s="19"/>
      <c r="C26" s="16"/>
      <c r="D26" s="40" t="s">
        <v>20</v>
      </c>
      <c r="E26" s="16"/>
      <c r="F26" s="16"/>
      <c r="G26" s="16"/>
      <c r="H26" s="16"/>
      <c r="I26" s="41"/>
      <c r="J26" s="16"/>
      <c r="K26" s="16"/>
      <c r="L26" s="20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s="3" customFormat="1" ht="16.5" customHeight="1" x14ac:dyDescent="0.2">
      <c r="A27" s="45"/>
      <c r="B27" s="46"/>
      <c r="C27" s="45"/>
      <c r="D27" s="45"/>
      <c r="E27" s="185" t="s">
        <v>0</v>
      </c>
      <c r="F27" s="185"/>
      <c r="G27" s="185"/>
      <c r="H27" s="185"/>
      <c r="I27" s="47"/>
      <c r="J27" s="45"/>
      <c r="K27" s="45"/>
      <c r="L27" s="48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</row>
    <row r="28" spans="1:31" s="2" customFormat="1" ht="6.95" customHeight="1" x14ac:dyDescent="0.2">
      <c r="A28" s="16"/>
      <c r="B28" s="19"/>
      <c r="C28" s="16"/>
      <c r="D28" s="16"/>
      <c r="E28" s="16"/>
      <c r="F28" s="16"/>
      <c r="G28" s="16"/>
      <c r="H28" s="16"/>
      <c r="I28" s="41"/>
      <c r="J28" s="16"/>
      <c r="K28" s="16"/>
      <c r="L28" s="20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2" customFormat="1" ht="6.95" customHeight="1" x14ac:dyDescent="0.2">
      <c r="A29" s="16"/>
      <c r="B29" s="19"/>
      <c r="C29" s="16"/>
      <c r="D29" s="49"/>
      <c r="E29" s="49"/>
      <c r="F29" s="49"/>
      <c r="G29" s="49"/>
      <c r="H29" s="49"/>
      <c r="I29" s="50"/>
      <c r="J29" s="49"/>
      <c r="K29" s="49"/>
      <c r="L29" s="20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2" customFormat="1" ht="25.35" customHeight="1" x14ac:dyDescent="0.2">
      <c r="A30" s="16"/>
      <c r="B30" s="19"/>
      <c r="C30" s="16"/>
      <c r="D30" s="51" t="s">
        <v>21</v>
      </c>
      <c r="E30" s="16"/>
      <c r="F30" s="16"/>
      <c r="G30" s="16"/>
      <c r="H30" s="16"/>
      <c r="I30" s="41"/>
      <c r="J30" s="52">
        <f>ROUND(J121, 2)</f>
        <v>0</v>
      </c>
      <c r="K30" s="16"/>
      <c r="L30" s="20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2" customFormat="1" ht="6.95" customHeight="1" x14ac:dyDescent="0.2">
      <c r="A31" s="16"/>
      <c r="B31" s="19"/>
      <c r="C31" s="16"/>
      <c r="D31" s="49"/>
      <c r="E31" s="49"/>
      <c r="F31" s="49"/>
      <c r="G31" s="49"/>
      <c r="H31" s="49"/>
      <c r="I31" s="50"/>
      <c r="J31" s="49"/>
      <c r="K31" s="49"/>
      <c r="L31" s="20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s="2" customFormat="1" ht="14.45" customHeight="1" x14ac:dyDescent="0.2">
      <c r="A32" s="16"/>
      <c r="B32" s="19"/>
      <c r="C32" s="16"/>
      <c r="D32" s="16"/>
      <c r="E32" s="16"/>
      <c r="F32" s="53" t="s">
        <v>23</v>
      </c>
      <c r="G32" s="16"/>
      <c r="H32" s="16"/>
      <c r="I32" s="54" t="s">
        <v>22</v>
      </c>
      <c r="J32" s="53" t="s">
        <v>24</v>
      </c>
      <c r="K32" s="16"/>
      <c r="L32" s="20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1" s="2" customFormat="1" ht="14.45" customHeight="1" x14ac:dyDescent="0.2">
      <c r="A33" s="16"/>
      <c r="B33" s="19"/>
      <c r="C33" s="16"/>
      <c r="D33" s="55" t="s">
        <v>25</v>
      </c>
      <c r="E33" s="40" t="s">
        <v>26</v>
      </c>
      <c r="F33" s="56">
        <f>ROUND((SUM(BE121:BE137)),  2)</f>
        <v>0</v>
      </c>
      <c r="G33" s="16"/>
      <c r="H33" s="16"/>
      <c r="I33" s="57">
        <v>0.21</v>
      </c>
      <c r="J33" s="56">
        <f>ROUND(((SUM(BE121:BE137))*I33),  2)</f>
        <v>0</v>
      </c>
      <c r="K33" s="16"/>
      <c r="L33" s="20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s="2" customFormat="1" ht="14.45" customHeight="1" x14ac:dyDescent="0.2">
      <c r="A34" s="16"/>
      <c r="B34" s="19"/>
      <c r="C34" s="16"/>
      <c r="D34" s="16"/>
      <c r="E34" s="40" t="s">
        <v>27</v>
      </c>
      <c r="F34" s="56">
        <f>ROUND((SUM(BF121:BF137)),  2)</f>
        <v>0</v>
      </c>
      <c r="G34" s="16"/>
      <c r="H34" s="16"/>
      <c r="I34" s="57">
        <v>0.15</v>
      </c>
      <c r="J34" s="56">
        <f>ROUND(((SUM(BF121:BF137))*I34),  2)</f>
        <v>0</v>
      </c>
      <c r="K34" s="16"/>
      <c r="L34" s="20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s="2" customFormat="1" ht="14.45" hidden="1" customHeight="1" x14ac:dyDescent="0.2">
      <c r="A35" s="16"/>
      <c r="B35" s="19"/>
      <c r="C35" s="16"/>
      <c r="D35" s="16"/>
      <c r="E35" s="40" t="s">
        <v>28</v>
      </c>
      <c r="F35" s="56">
        <f>ROUND((SUM(BG121:BG137)),  2)</f>
        <v>0</v>
      </c>
      <c r="G35" s="16"/>
      <c r="H35" s="16"/>
      <c r="I35" s="57">
        <v>0.21</v>
      </c>
      <c r="J35" s="56">
        <f>0</f>
        <v>0</v>
      </c>
      <c r="K35" s="16"/>
      <c r="L35" s="20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s="2" customFormat="1" ht="14.45" hidden="1" customHeight="1" x14ac:dyDescent="0.2">
      <c r="A36" s="16"/>
      <c r="B36" s="19"/>
      <c r="C36" s="16"/>
      <c r="D36" s="16"/>
      <c r="E36" s="40" t="s">
        <v>29</v>
      </c>
      <c r="F36" s="56">
        <f>ROUND((SUM(BH121:BH137)),  2)</f>
        <v>0</v>
      </c>
      <c r="G36" s="16"/>
      <c r="H36" s="16"/>
      <c r="I36" s="57">
        <v>0.15</v>
      </c>
      <c r="J36" s="56">
        <f>0</f>
        <v>0</v>
      </c>
      <c r="K36" s="16"/>
      <c r="L36" s="20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s="2" customFormat="1" ht="14.45" hidden="1" customHeight="1" x14ac:dyDescent="0.2">
      <c r="A37" s="16"/>
      <c r="B37" s="19"/>
      <c r="C37" s="16"/>
      <c r="D37" s="16"/>
      <c r="E37" s="40" t="s">
        <v>30</v>
      </c>
      <c r="F37" s="56">
        <f>ROUND((SUM(BI121:BI137)),  2)</f>
        <v>0</v>
      </c>
      <c r="G37" s="16"/>
      <c r="H37" s="16"/>
      <c r="I37" s="57">
        <v>0</v>
      </c>
      <c r="J37" s="56">
        <f>0</f>
        <v>0</v>
      </c>
      <c r="K37" s="16"/>
      <c r="L37" s="20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s="2" customFormat="1" ht="6.95" customHeight="1" x14ac:dyDescent="0.2">
      <c r="A38" s="16"/>
      <c r="B38" s="19"/>
      <c r="C38" s="16"/>
      <c r="D38" s="16"/>
      <c r="E38" s="16"/>
      <c r="F38" s="16"/>
      <c r="G38" s="16"/>
      <c r="H38" s="16"/>
      <c r="I38" s="41"/>
      <c r="J38" s="16"/>
      <c r="K38" s="16"/>
      <c r="L38" s="20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s="2" customFormat="1" ht="25.35" customHeight="1" x14ac:dyDescent="0.2">
      <c r="A39" s="16"/>
      <c r="B39" s="19"/>
      <c r="C39" s="58"/>
      <c r="D39" s="59" t="s">
        <v>31</v>
      </c>
      <c r="E39" s="60"/>
      <c r="F39" s="60"/>
      <c r="G39" s="61" t="s">
        <v>32</v>
      </c>
      <c r="H39" s="62" t="s">
        <v>33</v>
      </c>
      <c r="I39" s="63"/>
      <c r="J39" s="64">
        <f>SUM(J30:J37)</f>
        <v>0</v>
      </c>
      <c r="K39" s="65"/>
      <c r="L39" s="20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s="2" customFormat="1" ht="14.45" customHeight="1" x14ac:dyDescent="0.2">
      <c r="A40" s="16"/>
      <c r="B40" s="19"/>
      <c r="C40" s="16"/>
      <c r="D40" s="16"/>
      <c r="E40" s="16"/>
      <c r="F40" s="16"/>
      <c r="G40" s="16"/>
      <c r="H40" s="16"/>
      <c r="I40" s="41"/>
      <c r="J40" s="16"/>
      <c r="K40" s="16"/>
      <c r="L40" s="20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s="1" customFormat="1" ht="14.45" customHeight="1" x14ac:dyDescent="0.2">
      <c r="B41" s="10"/>
      <c r="I41" s="34"/>
      <c r="L41" s="10"/>
    </row>
    <row r="42" spans="1:31" s="1" customFormat="1" ht="14.45" customHeight="1" x14ac:dyDescent="0.2">
      <c r="B42" s="10"/>
      <c r="I42" s="34"/>
      <c r="L42" s="10"/>
    </row>
    <row r="43" spans="1:31" s="1" customFormat="1" ht="14.45" customHeight="1" x14ac:dyDescent="0.2">
      <c r="B43" s="10"/>
      <c r="I43" s="34"/>
      <c r="L43" s="10"/>
    </row>
    <row r="44" spans="1:31" s="1" customFormat="1" ht="14.45" customHeight="1" x14ac:dyDescent="0.2">
      <c r="B44" s="10"/>
      <c r="I44" s="34"/>
      <c r="L44" s="10"/>
    </row>
    <row r="45" spans="1:31" s="1" customFormat="1" ht="14.45" customHeight="1" x14ac:dyDescent="0.2">
      <c r="B45" s="10"/>
      <c r="I45" s="34"/>
      <c r="L45" s="10"/>
    </row>
    <row r="46" spans="1:31" s="1" customFormat="1" ht="14.45" customHeight="1" x14ac:dyDescent="0.2">
      <c r="B46" s="10"/>
      <c r="I46" s="34"/>
      <c r="L46" s="10"/>
    </row>
    <row r="47" spans="1:31" s="1" customFormat="1" ht="14.45" customHeight="1" x14ac:dyDescent="0.2">
      <c r="B47" s="10"/>
      <c r="I47" s="34"/>
      <c r="L47" s="10"/>
    </row>
    <row r="48" spans="1:31" s="1" customFormat="1" ht="14.45" customHeight="1" x14ac:dyDescent="0.2">
      <c r="B48" s="10"/>
      <c r="I48" s="34"/>
      <c r="L48" s="10"/>
    </row>
    <row r="49" spans="1:31" s="1" customFormat="1" ht="14.45" customHeight="1" x14ac:dyDescent="0.2">
      <c r="B49" s="10"/>
      <c r="I49" s="34"/>
      <c r="L49" s="10"/>
    </row>
    <row r="50" spans="1:31" s="2" customFormat="1" ht="14.45" customHeight="1" x14ac:dyDescent="0.2">
      <c r="B50" s="20"/>
      <c r="D50" s="66" t="s">
        <v>34</v>
      </c>
      <c r="E50" s="67"/>
      <c r="F50" s="67"/>
      <c r="G50" s="66" t="s">
        <v>35</v>
      </c>
      <c r="H50" s="67"/>
      <c r="I50" s="68"/>
      <c r="J50" s="67"/>
      <c r="K50" s="67"/>
      <c r="L50" s="20"/>
    </row>
    <row r="51" spans="1:31" x14ac:dyDescent="0.2">
      <c r="B51" s="10"/>
      <c r="L51" s="10"/>
    </row>
    <row r="52" spans="1:31" x14ac:dyDescent="0.2">
      <c r="B52" s="10"/>
      <c r="L52" s="10"/>
    </row>
    <row r="53" spans="1:31" x14ac:dyDescent="0.2">
      <c r="B53" s="10"/>
      <c r="L53" s="10"/>
    </row>
    <row r="54" spans="1:31" x14ac:dyDescent="0.2">
      <c r="B54" s="10"/>
      <c r="L54" s="10"/>
    </row>
    <row r="55" spans="1:31" x14ac:dyDescent="0.2">
      <c r="B55" s="10"/>
      <c r="L55" s="10"/>
    </row>
    <row r="56" spans="1:31" x14ac:dyDescent="0.2">
      <c r="B56" s="10"/>
      <c r="L56" s="10"/>
    </row>
    <row r="57" spans="1:31" x14ac:dyDescent="0.2">
      <c r="B57" s="10"/>
      <c r="L57" s="10"/>
    </row>
    <row r="58" spans="1:31" x14ac:dyDescent="0.2">
      <c r="B58" s="10"/>
      <c r="L58" s="10"/>
    </row>
    <row r="59" spans="1:31" x14ac:dyDescent="0.2">
      <c r="B59" s="10"/>
      <c r="L59" s="10"/>
    </row>
    <row r="60" spans="1:31" x14ac:dyDescent="0.2">
      <c r="B60" s="10"/>
      <c r="L60" s="10"/>
    </row>
    <row r="61" spans="1:31" s="2" customFormat="1" ht="12.75" x14ac:dyDescent="0.2">
      <c r="A61" s="16"/>
      <c r="B61" s="19"/>
      <c r="C61" s="16"/>
      <c r="D61" s="69" t="s">
        <v>36</v>
      </c>
      <c r="E61" s="70"/>
      <c r="F61" s="71" t="s">
        <v>37</v>
      </c>
      <c r="G61" s="69" t="s">
        <v>36</v>
      </c>
      <c r="H61" s="70"/>
      <c r="I61" s="72"/>
      <c r="J61" s="73" t="s">
        <v>37</v>
      </c>
      <c r="K61" s="70"/>
      <c r="L61" s="20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x14ac:dyDescent="0.2">
      <c r="B62" s="10"/>
      <c r="L62" s="10"/>
    </row>
    <row r="63" spans="1:31" x14ac:dyDescent="0.2">
      <c r="B63" s="10"/>
      <c r="L63" s="10"/>
    </row>
    <row r="64" spans="1:31" x14ac:dyDescent="0.2">
      <c r="B64" s="10"/>
      <c r="L64" s="10"/>
    </row>
    <row r="65" spans="1:31" s="2" customFormat="1" ht="12.75" x14ac:dyDescent="0.2">
      <c r="A65" s="16"/>
      <c r="B65" s="19"/>
      <c r="C65" s="16"/>
      <c r="D65" s="66" t="s">
        <v>38</v>
      </c>
      <c r="E65" s="74"/>
      <c r="F65" s="74"/>
      <c r="G65" s="66" t="s">
        <v>39</v>
      </c>
      <c r="H65" s="74"/>
      <c r="I65" s="75"/>
      <c r="J65" s="74"/>
      <c r="K65" s="74"/>
      <c r="L65" s="20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 x14ac:dyDescent="0.2">
      <c r="B66" s="10"/>
      <c r="L66" s="10"/>
    </row>
    <row r="67" spans="1:31" x14ac:dyDescent="0.2">
      <c r="B67" s="10"/>
      <c r="L67" s="10"/>
    </row>
    <row r="68" spans="1:31" x14ac:dyDescent="0.2">
      <c r="B68" s="10"/>
      <c r="L68" s="10"/>
    </row>
    <row r="69" spans="1:31" x14ac:dyDescent="0.2">
      <c r="B69" s="10"/>
      <c r="L69" s="10"/>
    </row>
    <row r="70" spans="1:31" x14ac:dyDescent="0.2">
      <c r="B70" s="10"/>
      <c r="L70" s="10"/>
    </row>
    <row r="71" spans="1:31" x14ac:dyDescent="0.2">
      <c r="B71" s="10"/>
      <c r="L71" s="10"/>
    </row>
    <row r="72" spans="1:31" x14ac:dyDescent="0.2">
      <c r="B72" s="10"/>
      <c r="L72" s="10"/>
    </row>
    <row r="73" spans="1:31" x14ac:dyDescent="0.2">
      <c r="B73" s="10"/>
      <c r="L73" s="10"/>
    </row>
    <row r="74" spans="1:31" x14ac:dyDescent="0.2">
      <c r="B74" s="10"/>
      <c r="L74" s="10"/>
    </row>
    <row r="75" spans="1:31" x14ac:dyDescent="0.2">
      <c r="B75" s="10"/>
      <c r="L75" s="10"/>
    </row>
    <row r="76" spans="1:31" s="2" customFormat="1" ht="12.75" x14ac:dyDescent="0.2">
      <c r="A76" s="16"/>
      <c r="B76" s="19"/>
      <c r="C76" s="16"/>
      <c r="D76" s="69" t="s">
        <v>36</v>
      </c>
      <c r="E76" s="70"/>
      <c r="F76" s="71" t="s">
        <v>37</v>
      </c>
      <c r="G76" s="69" t="s">
        <v>36</v>
      </c>
      <c r="H76" s="70"/>
      <c r="I76" s="72"/>
      <c r="J76" s="73" t="s">
        <v>37</v>
      </c>
      <c r="K76" s="70"/>
      <c r="L76" s="20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1:31" s="2" customFormat="1" ht="14.45" customHeight="1" x14ac:dyDescent="0.2">
      <c r="A77" s="16"/>
      <c r="B77" s="76"/>
      <c r="C77" s="77"/>
      <c r="D77" s="77"/>
      <c r="E77" s="77"/>
      <c r="F77" s="77"/>
      <c r="G77" s="77"/>
      <c r="H77" s="77"/>
      <c r="I77" s="78"/>
      <c r="J77" s="77"/>
      <c r="K77" s="77"/>
      <c r="L77" s="20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81" spans="1:47" s="2" customFormat="1" ht="6.95" customHeight="1" x14ac:dyDescent="0.2">
      <c r="A81" s="16"/>
      <c r="B81" s="79"/>
      <c r="C81" s="80"/>
      <c r="D81" s="80"/>
      <c r="E81" s="80"/>
      <c r="F81" s="80"/>
      <c r="G81" s="80"/>
      <c r="H81" s="80"/>
      <c r="I81" s="81"/>
      <c r="J81" s="80"/>
      <c r="K81" s="80"/>
      <c r="L81" s="20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</row>
    <row r="82" spans="1:47" s="2" customFormat="1" ht="24.95" customHeight="1" x14ac:dyDescent="0.2">
      <c r="A82" s="16"/>
      <c r="B82" s="17"/>
      <c r="C82" s="11" t="s">
        <v>53</v>
      </c>
      <c r="D82" s="18"/>
      <c r="E82" s="18"/>
      <c r="F82" s="18"/>
      <c r="G82" s="18"/>
      <c r="H82" s="18"/>
      <c r="I82" s="41"/>
      <c r="J82" s="18"/>
      <c r="K82" s="18"/>
      <c r="L82" s="20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</row>
    <row r="83" spans="1:47" s="2" customFormat="1" ht="6.95" customHeight="1" x14ac:dyDescent="0.2">
      <c r="A83" s="16"/>
      <c r="B83" s="17"/>
      <c r="C83" s="18"/>
      <c r="D83" s="18"/>
      <c r="E83" s="18"/>
      <c r="F83" s="18"/>
      <c r="G83" s="18"/>
      <c r="H83" s="18"/>
      <c r="I83" s="41"/>
      <c r="J83" s="18"/>
      <c r="K83" s="18"/>
      <c r="L83" s="20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</row>
    <row r="84" spans="1:47" s="2" customFormat="1" ht="12" customHeight="1" x14ac:dyDescent="0.2">
      <c r="A84" s="16"/>
      <c r="B84" s="17"/>
      <c r="C84" s="13" t="s">
        <v>5</v>
      </c>
      <c r="D84" s="18"/>
      <c r="E84" s="18"/>
      <c r="F84" s="18"/>
      <c r="G84" s="18"/>
      <c r="H84" s="18"/>
      <c r="I84" s="41"/>
      <c r="J84" s="18"/>
      <c r="K84" s="18"/>
      <c r="L84" s="20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</row>
    <row r="85" spans="1:47" s="2" customFormat="1" ht="16.5" customHeight="1" x14ac:dyDescent="0.2">
      <c r="A85" s="16"/>
      <c r="B85" s="17"/>
      <c r="C85" s="18"/>
      <c r="D85" s="18"/>
      <c r="E85" s="177" t="e">
        <f>E7</f>
        <v>#REF!</v>
      </c>
      <c r="F85" s="178"/>
      <c r="G85" s="178"/>
      <c r="H85" s="178"/>
      <c r="I85" s="41"/>
      <c r="J85" s="18"/>
      <c r="K85" s="18"/>
      <c r="L85" s="20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</row>
    <row r="86" spans="1:47" s="2" customFormat="1" ht="12" customHeight="1" x14ac:dyDescent="0.2">
      <c r="A86" s="16"/>
      <c r="B86" s="17"/>
      <c r="C86" s="13" t="s">
        <v>51</v>
      </c>
      <c r="D86" s="18"/>
      <c r="E86" s="18"/>
      <c r="F86" s="18"/>
      <c r="G86" s="18"/>
      <c r="H86" s="18"/>
      <c r="I86" s="41"/>
      <c r="J86" s="18"/>
      <c r="K86" s="18"/>
      <c r="L86" s="20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</row>
    <row r="87" spans="1:47" s="2" customFormat="1" ht="16.5" customHeight="1" x14ac:dyDescent="0.2">
      <c r="A87" s="16"/>
      <c r="B87" s="17"/>
      <c r="C87" s="18"/>
      <c r="D87" s="18"/>
      <c r="E87" s="175" t="str">
        <f>E9</f>
        <v>2019-16-3 - SO 401 - Demontáže</v>
      </c>
      <c r="F87" s="176"/>
      <c r="G87" s="176"/>
      <c r="H87" s="176"/>
      <c r="I87" s="41"/>
      <c r="J87" s="18"/>
      <c r="K87" s="18"/>
      <c r="L87" s="20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</row>
    <row r="88" spans="1:47" s="2" customFormat="1" ht="6.95" customHeight="1" x14ac:dyDescent="0.2">
      <c r="A88" s="16"/>
      <c r="B88" s="17"/>
      <c r="C88" s="18"/>
      <c r="D88" s="18"/>
      <c r="E88" s="18"/>
      <c r="F88" s="18"/>
      <c r="G88" s="18"/>
      <c r="H88" s="18"/>
      <c r="I88" s="41"/>
      <c r="J88" s="18"/>
      <c r="K88" s="18"/>
      <c r="L88" s="20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</row>
    <row r="89" spans="1:47" s="2" customFormat="1" ht="12" customHeight="1" x14ac:dyDescent="0.2">
      <c r="A89" s="16"/>
      <c r="B89" s="17"/>
      <c r="C89" s="13" t="s">
        <v>8</v>
      </c>
      <c r="D89" s="18"/>
      <c r="E89" s="18"/>
      <c r="F89" s="12" t="str">
        <f>F12</f>
        <v>PŘELOUČ</v>
      </c>
      <c r="G89" s="18"/>
      <c r="H89" s="18"/>
      <c r="I89" s="43" t="s">
        <v>10</v>
      </c>
      <c r="J89" s="25" t="e">
        <f>IF(J12="","",J12)</f>
        <v>#REF!</v>
      </c>
      <c r="K89" s="18"/>
      <c r="L89" s="20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</row>
    <row r="90" spans="1:47" s="2" customFormat="1" ht="6.95" customHeight="1" x14ac:dyDescent="0.2">
      <c r="A90" s="16"/>
      <c r="B90" s="17"/>
      <c r="C90" s="18"/>
      <c r="D90" s="18"/>
      <c r="E90" s="18"/>
      <c r="F90" s="18"/>
      <c r="G90" s="18"/>
      <c r="H90" s="18"/>
      <c r="I90" s="41"/>
      <c r="J90" s="18"/>
      <c r="K90" s="18"/>
      <c r="L90" s="20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</row>
    <row r="91" spans="1:47" s="2" customFormat="1" ht="27.95" customHeight="1" x14ac:dyDescent="0.2">
      <c r="A91" s="16"/>
      <c r="B91" s="17"/>
      <c r="C91" s="13" t="s">
        <v>11</v>
      </c>
      <c r="D91" s="18"/>
      <c r="E91" s="18"/>
      <c r="F91" s="12" t="str">
        <f>E15</f>
        <v>PARDUBICKÝ KRAJ, KOMENSKÉHO N. 125, PARDUBICE</v>
      </c>
      <c r="G91" s="18"/>
      <c r="H91" s="18"/>
      <c r="I91" s="43" t="s">
        <v>16</v>
      </c>
      <c r="J91" s="15" t="str">
        <f>E21</f>
        <v>ING, JOSEF JANÁK</v>
      </c>
      <c r="K91" s="18"/>
      <c r="L91" s="20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</row>
    <row r="92" spans="1:47" s="2" customFormat="1" ht="27.95" customHeight="1" x14ac:dyDescent="0.2">
      <c r="A92" s="16"/>
      <c r="B92" s="17"/>
      <c r="C92" s="13" t="s">
        <v>15</v>
      </c>
      <c r="D92" s="18"/>
      <c r="E92" s="18"/>
      <c r="F92" s="12" t="e">
        <f>IF(E18="","",E18)</f>
        <v>#REF!</v>
      </c>
      <c r="G92" s="18"/>
      <c r="H92" s="18"/>
      <c r="I92" s="43" t="s">
        <v>18</v>
      </c>
      <c r="J92" s="15" t="str">
        <f>E24</f>
        <v>MDS PROJEKT, VYSOKÉ MÝTO</v>
      </c>
      <c r="K92" s="18"/>
      <c r="L92" s="20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</row>
    <row r="93" spans="1:47" s="2" customFormat="1" ht="10.35" customHeight="1" x14ac:dyDescent="0.2">
      <c r="A93" s="16"/>
      <c r="B93" s="17"/>
      <c r="C93" s="18"/>
      <c r="D93" s="18"/>
      <c r="E93" s="18"/>
      <c r="F93" s="18"/>
      <c r="G93" s="18"/>
      <c r="H93" s="18"/>
      <c r="I93" s="41"/>
      <c r="J93" s="18"/>
      <c r="K93" s="18"/>
      <c r="L93" s="20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</row>
    <row r="94" spans="1:47" s="2" customFormat="1" ht="29.25" customHeight="1" x14ac:dyDescent="0.2">
      <c r="A94" s="16"/>
      <c r="B94" s="17"/>
      <c r="C94" s="82" t="s">
        <v>54</v>
      </c>
      <c r="D94" s="83"/>
      <c r="E94" s="83"/>
      <c r="F94" s="83"/>
      <c r="G94" s="83"/>
      <c r="H94" s="83"/>
      <c r="I94" s="84"/>
      <c r="J94" s="85" t="s">
        <v>55</v>
      </c>
      <c r="K94" s="83"/>
      <c r="L94" s="20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</row>
    <row r="95" spans="1:47" s="2" customFormat="1" ht="10.35" customHeight="1" x14ac:dyDescent="0.2">
      <c r="A95" s="16"/>
      <c r="B95" s="17"/>
      <c r="C95" s="18"/>
      <c r="D95" s="18"/>
      <c r="E95" s="18"/>
      <c r="F95" s="18"/>
      <c r="G95" s="18"/>
      <c r="H95" s="18"/>
      <c r="I95" s="41"/>
      <c r="J95" s="18"/>
      <c r="K95" s="18"/>
      <c r="L95" s="20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</row>
    <row r="96" spans="1:47" s="2" customFormat="1" ht="22.9" customHeight="1" x14ac:dyDescent="0.2">
      <c r="A96" s="16"/>
      <c r="B96" s="17"/>
      <c r="C96" s="86" t="s">
        <v>56</v>
      </c>
      <c r="D96" s="18"/>
      <c r="E96" s="18"/>
      <c r="F96" s="18"/>
      <c r="G96" s="18"/>
      <c r="H96" s="18"/>
      <c r="I96" s="41"/>
      <c r="J96" s="33">
        <f>J121</f>
        <v>0</v>
      </c>
      <c r="K96" s="18"/>
      <c r="L96" s="20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U96" s="9" t="s">
        <v>57</v>
      </c>
    </row>
    <row r="97" spans="1:31" s="4" customFormat="1" ht="24.95" customHeight="1" x14ac:dyDescent="0.2">
      <c r="B97" s="87"/>
      <c r="C97" s="88"/>
      <c r="D97" s="89" t="s">
        <v>61</v>
      </c>
      <c r="E97" s="90"/>
      <c r="F97" s="90"/>
      <c r="G97" s="90"/>
      <c r="H97" s="90"/>
      <c r="I97" s="91"/>
      <c r="J97" s="92">
        <f>J122</f>
        <v>0</v>
      </c>
      <c r="K97" s="88"/>
      <c r="L97" s="93"/>
    </row>
    <row r="98" spans="1:31" s="5" customFormat="1" ht="19.899999999999999" customHeight="1" x14ac:dyDescent="0.2">
      <c r="B98" s="94"/>
      <c r="C98" s="95"/>
      <c r="D98" s="96" t="s">
        <v>271</v>
      </c>
      <c r="E98" s="97"/>
      <c r="F98" s="97"/>
      <c r="G98" s="97"/>
      <c r="H98" s="97"/>
      <c r="I98" s="98"/>
      <c r="J98" s="99">
        <f>J123</f>
        <v>0</v>
      </c>
      <c r="K98" s="95"/>
      <c r="L98" s="100"/>
    </row>
    <row r="99" spans="1:31" s="4" customFormat="1" ht="24.95" customHeight="1" x14ac:dyDescent="0.2">
      <c r="B99" s="87"/>
      <c r="C99" s="88"/>
      <c r="D99" s="89" t="s">
        <v>63</v>
      </c>
      <c r="E99" s="90"/>
      <c r="F99" s="90"/>
      <c r="G99" s="90"/>
      <c r="H99" s="90"/>
      <c r="I99" s="91"/>
      <c r="J99" s="92">
        <f>J131</f>
        <v>0</v>
      </c>
      <c r="K99" s="88"/>
      <c r="L99" s="93"/>
    </row>
    <row r="100" spans="1:31" s="5" customFormat="1" ht="19.899999999999999" customHeight="1" x14ac:dyDescent="0.2">
      <c r="B100" s="94"/>
      <c r="C100" s="95"/>
      <c r="D100" s="96" t="s">
        <v>272</v>
      </c>
      <c r="E100" s="97"/>
      <c r="F100" s="97"/>
      <c r="G100" s="97"/>
      <c r="H100" s="97"/>
      <c r="I100" s="98"/>
      <c r="J100" s="99">
        <f>J132</f>
        <v>0</v>
      </c>
      <c r="K100" s="95"/>
      <c r="L100" s="100"/>
    </row>
    <row r="101" spans="1:31" s="4" customFormat="1" ht="24.95" customHeight="1" x14ac:dyDescent="0.2">
      <c r="B101" s="87"/>
      <c r="C101" s="88"/>
      <c r="D101" s="89" t="s">
        <v>273</v>
      </c>
      <c r="E101" s="90"/>
      <c r="F101" s="90"/>
      <c r="G101" s="90"/>
      <c r="H101" s="90"/>
      <c r="I101" s="91"/>
      <c r="J101" s="92">
        <f>J136</f>
        <v>0</v>
      </c>
      <c r="K101" s="88"/>
      <c r="L101" s="93"/>
    </row>
    <row r="102" spans="1:31" s="2" customFormat="1" ht="21.75" customHeight="1" x14ac:dyDescent="0.2">
      <c r="A102" s="16"/>
      <c r="B102" s="17"/>
      <c r="C102" s="18"/>
      <c r="D102" s="18"/>
      <c r="E102" s="18"/>
      <c r="F102" s="18"/>
      <c r="G102" s="18"/>
      <c r="H102" s="18"/>
      <c r="I102" s="41"/>
      <c r="J102" s="18"/>
      <c r="K102" s="18"/>
      <c r="L102" s="20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</row>
    <row r="103" spans="1:31" s="2" customFormat="1" ht="6.95" customHeight="1" x14ac:dyDescent="0.2">
      <c r="A103" s="16"/>
      <c r="B103" s="21"/>
      <c r="C103" s="22"/>
      <c r="D103" s="22"/>
      <c r="E103" s="22"/>
      <c r="F103" s="22"/>
      <c r="G103" s="22"/>
      <c r="H103" s="22"/>
      <c r="I103" s="78"/>
      <c r="J103" s="22"/>
      <c r="K103" s="22"/>
      <c r="L103" s="20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</row>
    <row r="107" spans="1:31" s="2" customFormat="1" ht="6.95" customHeight="1" x14ac:dyDescent="0.2">
      <c r="A107" s="16"/>
      <c r="B107" s="23"/>
      <c r="C107" s="24"/>
      <c r="D107" s="24"/>
      <c r="E107" s="24"/>
      <c r="F107" s="24"/>
      <c r="G107" s="24"/>
      <c r="H107" s="24"/>
      <c r="I107" s="81"/>
      <c r="J107" s="24"/>
      <c r="K107" s="24"/>
      <c r="L107" s="20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</row>
    <row r="108" spans="1:31" s="2" customFormat="1" ht="24.95" customHeight="1" x14ac:dyDescent="0.2">
      <c r="A108" s="16"/>
      <c r="B108" s="17"/>
      <c r="C108" s="11" t="s">
        <v>67</v>
      </c>
      <c r="D108" s="18"/>
      <c r="E108" s="18"/>
      <c r="F108" s="18"/>
      <c r="G108" s="18"/>
      <c r="H108" s="18"/>
      <c r="I108" s="41"/>
      <c r="J108" s="18"/>
      <c r="K108" s="18"/>
      <c r="L108" s="20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</row>
    <row r="109" spans="1:31" s="2" customFormat="1" ht="6.95" customHeight="1" x14ac:dyDescent="0.2">
      <c r="A109" s="16"/>
      <c r="B109" s="17"/>
      <c r="C109" s="18"/>
      <c r="D109" s="18"/>
      <c r="E109" s="18"/>
      <c r="F109" s="18"/>
      <c r="G109" s="18"/>
      <c r="H109" s="18"/>
      <c r="I109" s="41"/>
      <c r="J109" s="18"/>
      <c r="K109" s="18"/>
      <c r="L109" s="20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</row>
    <row r="110" spans="1:31" s="2" customFormat="1" ht="12" customHeight="1" x14ac:dyDescent="0.2">
      <c r="A110" s="16"/>
      <c r="B110" s="17"/>
      <c r="C110" s="13" t="s">
        <v>5</v>
      </c>
      <c r="D110" s="18"/>
      <c r="E110" s="18"/>
      <c r="F110" s="18"/>
      <c r="G110" s="18"/>
      <c r="H110" s="18"/>
      <c r="I110" s="41"/>
      <c r="J110" s="18"/>
      <c r="K110" s="18"/>
      <c r="L110" s="20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</row>
    <row r="111" spans="1:31" s="2" customFormat="1" ht="16.5" customHeight="1" x14ac:dyDescent="0.2">
      <c r="A111" s="16"/>
      <c r="B111" s="17"/>
      <c r="C111" s="18"/>
      <c r="D111" s="18"/>
      <c r="E111" s="177" t="e">
        <f>E7</f>
        <v>#REF!</v>
      </c>
      <c r="F111" s="178"/>
      <c r="G111" s="178"/>
      <c r="H111" s="178"/>
      <c r="I111" s="41"/>
      <c r="J111" s="18"/>
      <c r="K111" s="18"/>
      <c r="L111" s="20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</row>
    <row r="112" spans="1:31" s="2" customFormat="1" ht="12" customHeight="1" x14ac:dyDescent="0.2">
      <c r="A112" s="16"/>
      <c r="B112" s="17"/>
      <c r="C112" s="13" t="s">
        <v>51</v>
      </c>
      <c r="D112" s="18"/>
      <c r="E112" s="18"/>
      <c r="F112" s="18"/>
      <c r="G112" s="18"/>
      <c r="H112" s="18"/>
      <c r="I112" s="41"/>
      <c r="J112" s="18"/>
      <c r="K112" s="18"/>
      <c r="L112" s="20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</row>
    <row r="113" spans="1:65" s="2" customFormat="1" ht="16.5" customHeight="1" x14ac:dyDescent="0.2">
      <c r="A113" s="16"/>
      <c r="B113" s="17"/>
      <c r="C113" s="18"/>
      <c r="D113" s="18"/>
      <c r="E113" s="175" t="str">
        <f>E9</f>
        <v>2019-16-3 - SO 401 - Demontáže</v>
      </c>
      <c r="F113" s="176"/>
      <c r="G113" s="176"/>
      <c r="H113" s="176"/>
      <c r="I113" s="41"/>
      <c r="J113" s="18"/>
      <c r="K113" s="18"/>
      <c r="L113" s="20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</row>
    <row r="114" spans="1:65" s="2" customFormat="1" ht="6.95" customHeight="1" x14ac:dyDescent="0.2">
      <c r="A114" s="16"/>
      <c r="B114" s="17"/>
      <c r="C114" s="18"/>
      <c r="D114" s="18"/>
      <c r="E114" s="18"/>
      <c r="F114" s="18"/>
      <c r="G114" s="18"/>
      <c r="H114" s="18"/>
      <c r="I114" s="41"/>
      <c r="J114" s="18"/>
      <c r="K114" s="18"/>
      <c r="L114" s="20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</row>
    <row r="115" spans="1:65" s="2" customFormat="1" ht="12" customHeight="1" x14ac:dyDescent="0.2">
      <c r="A115" s="16"/>
      <c r="B115" s="17"/>
      <c r="C115" s="13" t="s">
        <v>8</v>
      </c>
      <c r="D115" s="18"/>
      <c r="E115" s="18"/>
      <c r="F115" s="12" t="str">
        <f>F12</f>
        <v>PŘELOUČ</v>
      </c>
      <c r="G115" s="18"/>
      <c r="H115" s="18"/>
      <c r="I115" s="43" t="s">
        <v>10</v>
      </c>
      <c r="J115" s="25" t="e">
        <f>IF(J12="","",J12)</f>
        <v>#REF!</v>
      </c>
      <c r="K115" s="18"/>
      <c r="L115" s="20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</row>
    <row r="116" spans="1:65" s="2" customFormat="1" ht="6.95" customHeight="1" x14ac:dyDescent="0.2">
      <c r="A116" s="16"/>
      <c r="B116" s="17"/>
      <c r="C116" s="18"/>
      <c r="D116" s="18"/>
      <c r="E116" s="18"/>
      <c r="F116" s="18"/>
      <c r="G116" s="18"/>
      <c r="H116" s="18"/>
      <c r="I116" s="41"/>
      <c r="J116" s="18"/>
      <c r="K116" s="18"/>
      <c r="L116" s="20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</row>
    <row r="117" spans="1:65" s="2" customFormat="1" ht="27.95" customHeight="1" x14ac:dyDescent="0.2">
      <c r="A117" s="16"/>
      <c r="B117" s="17"/>
      <c r="C117" s="13" t="s">
        <v>11</v>
      </c>
      <c r="D117" s="18"/>
      <c r="E117" s="18"/>
      <c r="F117" s="12" t="str">
        <f>E15</f>
        <v>PARDUBICKÝ KRAJ, KOMENSKÉHO N. 125, PARDUBICE</v>
      </c>
      <c r="G117" s="18"/>
      <c r="H117" s="18"/>
      <c r="I117" s="43" t="s">
        <v>16</v>
      </c>
      <c r="J117" s="15" t="str">
        <f>E21</f>
        <v>ING, JOSEF JANÁK</v>
      </c>
      <c r="K117" s="18"/>
      <c r="L117" s="20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</row>
    <row r="118" spans="1:65" s="2" customFormat="1" ht="27.95" customHeight="1" x14ac:dyDescent="0.2">
      <c r="A118" s="16"/>
      <c r="B118" s="17"/>
      <c r="C118" s="13" t="s">
        <v>15</v>
      </c>
      <c r="D118" s="18"/>
      <c r="E118" s="18"/>
      <c r="F118" s="12" t="e">
        <f>IF(E18="","",E18)</f>
        <v>#REF!</v>
      </c>
      <c r="G118" s="18"/>
      <c r="H118" s="18"/>
      <c r="I118" s="43" t="s">
        <v>18</v>
      </c>
      <c r="J118" s="15" t="str">
        <f>E24</f>
        <v>MDS PROJEKT, VYSOKÉ MÝTO</v>
      </c>
      <c r="K118" s="18"/>
      <c r="L118" s="20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</row>
    <row r="119" spans="1:65" s="2" customFormat="1" ht="10.35" customHeight="1" x14ac:dyDescent="0.2">
      <c r="A119" s="16"/>
      <c r="B119" s="17"/>
      <c r="C119" s="18"/>
      <c r="D119" s="18"/>
      <c r="E119" s="18"/>
      <c r="F119" s="18"/>
      <c r="G119" s="18"/>
      <c r="H119" s="18"/>
      <c r="I119" s="41"/>
      <c r="J119" s="18"/>
      <c r="K119" s="18"/>
      <c r="L119" s="20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</row>
    <row r="120" spans="1:65" s="6" customFormat="1" ht="29.25" customHeight="1" x14ac:dyDescent="0.2">
      <c r="A120" s="101"/>
      <c r="B120" s="102"/>
      <c r="C120" s="103" t="s">
        <v>68</v>
      </c>
      <c r="D120" s="104" t="s">
        <v>42</v>
      </c>
      <c r="E120" s="104" t="s">
        <v>40</v>
      </c>
      <c r="F120" s="104" t="s">
        <v>41</v>
      </c>
      <c r="G120" s="104" t="s">
        <v>69</v>
      </c>
      <c r="H120" s="104" t="s">
        <v>70</v>
      </c>
      <c r="I120" s="105" t="s">
        <v>71</v>
      </c>
      <c r="J120" s="106" t="s">
        <v>55</v>
      </c>
      <c r="K120" s="107" t="s">
        <v>72</v>
      </c>
      <c r="L120" s="108"/>
      <c r="M120" s="27" t="s">
        <v>0</v>
      </c>
      <c r="N120" s="28" t="s">
        <v>25</v>
      </c>
      <c r="O120" s="28" t="s">
        <v>73</v>
      </c>
      <c r="P120" s="28" t="s">
        <v>74</v>
      </c>
      <c r="Q120" s="28" t="s">
        <v>75</v>
      </c>
      <c r="R120" s="28" t="s">
        <v>76</v>
      </c>
      <c r="S120" s="28" t="s">
        <v>77</v>
      </c>
      <c r="T120" s="29" t="s">
        <v>78</v>
      </c>
      <c r="U120" s="101"/>
      <c r="V120" s="101"/>
      <c r="W120" s="101"/>
      <c r="X120" s="101"/>
      <c r="Y120" s="101"/>
      <c r="Z120" s="101"/>
      <c r="AA120" s="101"/>
      <c r="AB120" s="101"/>
      <c r="AC120" s="101"/>
      <c r="AD120" s="101"/>
      <c r="AE120" s="101"/>
    </row>
    <row r="121" spans="1:65" s="2" customFormat="1" ht="22.9" customHeight="1" x14ac:dyDescent="0.25">
      <c r="A121" s="16"/>
      <c r="B121" s="17"/>
      <c r="C121" s="32" t="s">
        <v>79</v>
      </c>
      <c r="D121" s="18"/>
      <c r="E121" s="18"/>
      <c r="F121" s="18"/>
      <c r="G121" s="18"/>
      <c r="H121" s="18"/>
      <c r="I121" s="41"/>
      <c r="J121" s="109">
        <f>BK121</f>
        <v>0</v>
      </c>
      <c r="K121" s="18"/>
      <c r="L121" s="19"/>
      <c r="M121" s="30"/>
      <c r="N121" s="110"/>
      <c r="O121" s="31"/>
      <c r="P121" s="111">
        <f>P122+P131+P136</f>
        <v>0</v>
      </c>
      <c r="Q121" s="31"/>
      <c r="R121" s="111">
        <f>R122+R131+R136</f>
        <v>0</v>
      </c>
      <c r="S121" s="31"/>
      <c r="T121" s="112">
        <f>T122+T131+T136</f>
        <v>0</v>
      </c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T121" s="9" t="s">
        <v>43</v>
      </c>
      <c r="AU121" s="9" t="s">
        <v>57</v>
      </c>
      <c r="BK121" s="113">
        <f>BK122+BK131+BK136</f>
        <v>0</v>
      </c>
    </row>
    <row r="122" spans="1:65" s="7" customFormat="1" ht="25.9" customHeight="1" x14ac:dyDescent="0.2">
      <c r="B122" s="114"/>
      <c r="C122" s="115"/>
      <c r="D122" s="116" t="s">
        <v>43</v>
      </c>
      <c r="E122" s="117" t="s">
        <v>139</v>
      </c>
      <c r="F122" s="117" t="s">
        <v>140</v>
      </c>
      <c r="G122" s="115"/>
      <c r="H122" s="115"/>
      <c r="I122" s="118"/>
      <c r="J122" s="119">
        <f>BK122</f>
        <v>0</v>
      </c>
      <c r="K122" s="115"/>
      <c r="L122" s="120"/>
      <c r="M122" s="121"/>
      <c r="N122" s="122"/>
      <c r="O122" s="122"/>
      <c r="P122" s="123">
        <f>P123</f>
        <v>0</v>
      </c>
      <c r="Q122" s="122"/>
      <c r="R122" s="123">
        <f>R123</f>
        <v>0</v>
      </c>
      <c r="S122" s="122"/>
      <c r="T122" s="124">
        <f>T123</f>
        <v>0</v>
      </c>
      <c r="AR122" s="125" t="s">
        <v>47</v>
      </c>
      <c r="AT122" s="126" t="s">
        <v>43</v>
      </c>
      <c r="AU122" s="126" t="s">
        <v>44</v>
      </c>
      <c r="AY122" s="125" t="s">
        <v>82</v>
      </c>
      <c r="BK122" s="127">
        <f>BK123</f>
        <v>0</v>
      </c>
    </row>
    <row r="123" spans="1:65" s="7" customFormat="1" ht="22.9" customHeight="1" x14ac:dyDescent="0.2">
      <c r="B123" s="114"/>
      <c r="C123" s="115"/>
      <c r="D123" s="116" t="s">
        <v>43</v>
      </c>
      <c r="E123" s="143" t="s">
        <v>141</v>
      </c>
      <c r="F123" s="143" t="s">
        <v>274</v>
      </c>
      <c r="G123" s="115"/>
      <c r="H123" s="115"/>
      <c r="I123" s="118"/>
      <c r="J123" s="144">
        <f>BK123</f>
        <v>0</v>
      </c>
      <c r="K123" s="115"/>
      <c r="L123" s="120"/>
      <c r="M123" s="121"/>
      <c r="N123" s="122"/>
      <c r="O123" s="122"/>
      <c r="P123" s="123">
        <f>SUM(P124:P130)</f>
        <v>0</v>
      </c>
      <c r="Q123" s="122"/>
      <c r="R123" s="123">
        <f>SUM(R124:R130)</f>
        <v>0</v>
      </c>
      <c r="S123" s="122"/>
      <c r="T123" s="124">
        <f>SUM(T124:T130)</f>
        <v>0</v>
      </c>
      <c r="AR123" s="125" t="s">
        <v>47</v>
      </c>
      <c r="AT123" s="126" t="s">
        <v>43</v>
      </c>
      <c r="AU123" s="126" t="s">
        <v>45</v>
      </c>
      <c r="AY123" s="125" t="s">
        <v>82</v>
      </c>
      <c r="BK123" s="127">
        <f>SUM(BK124:BK130)</f>
        <v>0</v>
      </c>
    </row>
    <row r="124" spans="1:65" s="2" customFormat="1" ht="24" customHeight="1" x14ac:dyDescent="0.2">
      <c r="A124" s="16"/>
      <c r="B124" s="17"/>
      <c r="C124" s="145" t="s">
        <v>45</v>
      </c>
      <c r="D124" s="145" t="s">
        <v>93</v>
      </c>
      <c r="E124" s="146" t="s">
        <v>185</v>
      </c>
      <c r="F124" s="147" t="s">
        <v>186</v>
      </c>
      <c r="G124" s="148" t="s">
        <v>96</v>
      </c>
      <c r="H124" s="149">
        <v>20</v>
      </c>
      <c r="I124" s="150"/>
      <c r="J124" s="151">
        <f t="shared" ref="J124:J130" si="0">ROUND(I124*H124,2)</f>
        <v>0</v>
      </c>
      <c r="K124" s="152"/>
      <c r="L124" s="19"/>
      <c r="M124" s="153" t="s">
        <v>0</v>
      </c>
      <c r="N124" s="154" t="s">
        <v>26</v>
      </c>
      <c r="O124" s="26"/>
      <c r="P124" s="139">
        <f t="shared" ref="P124:P130" si="1">O124*H124</f>
        <v>0</v>
      </c>
      <c r="Q124" s="139">
        <v>0</v>
      </c>
      <c r="R124" s="139">
        <f t="shared" ref="R124:R130" si="2">Q124*H124</f>
        <v>0</v>
      </c>
      <c r="S124" s="139">
        <v>0</v>
      </c>
      <c r="T124" s="140">
        <f t="shared" ref="T124:T130" si="3">S124*H124</f>
        <v>0</v>
      </c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R124" s="141" t="s">
        <v>145</v>
      </c>
      <c r="AT124" s="141" t="s">
        <v>93</v>
      </c>
      <c r="AU124" s="141" t="s">
        <v>47</v>
      </c>
      <c r="AY124" s="9" t="s">
        <v>82</v>
      </c>
      <c r="BE124" s="142">
        <f t="shared" ref="BE124:BE130" si="4">IF(N124="základní",J124,0)</f>
        <v>0</v>
      </c>
      <c r="BF124" s="142">
        <f t="shared" ref="BF124:BF130" si="5">IF(N124="snížená",J124,0)</f>
        <v>0</v>
      </c>
      <c r="BG124" s="142">
        <f t="shared" ref="BG124:BG130" si="6">IF(N124="zákl. přenesená",J124,0)</f>
        <v>0</v>
      </c>
      <c r="BH124" s="142">
        <f t="shared" ref="BH124:BH130" si="7">IF(N124="sníž. přenesená",J124,0)</f>
        <v>0</v>
      </c>
      <c r="BI124" s="142">
        <f t="shared" ref="BI124:BI130" si="8">IF(N124="nulová",J124,0)</f>
        <v>0</v>
      </c>
      <c r="BJ124" s="9" t="s">
        <v>45</v>
      </c>
      <c r="BK124" s="142">
        <f t="shared" ref="BK124:BK130" si="9">ROUND(I124*H124,2)</f>
        <v>0</v>
      </c>
      <c r="BL124" s="9" t="s">
        <v>145</v>
      </c>
      <c r="BM124" s="141" t="s">
        <v>275</v>
      </c>
    </row>
    <row r="125" spans="1:65" s="2" customFormat="1" ht="24" customHeight="1" x14ac:dyDescent="0.2">
      <c r="A125" s="16"/>
      <c r="B125" s="17"/>
      <c r="C125" s="145" t="s">
        <v>148</v>
      </c>
      <c r="D125" s="145" t="s">
        <v>93</v>
      </c>
      <c r="E125" s="146" t="s">
        <v>194</v>
      </c>
      <c r="F125" s="147" t="s">
        <v>195</v>
      </c>
      <c r="G125" s="148" t="s">
        <v>96</v>
      </c>
      <c r="H125" s="149">
        <v>10</v>
      </c>
      <c r="I125" s="150"/>
      <c r="J125" s="151">
        <f t="shared" si="0"/>
        <v>0</v>
      </c>
      <c r="K125" s="152"/>
      <c r="L125" s="19"/>
      <c r="M125" s="153" t="s">
        <v>0</v>
      </c>
      <c r="N125" s="154" t="s">
        <v>26</v>
      </c>
      <c r="O125" s="26"/>
      <c r="P125" s="139">
        <f t="shared" si="1"/>
        <v>0</v>
      </c>
      <c r="Q125" s="139">
        <v>0</v>
      </c>
      <c r="R125" s="139">
        <f t="shared" si="2"/>
        <v>0</v>
      </c>
      <c r="S125" s="139">
        <v>0</v>
      </c>
      <c r="T125" s="140">
        <f t="shared" si="3"/>
        <v>0</v>
      </c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R125" s="141" t="s">
        <v>145</v>
      </c>
      <c r="AT125" s="141" t="s">
        <v>93</v>
      </c>
      <c r="AU125" s="141" t="s">
        <v>47</v>
      </c>
      <c r="AY125" s="9" t="s">
        <v>82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9" t="s">
        <v>45</v>
      </c>
      <c r="BK125" s="142">
        <f t="shared" si="9"/>
        <v>0</v>
      </c>
      <c r="BL125" s="9" t="s">
        <v>145</v>
      </c>
      <c r="BM125" s="141" t="s">
        <v>276</v>
      </c>
    </row>
    <row r="126" spans="1:65" s="2" customFormat="1" ht="24" customHeight="1" x14ac:dyDescent="0.2">
      <c r="A126" s="16"/>
      <c r="B126" s="17"/>
      <c r="C126" s="145" t="s">
        <v>202</v>
      </c>
      <c r="D126" s="145" t="s">
        <v>93</v>
      </c>
      <c r="E126" s="146" t="s">
        <v>203</v>
      </c>
      <c r="F126" s="147" t="s">
        <v>204</v>
      </c>
      <c r="G126" s="148" t="s">
        <v>87</v>
      </c>
      <c r="H126" s="149">
        <v>6</v>
      </c>
      <c r="I126" s="150"/>
      <c r="J126" s="151">
        <f t="shared" si="0"/>
        <v>0</v>
      </c>
      <c r="K126" s="152"/>
      <c r="L126" s="19"/>
      <c r="M126" s="153" t="s">
        <v>0</v>
      </c>
      <c r="N126" s="154" t="s">
        <v>26</v>
      </c>
      <c r="O126" s="26"/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R126" s="141" t="s">
        <v>145</v>
      </c>
      <c r="AT126" s="141" t="s">
        <v>93</v>
      </c>
      <c r="AU126" s="141" t="s">
        <v>47</v>
      </c>
      <c r="AY126" s="9" t="s">
        <v>82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9" t="s">
        <v>45</v>
      </c>
      <c r="BK126" s="142">
        <f t="shared" si="9"/>
        <v>0</v>
      </c>
      <c r="BL126" s="9" t="s">
        <v>145</v>
      </c>
      <c r="BM126" s="141" t="s">
        <v>277</v>
      </c>
    </row>
    <row r="127" spans="1:65" s="2" customFormat="1" ht="24" customHeight="1" x14ac:dyDescent="0.2">
      <c r="A127" s="16"/>
      <c r="B127" s="17"/>
      <c r="C127" s="145" t="s">
        <v>164</v>
      </c>
      <c r="D127" s="145" t="s">
        <v>93</v>
      </c>
      <c r="E127" s="146" t="s">
        <v>206</v>
      </c>
      <c r="F127" s="147" t="s">
        <v>207</v>
      </c>
      <c r="G127" s="148" t="s">
        <v>87</v>
      </c>
      <c r="H127" s="149">
        <v>12</v>
      </c>
      <c r="I127" s="150"/>
      <c r="J127" s="151">
        <f t="shared" si="0"/>
        <v>0</v>
      </c>
      <c r="K127" s="152"/>
      <c r="L127" s="19"/>
      <c r="M127" s="153" t="s">
        <v>0</v>
      </c>
      <c r="N127" s="154" t="s">
        <v>26</v>
      </c>
      <c r="O127" s="26"/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R127" s="141" t="s">
        <v>145</v>
      </c>
      <c r="AT127" s="141" t="s">
        <v>93</v>
      </c>
      <c r="AU127" s="141" t="s">
        <v>47</v>
      </c>
      <c r="AY127" s="9" t="s">
        <v>82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9" t="s">
        <v>45</v>
      </c>
      <c r="BK127" s="142">
        <f t="shared" si="9"/>
        <v>0</v>
      </c>
      <c r="BL127" s="9" t="s">
        <v>145</v>
      </c>
      <c r="BM127" s="141" t="s">
        <v>278</v>
      </c>
    </row>
    <row r="128" spans="1:65" s="2" customFormat="1" ht="24" customHeight="1" x14ac:dyDescent="0.2">
      <c r="A128" s="16"/>
      <c r="B128" s="17"/>
      <c r="C128" s="145" t="s">
        <v>120</v>
      </c>
      <c r="D128" s="145" t="s">
        <v>93</v>
      </c>
      <c r="E128" s="146" t="s">
        <v>219</v>
      </c>
      <c r="F128" s="147" t="s">
        <v>220</v>
      </c>
      <c r="G128" s="148" t="s">
        <v>96</v>
      </c>
      <c r="H128" s="149">
        <v>10</v>
      </c>
      <c r="I128" s="150"/>
      <c r="J128" s="151">
        <f t="shared" si="0"/>
        <v>0</v>
      </c>
      <c r="K128" s="152"/>
      <c r="L128" s="19"/>
      <c r="M128" s="153" t="s">
        <v>0</v>
      </c>
      <c r="N128" s="154" t="s">
        <v>26</v>
      </c>
      <c r="O128" s="26"/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R128" s="141" t="s">
        <v>145</v>
      </c>
      <c r="AT128" s="141" t="s">
        <v>93</v>
      </c>
      <c r="AU128" s="141" t="s">
        <v>47</v>
      </c>
      <c r="AY128" s="9" t="s">
        <v>82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9" t="s">
        <v>45</v>
      </c>
      <c r="BK128" s="142">
        <f t="shared" si="9"/>
        <v>0</v>
      </c>
      <c r="BL128" s="9" t="s">
        <v>145</v>
      </c>
      <c r="BM128" s="141" t="s">
        <v>279</v>
      </c>
    </row>
    <row r="129" spans="1:65" s="2" customFormat="1" ht="24" customHeight="1" x14ac:dyDescent="0.2">
      <c r="A129" s="16"/>
      <c r="B129" s="17"/>
      <c r="C129" s="145" t="s">
        <v>98</v>
      </c>
      <c r="D129" s="145" t="s">
        <v>93</v>
      </c>
      <c r="E129" s="146" t="s">
        <v>226</v>
      </c>
      <c r="F129" s="147" t="s">
        <v>227</v>
      </c>
      <c r="G129" s="148" t="s">
        <v>96</v>
      </c>
      <c r="H129" s="149">
        <v>5</v>
      </c>
      <c r="I129" s="150"/>
      <c r="J129" s="151">
        <f t="shared" si="0"/>
        <v>0</v>
      </c>
      <c r="K129" s="152"/>
      <c r="L129" s="19"/>
      <c r="M129" s="153" t="s">
        <v>0</v>
      </c>
      <c r="N129" s="154" t="s">
        <v>26</v>
      </c>
      <c r="O129" s="26"/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R129" s="141" t="s">
        <v>145</v>
      </c>
      <c r="AT129" s="141" t="s">
        <v>93</v>
      </c>
      <c r="AU129" s="141" t="s">
        <v>47</v>
      </c>
      <c r="AY129" s="9" t="s">
        <v>82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9" t="s">
        <v>45</v>
      </c>
      <c r="BK129" s="142">
        <f t="shared" si="9"/>
        <v>0</v>
      </c>
      <c r="BL129" s="9" t="s">
        <v>145</v>
      </c>
      <c r="BM129" s="141" t="s">
        <v>280</v>
      </c>
    </row>
    <row r="130" spans="1:65" s="2" customFormat="1" ht="16.5" customHeight="1" x14ac:dyDescent="0.2">
      <c r="A130" s="16"/>
      <c r="B130" s="17"/>
      <c r="C130" s="145" t="s">
        <v>106</v>
      </c>
      <c r="D130" s="145" t="s">
        <v>93</v>
      </c>
      <c r="E130" s="146" t="s">
        <v>232</v>
      </c>
      <c r="F130" s="147" t="s">
        <v>233</v>
      </c>
      <c r="G130" s="148" t="s">
        <v>87</v>
      </c>
      <c r="H130" s="149">
        <v>6</v>
      </c>
      <c r="I130" s="150"/>
      <c r="J130" s="151">
        <f t="shared" si="0"/>
        <v>0</v>
      </c>
      <c r="K130" s="152"/>
      <c r="L130" s="19"/>
      <c r="M130" s="153" t="s">
        <v>0</v>
      </c>
      <c r="N130" s="154" t="s">
        <v>26</v>
      </c>
      <c r="O130" s="26"/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R130" s="141" t="s">
        <v>145</v>
      </c>
      <c r="AT130" s="141" t="s">
        <v>93</v>
      </c>
      <c r="AU130" s="141" t="s">
        <v>47</v>
      </c>
      <c r="AY130" s="9" t="s">
        <v>82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9" t="s">
        <v>45</v>
      </c>
      <c r="BK130" s="142">
        <f t="shared" si="9"/>
        <v>0</v>
      </c>
      <c r="BL130" s="9" t="s">
        <v>145</v>
      </c>
      <c r="BM130" s="141" t="s">
        <v>281</v>
      </c>
    </row>
    <row r="131" spans="1:65" s="7" customFormat="1" ht="25.9" customHeight="1" x14ac:dyDescent="0.2">
      <c r="B131" s="114"/>
      <c r="C131" s="115"/>
      <c r="D131" s="116" t="s">
        <v>43</v>
      </c>
      <c r="E131" s="117" t="s">
        <v>84</v>
      </c>
      <c r="F131" s="117" t="s">
        <v>147</v>
      </c>
      <c r="G131" s="115"/>
      <c r="H131" s="115"/>
      <c r="I131" s="118"/>
      <c r="J131" s="119">
        <f>BK131</f>
        <v>0</v>
      </c>
      <c r="K131" s="115"/>
      <c r="L131" s="120"/>
      <c r="M131" s="121"/>
      <c r="N131" s="122"/>
      <c r="O131" s="122"/>
      <c r="P131" s="123">
        <f>P132</f>
        <v>0</v>
      </c>
      <c r="Q131" s="122"/>
      <c r="R131" s="123">
        <f>R132</f>
        <v>0</v>
      </c>
      <c r="S131" s="122"/>
      <c r="T131" s="124">
        <f>T132</f>
        <v>0</v>
      </c>
      <c r="AR131" s="125" t="s">
        <v>148</v>
      </c>
      <c r="AT131" s="126" t="s">
        <v>43</v>
      </c>
      <c r="AU131" s="126" t="s">
        <v>44</v>
      </c>
      <c r="AY131" s="125" t="s">
        <v>82</v>
      </c>
      <c r="BK131" s="127">
        <f>BK132</f>
        <v>0</v>
      </c>
    </row>
    <row r="132" spans="1:65" s="7" customFormat="1" ht="22.9" customHeight="1" x14ac:dyDescent="0.2">
      <c r="B132" s="114"/>
      <c r="C132" s="115"/>
      <c r="D132" s="116" t="s">
        <v>43</v>
      </c>
      <c r="E132" s="143" t="s">
        <v>149</v>
      </c>
      <c r="F132" s="143" t="s">
        <v>282</v>
      </c>
      <c r="G132" s="115"/>
      <c r="H132" s="115"/>
      <c r="I132" s="118"/>
      <c r="J132" s="144">
        <f>BK132</f>
        <v>0</v>
      </c>
      <c r="K132" s="115"/>
      <c r="L132" s="120"/>
      <c r="M132" s="121"/>
      <c r="N132" s="122"/>
      <c r="O132" s="122"/>
      <c r="P132" s="123">
        <f>SUM(P133:P135)</f>
        <v>0</v>
      </c>
      <c r="Q132" s="122"/>
      <c r="R132" s="123">
        <f>SUM(R133:R135)</f>
        <v>0</v>
      </c>
      <c r="S132" s="122"/>
      <c r="T132" s="124">
        <f>SUM(T133:T135)</f>
        <v>0</v>
      </c>
      <c r="AR132" s="125" t="s">
        <v>148</v>
      </c>
      <c r="AT132" s="126" t="s">
        <v>43</v>
      </c>
      <c r="AU132" s="126" t="s">
        <v>45</v>
      </c>
      <c r="AY132" s="125" t="s">
        <v>82</v>
      </c>
      <c r="BK132" s="127">
        <f>SUM(BK133:BK135)</f>
        <v>0</v>
      </c>
    </row>
    <row r="133" spans="1:65" s="2" customFormat="1" ht="24" customHeight="1" x14ac:dyDescent="0.2">
      <c r="A133" s="16"/>
      <c r="B133" s="17"/>
      <c r="C133" s="145" t="s">
        <v>145</v>
      </c>
      <c r="D133" s="145" t="s">
        <v>93</v>
      </c>
      <c r="E133" s="146" t="s">
        <v>241</v>
      </c>
      <c r="F133" s="147" t="s">
        <v>242</v>
      </c>
      <c r="G133" s="148" t="s">
        <v>87</v>
      </c>
      <c r="H133" s="149">
        <v>2</v>
      </c>
      <c r="I133" s="150"/>
      <c r="J133" s="151">
        <f>ROUND(I133*H133,2)</f>
        <v>0</v>
      </c>
      <c r="K133" s="152"/>
      <c r="L133" s="19"/>
      <c r="M133" s="153" t="s">
        <v>0</v>
      </c>
      <c r="N133" s="154" t="s">
        <v>26</v>
      </c>
      <c r="O133" s="26"/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R133" s="141" t="s">
        <v>156</v>
      </c>
      <c r="AT133" s="141" t="s">
        <v>93</v>
      </c>
      <c r="AU133" s="141" t="s">
        <v>47</v>
      </c>
      <c r="AY133" s="9" t="s">
        <v>82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9" t="s">
        <v>45</v>
      </c>
      <c r="BK133" s="142">
        <f>ROUND(I133*H133,2)</f>
        <v>0</v>
      </c>
      <c r="BL133" s="9" t="s">
        <v>156</v>
      </c>
      <c r="BM133" s="141" t="s">
        <v>283</v>
      </c>
    </row>
    <row r="134" spans="1:65" s="2" customFormat="1" ht="24" customHeight="1" x14ac:dyDescent="0.2">
      <c r="A134" s="16"/>
      <c r="B134" s="17"/>
      <c r="C134" s="145" t="s">
        <v>135</v>
      </c>
      <c r="D134" s="145" t="s">
        <v>93</v>
      </c>
      <c r="E134" s="146" t="s">
        <v>248</v>
      </c>
      <c r="F134" s="147" t="s">
        <v>249</v>
      </c>
      <c r="G134" s="148" t="s">
        <v>87</v>
      </c>
      <c r="H134" s="149">
        <v>2</v>
      </c>
      <c r="I134" s="150"/>
      <c r="J134" s="151">
        <f>ROUND(I134*H134,2)</f>
        <v>0</v>
      </c>
      <c r="K134" s="152"/>
      <c r="L134" s="19"/>
      <c r="M134" s="153" t="s">
        <v>0</v>
      </c>
      <c r="N134" s="154" t="s">
        <v>26</v>
      </c>
      <c r="O134" s="26"/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R134" s="141" t="s">
        <v>156</v>
      </c>
      <c r="AT134" s="141" t="s">
        <v>93</v>
      </c>
      <c r="AU134" s="141" t="s">
        <v>47</v>
      </c>
      <c r="AY134" s="9" t="s">
        <v>82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9" t="s">
        <v>45</v>
      </c>
      <c r="BK134" s="142">
        <f>ROUND(I134*H134,2)</f>
        <v>0</v>
      </c>
      <c r="BL134" s="9" t="s">
        <v>156</v>
      </c>
      <c r="BM134" s="141" t="s">
        <v>284</v>
      </c>
    </row>
    <row r="135" spans="1:65" s="2" customFormat="1" ht="24" customHeight="1" x14ac:dyDescent="0.2">
      <c r="A135" s="16"/>
      <c r="B135" s="17"/>
      <c r="C135" s="145" t="s">
        <v>180</v>
      </c>
      <c r="D135" s="145" t="s">
        <v>93</v>
      </c>
      <c r="E135" s="146" t="s">
        <v>254</v>
      </c>
      <c r="F135" s="147" t="s">
        <v>255</v>
      </c>
      <c r="G135" s="148" t="s">
        <v>87</v>
      </c>
      <c r="H135" s="149">
        <v>2</v>
      </c>
      <c r="I135" s="150"/>
      <c r="J135" s="151">
        <f>ROUND(I135*H135,2)</f>
        <v>0</v>
      </c>
      <c r="K135" s="152"/>
      <c r="L135" s="19"/>
      <c r="M135" s="153" t="s">
        <v>0</v>
      </c>
      <c r="N135" s="154" t="s">
        <v>26</v>
      </c>
      <c r="O135" s="26"/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R135" s="141" t="s">
        <v>156</v>
      </c>
      <c r="AT135" s="141" t="s">
        <v>93</v>
      </c>
      <c r="AU135" s="141" t="s">
        <v>47</v>
      </c>
      <c r="AY135" s="9" t="s">
        <v>82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9" t="s">
        <v>45</v>
      </c>
      <c r="BK135" s="142">
        <f>ROUND(I135*H135,2)</f>
        <v>0</v>
      </c>
      <c r="BL135" s="9" t="s">
        <v>156</v>
      </c>
      <c r="BM135" s="141" t="s">
        <v>285</v>
      </c>
    </row>
    <row r="136" spans="1:65" s="7" customFormat="1" ht="25.9" customHeight="1" x14ac:dyDescent="0.2">
      <c r="B136" s="114"/>
      <c r="C136" s="115"/>
      <c r="D136" s="116" t="s">
        <v>43</v>
      </c>
      <c r="E136" s="117" t="s">
        <v>286</v>
      </c>
      <c r="F136" s="117" t="s">
        <v>287</v>
      </c>
      <c r="G136" s="115"/>
      <c r="H136" s="115"/>
      <c r="I136" s="118"/>
      <c r="J136" s="119">
        <f>BK136</f>
        <v>0</v>
      </c>
      <c r="K136" s="115"/>
      <c r="L136" s="120"/>
      <c r="M136" s="121"/>
      <c r="N136" s="122"/>
      <c r="O136" s="122"/>
      <c r="P136" s="123">
        <f>P137</f>
        <v>0</v>
      </c>
      <c r="Q136" s="122"/>
      <c r="R136" s="123">
        <f>R137</f>
        <v>0</v>
      </c>
      <c r="S136" s="122"/>
      <c r="T136" s="124">
        <f>T137</f>
        <v>0</v>
      </c>
      <c r="AR136" s="125" t="s">
        <v>89</v>
      </c>
      <c r="AT136" s="126" t="s">
        <v>43</v>
      </c>
      <c r="AU136" s="126" t="s">
        <v>44</v>
      </c>
      <c r="AY136" s="125" t="s">
        <v>82</v>
      </c>
      <c r="BK136" s="127">
        <f>BK137</f>
        <v>0</v>
      </c>
    </row>
    <row r="137" spans="1:65" s="2" customFormat="1" ht="24" customHeight="1" x14ac:dyDescent="0.2">
      <c r="A137" s="16"/>
      <c r="B137" s="17"/>
      <c r="C137" s="145" t="s">
        <v>2</v>
      </c>
      <c r="D137" s="145" t="s">
        <v>93</v>
      </c>
      <c r="E137" s="146" t="s">
        <v>288</v>
      </c>
      <c r="F137" s="147" t="s">
        <v>289</v>
      </c>
      <c r="G137" s="148" t="s">
        <v>290</v>
      </c>
      <c r="H137" s="149">
        <v>16</v>
      </c>
      <c r="I137" s="150"/>
      <c r="J137" s="151">
        <f>ROUND(I137*H137,2)</f>
        <v>0</v>
      </c>
      <c r="K137" s="152"/>
      <c r="L137" s="19"/>
      <c r="M137" s="155" t="s">
        <v>0</v>
      </c>
      <c r="N137" s="156" t="s">
        <v>26</v>
      </c>
      <c r="O137" s="157"/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R137" s="141" t="s">
        <v>291</v>
      </c>
      <c r="AT137" s="141" t="s">
        <v>93</v>
      </c>
      <c r="AU137" s="141" t="s">
        <v>45</v>
      </c>
      <c r="AY137" s="9" t="s">
        <v>82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9" t="s">
        <v>45</v>
      </c>
      <c r="BK137" s="142">
        <f>ROUND(I137*H137,2)</f>
        <v>0</v>
      </c>
      <c r="BL137" s="9" t="s">
        <v>291</v>
      </c>
      <c r="BM137" s="141" t="s">
        <v>292</v>
      </c>
    </row>
    <row r="138" spans="1:65" s="2" customFormat="1" ht="6.95" customHeight="1" x14ac:dyDescent="0.2">
      <c r="A138" s="16"/>
      <c r="B138" s="21"/>
      <c r="C138" s="22"/>
      <c r="D138" s="22"/>
      <c r="E138" s="22"/>
      <c r="F138" s="22"/>
      <c r="G138" s="22"/>
      <c r="H138" s="22"/>
      <c r="I138" s="78"/>
      <c r="J138" s="22"/>
      <c r="K138" s="22"/>
      <c r="L138" s="19"/>
      <c r="M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</row>
  </sheetData>
  <sheetProtection password="CC35" sheet="1" objects="1" scenarios="1" formatColumns="0" formatRows="0" autoFilter="0"/>
  <autoFilter ref="C120:K137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2019-16-1 - SO 401 - Přel...</vt:lpstr>
      <vt:lpstr>2019-16-2 - SO 401 - Elek...</vt:lpstr>
      <vt:lpstr>2019-16-3 - SO 401 - Demo...</vt:lpstr>
      <vt:lpstr>'2019-16-1 - SO 401 - Přel...'!Názvy_tisku</vt:lpstr>
      <vt:lpstr>'2019-16-2 - SO 401 - Elek...'!Názvy_tisku</vt:lpstr>
      <vt:lpstr>'2019-16-3 - SO 401 - Demo...'!Názvy_tisku</vt:lpstr>
      <vt:lpstr>'2019-16-1 - SO 401 - Přel...'!Oblast_tisku</vt:lpstr>
      <vt:lpstr>'2019-16-2 - SO 401 - Elek...'!Oblast_tisku</vt:lpstr>
      <vt:lpstr>'2019-16-3 - SO 401 - Demo...'!Oblast_tisku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OEM-PC\OEM</dc:creator>
  <cp:lastModifiedBy>Martin Roušar</cp:lastModifiedBy>
  <cp:lastPrinted>2019-11-27T14:43:56Z</cp:lastPrinted>
  <dcterms:created xsi:type="dcterms:W3CDTF">2019-11-25T14:05:45Z</dcterms:created>
  <dcterms:modified xsi:type="dcterms:W3CDTF">2019-11-27T14:44:44Z</dcterms:modified>
</cp:coreProperties>
</file>