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Z:\2076-19-3 Modernizace mostu ev. č. 333-003 Přelouč\PD\TISK\2019_11_27_Cistopis_PDPS\D-Dokumentace_objekta_a_technickych_a_technologickych_zarizeni\D_4_2-SO_431-PRELOZKA_VO-OSVETLENI_A_ENERGETICKE_SYSTEMY\"/>
    </mc:Choice>
  </mc:AlternateContent>
  <xr:revisionPtr revIDLastSave="0" documentId="13_ncr:1_{65C5453C-2197-4151-8A0A-BD81E46BB829}" xr6:coauthVersionLast="45" xr6:coauthVersionMax="45" xr10:uidLastSave="{00000000-0000-0000-0000-000000000000}"/>
  <bookViews>
    <workbookView xWindow="-120" yWindow="-120" windowWidth="37245" windowHeight="21840" xr2:uid="{00000000-000D-0000-FFFF-FFFF00000000}"/>
  </bookViews>
  <sheets>
    <sheet name="2019-16 - 4 - SO 431 - Př..." sheetId="5" r:id="rId1"/>
    <sheet name="2019-16-5 - SO 431 - Demo..." sheetId="6" r:id="rId2"/>
    <sheet name="2019-16-6 - SO 431 - Elek..." sheetId="7" r:id="rId3"/>
  </sheets>
  <definedNames>
    <definedName name="_xlnm._FilterDatabase" localSheetId="0" hidden="1">'2019-16 - 4 - SO 431 - Př...'!$C$123:$K$152</definedName>
    <definedName name="_xlnm._FilterDatabase" localSheetId="1" hidden="1">'2019-16-5 - SO 431 - Demo...'!$C$120:$K$137</definedName>
    <definedName name="_xlnm._FilterDatabase" localSheetId="2" hidden="1">'2019-16-6 - SO 431 - Elek...'!$C$120:$K$169</definedName>
    <definedName name="_xlnm.Print_Titles" localSheetId="0">'2019-16 - 4 - SO 431 - Př...'!$123:$123</definedName>
    <definedName name="_xlnm.Print_Titles" localSheetId="1">'2019-16-5 - SO 431 - Demo...'!$120:$120</definedName>
    <definedName name="_xlnm.Print_Titles" localSheetId="2">'2019-16-6 - SO 431 - Elek...'!$120:$120</definedName>
    <definedName name="_xlnm.Print_Area" localSheetId="0">'2019-16 - 4 - SO 431 - Př...'!$C$4:$J$76,'2019-16 - 4 - SO 431 - Př...'!$C$82:$J$105,'2019-16 - 4 - SO 431 - Př...'!$C$111:$K$152</definedName>
    <definedName name="_xlnm.Print_Area" localSheetId="1">'2019-16-5 - SO 431 - Demo...'!$C$4:$J$76,'2019-16-5 - SO 431 - Demo...'!$C$82:$J$102,'2019-16-5 - SO 431 - Demo...'!$C$108:$K$137</definedName>
    <definedName name="_xlnm.Print_Area" localSheetId="2">'2019-16-6 - SO 431 - Elek...'!$C$4:$J$76,'2019-16-6 - SO 431 - Elek...'!$C$82:$J$102,'2019-16-6 - SO 431 - Elek...'!$C$108:$K$169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6" i="7"/>
  <c r="J35" i="7"/>
  <c r="BI169" i="7"/>
  <c r="BH169" i="7"/>
  <c r="BG169" i="7"/>
  <c r="BF169" i="7"/>
  <c r="T169" i="7"/>
  <c r="T168" i="7" s="1"/>
  <c r="R169" i="7"/>
  <c r="R168" i="7"/>
  <c r="P169" i="7"/>
  <c r="P168" i="7" s="1"/>
  <c r="BK169" i="7"/>
  <c r="BK168" i="7"/>
  <c r="J168" i="7" s="1"/>
  <c r="J101" i="7" s="1"/>
  <c r="J169" i="7"/>
  <c r="BE169" i="7" s="1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/>
  <c r="BI164" i="7"/>
  <c r="BH164" i="7"/>
  <c r="BG164" i="7"/>
  <c r="BF164" i="7"/>
  <c r="T164" i="7"/>
  <c r="R164" i="7"/>
  <c r="P164" i="7"/>
  <c r="BK164" i="7"/>
  <c r="J164" i="7"/>
  <c r="BE164" i="7" s="1"/>
  <c r="BI163" i="7"/>
  <c r="BH163" i="7"/>
  <c r="BG163" i="7"/>
  <c r="BF163" i="7"/>
  <c r="T163" i="7"/>
  <c r="R163" i="7"/>
  <c r="P163" i="7"/>
  <c r="BK163" i="7"/>
  <c r="J163" i="7"/>
  <c r="BE163" i="7" s="1"/>
  <c r="BI162" i="7"/>
  <c r="BH162" i="7"/>
  <c r="BG162" i="7"/>
  <c r="BF162" i="7"/>
  <c r="T162" i="7"/>
  <c r="R162" i="7"/>
  <c r="P162" i="7"/>
  <c r="BK162" i="7"/>
  <c r="J162" i="7"/>
  <c r="BE162" i="7" s="1"/>
  <c r="BI161" i="7"/>
  <c r="BH161" i="7"/>
  <c r="BG161" i="7"/>
  <c r="BF161" i="7"/>
  <c r="T161" i="7"/>
  <c r="R161" i="7"/>
  <c r="P161" i="7"/>
  <c r="BK161" i="7"/>
  <c r="J161" i="7"/>
  <c r="BE161" i="7"/>
  <c r="BI160" i="7"/>
  <c r="BH160" i="7"/>
  <c r="BG160" i="7"/>
  <c r="BF160" i="7"/>
  <c r="T160" i="7"/>
  <c r="R160" i="7"/>
  <c r="P160" i="7"/>
  <c r="BK160" i="7"/>
  <c r="J160" i="7"/>
  <c r="BE160" i="7" s="1"/>
  <c r="BI159" i="7"/>
  <c r="BH159" i="7"/>
  <c r="BG159" i="7"/>
  <c r="BF159" i="7"/>
  <c r="T159" i="7"/>
  <c r="R159" i="7"/>
  <c r="P159" i="7"/>
  <c r="BK159" i="7"/>
  <c r="J159" i="7"/>
  <c r="BE159" i="7"/>
  <c r="BI158" i="7"/>
  <c r="BH158" i="7"/>
  <c r="BG158" i="7"/>
  <c r="BF158" i="7"/>
  <c r="T158" i="7"/>
  <c r="R158" i="7"/>
  <c r="P158" i="7"/>
  <c r="BK158" i="7"/>
  <c r="J158" i="7"/>
  <c r="BE158" i="7" s="1"/>
  <c r="BI157" i="7"/>
  <c r="BH157" i="7"/>
  <c r="BG157" i="7"/>
  <c r="BF157" i="7"/>
  <c r="T157" i="7"/>
  <c r="R157" i="7"/>
  <c r="P157" i="7"/>
  <c r="P155" i="7" s="1"/>
  <c r="P154" i="7" s="1"/>
  <c r="BK157" i="7"/>
  <c r="J157" i="7"/>
  <c r="BE157" i="7"/>
  <c r="BI156" i="7"/>
  <c r="BH156" i="7"/>
  <c r="BG156" i="7"/>
  <c r="BF156" i="7"/>
  <c r="T156" i="7"/>
  <c r="R156" i="7"/>
  <c r="R155" i="7" s="1"/>
  <c r="R154" i="7" s="1"/>
  <c r="P156" i="7"/>
  <c r="BK156" i="7"/>
  <c r="J156" i="7"/>
  <c r="BE156" i="7" s="1"/>
  <c r="BI153" i="7"/>
  <c r="BH153" i="7"/>
  <c r="BG153" i="7"/>
  <c r="BF153" i="7"/>
  <c r="T153" i="7"/>
  <c r="R153" i="7"/>
  <c r="P153" i="7"/>
  <c r="BK153" i="7"/>
  <c r="J153" i="7"/>
  <c r="BE153" i="7"/>
  <c r="BI152" i="7"/>
  <c r="BH152" i="7"/>
  <c r="BG152" i="7"/>
  <c r="BF152" i="7"/>
  <c r="T152" i="7"/>
  <c r="R152" i="7"/>
  <c r="P152" i="7"/>
  <c r="BK152" i="7"/>
  <c r="J152" i="7"/>
  <c r="BE152" i="7" s="1"/>
  <c r="BI151" i="7"/>
  <c r="BH151" i="7"/>
  <c r="BG151" i="7"/>
  <c r="BF151" i="7"/>
  <c r="T151" i="7"/>
  <c r="R151" i="7"/>
  <c r="P151" i="7"/>
  <c r="BK151" i="7"/>
  <c r="J151" i="7"/>
  <c r="BE151" i="7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T149" i="7"/>
  <c r="R149" i="7"/>
  <c r="P149" i="7"/>
  <c r="BK149" i="7"/>
  <c r="J149" i="7"/>
  <c r="BE149" i="7" s="1"/>
  <c r="BI148" i="7"/>
  <c r="BH148" i="7"/>
  <c r="BG148" i="7"/>
  <c r="BF148" i="7"/>
  <c r="T148" i="7"/>
  <c r="R148" i="7"/>
  <c r="P148" i="7"/>
  <c r="BK148" i="7"/>
  <c r="J148" i="7"/>
  <c r="BE148" i="7" s="1"/>
  <c r="BI147" i="7"/>
  <c r="BH147" i="7"/>
  <c r="BG147" i="7"/>
  <c r="BF147" i="7"/>
  <c r="T147" i="7"/>
  <c r="R147" i="7"/>
  <c r="P147" i="7"/>
  <c r="BK147" i="7"/>
  <c r="J147" i="7"/>
  <c r="BE147" i="7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T145" i="7"/>
  <c r="R145" i="7"/>
  <c r="P145" i="7"/>
  <c r="BK145" i="7"/>
  <c r="J145" i="7"/>
  <c r="BE145" i="7"/>
  <c r="BI144" i="7"/>
  <c r="BH144" i="7"/>
  <c r="BG144" i="7"/>
  <c r="BF144" i="7"/>
  <c r="T144" i="7"/>
  <c r="R144" i="7"/>
  <c r="P144" i="7"/>
  <c r="BK144" i="7"/>
  <c r="J144" i="7"/>
  <c r="BE144" i="7" s="1"/>
  <c r="BI143" i="7"/>
  <c r="BH143" i="7"/>
  <c r="BG143" i="7"/>
  <c r="BF143" i="7"/>
  <c r="T143" i="7"/>
  <c r="R143" i="7"/>
  <c r="P143" i="7"/>
  <c r="BK143" i="7"/>
  <c r="J143" i="7"/>
  <c r="BE143" i="7"/>
  <c r="BI142" i="7"/>
  <c r="BH142" i="7"/>
  <c r="BG142" i="7"/>
  <c r="BF142" i="7"/>
  <c r="T142" i="7"/>
  <c r="R142" i="7"/>
  <c r="P142" i="7"/>
  <c r="BK142" i="7"/>
  <c r="J142" i="7"/>
  <c r="BE142" i="7" s="1"/>
  <c r="BI141" i="7"/>
  <c r="BH141" i="7"/>
  <c r="BG141" i="7"/>
  <c r="BF141" i="7"/>
  <c r="T141" i="7"/>
  <c r="R141" i="7"/>
  <c r="P141" i="7"/>
  <c r="BK141" i="7"/>
  <c r="J141" i="7"/>
  <c r="BE141" i="7" s="1"/>
  <c r="BI140" i="7"/>
  <c r="BH140" i="7"/>
  <c r="BG140" i="7"/>
  <c r="BF140" i="7"/>
  <c r="T140" i="7"/>
  <c r="R140" i="7"/>
  <c r="P140" i="7"/>
  <c r="BK140" i="7"/>
  <c r="J140" i="7"/>
  <c r="BE140" i="7" s="1"/>
  <c r="BI139" i="7"/>
  <c r="BH139" i="7"/>
  <c r="BG139" i="7"/>
  <c r="BF139" i="7"/>
  <c r="T139" i="7"/>
  <c r="R139" i="7"/>
  <c r="P139" i="7"/>
  <c r="BK139" i="7"/>
  <c r="J139" i="7"/>
  <c r="BE139" i="7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T137" i="7"/>
  <c r="R137" i="7"/>
  <c r="P137" i="7"/>
  <c r="BK137" i="7"/>
  <c r="J137" i="7"/>
  <c r="BE137" i="7"/>
  <c r="BI136" i="7"/>
  <c r="BH136" i="7"/>
  <c r="BG136" i="7"/>
  <c r="BF136" i="7"/>
  <c r="T136" i="7"/>
  <c r="R136" i="7"/>
  <c r="P136" i="7"/>
  <c r="BK136" i="7"/>
  <c r="J136" i="7"/>
  <c r="BE136" i="7" s="1"/>
  <c r="BI135" i="7"/>
  <c r="BH135" i="7"/>
  <c r="BG135" i="7"/>
  <c r="BF135" i="7"/>
  <c r="T135" i="7"/>
  <c r="R135" i="7"/>
  <c r="P135" i="7"/>
  <c r="BK135" i="7"/>
  <c r="J135" i="7"/>
  <c r="BE135" i="7"/>
  <c r="BI134" i="7"/>
  <c r="BH134" i="7"/>
  <c r="BG134" i="7"/>
  <c r="BF134" i="7"/>
  <c r="T134" i="7"/>
  <c r="R134" i="7"/>
  <c r="P134" i="7"/>
  <c r="BK134" i="7"/>
  <c r="J134" i="7"/>
  <c r="BE134" i="7" s="1"/>
  <c r="BI132" i="7"/>
  <c r="BH132" i="7"/>
  <c r="BG132" i="7"/>
  <c r="BF132" i="7"/>
  <c r="T132" i="7"/>
  <c r="R132" i="7"/>
  <c r="P132" i="7"/>
  <c r="BK132" i="7"/>
  <c r="J132" i="7"/>
  <c r="BE132" i="7" s="1"/>
  <c r="BI131" i="7"/>
  <c r="BH131" i="7"/>
  <c r="BG131" i="7"/>
  <c r="BF131" i="7"/>
  <c r="T131" i="7"/>
  <c r="R131" i="7"/>
  <c r="P131" i="7"/>
  <c r="BK131" i="7"/>
  <c r="J131" i="7"/>
  <c r="BE131" i="7" s="1"/>
  <c r="BI129" i="7"/>
  <c r="BH129" i="7"/>
  <c r="BG129" i="7"/>
  <c r="BF129" i="7"/>
  <c r="T129" i="7"/>
  <c r="R129" i="7"/>
  <c r="R123" i="7" s="1"/>
  <c r="R122" i="7" s="1"/>
  <c r="R121" i="7" s="1"/>
  <c r="P129" i="7"/>
  <c r="BK129" i="7"/>
  <c r="J129" i="7"/>
  <c r="BE129" i="7"/>
  <c r="BI128" i="7"/>
  <c r="BH128" i="7"/>
  <c r="BG128" i="7"/>
  <c r="BF128" i="7"/>
  <c r="T128" i="7"/>
  <c r="R128" i="7"/>
  <c r="P128" i="7"/>
  <c r="BK128" i="7"/>
  <c r="J128" i="7"/>
  <c r="BE128" i="7" s="1"/>
  <c r="BI127" i="7"/>
  <c r="BH127" i="7"/>
  <c r="BG127" i="7"/>
  <c r="BF127" i="7"/>
  <c r="T127" i="7"/>
  <c r="R127" i="7"/>
  <c r="P127" i="7"/>
  <c r="BK127" i="7"/>
  <c r="J127" i="7"/>
  <c r="BE127" i="7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T125" i="7"/>
  <c r="R125" i="7"/>
  <c r="P125" i="7"/>
  <c r="BK125" i="7"/>
  <c r="J125" i="7"/>
  <c r="BE125" i="7"/>
  <c r="BI124" i="7"/>
  <c r="BH124" i="7"/>
  <c r="F36" i="7" s="1"/>
  <c r="BG124" i="7"/>
  <c r="F35" i="7" s="1"/>
  <c r="BF124" i="7"/>
  <c r="T124" i="7"/>
  <c r="T123" i="7" s="1"/>
  <c r="T122" i="7" s="1"/>
  <c r="R124" i="7"/>
  <c r="P124" i="7"/>
  <c r="P123" i="7" s="1"/>
  <c r="P122" i="7" s="1"/>
  <c r="BK124" i="7"/>
  <c r="J124" i="7"/>
  <c r="BE124" i="7" s="1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115" i="7" s="1"/>
  <c r="J89" i="7"/>
  <c r="E7" i="7"/>
  <c r="E85" i="7" s="1"/>
  <c r="J37" i="6"/>
  <c r="J36" i="6"/>
  <c r="J35" i="6"/>
  <c r="BI137" i="6"/>
  <c r="BH137" i="6"/>
  <c r="BG137" i="6"/>
  <c r="BF137" i="6"/>
  <c r="T137" i="6"/>
  <c r="T136" i="6" s="1"/>
  <c r="R137" i="6"/>
  <c r="R136" i="6"/>
  <c r="P137" i="6"/>
  <c r="P136" i="6" s="1"/>
  <c r="BK137" i="6"/>
  <c r="BK136" i="6"/>
  <c r="J136" i="6" s="1"/>
  <c r="J101" i="6" s="1"/>
  <c r="J137" i="6"/>
  <c r="BE137" i="6" s="1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P132" i="6" s="1"/>
  <c r="P131" i="6" s="1"/>
  <c r="BK134" i="6"/>
  <c r="J134" i="6"/>
  <c r="BE134" i="6"/>
  <c r="BI133" i="6"/>
  <c r="BH133" i="6"/>
  <c r="BG133" i="6"/>
  <c r="BF133" i="6"/>
  <c r="T133" i="6"/>
  <c r="R133" i="6"/>
  <c r="R132" i="6" s="1"/>
  <c r="R131" i="6" s="1"/>
  <c r="P133" i="6"/>
  <c r="BK133" i="6"/>
  <c r="J133" i="6"/>
  <c r="BE133" i="6" s="1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 s="1"/>
  <c r="BI124" i="6"/>
  <c r="F37" i="6"/>
  <c r="BH124" i="6"/>
  <c r="BG124" i="6"/>
  <c r="BF124" i="6"/>
  <c r="T124" i="6"/>
  <c r="T123" i="6" s="1"/>
  <c r="T122" i="6" s="1"/>
  <c r="R124" i="6"/>
  <c r="P124" i="6"/>
  <c r="BK124" i="6"/>
  <c r="J124" i="6"/>
  <c r="BE124" i="6" s="1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J37" i="5"/>
  <c r="J36" i="5"/>
  <c r="J35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 s="1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T148" i="5"/>
  <c r="T147" i="5" s="1"/>
  <c r="R148" i="5"/>
  <c r="P148" i="5"/>
  <c r="P147" i="5"/>
  <c r="BK148" i="5"/>
  <c r="J148" i="5"/>
  <c r="BE148" i="5" s="1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P144" i="5"/>
  <c r="P143" i="5" s="1"/>
  <c r="BK145" i="5"/>
  <c r="BK144" i="5" s="1"/>
  <c r="J145" i="5"/>
  <c r="BE145" i="5"/>
  <c r="BI142" i="5"/>
  <c r="BH142" i="5"/>
  <c r="BG142" i="5"/>
  <c r="BF142" i="5"/>
  <c r="T142" i="5"/>
  <c r="T141" i="5" s="1"/>
  <c r="T140" i="5" s="1"/>
  <c r="R142" i="5"/>
  <c r="R141" i="5" s="1"/>
  <c r="R140" i="5" s="1"/>
  <c r="P142" i="5"/>
  <c r="P141" i="5" s="1"/>
  <c r="P140" i="5" s="1"/>
  <c r="BK142" i="5"/>
  <c r="BK141" i="5" s="1"/>
  <c r="J142" i="5"/>
  <c r="BE142" i="5" s="1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 s="1"/>
  <c r="BI136" i="5"/>
  <c r="BH136" i="5"/>
  <c r="BG136" i="5"/>
  <c r="BF136" i="5"/>
  <c r="T136" i="5"/>
  <c r="T135" i="5"/>
  <c r="R136" i="5"/>
  <c r="R135" i="5" s="1"/>
  <c r="P136" i="5"/>
  <c r="P135" i="5" s="1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F34" i="5" s="1"/>
  <c r="T130" i="5"/>
  <c r="R130" i="5"/>
  <c r="P130" i="5"/>
  <c r="BK130" i="5"/>
  <c r="J130" i="5"/>
  <c r="BE130" i="5" s="1"/>
  <c r="BI129" i="5"/>
  <c r="BH129" i="5"/>
  <c r="BG129" i="5"/>
  <c r="BF129" i="5"/>
  <c r="T129" i="5"/>
  <c r="R129" i="5"/>
  <c r="P129" i="5"/>
  <c r="BK129" i="5"/>
  <c r="J129" i="5"/>
  <c r="BE129" i="5" s="1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F35" i="5"/>
  <c r="BF127" i="5"/>
  <c r="T127" i="5"/>
  <c r="T126" i="5"/>
  <c r="T125" i="5" s="1"/>
  <c r="R127" i="5"/>
  <c r="R126" i="5" s="1"/>
  <c r="R125" i="5" s="1"/>
  <c r="P127" i="5"/>
  <c r="P126" i="5"/>
  <c r="BK127" i="5"/>
  <c r="J127" i="5"/>
  <c r="BE127" i="5" s="1"/>
  <c r="J121" i="5"/>
  <c r="J120" i="5"/>
  <c r="F120" i="5"/>
  <c r="F118" i="5"/>
  <c r="E116" i="5"/>
  <c r="J92" i="5"/>
  <c r="J91" i="5"/>
  <c r="F91" i="5"/>
  <c r="F89" i="5"/>
  <c r="E87" i="5"/>
  <c r="J18" i="5"/>
  <c r="E18" i="5"/>
  <c r="F121" i="5" s="1"/>
  <c r="F92" i="5"/>
  <c r="J17" i="5"/>
  <c r="J12" i="5"/>
  <c r="J118" i="5" s="1"/>
  <c r="J89" i="5"/>
  <c r="E7" i="5"/>
  <c r="E85" i="5" s="1"/>
  <c r="E111" i="6" l="1"/>
  <c r="F92" i="7"/>
  <c r="P121" i="7"/>
  <c r="BK132" i="6"/>
  <c r="J132" i="6" s="1"/>
  <c r="J100" i="6" s="1"/>
  <c r="T124" i="5"/>
  <c r="BK123" i="6"/>
  <c r="T132" i="6"/>
  <c r="T131" i="6" s="1"/>
  <c r="F37" i="7"/>
  <c r="T155" i="7"/>
  <c r="T154" i="7" s="1"/>
  <c r="T121" i="7" s="1"/>
  <c r="F36" i="5"/>
  <c r="R144" i="5"/>
  <c r="R143" i="5" s="1"/>
  <c r="R124" i="5" s="1"/>
  <c r="R147" i="5"/>
  <c r="P123" i="6"/>
  <c r="P122" i="6" s="1"/>
  <c r="P121" i="6" s="1"/>
  <c r="F35" i="6"/>
  <c r="BK123" i="7"/>
  <c r="J123" i="7" s="1"/>
  <c r="J98" i="7" s="1"/>
  <c r="P125" i="5"/>
  <c r="BK135" i="5"/>
  <c r="J135" i="5" s="1"/>
  <c r="J99" i="5" s="1"/>
  <c r="F34" i="6"/>
  <c r="J34" i="7"/>
  <c r="F34" i="7"/>
  <c r="BK155" i="7"/>
  <c r="J155" i="7" s="1"/>
  <c r="J100" i="7" s="1"/>
  <c r="BK126" i="5"/>
  <c r="BK125" i="5" s="1"/>
  <c r="J34" i="5"/>
  <c r="F37" i="5"/>
  <c r="T144" i="5"/>
  <c r="T143" i="5" s="1"/>
  <c r="BK147" i="5"/>
  <c r="J147" i="5" s="1"/>
  <c r="J104" i="5" s="1"/>
  <c r="R123" i="6"/>
  <c r="R122" i="6" s="1"/>
  <c r="R121" i="6" s="1"/>
  <c r="F36" i="6"/>
  <c r="J144" i="5"/>
  <c r="J103" i="5" s="1"/>
  <c r="F33" i="5"/>
  <c r="J33" i="5"/>
  <c r="BK122" i="7"/>
  <c r="BK122" i="6"/>
  <c r="J123" i="6"/>
  <c r="J98" i="6" s="1"/>
  <c r="BK131" i="6"/>
  <c r="J131" i="6" s="1"/>
  <c r="J99" i="6" s="1"/>
  <c r="F33" i="7"/>
  <c r="J33" i="7"/>
  <c r="BK154" i="7"/>
  <c r="J154" i="7" s="1"/>
  <c r="J99" i="7" s="1"/>
  <c r="BK140" i="5"/>
  <c r="J140" i="5" s="1"/>
  <c r="J100" i="5" s="1"/>
  <c r="J141" i="5"/>
  <c r="J101" i="5" s="1"/>
  <c r="J33" i="6"/>
  <c r="F33" i="6"/>
  <c r="P124" i="5"/>
  <c r="T121" i="6"/>
  <c r="J115" i="6"/>
  <c r="F118" i="6"/>
  <c r="J34" i="6"/>
  <c r="E114" i="5"/>
  <c r="E111" i="7"/>
  <c r="BK143" i="5" l="1"/>
  <c r="J143" i="5" s="1"/>
  <c r="J102" i="5" s="1"/>
  <c r="J126" i="5"/>
  <c r="J98" i="5" s="1"/>
  <c r="BK121" i="7"/>
  <c r="J121" i="7" s="1"/>
  <c r="J122" i="7"/>
  <c r="J97" i="7" s="1"/>
  <c r="BK124" i="5"/>
  <c r="J124" i="5" s="1"/>
  <c r="J125" i="5"/>
  <c r="J97" i="5" s="1"/>
  <c r="BK121" i="6"/>
  <c r="J121" i="6" s="1"/>
  <c r="J122" i="6"/>
  <c r="J97" i="6" s="1"/>
  <c r="J96" i="5" l="1"/>
  <c r="J30" i="5"/>
  <c r="J96" i="7"/>
  <c r="J30" i="7"/>
  <c r="J30" i="6"/>
  <c r="J96" i="6"/>
  <c r="J39" i="5" l="1"/>
  <c r="J39" i="6"/>
  <c r="J39" i="7"/>
</calcChain>
</file>

<file path=xl/sharedStrings.xml><?xml version="1.0" encoding="utf-8"?>
<sst xmlns="http://schemas.openxmlformats.org/spreadsheetml/2006/main" count="1477" uniqueCount="360">
  <si>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</si>
  <si>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</si>
  <si>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</si>
  <si>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</si>
  <si>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</si>
  <si>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</si>
  <si>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</si>
  <si>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</si>
  <si>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</si>
  <si>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>PŘELOUČ</t>
  </si>
  <si>
    <t>Datum:</t>
  </si>
  <si>
    <t>Zadavatel:</t>
  </si>
  <si>
    <t>IČ:</t>
  </si>
  <si>
    <t>PARDUBICKÝ KRAJ, KOMENSKÉHO N. 125, PARDUBICE</t>
  </si>
  <si>
    <t>DIČ:</t>
  </si>
  <si>
    <t>Uchazeč:</t>
  </si>
  <si>
    <t>Projektant:</t>
  </si>
  <si>
    <t>ING, JOSEF JANÁK</t>
  </si>
  <si>
    <t>Zpracovatel:</t>
  </si>
  <si>
    <t>MDS PROJEKT, VYSOKÉ MÝTO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</si>
  <si>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</si>
  <si>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</si>
  <si>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</si>
  <si>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</si>
  <si>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</si>
  <si>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</si>
  <si>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</si>
  <si>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</si>
  <si>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</si>
  <si>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</si>
  <si>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</si>
  <si>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</si>
  <si>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</si>
  <si>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</si>
  <si>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</si>
  <si>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</si>
  <si>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</si>
  <si>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</si>
  <si>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</si>
  <si>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</si>
  <si>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</si>
  <si>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</si>
  <si>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</si>
  <si>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</si>
  <si>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</si>
  <si>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</si>
  <si>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2</t>
  </si>
  <si>
    <t>{7ed0a7bc-58dd-491f-9ffe-bb8b5f2dfb0e}</t>
  </si>
  <si>
    <t>{f9db0c4f-ea88-44ba-a470-924745d13e54}</t>
  </si>
  <si>
    <t>{bcd9adf7-00f7-4ddf-af0c-c85924403863}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</si>
  <si>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</si>
  <si>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</si>
  <si>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</si>
  <si>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</si>
  <si>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</si>
  <si>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</si>
  <si>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</si>
  <si>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</si>
  <si>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</si>
  <si>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</si>
  <si>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</si>
  <si>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</si>
  <si>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</si>
  <si>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</si>
  <si>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</si>
  <si>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</si>
  <si>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</si>
  <si>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</si>
  <si>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</si>
  <si>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</si>
  <si>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</si>
  <si>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</si>
  <si>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</si>
  <si>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</si>
  <si>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</si>
  <si>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</si>
  <si>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</si>
  <si>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</si>
  <si>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</si>
  <si>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</si>
  <si>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</si>
  <si>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</si>
  <si>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24</t>
  </si>
  <si>
    <t>M</t>
  </si>
  <si>
    <t>WVN.DP345300W</t>
  </si>
  <si>
    <t>Trubka kanalizační plastová KGEM-315x1500 SN8</t>
  </si>
  <si>
    <t>kus</t>
  </si>
  <si>
    <t>8</t>
  </si>
  <si>
    <t>4</t>
  </si>
  <si>
    <t>Zemní práce</t>
  </si>
  <si>
    <t>10</t>
  </si>
  <si>
    <t>K</t>
  </si>
  <si>
    <t>119003131</t>
  </si>
  <si>
    <t>Výstražná páska pro zabezpečení výkopu zřízení</t>
  </si>
  <si>
    <t>m</t>
  </si>
  <si>
    <t>11</t>
  </si>
  <si>
    <t>ANT559</t>
  </si>
  <si>
    <t>Folie 611 červená 330x250 BLESK</t>
  </si>
  <si>
    <t>12</t>
  </si>
  <si>
    <t>10.652.907</t>
  </si>
  <si>
    <t>Trubka KOPOFLEX  75 černá UV stabilní</t>
  </si>
  <si>
    <t>13</t>
  </si>
  <si>
    <t>119003132</t>
  </si>
  <si>
    <t>Výstražná páska pro zabezpečení výkopu odstranění</t>
  </si>
  <si>
    <t>130951121</t>
  </si>
  <si>
    <t>Bourání kcí v hloubených vykopávkách ze zdiva z betonu prostého strojně</t>
  </si>
  <si>
    <t>m3</t>
  </si>
  <si>
    <t>131201109</t>
  </si>
  <si>
    <t>Příplatek za lepivost u hloubení jam nezapažených v hornině tř. 3</t>
  </si>
  <si>
    <t>171101103</t>
  </si>
  <si>
    <t>Uložení sypaniny z hornin soudržných do násypů zhutněných do 100 % PS</t>
  </si>
  <si>
    <t>9</t>
  </si>
  <si>
    <t>175151101</t>
  </si>
  <si>
    <t>Obsypání potrubí strojně sypaninou bez prohození, uloženou do 3 m</t>
  </si>
  <si>
    <t>997</t>
  </si>
  <si>
    <t>Přesun sutě</t>
  </si>
  <si>
    <t>22</t>
  </si>
  <si>
    <t>997013501</t>
  </si>
  <si>
    <t>Odvoz suti a vybouraných hmot na skládku nebo meziskládku do 1 km se složením</t>
  </si>
  <si>
    <t>t</t>
  </si>
  <si>
    <t>23</t>
  </si>
  <si>
    <t>997013509</t>
  </si>
  <si>
    <t>Příplatek k odvozu suti a vybouraných hmot na skládku ZKD 1 km přes 1 km</t>
  </si>
  <si>
    <t>18</t>
  </si>
  <si>
    <t>997223855</t>
  </si>
  <si>
    <t>Poplatek za uložení na skládce (skládkovné) zeminy a kameniva kód odpadu 170 504</t>
  </si>
  <si>
    <t>PSV</t>
  </si>
  <si>
    <t>Práce a dodávky PSV</t>
  </si>
  <si>
    <t>741</t>
  </si>
  <si>
    <t>Elektroinstalace - silnoproud</t>
  </si>
  <si>
    <t>741110013</t>
  </si>
  <si>
    <t>Montáž trubka plastová tuhá D přes 35 mm uložená volně</t>
  </si>
  <si>
    <t>16</t>
  </si>
  <si>
    <t>Práce a dodávky M</t>
  </si>
  <si>
    <t>3</t>
  </si>
  <si>
    <t>21-M</t>
  </si>
  <si>
    <t>Elektromontáže</t>
  </si>
  <si>
    <t>22-M</t>
  </si>
  <si>
    <t>Montáže technologických zařízení pro dopravní stavby</t>
  </si>
  <si>
    <t>14</t>
  </si>
  <si>
    <t>220960001</t>
  </si>
  <si>
    <t>Montáž stožáru nebo sloupku přímého zapuštěného - betonový základ</t>
  </si>
  <si>
    <t>64</t>
  </si>
  <si>
    <t>58932576</t>
  </si>
  <si>
    <t>beton C 16/20 X0,XC1 kamenivo frakce 0/22</t>
  </si>
  <si>
    <t>128</t>
  </si>
  <si>
    <t>46-M</t>
  </si>
  <si>
    <t>Zemní práce při extr.mont.pracích</t>
  </si>
  <si>
    <t>6</t>
  </si>
  <si>
    <t>460070303</t>
  </si>
  <si>
    <t>Hloubení nezapažených jam pro základy světelných návěstidel stožárových s 1 až 3 světly v hor. tř 3</t>
  </si>
  <si>
    <t>7</t>
  </si>
  <si>
    <t>460150163</t>
  </si>
  <si>
    <t>Hloubení kabelových zapažených i nezapažených rýh ručně š 35 cm, hl 80 cm, v hornině tř 3</t>
  </si>
  <si>
    <t>19</t>
  </si>
  <si>
    <t>460421912</t>
  </si>
  <si>
    <t>Lože kabelů z prohozeného výkopku se zakrytím cihlami šířky lože do 30 cm</t>
  </si>
  <si>
    <t>17</t>
  </si>
  <si>
    <t>460490013</t>
  </si>
  <si>
    <t>Krytí kabelů výstražnou fólií šířky 34 cm</t>
  </si>
  <si>
    <t>20</t>
  </si>
  <si>
    <t>460560163</t>
  </si>
  <si>
    <t>Zásyp rýh ručně šířky 35 cm, hloubky 80 cm, z horniny třídy 3</t>
  </si>
  <si>
    <t>741122122</t>
  </si>
  <si>
    <t>Montáž kabel Cu plný kulatý žíla 3x1,5 až 6 mm2 zatažený v trubkách (CYKY)</t>
  </si>
  <si>
    <t>-179238082</t>
  </si>
  <si>
    <t>34111030</t>
  </si>
  <si>
    <t>kabel silový s Cu jádrem 1 kV 3x1,5mm2</t>
  </si>
  <si>
    <t>32</t>
  </si>
  <si>
    <t>575629974</t>
  </si>
  <si>
    <t>VV</t>
  </si>
  <si>
    <t>741122133</t>
  </si>
  <si>
    <t>Montáž kabel Cu plný kulatý žíla 4x10 mm2 zatažený v trubkách (CYKY)</t>
  </si>
  <si>
    <t>km</t>
  </si>
  <si>
    <t>5</t>
  </si>
  <si>
    <t>741130001</t>
  </si>
  <si>
    <t>Ukončení vodič izolovaný do 2,5mm2 v rozváděči nebo na přístroji</t>
  </si>
  <si>
    <t>-1822016019</t>
  </si>
  <si>
    <t>741130005</t>
  </si>
  <si>
    <t>Ukončení vodič izolovaný do 10 mm2 v rozváděči nebo na přístroji</t>
  </si>
  <si>
    <t>25</t>
  </si>
  <si>
    <t>741130006</t>
  </si>
  <si>
    <t>Ukončení vodič izolovaný do 16 mm2 v rozváděči nebo na přístroji</t>
  </si>
  <si>
    <t>-1664201359</t>
  </si>
  <si>
    <t>741410021</t>
  </si>
  <si>
    <t>Montáž vodič uzemňovací pásek průřezu do 120 mm2 v městské zástavbě v zemi</t>
  </si>
  <si>
    <t>-175165158</t>
  </si>
  <si>
    <t>35442062</t>
  </si>
  <si>
    <t>pás zemnící 30x4mm FeZn</t>
  </si>
  <si>
    <t>kg</t>
  </si>
  <si>
    <t>1741339877</t>
  </si>
  <si>
    <t>741410041</t>
  </si>
  <si>
    <t>Montáž vodič uzemňovací drát nebo lano D do 10 mm v městské zástavbě</t>
  </si>
  <si>
    <t>-1810681136</t>
  </si>
  <si>
    <t>35441073</t>
  </si>
  <si>
    <t>drát D 10mm FeZn</t>
  </si>
  <si>
    <t>711937617</t>
  </si>
  <si>
    <t>741420022</t>
  </si>
  <si>
    <t>Montáž svorka hromosvodná se 3 šrouby</t>
  </si>
  <si>
    <t>-2025637203</t>
  </si>
  <si>
    <t>1501601</t>
  </si>
  <si>
    <t>SVORKA SR03c</t>
  </si>
  <si>
    <t>1463712430</t>
  </si>
  <si>
    <t>1305794</t>
  </si>
  <si>
    <t>SVORKA SR02-M8 103130</t>
  </si>
  <si>
    <t>1874395040</t>
  </si>
  <si>
    <t>210202010</t>
  </si>
  <si>
    <t>Montáž svítidlo výbojkové průmyslové nebo venkovní raménkové</t>
  </si>
  <si>
    <t>88111869</t>
  </si>
  <si>
    <t>1251434</t>
  </si>
  <si>
    <t>256</t>
  </si>
  <si>
    <t>2130343368</t>
  </si>
  <si>
    <t>210204011</t>
  </si>
  <si>
    <t>Montáž stožárů osvětlení ocelových samostatně stojících délky do 12 m</t>
  </si>
  <si>
    <t>-192233993</t>
  </si>
  <si>
    <t>1290882</t>
  </si>
  <si>
    <t>STOZAR VER. OSV. UZL 10-133/89 Z</t>
  </si>
  <si>
    <t>-1737171489</t>
  </si>
  <si>
    <t>210204103</t>
  </si>
  <si>
    <t>Montáž výložníků osvětlení jednoramenných sloupových hmotnosti do 35 kg</t>
  </si>
  <si>
    <t>758408424</t>
  </si>
  <si>
    <t>1504923</t>
  </si>
  <si>
    <t>VYLOZNIK UZA 1-1500/ Z</t>
  </si>
  <si>
    <t>-803661712</t>
  </si>
  <si>
    <t>210280001</t>
  </si>
  <si>
    <t>Reviza a prohlídky el rozvodů a zařízení celková prohlídka pro objem mtž prací do 100 000 Kč</t>
  </si>
  <si>
    <t>1030258001</t>
  </si>
  <si>
    <t>210800411</t>
  </si>
  <si>
    <t>Montáž vodiče Cu izolovaný plný a laněný s PVC pláštěm do 1 kV žíla 0,15 až 16 mm2 zatažený (CY, CHAH-R(V))</t>
  </si>
  <si>
    <t>-221693315</t>
  </si>
  <si>
    <t>KAB000040</t>
  </si>
  <si>
    <t>(H07V-K) CYA 16 zelenožlutá</t>
  </si>
  <si>
    <t>-2118272055</t>
  </si>
  <si>
    <t xml:space="preserve">    741 - Demontář elektroinstalace - silnoproud</t>
  </si>
  <si>
    <t xml:space="preserve">    21-M - Demontáže</t>
  </si>
  <si>
    <t>HZS - Hodinové zúčtovací sazby</t>
  </si>
  <si>
    <t>Demontář elektroinstalace - silnoproud</t>
  </si>
  <si>
    <t>-1883559159</t>
  </si>
  <si>
    <t>-917928044</t>
  </si>
  <si>
    <t>-1070362368</t>
  </si>
  <si>
    <t>-203585026</t>
  </si>
  <si>
    <t>1547750047</t>
  </si>
  <si>
    <t>-1084481480</t>
  </si>
  <si>
    <t>-159290631</t>
  </si>
  <si>
    <t>Demontáže</t>
  </si>
  <si>
    <t>-1641814806</t>
  </si>
  <si>
    <t>1707281027</t>
  </si>
  <si>
    <t>1473276660</t>
  </si>
  <si>
    <t>HZS</t>
  </si>
  <si>
    <t>Hodinové zúčtovací sazby</t>
  </si>
  <si>
    <t>HZS2221</t>
  </si>
  <si>
    <t>hod</t>
  </si>
  <si>
    <t>512</t>
  </si>
  <si>
    <t>-1698875011</t>
  </si>
  <si>
    <t>2019-16 - 4 - SO 431 - Přeložka VO OEV - Zemní práce</t>
  </si>
  <si>
    <t>35905580</t>
  </si>
  <si>
    <t>1163748893</t>
  </si>
  <si>
    <t>-931347286</t>
  </si>
  <si>
    <t>1687762403</t>
  </si>
  <si>
    <t>-214472871</t>
  </si>
  <si>
    <t>-1448794890</t>
  </si>
  <si>
    <t>1521353461</t>
  </si>
  <si>
    <t>-865640761</t>
  </si>
  <si>
    <t>901888046</t>
  </si>
  <si>
    <t>-773403695</t>
  </si>
  <si>
    <t>78182965</t>
  </si>
  <si>
    <t>-64570815</t>
  </si>
  <si>
    <t>2044926899</t>
  </si>
  <si>
    <t>254228470</t>
  </si>
  <si>
    <t>-1190560300</t>
  </si>
  <si>
    <t>-368063887</t>
  </si>
  <si>
    <t>661242323</t>
  </si>
  <si>
    <t>1951141806</t>
  </si>
  <si>
    <t>-214031789</t>
  </si>
  <si>
    <t>-2052451453</t>
  </si>
  <si>
    <t>2019-16-5 - SO 431 - Demontáže</t>
  </si>
  <si>
    <t>Hodinová zúčtovací sazba elektrikář - předání demontovaného materiálu provozovateli VO</t>
  </si>
  <si>
    <t>2019-16-6 - SO 431 - Elektromontážní práce</t>
  </si>
  <si>
    <t>31</t>
  </si>
  <si>
    <t>741110002</t>
  </si>
  <si>
    <t>Montáž trubka plastová tuhá D přes 23 do 35 mm uložená pevně</t>
  </si>
  <si>
    <t>125072268</t>
  </si>
  <si>
    <t>34571093</t>
  </si>
  <si>
    <t>trubka elektroinstalační tuhá z PVC D 22,1/25 mm, délka 3 m</t>
  </si>
  <si>
    <t>895652389</t>
  </si>
  <si>
    <t>38</t>
  </si>
  <si>
    <t>741112201</t>
  </si>
  <si>
    <t>Montáž krabice pancéřová protahovací plastová 120x120 mm</t>
  </si>
  <si>
    <t>271617724</t>
  </si>
  <si>
    <t>39</t>
  </si>
  <si>
    <t>34571426</t>
  </si>
  <si>
    <t>krabice pancéřová z PH 117x117x58 mm</t>
  </si>
  <si>
    <t>658294501</t>
  </si>
  <si>
    <t>16,667*1,2 'Přepočtené koeficientem množství</t>
  </si>
  <si>
    <t>26</t>
  </si>
  <si>
    <t>-2144077175</t>
  </si>
  <si>
    <t>27</t>
  </si>
  <si>
    <t>PKB.713367</t>
  </si>
  <si>
    <t>CYKY-O 3x4</t>
  </si>
  <si>
    <t>1238457536</t>
  </si>
  <si>
    <t>0,14*1,2 'Přepočtené koeficientem množství</t>
  </si>
  <si>
    <t>28</t>
  </si>
  <si>
    <t>741130003</t>
  </si>
  <si>
    <t>Ukončení vodič izolovaný do 4 mm2 v rozváděči nebo na přístroji</t>
  </si>
  <si>
    <t>-436309026</t>
  </si>
  <si>
    <t>40</t>
  </si>
  <si>
    <t>741210002</t>
  </si>
  <si>
    <t>Montáž rozvodnice oceloplechová nebo plastová běžná do 50 kg</t>
  </si>
  <si>
    <t>964980793</t>
  </si>
  <si>
    <t>41</t>
  </si>
  <si>
    <t>10.052.095</t>
  </si>
  <si>
    <t>Skříň HENSEL Mi 90100 prázdná</t>
  </si>
  <si>
    <t>763935661</t>
  </si>
  <si>
    <t>46</t>
  </si>
  <si>
    <t>10.074.805</t>
  </si>
  <si>
    <t>Svorka RSA  4 A řadová černá</t>
  </si>
  <si>
    <t>1874461381</t>
  </si>
  <si>
    <t>43</t>
  </si>
  <si>
    <t>10.102.491</t>
  </si>
  <si>
    <t>036792 DIN LIŠTA SYM. H7,5MM L300MM</t>
  </si>
  <si>
    <t>22600176</t>
  </si>
  <si>
    <t>44</t>
  </si>
  <si>
    <t>1242475</t>
  </si>
  <si>
    <t>KABELOVA PRUCHODKA D16 1SLM006500A1935</t>
  </si>
  <si>
    <t>1669963063</t>
  </si>
  <si>
    <t>45</t>
  </si>
  <si>
    <t>1001461</t>
  </si>
  <si>
    <t>POJ.SPODEK VERTIKALNI D02 63A E18 S KRYT</t>
  </si>
  <si>
    <t>-1032147422</t>
  </si>
  <si>
    <t>33</t>
  </si>
  <si>
    <t>741910514</t>
  </si>
  <si>
    <t>Montáž se zhotovením konstrukce pro upevnění přístrojů do 100 kg</t>
  </si>
  <si>
    <t>-1879550634</t>
  </si>
  <si>
    <t>34</t>
  </si>
  <si>
    <t>3099011808</t>
  </si>
  <si>
    <t>Tyč závitová DIN 975 4.8 M10×1000 mm</t>
  </si>
  <si>
    <t>2145224066</t>
  </si>
  <si>
    <t>35</t>
  </si>
  <si>
    <t>4510002408</t>
  </si>
  <si>
    <t>Matice šestihranná DIN 934 8.8 M10</t>
  </si>
  <si>
    <t>balení</t>
  </si>
  <si>
    <t>-427698548</t>
  </si>
  <si>
    <t>36</t>
  </si>
  <si>
    <t>4502058333</t>
  </si>
  <si>
    <t>Podložka velkoplošná DIN 440R M10</t>
  </si>
  <si>
    <t>1727067541</t>
  </si>
  <si>
    <t>Nástěnné svítidlo MINI-LEDWEG 2.0 3L XHP CREE 26W/3515lm, 4000K,  ON/OFF, RAL 7016, IP66, optický systém N72 street 2.0, hliníkový korpus 376x220x110mm s hladkým povrchem, doplněno systémem TCR s přetlakovým pojistným ventilem, životnost 80.000hodin L80B1</t>
  </si>
  <si>
    <t>29</t>
  </si>
  <si>
    <t>210204202</t>
  </si>
  <si>
    <t>Montáž elektrovýzbroje stožárů osvětlení 2 okruhy</t>
  </si>
  <si>
    <t>-1968763634</t>
  </si>
  <si>
    <t>30</t>
  </si>
  <si>
    <t>8500164662</t>
  </si>
  <si>
    <t>Výzbroj stožárová, SV 9.16.4</t>
  </si>
  <si>
    <t>635672068</t>
  </si>
  <si>
    <t>0,87*1,15 'Přepočtené koeficientem množství</t>
  </si>
  <si>
    <t>37</t>
  </si>
  <si>
    <t>HZS2212</t>
  </si>
  <si>
    <t>Hodinová zúčtovací sazba instalatér odborný zabezpečení kabelu v rozváděči RVO</t>
  </si>
  <si>
    <t>629621251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</si>
</sst>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18" fillId="0" borderId="12" xfId="0" applyNumberFormat="1" applyFont="1" applyBorder="1" applyAlignment="1" applyProtection="1"/>
    <xf numFmtId="166" fontId="18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vertical="center"/>
    </xf>
    <xf numFmtId="0" fontId="21" fillId="0" borderId="3" xfId="0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2" borderId="22" xfId="0" applyNumberFormat="1" applyFont="1" applyFill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4" fillId="2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0" fontId="14" fillId="2" borderId="19" xfId="0" applyFont="1" applyFill="1" applyBorder="1" applyAlignment="1" applyProtection="1">
      <alignment horizontal="left" vertical="center"/>
      <protection locked="0"/>
    </xf>
    <xf numFmtId="0" fontId="1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3"/>
  <sheetViews>
    <sheetView showGridLines="0" tabSelected="1" workbookViewId="0">
      <selection activeCell="X19" sqref="X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9" t="s">
        <v>47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46</v>
      </c>
    </row>
    <row r="4" spans="1:46" s="1" customFormat="1" ht="24.95" customHeight="1" x14ac:dyDescent="0.2">
      <c r="B4" s="10"/>
      <c r="D4" s="38" t="s">
        <v>50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6" t="e">
        <f>#REF!</f>
        <v>#REF!</v>
      </c>
      <c r="F7" s="177"/>
      <c r="G7" s="177"/>
      <c r="H7" s="177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51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78" t="s">
        <v>254</v>
      </c>
      <c r="F9" s="179"/>
      <c r="G9" s="179"/>
      <c r="H9" s="179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0" t="e">
        <f>#REF!</f>
        <v>#REF!</v>
      </c>
      <c r="F18" s="181"/>
      <c r="G18" s="181"/>
      <c r="H18" s="181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2" t="s">
        <v>0</v>
      </c>
      <c r="F27" s="182"/>
      <c r="G27" s="182"/>
      <c r="H27" s="182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ROUND(J124,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ROUND((SUM(BE124:BE152)),  2)</f>
        <v>0</v>
      </c>
      <c r="G33" s="16"/>
      <c r="H33" s="16"/>
      <c r="I33" s="57">
        <v>0.21</v>
      </c>
      <c r="J33" s="56">
        <f>ROUND(((SUM(BE124:BE152))*I33),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ROUND((SUM(BF124:BF152)),  2)</f>
        <v>0</v>
      </c>
      <c r="G34" s="16"/>
      <c r="H34" s="16"/>
      <c r="I34" s="57">
        <v>0.15</v>
      </c>
      <c r="J34" s="56">
        <f>ROUND(((SUM(BF124:BF152))*I34),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ROUND((SUM(BG124:BG152)),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ROUND((SUM(BH124:BH152)),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ROUND((SUM(BI124:BI152)),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52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4" t="e">
        <f>E7</f>
        <v>#REF!</v>
      </c>
      <c r="F85" s="175"/>
      <c r="G85" s="175"/>
      <c r="H85" s="175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51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2" t="str">
        <f>E9</f>
        <v>2019-16 - 4 - SO 431 - Přeložka VO OEV - Zemní práce</v>
      </c>
      <c r="F87" s="173"/>
      <c r="G87" s="173"/>
      <c r="H87" s="173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53</v>
      </c>
      <c r="D94" s="83"/>
      <c r="E94" s="83"/>
      <c r="F94" s="83"/>
      <c r="G94" s="83"/>
      <c r="H94" s="83"/>
      <c r="I94" s="84"/>
      <c r="J94" s="85" t="s">
        <v>54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55</v>
      </c>
      <c r="D96" s="18"/>
      <c r="E96" s="18"/>
      <c r="F96" s="18"/>
      <c r="G96" s="18"/>
      <c r="H96" s="18"/>
      <c r="I96" s="41"/>
      <c r="J96" s="33">
        <f>J124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56</v>
      </c>
    </row>
    <row r="97" spans="1:31" s="4" customFormat="1" ht="24.95" customHeight="1" x14ac:dyDescent="0.2">
      <c r="B97" s="87"/>
      <c r="C97" s="88"/>
      <c r="D97" s="89" t="s">
        <v>57</v>
      </c>
      <c r="E97" s="90"/>
      <c r="F97" s="90"/>
      <c r="G97" s="90"/>
      <c r="H97" s="90"/>
      <c r="I97" s="91"/>
      <c r="J97" s="92">
        <f>J125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58</v>
      </c>
      <c r="E98" s="97"/>
      <c r="F98" s="97"/>
      <c r="G98" s="97"/>
      <c r="H98" s="97"/>
      <c r="I98" s="98"/>
      <c r="J98" s="99">
        <f>J126</f>
        <v>0</v>
      </c>
      <c r="K98" s="95"/>
      <c r="L98" s="100"/>
    </row>
    <row r="99" spans="1:31" s="5" customFormat="1" ht="19.899999999999999" customHeight="1" x14ac:dyDescent="0.2">
      <c r="B99" s="94"/>
      <c r="C99" s="95"/>
      <c r="D99" s="96" t="s">
        <v>59</v>
      </c>
      <c r="E99" s="97"/>
      <c r="F99" s="97"/>
      <c r="G99" s="97"/>
      <c r="H99" s="97"/>
      <c r="I99" s="98"/>
      <c r="J99" s="99">
        <f>J135</f>
        <v>0</v>
      </c>
      <c r="K99" s="95"/>
      <c r="L99" s="100"/>
    </row>
    <row r="100" spans="1:31" s="4" customFormat="1" ht="24.95" customHeight="1" x14ac:dyDescent="0.2">
      <c r="B100" s="87"/>
      <c r="C100" s="88"/>
      <c r="D100" s="89" t="s">
        <v>60</v>
      </c>
      <c r="E100" s="90"/>
      <c r="F100" s="90"/>
      <c r="G100" s="90"/>
      <c r="H100" s="90"/>
      <c r="I100" s="91"/>
      <c r="J100" s="92">
        <f>J140</f>
        <v>0</v>
      </c>
      <c r="K100" s="88"/>
      <c r="L100" s="93"/>
    </row>
    <row r="101" spans="1:31" s="5" customFormat="1" ht="19.899999999999999" customHeight="1" x14ac:dyDescent="0.2">
      <c r="B101" s="94"/>
      <c r="C101" s="95"/>
      <c r="D101" s="96" t="s">
        <v>61</v>
      </c>
      <c r="E101" s="97"/>
      <c r="F101" s="97"/>
      <c r="G101" s="97"/>
      <c r="H101" s="97"/>
      <c r="I101" s="98"/>
      <c r="J101" s="99">
        <f>J141</f>
        <v>0</v>
      </c>
      <c r="K101" s="95"/>
      <c r="L101" s="100"/>
    </row>
    <row r="102" spans="1:31" s="4" customFormat="1" ht="24.95" customHeight="1" x14ac:dyDescent="0.2">
      <c r="B102" s="87"/>
      <c r="C102" s="88"/>
      <c r="D102" s="89" t="s">
        <v>62</v>
      </c>
      <c r="E102" s="90"/>
      <c r="F102" s="90"/>
      <c r="G102" s="90"/>
      <c r="H102" s="90"/>
      <c r="I102" s="91"/>
      <c r="J102" s="92">
        <f>J143</f>
        <v>0</v>
      </c>
      <c r="K102" s="88"/>
      <c r="L102" s="93"/>
    </row>
    <row r="103" spans="1:31" s="5" customFormat="1" ht="19.899999999999999" customHeight="1" x14ac:dyDescent="0.2">
      <c r="B103" s="94"/>
      <c r="C103" s="95"/>
      <c r="D103" s="96" t="s">
        <v>64</v>
      </c>
      <c r="E103" s="97"/>
      <c r="F103" s="97"/>
      <c r="G103" s="97"/>
      <c r="H103" s="97"/>
      <c r="I103" s="98"/>
      <c r="J103" s="99">
        <f>J144</f>
        <v>0</v>
      </c>
      <c r="K103" s="95"/>
      <c r="L103" s="100"/>
    </row>
    <row r="104" spans="1:31" s="5" customFormat="1" ht="19.899999999999999" customHeight="1" x14ac:dyDescent="0.2">
      <c r="B104" s="94"/>
      <c r="C104" s="95"/>
      <c r="D104" s="96" t="s">
        <v>65</v>
      </c>
      <c r="E104" s="97"/>
      <c r="F104" s="97"/>
      <c r="G104" s="97"/>
      <c r="H104" s="97"/>
      <c r="I104" s="98"/>
      <c r="J104" s="99">
        <f>J147</f>
        <v>0</v>
      </c>
      <c r="K104" s="95"/>
      <c r="L104" s="100"/>
    </row>
    <row r="105" spans="1:31" s="2" customFormat="1" ht="21.75" customHeight="1" x14ac:dyDescent="0.2">
      <c r="A105" s="16"/>
      <c r="B105" s="17"/>
      <c r="C105" s="18"/>
      <c r="D105" s="18"/>
      <c r="E105" s="18"/>
      <c r="F105" s="18"/>
      <c r="G105" s="18"/>
      <c r="H105" s="18"/>
      <c r="I105" s="41"/>
      <c r="J105" s="18"/>
      <c r="K105" s="18"/>
      <c r="L105" s="20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</row>
    <row r="106" spans="1:31" s="2" customFormat="1" ht="6.95" customHeight="1" x14ac:dyDescent="0.2">
      <c r="A106" s="16"/>
      <c r="B106" s="21"/>
      <c r="C106" s="22"/>
      <c r="D106" s="22"/>
      <c r="E106" s="22"/>
      <c r="F106" s="22"/>
      <c r="G106" s="22"/>
      <c r="H106" s="22"/>
      <c r="I106" s="78"/>
      <c r="J106" s="22"/>
      <c r="K106" s="22"/>
      <c r="L106" s="20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</row>
    <row r="110" spans="1:31" s="2" customFormat="1" ht="6.95" customHeight="1" x14ac:dyDescent="0.2">
      <c r="A110" s="16"/>
      <c r="B110" s="23"/>
      <c r="C110" s="24"/>
      <c r="D110" s="24"/>
      <c r="E110" s="24"/>
      <c r="F110" s="24"/>
      <c r="G110" s="24"/>
      <c r="H110" s="24"/>
      <c r="I110" s="81"/>
      <c r="J110" s="24"/>
      <c r="K110" s="24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24.95" customHeight="1" x14ac:dyDescent="0.2">
      <c r="A111" s="16"/>
      <c r="B111" s="17"/>
      <c r="C111" s="11" t="s">
        <v>66</v>
      </c>
      <c r="D111" s="18"/>
      <c r="E111" s="18"/>
      <c r="F111" s="18"/>
      <c r="G111" s="18"/>
      <c r="H111" s="18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6.95" customHeight="1" x14ac:dyDescent="0.2">
      <c r="A112" s="16"/>
      <c r="B112" s="17"/>
      <c r="C112" s="18"/>
      <c r="D112" s="18"/>
      <c r="E112" s="18"/>
      <c r="F112" s="18"/>
      <c r="G112" s="18"/>
      <c r="H112" s="18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2" customHeight="1" x14ac:dyDescent="0.2">
      <c r="A113" s="16"/>
      <c r="B113" s="17"/>
      <c r="C113" s="13" t="s">
        <v>5</v>
      </c>
      <c r="D113" s="18"/>
      <c r="E113" s="18"/>
      <c r="F113" s="18"/>
      <c r="G113" s="18"/>
      <c r="H113" s="18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6.5" customHeight="1" x14ac:dyDescent="0.2">
      <c r="A114" s="16"/>
      <c r="B114" s="17"/>
      <c r="C114" s="18"/>
      <c r="D114" s="18"/>
      <c r="E114" s="174" t="e">
        <f>E7</f>
        <v>#REF!</v>
      </c>
      <c r="F114" s="175"/>
      <c r="G114" s="175"/>
      <c r="H114" s="175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12" customHeight="1" x14ac:dyDescent="0.2">
      <c r="A115" s="16"/>
      <c r="B115" s="17"/>
      <c r="C115" s="13" t="s">
        <v>51</v>
      </c>
      <c r="D115" s="18"/>
      <c r="E115" s="18"/>
      <c r="F115" s="18"/>
      <c r="G115" s="18"/>
      <c r="H115" s="18"/>
      <c r="I115" s="41"/>
      <c r="J115" s="18"/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16.5" customHeight="1" x14ac:dyDescent="0.2">
      <c r="A116" s="16"/>
      <c r="B116" s="17"/>
      <c r="C116" s="18"/>
      <c r="D116" s="18"/>
      <c r="E116" s="172" t="str">
        <f>E9</f>
        <v>2019-16 - 4 - SO 431 - Přeložka VO OEV - Zemní práce</v>
      </c>
      <c r="F116" s="173"/>
      <c r="G116" s="173"/>
      <c r="H116" s="173"/>
      <c r="I116" s="41"/>
      <c r="J116" s="18"/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6.95" customHeight="1" x14ac:dyDescent="0.2">
      <c r="A117" s="16"/>
      <c r="B117" s="17"/>
      <c r="C117" s="18"/>
      <c r="D117" s="18"/>
      <c r="E117" s="18"/>
      <c r="F117" s="18"/>
      <c r="G117" s="18"/>
      <c r="H117" s="18"/>
      <c r="I117" s="41"/>
      <c r="J117" s="18"/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12" customHeight="1" x14ac:dyDescent="0.2">
      <c r="A118" s="16"/>
      <c r="B118" s="17"/>
      <c r="C118" s="13" t="s">
        <v>8</v>
      </c>
      <c r="D118" s="18"/>
      <c r="E118" s="18"/>
      <c r="F118" s="12" t="str">
        <f>F12</f>
        <v>PŘELOUČ</v>
      </c>
      <c r="G118" s="18"/>
      <c r="H118" s="18"/>
      <c r="I118" s="43" t="s">
        <v>10</v>
      </c>
      <c r="J118" s="25" t="e">
        <f>IF(J12="","",J12)</f>
        <v>#REF!</v>
      </c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6.95" customHeight="1" x14ac:dyDescent="0.2">
      <c r="A119" s="16"/>
      <c r="B119" s="17"/>
      <c r="C119" s="18"/>
      <c r="D119" s="18"/>
      <c r="E119" s="18"/>
      <c r="F119" s="18"/>
      <c r="G119" s="18"/>
      <c r="H119" s="18"/>
      <c r="I119" s="41"/>
      <c r="J119" s="18"/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27.95" customHeight="1" x14ac:dyDescent="0.2">
      <c r="A120" s="16"/>
      <c r="B120" s="17"/>
      <c r="C120" s="13" t="s">
        <v>11</v>
      </c>
      <c r="D120" s="18"/>
      <c r="E120" s="18"/>
      <c r="F120" s="12" t="str">
        <f>E15</f>
        <v>PARDUBICKÝ KRAJ, KOMENSKÉHO N. 125, PARDUBICE</v>
      </c>
      <c r="G120" s="18"/>
      <c r="H120" s="18"/>
      <c r="I120" s="43" t="s">
        <v>16</v>
      </c>
      <c r="J120" s="15" t="str">
        <f>E21</f>
        <v>ING, JOSEF JANÁK</v>
      </c>
      <c r="K120" s="18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2" customFormat="1" ht="27.95" customHeight="1" x14ac:dyDescent="0.2">
      <c r="A121" s="16"/>
      <c r="B121" s="17"/>
      <c r="C121" s="13" t="s">
        <v>15</v>
      </c>
      <c r="D121" s="18"/>
      <c r="E121" s="18"/>
      <c r="F121" s="12" t="e">
        <f>IF(E18="","",E18)</f>
        <v>#REF!</v>
      </c>
      <c r="G121" s="18"/>
      <c r="H121" s="18"/>
      <c r="I121" s="43" t="s">
        <v>18</v>
      </c>
      <c r="J121" s="15" t="str">
        <f>E24</f>
        <v>MDS PROJEKT, VYSOKÉ MÝTO</v>
      </c>
      <c r="K121" s="18"/>
      <c r="L121" s="20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65" s="2" customFormat="1" ht="10.35" customHeight="1" x14ac:dyDescent="0.2">
      <c r="A122" s="16"/>
      <c r="B122" s="17"/>
      <c r="C122" s="18"/>
      <c r="D122" s="18"/>
      <c r="E122" s="18"/>
      <c r="F122" s="18"/>
      <c r="G122" s="18"/>
      <c r="H122" s="18"/>
      <c r="I122" s="41"/>
      <c r="J122" s="18"/>
      <c r="K122" s="18"/>
      <c r="L122" s="20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</row>
    <row r="123" spans="1:65" s="6" customFormat="1" ht="29.25" customHeight="1" x14ac:dyDescent="0.2">
      <c r="A123" s="101"/>
      <c r="B123" s="102"/>
      <c r="C123" s="103" t="s">
        <v>67</v>
      </c>
      <c r="D123" s="104" t="s">
        <v>42</v>
      </c>
      <c r="E123" s="104" t="s">
        <v>40</v>
      </c>
      <c r="F123" s="104" t="s">
        <v>41</v>
      </c>
      <c r="G123" s="104" t="s">
        <v>68</v>
      </c>
      <c r="H123" s="104" t="s">
        <v>69</v>
      </c>
      <c r="I123" s="105" t="s">
        <v>70</v>
      </c>
      <c r="J123" s="106" t="s">
        <v>54</v>
      </c>
      <c r="K123" s="107" t="s">
        <v>71</v>
      </c>
      <c r="L123" s="108"/>
      <c r="M123" s="27" t="s">
        <v>0</v>
      </c>
      <c r="N123" s="28" t="s">
        <v>25</v>
      </c>
      <c r="O123" s="28" t="s">
        <v>72</v>
      </c>
      <c r="P123" s="28" t="s">
        <v>73</v>
      </c>
      <c r="Q123" s="28" t="s">
        <v>74</v>
      </c>
      <c r="R123" s="28" t="s">
        <v>75</v>
      </c>
      <c r="S123" s="28" t="s">
        <v>76</v>
      </c>
      <c r="T123" s="29" t="s">
        <v>77</v>
      </c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1"/>
      <c r="AE123" s="101"/>
    </row>
    <row r="124" spans="1:65" s="2" customFormat="1" ht="22.9" customHeight="1" x14ac:dyDescent="0.25">
      <c r="A124" s="16"/>
      <c r="B124" s="17"/>
      <c r="C124" s="32" t="s">
        <v>78</v>
      </c>
      <c r="D124" s="18"/>
      <c r="E124" s="18"/>
      <c r="F124" s="18"/>
      <c r="G124" s="18"/>
      <c r="H124" s="18"/>
      <c r="I124" s="41"/>
      <c r="J124" s="109">
        <f>BK124</f>
        <v>0</v>
      </c>
      <c r="K124" s="18"/>
      <c r="L124" s="19"/>
      <c r="M124" s="30"/>
      <c r="N124" s="110"/>
      <c r="O124" s="31"/>
      <c r="P124" s="111">
        <f>P125+P140+P143</f>
        <v>0</v>
      </c>
      <c r="Q124" s="31"/>
      <c r="R124" s="111">
        <f>R125+R140+R143</f>
        <v>3.30254</v>
      </c>
      <c r="S124" s="31"/>
      <c r="T124" s="112">
        <f>T125+T140+T143</f>
        <v>0</v>
      </c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9" t="s">
        <v>43</v>
      </c>
      <c r="AU124" s="9" t="s">
        <v>56</v>
      </c>
      <c r="BK124" s="113">
        <f>BK125+BK140+BK143</f>
        <v>0</v>
      </c>
    </row>
    <row r="125" spans="1:65" s="7" customFormat="1" ht="25.9" customHeight="1" x14ac:dyDescent="0.2">
      <c r="B125" s="114"/>
      <c r="C125" s="115"/>
      <c r="D125" s="116" t="s">
        <v>43</v>
      </c>
      <c r="E125" s="117" t="s">
        <v>79</v>
      </c>
      <c r="F125" s="117" t="s">
        <v>80</v>
      </c>
      <c r="G125" s="115"/>
      <c r="H125" s="115"/>
      <c r="I125" s="118"/>
      <c r="J125" s="119">
        <f>BK125</f>
        <v>0</v>
      </c>
      <c r="K125" s="115"/>
      <c r="L125" s="120"/>
      <c r="M125" s="121"/>
      <c r="N125" s="122"/>
      <c r="O125" s="122"/>
      <c r="P125" s="123">
        <f>P126+P135</f>
        <v>0</v>
      </c>
      <c r="Q125" s="122"/>
      <c r="R125" s="123">
        <f>R126+R135</f>
        <v>0.10414</v>
      </c>
      <c r="S125" s="122"/>
      <c r="T125" s="124">
        <f>T126+T135</f>
        <v>0</v>
      </c>
      <c r="AR125" s="125" t="s">
        <v>45</v>
      </c>
      <c r="AT125" s="126" t="s">
        <v>43</v>
      </c>
      <c r="AU125" s="126" t="s">
        <v>44</v>
      </c>
      <c r="AY125" s="125" t="s">
        <v>81</v>
      </c>
      <c r="BK125" s="127">
        <f>BK126+BK135</f>
        <v>0</v>
      </c>
    </row>
    <row r="126" spans="1:65" s="7" customFormat="1" ht="22.9" customHeight="1" x14ac:dyDescent="0.2">
      <c r="B126" s="114"/>
      <c r="C126" s="115"/>
      <c r="D126" s="116" t="s">
        <v>43</v>
      </c>
      <c r="E126" s="143" t="s">
        <v>45</v>
      </c>
      <c r="F126" s="143" t="s">
        <v>89</v>
      </c>
      <c r="G126" s="115"/>
      <c r="H126" s="115"/>
      <c r="I126" s="118"/>
      <c r="J126" s="144">
        <f>BK126</f>
        <v>0</v>
      </c>
      <c r="K126" s="115"/>
      <c r="L126" s="120"/>
      <c r="M126" s="121"/>
      <c r="N126" s="122"/>
      <c r="O126" s="122"/>
      <c r="P126" s="123">
        <f>SUM(P127:P134)</f>
        <v>0</v>
      </c>
      <c r="Q126" s="122"/>
      <c r="R126" s="123">
        <f>SUM(R127:R134)</f>
        <v>1.1000000000000001E-2</v>
      </c>
      <c r="S126" s="122"/>
      <c r="T126" s="124">
        <f>SUM(T127:T134)</f>
        <v>0</v>
      </c>
      <c r="AR126" s="125" t="s">
        <v>45</v>
      </c>
      <c r="AT126" s="126" t="s">
        <v>43</v>
      </c>
      <c r="AU126" s="126" t="s">
        <v>45</v>
      </c>
      <c r="AY126" s="125" t="s">
        <v>81</v>
      </c>
      <c r="BK126" s="127">
        <f>SUM(BK127:BK134)</f>
        <v>0</v>
      </c>
    </row>
    <row r="127" spans="1:65" s="2" customFormat="1" ht="16.5" customHeight="1" x14ac:dyDescent="0.2">
      <c r="A127" s="16"/>
      <c r="B127" s="17"/>
      <c r="C127" s="145" t="s">
        <v>45</v>
      </c>
      <c r="D127" s="145" t="s">
        <v>91</v>
      </c>
      <c r="E127" s="146" t="s">
        <v>92</v>
      </c>
      <c r="F127" s="147" t="s">
        <v>93</v>
      </c>
      <c r="G127" s="148" t="s">
        <v>94</v>
      </c>
      <c r="H127" s="149">
        <v>20</v>
      </c>
      <c r="I127" s="150"/>
      <c r="J127" s="151">
        <f t="shared" ref="J127:J134" si="0">ROUND(I127*H127,2)</f>
        <v>0</v>
      </c>
      <c r="K127" s="152"/>
      <c r="L127" s="19"/>
      <c r="M127" s="153" t="s">
        <v>0</v>
      </c>
      <c r="N127" s="154" t="s">
        <v>26</v>
      </c>
      <c r="O127" s="26"/>
      <c r="P127" s="139">
        <f t="shared" ref="P127:P134" si="1">O127*H127</f>
        <v>0</v>
      </c>
      <c r="Q127" s="139">
        <v>5.5000000000000003E-4</v>
      </c>
      <c r="R127" s="139">
        <f t="shared" ref="R127:R134" si="2">Q127*H127</f>
        <v>1.1000000000000001E-2</v>
      </c>
      <c r="S127" s="139">
        <v>0</v>
      </c>
      <c r="T127" s="140">
        <f t="shared" ref="T127:T134" si="3">S127*H127</f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88</v>
      </c>
      <c r="AT127" s="141" t="s">
        <v>91</v>
      </c>
      <c r="AU127" s="141" t="s">
        <v>46</v>
      </c>
      <c r="AY127" s="9" t="s">
        <v>81</v>
      </c>
      <c r="BE127" s="142">
        <f t="shared" ref="BE127:BE134" si="4">IF(N127="základní",J127,0)</f>
        <v>0</v>
      </c>
      <c r="BF127" s="142">
        <f t="shared" ref="BF127:BF134" si="5">IF(N127="snížená",J127,0)</f>
        <v>0</v>
      </c>
      <c r="BG127" s="142">
        <f t="shared" ref="BG127:BG134" si="6">IF(N127="zákl. přenesená",J127,0)</f>
        <v>0</v>
      </c>
      <c r="BH127" s="142">
        <f t="shared" ref="BH127:BH134" si="7">IF(N127="sníž. přenesená",J127,0)</f>
        <v>0</v>
      </c>
      <c r="BI127" s="142">
        <f t="shared" ref="BI127:BI134" si="8">IF(N127="nulová",J127,0)</f>
        <v>0</v>
      </c>
      <c r="BJ127" s="9" t="s">
        <v>45</v>
      </c>
      <c r="BK127" s="142">
        <f t="shared" ref="BK127:BK134" si="9">ROUND(I127*H127,2)</f>
        <v>0</v>
      </c>
      <c r="BL127" s="9" t="s">
        <v>88</v>
      </c>
      <c r="BM127" s="141" t="s">
        <v>255</v>
      </c>
    </row>
    <row r="128" spans="1:65" s="2" customFormat="1" ht="16.5" customHeight="1" x14ac:dyDescent="0.2">
      <c r="A128" s="16"/>
      <c r="B128" s="17"/>
      <c r="C128" s="128" t="s">
        <v>46</v>
      </c>
      <c r="D128" s="128" t="s">
        <v>83</v>
      </c>
      <c r="E128" s="129" t="s">
        <v>96</v>
      </c>
      <c r="F128" s="130" t="s">
        <v>97</v>
      </c>
      <c r="G128" s="131" t="s">
        <v>94</v>
      </c>
      <c r="H128" s="132">
        <v>10</v>
      </c>
      <c r="I128" s="133"/>
      <c r="J128" s="134">
        <f t="shared" si="0"/>
        <v>0</v>
      </c>
      <c r="K128" s="135"/>
      <c r="L128" s="136"/>
      <c r="M128" s="137" t="s">
        <v>0</v>
      </c>
      <c r="N128" s="138" t="s">
        <v>26</v>
      </c>
      <c r="O128" s="26"/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41" t="s">
        <v>87</v>
      </c>
      <c r="AT128" s="141" t="s">
        <v>83</v>
      </c>
      <c r="AU128" s="141" t="s">
        <v>46</v>
      </c>
      <c r="AY128" s="9" t="s">
        <v>81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9" t="s">
        <v>45</v>
      </c>
      <c r="BK128" s="142">
        <f t="shared" si="9"/>
        <v>0</v>
      </c>
      <c r="BL128" s="9" t="s">
        <v>88</v>
      </c>
      <c r="BM128" s="141" t="s">
        <v>256</v>
      </c>
    </row>
    <row r="129" spans="1:65" s="2" customFormat="1" ht="16.5" customHeight="1" x14ac:dyDescent="0.2">
      <c r="A129" s="16"/>
      <c r="B129" s="17"/>
      <c r="C129" s="128" t="s">
        <v>134</v>
      </c>
      <c r="D129" s="128" t="s">
        <v>83</v>
      </c>
      <c r="E129" s="129" t="s">
        <v>99</v>
      </c>
      <c r="F129" s="130" t="s">
        <v>100</v>
      </c>
      <c r="G129" s="131" t="s">
        <v>94</v>
      </c>
      <c r="H129" s="132">
        <v>10</v>
      </c>
      <c r="I129" s="133"/>
      <c r="J129" s="134">
        <f t="shared" si="0"/>
        <v>0</v>
      </c>
      <c r="K129" s="135"/>
      <c r="L129" s="136"/>
      <c r="M129" s="137" t="s">
        <v>0</v>
      </c>
      <c r="N129" s="138" t="s">
        <v>26</v>
      </c>
      <c r="O129" s="26"/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87</v>
      </c>
      <c r="AT129" s="141" t="s">
        <v>83</v>
      </c>
      <c r="AU129" s="141" t="s">
        <v>46</v>
      </c>
      <c r="AY129" s="9" t="s">
        <v>81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9" t="s">
        <v>45</v>
      </c>
      <c r="BK129" s="142">
        <f t="shared" si="9"/>
        <v>0</v>
      </c>
      <c r="BL129" s="9" t="s">
        <v>88</v>
      </c>
      <c r="BM129" s="141" t="s">
        <v>257</v>
      </c>
    </row>
    <row r="130" spans="1:65" s="2" customFormat="1" ht="16.5" customHeight="1" x14ac:dyDescent="0.2">
      <c r="A130" s="16"/>
      <c r="B130" s="17"/>
      <c r="C130" s="145" t="s">
        <v>88</v>
      </c>
      <c r="D130" s="145" t="s">
        <v>91</v>
      </c>
      <c r="E130" s="146" t="s">
        <v>102</v>
      </c>
      <c r="F130" s="147" t="s">
        <v>103</v>
      </c>
      <c r="G130" s="148" t="s">
        <v>94</v>
      </c>
      <c r="H130" s="149">
        <v>20</v>
      </c>
      <c r="I130" s="150"/>
      <c r="J130" s="151">
        <f t="shared" si="0"/>
        <v>0</v>
      </c>
      <c r="K130" s="152"/>
      <c r="L130" s="19"/>
      <c r="M130" s="153" t="s">
        <v>0</v>
      </c>
      <c r="N130" s="154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88</v>
      </c>
      <c r="AT130" s="141" t="s">
        <v>91</v>
      </c>
      <c r="AU130" s="141" t="s">
        <v>46</v>
      </c>
      <c r="AY130" s="9" t="s">
        <v>81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88</v>
      </c>
      <c r="BM130" s="141" t="s">
        <v>258</v>
      </c>
    </row>
    <row r="131" spans="1:65" s="2" customFormat="1" ht="24" customHeight="1" x14ac:dyDescent="0.2">
      <c r="A131" s="16"/>
      <c r="B131" s="17"/>
      <c r="C131" s="145" t="s">
        <v>174</v>
      </c>
      <c r="D131" s="145" t="s">
        <v>91</v>
      </c>
      <c r="E131" s="146" t="s">
        <v>104</v>
      </c>
      <c r="F131" s="147" t="s">
        <v>105</v>
      </c>
      <c r="G131" s="148" t="s">
        <v>106</v>
      </c>
      <c r="H131" s="149">
        <v>1</v>
      </c>
      <c r="I131" s="150"/>
      <c r="J131" s="151">
        <f t="shared" si="0"/>
        <v>0</v>
      </c>
      <c r="K131" s="152"/>
      <c r="L131" s="19"/>
      <c r="M131" s="153" t="s">
        <v>0</v>
      </c>
      <c r="N131" s="154" t="s">
        <v>26</v>
      </c>
      <c r="O131" s="26"/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41" t="s">
        <v>88</v>
      </c>
      <c r="AT131" s="141" t="s">
        <v>91</v>
      </c>
      <c r="AU131" s="141" t="s">
        <v>46</v>
      </c>
      <c r="AY131" s="9" t="s">
        <v>81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9" t="s">
        <v>45</v>
      </c>
      <c r="BK131" s="142">
        <f t="shared" si="9"/>
        <v>0</v>
      </c>
      <c r="BL131" s="9" t="s">
        <v>88</v>
      </c>
      <c r="BM131" s="141" t="s">
        <v>259</v>
      </c>
    </row>
    <row r="132" spans="1:65" s="2" customFormat="1" ht="24" customHeight="1" x14ac:dyDescent="0.2">
      <c r="A132" s="16"/>
      <c r="B132" s="17"/>
      <c r="C132" s="145" t="s">
        <v>148</v>
      </c>
      <c r="D132" s="145" t="s">
        <v>91</v>
      </c>
      <c r="E132" s="146" t="s">
        <v>107</v>
      </c>
      <c r="F132" s="147" t="s">
        <v>108</v>
      </c>
      <c r="G132" s="148" t="s">
        <v>106</v>
      </c>
      <c r="H132" s="149">
        <v>1.3</v>
      </c>
      <c r="I132" s="150"/>
      <c r="J132" s="151">
        <f t="shared" si="0"/>
        <v>0</v>
      </c>
      <c r="K132" s="152"/>
      <c r="L132" s="19"/>
      <c r="M132" s="153" t="s">
        <v>0</v>
      </c>
      <c r="N132" s="154" t="s">
        <v>26</v>
      </c>
      <c r="O132" s="26"/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41" t="s">
        <v>88</v>
      </c>
      <c r="AT132" s="141" t="s">
        <v>91</v>
      </c>
      <c r="AU132" s="141" t="s">
        <v>46</v>
      </c>
      <c r="AY132" s="9" t="s">
        <v>81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9" t="s">
        <v>45</v>
      </c>
      <c r="BK132" s="142">
        <f t="shared" si="9"/>
        <v>0</v>
      </c>
      <c r="BL132" s="9" t="s">
        <v>88</v>
      </c>
      <c r="BM132" s="141" t="s">
        <v>260</v>
      </c>
    </row>
    <row r="133" spans="1:65" s="2" customFormat="1" ht="24" customHeight="1" x14ac:dyDescent="0.2">
      <c r="A133" s="16"/>
      <c r="B133" s="17"/>
      <c r="C133" s="145" t="s">
        <v>151</v>
      </c>
      <c r="D133" s="145" t="s">
        <v>91</v>
      </c>
      <c r="E133" s="146" t="s">
        <v>109</v>
      </c>
      <c r="F133" s="147" t="s">
        <v>110</v>
      </c>
      <c r="G133" s="148" t="s">
        <v>106</v>
      </c>
      <c r="H133" s="149">
        <v>15</v>
      </c>
      <c r="I133" s="150"/>
      <c r="J133" s="151">
        <f t="shared" si="0"/>
        <v>0</v>
      </c>
      <c r="K133" s="152"/>
      <c r="L133" s="19"/>
      <c r="M133" s="153" t="s">
        <v>0</v>
      </c>
      <c r="N133" s="154" t="s">
        <v>26</v>
      </c>
      <c r="O133" s="26"/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88</v>
      </c>
      <c r="AT133" s="141" t="s">
        <v>91</v>
      </c>
      <c r="AU133" s="141" t="s">
        <v>46</v>
      </c>
      <c r="AY133" s="9" t="s">
        <v>81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9" t="s">
        <v>45</v>
      </c>
      <c r="BK133" s="142">
        <f t="shared" si="9"/>
        <v>0</v>
      </c>
      <c r="BL133" s="9" t="s">
        <v>88</v>
      </c>
      <c r="BM133" s="141" t="s">
        <v>261</v>
      </c>
    </row>
    <row r="134" spans="1:65" s="2" customFormat="1" ht="24" customHeight="1" x14ac:dyDescent="0.2">
      <c r="A134" s="16"/>
      <c r="B134" s="17"/>
      <c r="C134" s="145" t="s">
        <v>87</v>
      </c>
      <c r="D134" s="145" t="s">
        <v>91</v>
      </c>
      <c r="E134" s="146" t="s">
        <v>112</v>
      </c>
      <c r="F134" s="147" t="s">
        <v>113</v>
      </c>
      <c r="G134" s="148" t="s">
        <v>106</v>
      </c>
      <c r="H134" s="149">
        <v>15</v>
      </c>
      <c r="I134" s="150"/>
      <c r="J134" s="151">
        <f t="shared" si="0"/>
        <v>0</v>
      </c>
      <c r="K134" s="152"/>
      <c r="L134" s="19"/>
      <c r="M134" s="153" t="s">
        <v>0</v>
      </c>
      <c r="N134" s="154" t="s">
        <v>26</v>
      </c>
      <c r="O134" s="26"/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88</v>
      </c>
      <c r="AT134" s="141" t="s">
        <v>91</v>
      </c>
      <c r="AU134" s="141" t="s">
        <v>46</v>
      </c>
      <c r="AY134" s="9" t="s">
        <v>81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9" t="s">
        <v>45</v>
      </c>
      <c r="BK134" s="142">
        <f t="shared" si="9"/>
        <v>0</v>
      </c>
      <c r="BL134" s="9" t="s">
        <v>88</v>
      </c>
      <c r="BM134" s="141" t="s">
        <v>262</v>
      </c>
    </row>
    <row r="135" spans="1:65" s="7" customFormat="1" ht="22.9" customHeight="1" x14ac:dyDescent="0.2">
      <c r="B135" s="114"/>
      <c r="C135" s="115"/>
      <c r="D135" s="116" t="s">
        <v>43</v>
      </c>
      <c r="E135" s="143" t="s">
        <v>114</v>
      </c>
      <c r="F135" s="143" t="s">
        <v>115</v>
      </c>
      <c r="G135" s="115"/>
      <c r="H135" s="115"/>
      <c r="I135" s="118"/>
      <c r="J135" s="144">
        <f>BK135</f>
        <v>0</v>
      </c>
      <c r="K135" s="115"/>
      <c r="L135" s="120"/>
      <c r="M135" s="121"/>
      <c r="N135" s="122"/>
      <c r="O135" s="122"/>
      <c r="P135" s="123">
        <f>SUM(P136:P139)</f>
        <v>0</v>
      </c>
      <c r="Q135" s="122"/>
      <c r="R135" s="123">
        <f>SUM(R136:R139)</f>
        <v>9.3140000000000001E-2</v>
      </c>
      <c r="S135" s="122"/>
      <c r="T135" s="124">
        <f>SUM(T136:T139)</f>
        <v>0</v>
      </c>
      <c r="AR135" s="125" t="s">
        <v>45</v>
      </c>
      <c r="AT135" s="126" t="s">
        <v>43</v>
      </c>
      <c r="AU135" s="126" t="s">
        <v>45</v>
      </c>
      <c r="AY135" s="125" t="s">
        <v>81</v>
      </c>
      <c r="BK135" s="127">
        <f>SUM(BK136:BK139)</f>
        <v>0</v>
      </c>
    </row>
    <row r="136" spans="1:65" s="2" customFormat="1" ht="24" customHeight="1" x14ac:dyDescent="0.2">
      <c r="A136" s="16"/>
      <c r="B136" s="17"/>
      <c r="C136" s="145" t="s">
        <v>111</v>
      </c>
      <c r="D136" s="145" t="s">
        <v>91</v>
      </c>
      <c r="E136" s="146" t="s">
        <v>117</v>
      </c>
      <c r="F136" s="147" t="s">
        <v>118</v>
      </c>
      <c r="G136" s="148" t="s">
        <v>119</v>
      </c>
      <c r="H136" s="149">
        <v>4</v>
      </c>
      <c r="I136" s="150"/>
      <c r="J136" s="151">
        <f>ROUND(I136*H136,2)</f>
        <v>0</v>
      </c>
      <c r="K136" s="152"/>
      <c r="L136" s="19"/>
      <c r="M136" s="153" t="s">
        <v>0</v>
      </c>
      <c r="N136" s="154" t="s">
        <v>26</v>
      </c>
      <c r="O136" s="26"/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41" t="s">
        <v>88</v>
      </c>
      <c r="AT136" s="141" t="s">
        <v>91</v>
      </c>
      <c r="AU136" s="141" t="s">
        <v>46</v>
      </c>
      <c r="AY136" s="9" t="s">
        <v>81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9" t="s">
        <v>45</v>
      </c>
      <c r="BK136" s="142">
        <f>ROUND(I136*H136,2)</f>
        <v>0</v>
      </c>
      <c r="BL136" s="9" t="s">
        <v>88</v>
      </c>
      <c r="BM136" s="141" t="s">
        <v>263</v>
      </c>
    </row>
    <row r="137" spans="1:65" s="2" customFormat="1" ht="24" customHeight="1" x14ac:dyDescent="0.2">
      <c r="A137" s="16"/>
      <c r="B137" s="17"/>
      <c r="C137" s="145" t="s">
        <v>90</v>
      </c>
      <c r="D137" s="145" t="s">
        <v>91</v>
      </c>
      <c r="E137" s="146" t="s">
        <v>121</v>
      </c>
      <c r="F137" s="147" t="s">
        <v>122</v>
      </c>
      <c r="G137" s="148" t="s">
        <v>119</v>
      </c>
      <c r="H137" s="149">
        <v>4</v>
      </c>
      <c r="I137" s="150"/>
      <c r="J137" s="151">
        <f>ROUND(I137*H137,2)</f>
        <v>0</v>
      </c>
      <c r="K137" s="152"/>
      <c r="L137" s="19"/>
      <c r="M137" s="153" t="s">
        <v>0</v>
      </c>
      <c r="N137" s="154" t="s">
        <v>26</v>
      </c>
      <c r="O137" s="26"/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88</v>
      </c>
      <c r="AT137" s="141" t="s">
        <v>91</v>
      </c>
      <c r="AU137" s="141" t="s">
        <v>46</v>
      </c>
      <c r="AY137" s="9" t="s">
        <v>81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9" t="s">
        <v>45</v>
      </c>
      <c r="BK137" s="142">
        <f>ROUND(I137*H137,2)</f>
        <v>0</v>
      </c>
      <c r="BL137" s="9" t="s">
        <v>88</v>
      </c>
      <c r="BM137" s="141" t="s">
        <v>264</v>
      </c>
    </row>
    <row r="138" spans="1:65" s="2" customFormat="1" ht="24" customHeight="1" x14ac:dyDescent="0.2">
      <c r="A138" s="16"/>
      <c r="B138" s="17"/>
      <c r="C138" s="145" t="s">
        <v>95</v>
      </c>
      <c r="D138" s="145" t="s">
        <v>91</v>
      </c>
      <c r="E138" s="146" t="s">
        <v>124</v>
      </c>
      <c r="F138" s="147" t="s">
        <v>125</v>
      </c>
      <c r="G138" s="148" t="s">
        <v>119</v>
      </c>
      <c r="H138" s="149">
        <v>4</v>
      </c>
      <c r="I138" s="150"/>
      <c r="J138" s="151">
        <f>ROUND(I138*H138,2)</f>
        <v>0</v>
      </c>
      <c r="K138" s="152"/>
      <c r="L138" s="19"/>
      <c r="M138" s="153" t="s">
        <v>0</v>
      </c>
      <c r="N138" s="154" t="s">
        <v>26</v>
      </c>
      <c r="O138" s="26"/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41" t="s">
        <v>88</v>
      </c>
      <c r="AT138" s="141" t="s">
        <v>91</v>
      </c>
      <c r="AU138" s="141" t="s">
        <v>46</v>
      </c>
      <c r="AY138" s="9" t="s">
        <v>81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9" t="s">
        <v>45</v>
      </c>
      <c r="BK138" s="142">
        <f>ROUND(I138*H138,2)</f>
        <v>0</v>
      </c>
      <c r="BL138" s="9" t="s">
        <v>88</v>
      </c>
      <c r="BM138" s="141" t="s">
        <v>265</v>
      </c>
    </row>
    <row r="139" spans="1:65" s="2" customFormat="1" ht="16.5" customHeight="1" x14ac:dyDescent="0.2">
      <c r="A139" s="16"/>
      <c r="B139" s="17"/>
      <c r="C139" s="128" t="s">
        <v>160</v>
      </c>
      <c r="D139" s="128" t="s">
        <v>83</v>
      </c>
      <c r="E139" s="129" t="s">
        <v>84</v>
      </c>
      <c r="F139" s="130" t="s">
        <v>85</v>
      </c>
      <c r="G139" s="131" t="s">
        <v>86</v>
      </c>
      <c r="H139" s="132">
        <v>2</v>
      </c>
      <c r="I139" s="133"/>
      <c r="J139" s="134">
        <f>ROUND(I139*H139,2)</f>
        <v>0</v>
      </c>
      <c r="K139" s="135"/>
      <c r="L139" s="136"/>
      <c r="M139" s="137" t="s">
        <v>0</v>
      </c>
      <c r="N139" s="138" t="s">
        <v>26</v>
      </c>
      <c r="O139" s="26"/>
      <c r="P139" s="139">
        <f>O139*H139</f>
        <v>0</v>
      </c>
      <c r="Q139" s="139">
        <v>4.657E-2</v>
      </c>
      <c r="R139" s="139">
        <f>Q139*H139</f>
        <v>9.3140000000000001E-2</v>
      </c>
      <c r="S139" s="139">
        <v>0</v>
      </c>
      <c r="T139" s="140">
        <f>S139*H139</f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41" t="s">
        <v>87</v>
      </c>
      <c r="AT139" s="141" t="s">
        <v>83</v>
      </c>
      <c r="AU139" s="141" t="s">
        <v>46</v>
      </c>
      <c r="AY139" s="9" t="s">
        <v>81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9" t="s">
        <v>45</v>
      </c>
      <c r="BK139" s="142">
        <f>ROUND(I139*H139,2)</f>
        <v>0</v>
      </c>
      <c r="BL139" s="9" t="s">
        <v>88</v>
      </c>
      <c r="BM139" s="141" t="s">
        <v>266</v>
      </c>
    </row>
    <row r="140" spans="1:65" s="7" customFormat="1" ht="25.9" customHeight="1" x14ac:dyDescent="0.2">
      <c r="B140" s="114"/>
      <c r="C140" s="115"/>
      <c r="D140" s="116" t="s">
        <v>43</v>
      </c>
      <c r="E140" s="117" t="s">
        <v>126</v>
      </c>
      <c r="F140" s="117" t="s">
        <v>127</v>
      </c>
      <c r="G140" s="115"/>
      <c r="H140" s="115"/>
      <c r="I140" s="118"/>
      <c r="J140" s="119">
        <f>BK140</f>
        <v>0</v>
      </c>
      <c r="K140" s="115"/>
      <c r="L140" s="120"/>
      <c r="M140" s="121"/>
      <c r="N140" s="122"/>
      <c r="O140" s="122"/>
      <c r="P140" s="123">
        <f>P141</f>
        <v>0</v>
      </c>
      <c r="Q140" s="122"/>
      <c r="R140" s="123">
        <f>R141</f>
        <v>0</v>
      </c>
      <c r="S140" s="122"/>
      <c r="T140" s="124">
        <f>T141</f>
        <v>0</v>
      </c>
      <c r="AR140" s="125" t="s">
        <v>46</v>
      </c>
      <c r="AT140" s="126" t="s">
        <v>43</v>
      </c>
      <c r="AU140" s="126" t="s">
        <v>44</v>
      </c>
      <c r="AY140" s="125" t="s">
        <v>81</v>
      </c>
      <c r="BK140" s="127">
        <f>BK141</f>
        <v>0</v>
      </c>
    </row>
    <row r="141" spans="1:65" s="7" customFormat="1" ht="22.9" customHeight="1" x14ac:dyDescent="0.2">
      <c r="B141" s="114"/>
      <c r="C141" s="115"/>
      <c r="D141" s="116" t="s">
        <v>43</v>
      </c>
      <c r="E141" s="143" t="s">
        <v>128</v>
      </c>
      <c r="F141" s="143" t="s">
        <v>129</v>
      </c>
      <c r="G141" s="115"/>
      <c r="H141" s="115"/>
      <c r="I141" s="118"/>
      <c r="J141" s="144">
        <f>BK141</f>
        <v>0</v>
      </c>
      <c r="K141" s="115"/>
      <c r="L141" s="120"/>
      <c r="M141" s="121"/>
      <c r="N141" s="122"/>
      <c r="O141" s="122"/>
      <c r="P141" s="123">
        <f>P142</f>
        <v>0</v>
      </c>
      <c r="Q141" s="122"/>
      <c r="R141" s="123">
        <f>R142</f>
        <v>0</v>
      </c>
      <c r="S141" s="122"/>
      <c r="T141" s="124">
        <f>T142</f>
        <v>0</v>
      </c>
      <c r="AR141" s="125" t="s">
        <v>46</v>
      </c>
      <c r="AT141" s="126" t="s">
        <v>43</v>
      </c>
      <c r="AU141" s="126" t="s">
        <v>45</v>
      </c>
      <c r="AY141" s="125" t="s">
        <v>81</v>
      </c>
      <c r="BK141" s="127">
        <f>BK142</f>
        <v>0</v>
      </c>
    </row>
    <row r="142" spans="1:65" s="2" customFormat="1" ht="24" customHeight="1" x14ac:dyDescent="0.2">
      <c r="A142" s="16"/>
      <c r="B142" s="17"/>
      <c r="C142" s="145" t="s">
        <v>98</v>
      </c>
      <c r="D142" s="145" t="s">
        <v>91</v>
      </c>
      <c r="E142" s="146" t="s">
        <v>130</v>
      </c>
      <c r="F142" s="147" t="s">
        <v>131</v>
      </c>
      <c r="G142" s="148" t="s">
        <v>94</v>
      </c>
      <c r="H142" s="149">
        <v>10</v>
      </c>
      <c r="I142" s="150"/>
      <c r="J142" s="151">
        <f>ROUND(I142*H142,2)</f>
        <v>0</v>
      </c>
      <c r="K142" s="152"/>
      <c r="L142" s="19"/>
      <c r="M142" s="153" t="s">
        <v>0</v>
      </c>
      <c r="N142" s="154" t="s">
        <v>26</v>
      </c>
      <c r="O142" s="26"/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41" t="s">
        <v>132</v>
      </c>
      <c r="AT142" s="141" t="s">
        <v>91</v>
      </c>
      <c r="AU142" s="141" t="s">
        <v>46</v>
      </c>
      <c r="AY142" s="9" t="s">
        <v>81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9" t="s">
        <v>45</v>
      </c>
      <c r="BK142" s="142">
        <f>ROUND(I142*H142,2)</f>
        <v>0</v>
      </c>
      <c r="BL142" s="9" t="s">
        <v>132</v>
      </c>
      <c r="BM142" s="141" t="s">
        <v>267</v>
      </c>
    </row>
    <row r="143" spans="1:65" s="7" customFormat="1" ht="25.9" customHeight="1" x14ac:dyDescent="0.2">
      <c r="B143" s="114"/>
      <c r="C143" s="115"/>
      <c r="D143" s="116" t="s">
        <v>43</v>
      </c>
      <c r="E143" s="117" t="s">
        <v>83</v>
      </c>
      <c r="F143" s="117" t="s">
        <v>133</v>
      </c>
      <c r="G143" s="115"/>
      <c r="H143" s="115"/>
      <c r="I143" s="118"/>
      <c r="J143" s="119">
        <f>BK143</f>
        <v>0</v>
      </c>
      <c r="K143" s="115"/>
      <c r="L143" s="120"/>
      <c r="M143" s="121"/>
      <c r="N143" s="122"/>
      <c r="O143" s="122"/>
      <c r="P143" s="123">
        <f>P144+P147</f>
        <v>0</v>
      </c>
      <c r="Q143" s="122"/>
      <c r="R143" s="123">
        <f>R144+R147</f>
        <v>3.1983999999999999</v>
      </c>
      <c r="S143" s="122"/>
      <c r="T143" s="124">
        <f>T144+T147</f>
        <v>0</v>
      </c>
      <c r="AR143" s="125" t="s">
        <v>134</v>
      </c>
      <c r="AT143" s="126" t="s">
        <v>43</v>
      </c>
      <c r="AU143" s="126" t="s">
        <v>44</v>
      </c>
      <c r="AY143" s="125" t="s">
        <v>81</v>
      </c>
      <c r="BK143" s="127">
        <f>BK144+BK147</f>
        <v>0</v>
      </c>
    </row>
    <row r="144" spans="1:65" s="7" customFormat="1" ht="22.9" customHeight="1" x14ac:dyDescent="0.2">
      <c r="B144" s="114"/>
      <c r="C144" s="115"/>
      <c r="D144" s="116" t="s">
        <v>43</v>
      </c>
      <c r="E144" s="143" t="s">
        <v>137</v>
      </c>
      <c r="F144" s="143" t="s">
        <v>138</v>
      </c>
      <c r="G144" s="115"/>
      <c r="H144" s="115"/>
      <c r="I144" s="118"/>
      <c r="J144" s="144">
        <f>BK144</f>
        <v>0</v>
      </c>
      <c r="K144" s="115"/>
      <c r="L144" s="120"/>
      <c r="M144" s="121"/>
      <c r="N144" s="122"/>
      <c r="O144" s="122"/>
      <c r="P144" s="123">
        <f>SUM(P145:P146)</f>
        <v>0</v>
      </c>
      <c r="Q144" s="122"/>
      <c r="R144" s="123">
        <f>SUM(R145:R146)</f>
        <v>3.1240999999999999</v>
      </c>
      <c r="S144" s="122"/>
      <c r="T144" s="124">
        <f>SUM(T145:T146)</f>
        <v>0</v>
      </c>
      <c r="AR144" s="125" t="s">
        <v>134</v>
      </c>
      <c r="AT144" s="126" t="s">
        <v>43</v>
      </c>
      <c r="AU144" s="126" t="s">
        <v>45</v>
      </c>
      <c r="AY144" s="125" t="s">
        <v>81</v>
      </c>
      <c r="BK144" s="127">
        <f>SUM(BK145:BK146)</f>
        <v>0</v>
      </c>
    </row>
    <row r="145" spans="1:65" s="2" customFormat="1" ht="24" customHeight="1" x14ac:dyDescent="0.2">
      <c r="A145" s="16"/>
      <c r="B145" s="17"/>
      <c r="C145" s="145" t="s">
        <v>101</v>
      </c>
      <c r="D145" s="145" t="s">
        <v>91</v>
      </c>
      <c r="E145" s="146" t="s">
        <v>140</v>
      </c>
      <c r="F145" s="147" t="s">
        <v>141</v>
      </c>
      <c r="G145" s="148" t="s">
        <v>86</v>
      </c>
      <c r="H145" s="149">
        <v>1</v>
      </c>
      <c r="I145" s="150"/>
      <c r="J145" s="151">
        <f>ROUND(I145*H145,2)</f>
        <v>0</v>
      </c>
      <c r="K145" s="152"/>
      <c r="L145" s="19"/>
      <c r="M145" s="153" t="s">
        <v>0</v>
      </c>
      <c r="N145" s="154" t="s">
        <v>26</v>
      </c>
      <c r="O145" s="26"/>
      <c r="P145" s="139">
        <f>O145*H145</f>
        <v>0</v>
      </c>
      <c r="Q145" s="139">
        <v>0.8901</v>
      </c>
      <c r="R145" s="139">
        <f>Q145*H145</f>
        <v>0.8901</v>
      </c>
      <c r="S145" s="139">
        <v>0</v>
      </c>
      <c r="T145" s="140">
        <f>S145*H145</f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41" t="s">
        <v>142</v>
      </c>
      <c r="AT145" s="141" t="s">
        <v>91</v>
      </c>
      <c r="AU145" s="141" t="s">
        <v>46</v>
      </c>
      <c r="AY145" s="9" t="s">
        <v>81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9" t="s">
        <v>45</v>
      </c>
      <c r="BK145" s="142">
        <f>ROUND(I145*H145,2)</f>
        <v>0</v>
      </c>
      <c r="BL145" s="9" t="s">
        <v>142</v>
      </c>
      <c r="BM145" s="141" t="s">
        <v>268</v>
      </c>
    </row>
    <row r="146" spans="1:65" s="2" customFormat="1" ht="16.5" customHeight="1" x14ac:dyDescent="0.2">
      <c r="A146" s="16"/>
      <c r="B146" s="17"/>
      <c r="C146" s="128" t="s">
        <v>139</v>
      </c>
      <c r="D146" s="128" t="s">
        <v>83</v>
      </c>
      <c r="E146" s="129" t="s">
        <v>143</v>
      </c>
      <c r="F146" s="130" t="s">
        <v>144</v>
      </c>
      <c r="G146" s="131" t="s">
        <v>106</v>
      </c>
      <c r="H146" s="132">
        <v>1</v>
      </c>
      <c r="I146" s="133"/>
      <c r="J146" s="134">
        <f>ROUND(I146*H146,2)</f>
        <v>0</v>
      </c>
      <c r="K146" s="135"/>
      <c r="L146" s="136"/>
      <c r="M146" s="137" t="s">
        <v>0</v>
      </c>
      <c r="N146" s="138" t="s">
        <v>26</v>
      </c>
      <c r="O146" s="26"/>
      <c r="P146" s="139">
        <f>O146*H146</f>
        <v>0</v>
      </c>
      <c r="Q146" s="139">
        <v>2.234</v>
      </c>
      <c r="R146" s="139">
        <f>Q146*H146</f>
        <v>2.234</v>
      </c>
      <c r="S146" s="139">
        <v>0</v>
      </c>
      <c r="T146" s="140">
        <f>S146*H146</f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41" t="s">
        <v>145</v>
      </c>
      <c r="AT146" s="141" t="s">
        <v>83</v>
      </c>
      <c r="AU146" s="141" t="s">
        <v>46</v>
      </c>
      <c r="AY146" s="9" t="s">
        <v>81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9" t="s">
        <v>45</v>
      </c>
      <c r="BK146" s="142">
        <f>ROUND(I146*H146,2)</f>
        <v>0</v>
      </c>
      <c r="BL146" s="9" t="s">
        <v>145</v>
      </c>
      <c r="BM146" s="141" t="s">
        <v>269</v>
      </c>
    </row>
    <row r="147" spans="1:65" s="7" customFormat="1" ht="22.9" customHeight="1" x14ac:dyDescent="0.2">
      <c r="B147" s="114"/>
      <c r="C147" s="115"/>
      <c r="D147" s="116" t="s">
        <v>43</v>
      </c>
      <c r="E147" s="143" t="s">
        <v>146</v>
      </c>
      <c r="F147" s="143" t="s">
        <v>147</v>
      </c>
      <c r="G147" s="115"/>
      <c r="H147" s="115"/>
      <c r="I147" s="118"/>
      <c r="J147" s="144">
        <f>BK147</f>
        <v>0</v>
      </c>
      <c r="K147" s="115"/>
      <c r="L147" s="120"/>
      <c r="M147" s="121"/>
      <c r="N147" s="122"/>
      <c r="O147" s="122"/>
      <c r="P147" s="123">
        <f>SUM(P148:P152)</f>
        <v>0</v>
      </c>
      <c r="Q147" s="122"/>
      <c r="R147" s="123">
        <f>SUM(R148:R152)</f>
        <v>7.4300000000000005E-2</v>
      </c>
      <c r="S147" s="122"/>
      <c r="T147" s="124">
        <f>SUM(T148:T152)</f>
        <v>0</v>
      </c>
      <c r="AR147" s="125" t="s">
        <v>134</v>
      </c>
      <c r="AT147" s="126" t="s">
        <v>43</v>
      </c>
      <c r="AU147" s="126" t="s">
        <v>45</v>
      </c>
      <c r="AY147" s="125" t="s">
        <v>81</v>
      </c>
      <c r="BK147" s="127">
        <f>SUM(BK148:BK152)</f>
        <v>0</v>
      </c>
    </row>
    <row r="148" spans="1:65" s="2" customFormat="1" ht="24" customHeight="1" x14ac:dyDescent="0.2">
      <c r="A148" s="16"/>
      <c r="B148" s="17"/>
      <c r="C148" s="145" t="s">
        <v>3</v>
      </c>
      <c r="D148" s="145" t="s">
        <v>91</v>
      </c>
      <c r="E148" s="146" t="s">
        <v>149</v>
      </c>
      <c r="F148" s="147" t="s">
        <v>150</v>
      </c>
      <c r="G148" s="148" t="s">
        <v>86</v>
      </c>
      <c r="H148" s="149">
        <v>1</v>
      </c>
      <c r="I148" s="150"/>
      <c r="J148" s="151">
        <f>ROUND(I148*H148,2)</f>
        <v>0</v>
      </c>
      <c r="K148" s="152"/>
      <c r="L148" s="19"/>
      <c r="M148" s="153" t="s">
        <v>0</v>
      </c>
      <c r="N148" s="154" t="s">
        <v>26</v>
      </c>
      <c r="O148" s="26"/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R148" s="141" t="s">
        <v>142</v>
      </c>
      <c r="AT148" s="141" t="s">
        <v>91</v>
      </c>
      <c r="AU148" s="141" t="s">
        <v>46</v>
      </c>
      <c r="AY148" s="9" t="s">
        <v>81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9" t="s">
        <v>45</v>
      </c>
      <c r="BK148" s="142">
        <f>ROUND(I148*H148,2)</f>
        <v>0</v>
      </c>
      <c r="BL148" s="9" t="s">
        <v>142</v>
      </c>
      <c r="BM148" s="141" t="s">
        <v>270</v>
      </c>
    </row>
    <row r="149" spans="1:65" s="2" customFormat="1" ht="24" customHeight="1" x14ac:dyDescent="0.2">
      <c r="A149" s="16"/>
      <c r="B149" s="17"/>
      <c r="C149" s="145" t="s">
        <v>132</v>
      </c>
      <c r="D149" s="145" t="s">
        <v>91</v>
      </c>
      <c r="E149" s="146" t="s">
        <v>152</v>
      </c>
      <c r="F149" s="147" t="s">
        <v>153</v>
      </c>
      <c r="G149" s="148" t="s">
        <v>94</v>
      </c>
      <c r="H149" s="149">
        <v>10</v>
      </c>
      <c r="I149" s="150"/>
      <c r="J149" s="151">
        <f>ROUND(I149*H149,2)</f>
        <v>0</v>
      </c>
      <c r="K149" s="152"/>
      <c r="L149" s="19"/>
      <c r="M149" s="153" t="s">
        <v>0</v>
      </c>
      <c r="N149" s="154" t="s">
        <v>26</v>
      </c>
      <c r="O149" s="26"/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R149" s="141" t="s">
        <v>142</v>
      </c>
      <c r="AT149" s="141" t="s">
        <v>91</v>
      </c>
      <c r="AU149" s="141" t="s">
        <v>46</v>
      </c>
      <c r="AY149" s="9" t="s">
        <v>81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9" t="s">
        <v>45</v>
      </c>
      <c r="BK149" s="142">
        <f>ROUND(I149*H149,2)</f>
        <v>0</v>
      </c>
      <c r="BL149" s="9" t="s">
        <v>142</v>
      </c>
      <c r="BM149" s="141" t="s">
        <v>271</v>
      </c>
    </row>
    <row r="150" spans="1:65" s="2" customFormat="1" ht="24" customHeight="1" x14ac:dyDescent="0.2">
      <c r="A150" s="16"/>
      <c r="B150" s="17"/>
      <c r="C150" s="145" t="s">
        <v>157</v>
      </c>
      <c r="D150" s="145" t="s">
        <v>91</v>
      </c>
      <c r="E150" s="146" t="s">
        <v>155</v>
      </c>
      <c r="F150" s="147" t="s">
        <v>156</v>
      </c>
      <c r="G150" s="148" t="s">
        <v>94</v>
      </c>
      <c r="H150" s="149">
        <v>10</v>
      </c>
      <c r="I150" s="150"/>
      <c r="J150" s="151">
        <f>ROUND(I150*H150,2)</f>
        <v>0</v>
      </c>
      <c r="K150" s="152"/>
      <c r="L150" s="19"/>
      <c r="M150" s="153" t="s">
        <v>0</v>
      </c>
      <c r="N150" s="154" t="s">
        <v>26</v>
      </c>
      <c r="O150" s="26"/>
      <c r="P150" s="139">
        <f>O150*H150</f>
        <v>0</v>
      </c>
      <c r="Q150" s="139">
        <v>7.3400000000000002E-3</v>
      </c>
      <c r="R150" s="139">
        <f>Q150*H150</f>
        <v>7.3400000000000007E-2</v>
      </c>
      <c r="S150" s="139">
        <v>0</v>
      </c>
      <c r="T150" s="140">
        <f>S150*H150</f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R150" s="141" t="s">
        <v>142</v>
      </c>
      <c r="AT150" s="141" t="s">
        <v>91</v>
      </c>
      <c r="AU150" s="141" t="s">
        <v>46</v>
      </c>
      <c r="AY150" s="9" t="s">
        <v>81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9" t="s">
        <v>45</v>
      </c>
      <c r="BK150" s="142">
        <f>ROUND(I150*H150,2)</f>
        <v>0</v>
      </c>
      <c r="BL150" s="9" t="s">
        <v>142</v>
      </c>
      <c r="BM150" s="141" t="s">
        <v>272</v>
      </c>
    </row>
    <row r="151" spans="1:65" s="2" customFormat="1" ht="16.5" customHeight="1" x14ac:dyDescent="0.2">
      <c r="A151" s="16"/>
      <c r="B151" s="17"/>
      <c r="C151" s="145" t="s">
        <v>123</v>
      </c>
      <c r="D151" s="145" t="s">
        <v>91</v>
      </c>
      <c r="E151" s="146" t="s">
        <v>158</v>
      </c>
      <c r="F151" s="147" t="s">
        <v>159</v>
      </c>
      <c r="G151" s="148" t="s">
        <v>94</v>
      </c>
      <c r="H151" s="149">
        <v>10</v>
      </c>
      <c r="I151" s="150"/>
      <c r="J151" s="151">
        <f>ROUND(I151*H151,2)</f>
        <v>0</v>
      </c>
      <c r="K151" s="152"/>
      <c r="L151" s="19"/>
      <c r="M151" s="153" t="s">
        <v>0</v>
      </c>
      <c r="N151" s="154" t="s">
        <v>26</v>
      </c>
      <c r="O151" s="26"/>
      <c r="P151" s="139">
        <f>O151*H151</f>
        <v>0</v>
      </c>
      <c r="Q151" s="139">
        <v>9.0000000000000006E-5</v>
      </c>
      <c r="R151" s="139">
        <f>Q151*H151</f>
        <v>9.0000000000000008E-4</v>
      </c>
      <c r="S151" s="139">
        <v>0</v>
      </c>
      <c r="T151" s="140">
        <f>S151*H151</f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R151" s="141" t="s">
        <v>142</v>
      </c>
      <c r="AT151" s="141" t="s">
        <v>91</v>
      </c>
      <c r="AU151" s="141" t="s">
        <v>46</v>
      </c>
      <c r="AY151" s="9" t="s">
        <v>81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9" t="s">
        <v>45</v>
      </c>
      <c r="BK151" s="142">
        <f>ROUND(I151*H151,2)</f>
        <v>0</v>
      </c>
      <c r="BL151" s="9" t="s">
        <v>142</v>
      </c>
      <c r="BM151" s="141" t="s">
        <v>273</v>
      </c>
    </row>
    <row r="152" spans="1:65" s="2" customFormat="1" ht="24" customHeight="1" x14ac:dyDescent="0.2">
      <c r="A152" s="16"/>
      <c r="B152" s="17"/>
      <c r="C152" s="145" t="s">
        <v>154</v>
      </c>
      <c r="D152" s="145" t="s">
        <v>91</v>
      </c>
      <c r="E152" s="146" t="s">
        <v>161</v>
      </c>
      <c r="F152" s="147" t="s">
        <v>162</v>
      </c>
      <c r="G152" s="148" t="s">
        <v>94</v>
      </c>
      <c r="H152" s="149">
        <v>10</v>
      </c>
      <c r="I152" s="150"/>
      <c r="J152" s="151">
        <f>ROUND(I152*H152,2)</f>
        <v>0</v>
      </c>
      <c r="K152" s="152"/>
      <c r="L152" s="19"/>
      <c r="M152" s="155" t="s">
        <v>0</v>
      </c>
      <c r="N152" s="156" t="s">
        <v>26</v>
      </c>
      <c r="O152" s="157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R152" s="141" t="s">
        <v>142</v>
      </c>
      <c r="AT152" s="141" t="s">
        <v>91</v>
      </c>
      <c r="AU152" s="141" t="s">
        <v>46</v>
      </c>
      <c r="AY152" s="9" t="s">
        <v>81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9" t="s">
        <v>45</v>
      </c>
      <c r="BK152" s="142">
        <f>ROUND(I152*H152,2)</f>
        <v>0</v>
      </c>
      <c r="BL152" s="9" t="s">
        <v>142</v>
      </c>
      <c r="BM152" s="141" t="s">
        <v>274</v>
      </c>
    </row>
    <row r="153" spans="1:65" s="2" customFormat="1" ht="6.95" customHeight="1" x14ac:dyDescent="0.2">
      <c r="A153" s="16"/>
      <c r="B153" s="21"/>
      <c r="C153" s="22"/>
      <c r="D153" s="22"/>
      <c r="E153" s="22"/>
      <c r="F153" s="22"/>
      <c r="G153" s="22"/>
      <c r="H153" s="22"/>
      <c r="I153" s="78"/>
      <c r="J153" s="22"/>
      <c r="K153" s="22"/>
      <c r="L153" s="19"/>
      <c r="M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</row>
  </sheetData>
  <sheetProtection password="CC35" sheet="1" objects="1" scenarios="1" formatColumns="0" formatRows="0" autoFilter="0"/>
  <autoFilter ref="C123:K152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38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9" t="s">
        <v>48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46</v>
      </c>
    </row>
    <row r="4" spans="1:46" s="1" customFormat="1" ht="24.95" customHeight="1" x14ac:dyDescent="0.2">
      <c r="B4" s="10"/>
      <c r="D4" s="38" t="s">
        <v>50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6" t="e">
        <f>#REF!</f>
        <v>#REF!</v>
      </c>
      <c r="F7" s="177"/>
      <c r="G7" s="177"/>
      <c r="H7" s="177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51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78" t="s">
        <v>275</v>
      </c>
      <c r="F9" s="179"/>
      <c r="G9" s="179"/>
      <c r="H9" s="179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0" t="e">
        <f>#REF!</f>
        <v>#REF!</v>
      </c>
      <c r="F18" s="181"/>
      <c r="G18" s="181"/>
      <c r="H18" s="181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2" t="s">
        <v>0</v>
      </c>
      <c r="F27" s="182"/>
      <c r="G27" s="182"/>
      <c r="H27" s="182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ROUND(J121,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ROUND((SUM(BE121:BE137)),  2)</f>
        <v>0</v>
      </c>
      <c r="G33" s="16"/>
      <c r="H33" s="16"/>
      <c r="I33" s="57">
        <v>0.21</v>
      </c>
      <c r="J33" s="56">
        <f>ROUND(((SUM(BE121:BE137))*I33),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ROUND((SUM(BF121:BF137)),  2)</f>
        <v>0</v>
      </c>
      <c r="G34" s="16"/>
      <c r="H34" s="16"/>
      <c r="I34" s="57">
        <v>0.15</v>
      </c>
      <c r="J34" s="56">
        <f>ROUND(((SUM(BF121:BF137))*I34),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ROUND((SUM(BG121:BG137)),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ROUND((SUM(BH121:BH137)),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ROUND((SUM(BI121:BI137)),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52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4" t="e">
        <f>E7</f>
        <v>#REF!</v>
      </c>
      <c r="F85" s="175"/>
      <c r="G85" s="175"/>
      <c r="H85" s="175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51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2" t="str">
        <f>E9</f>
        <v>2019-16-5 - SO 431 - Demontáže</v>
      </c>
      <c r="F87" s="173"/>
      <c r="G87" s="173"/>
      <c r="H87" s="173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53</v>
      </c>
      <c r="D94" s="83"/>
      <c r="E94" s="83"/>
      <c r="F94" s="83"/>
      <c r="G94" s="83"/>
      <c r="H94" s="83"/>
      <c r="I94" s="84"/>
      <c r="J94" s="85" t="s">
        <v>54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55</v>
      </c>
      <c r="D96" s="18"/>
      <c r="E96" s="18"/>
      <c r="F96" s="18"/>
      <c r="G96" s="18"/>
      <c r="H96" s="18"/>
      <c r="I96" s="41"/>
      <c r="J96" s="33">
        <f>J121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56</v>
      </c>
    </row>
    <row r="97" spans="1:31" s="4" customFormat="1" ht="24.95" customHeight="1" x14ac:dyDescent="0.2">
      <c r="B97" s="87"/>
      <c r="C97" s="88"/>
      <c r="D97" s="89" t="s">
        <v>60</v>
      </c>
      <c r="E97" s="90"/>
      <c r="F97" s="90"/>
      <c r="G97" s="90"/>
      <c r="H97" s="90"/>
      <c r="I97" s="91"/>
      <c r="J97" s="92">
        <f>J122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233</v>
      </c>
      <c r="E98" s="97"/>
      <c r="F98" s="97"/>
      <c r="G98" s="97"/>
      <c r="H98" s="97"/>
      <c r="I98" s="98"/>
      <c r="J98" s="99">
        <f>J123</f>
        <v>0</v>
      </c>
      <c r="K98" s="95"/>
      <c r="L98" s="100"/>
    </row>
    <row r="99" spans="1:31" s="4" customFormat="1" ht="24.95" customHeight="1" x14ac:dyDescent="0.2">
      <c r="B99" s="87"/>
      <c r="C99" s="88"/>
      <c r="D99" s="89" t="s">
        <v>62</v>
      </c>
      <c r="E99" s="90"/>
      <c r="F99" s="90"/>
      <c r="G99" s="90"/>
      <c r="H99" s="90"/>
      <c r="I99" s="91"/>
      <c r="J99" s="92">
        <f>J131</f>
        <v>0</v>
      </c>
      <c r="K99" s="88"/>
      <c r="L99" s="93"/>
    </row>
    <row r="100" spans="1:31" s="5" customFormat="1" ht="19.899999999999999" customHeight="1" x14ac:dyDescent="0.2">
      <c r="B100" s="94"/>
      <c r="C100" s="95"/>
      <c r="D100" s="96" t="s">
        <v>234</v>
      </c>
      <c r="E100" s="97"/>
      <c r="F100" s="97"/>
      <c r="G100" s="97"/>
      <c r="H100" s="97"/>
      <c r="I100" s="98"/>
      <c r="J100" s="99">
        <f>J132</f>
        <v>0</v>
      </c>
      <c r="K100" s="95"/>
      <c r="L100" s="100"/>
    </row>
    <row r="101" spans="1:31" s="4" customFormat="1" ht="24.95" customHeight="1" x14ac:dyDescent="0.2">
      <c r="B101" s="87"/>
      <c r="C101" s="88"/>
      <c r="D101" s="89" t="s">
        <v>235</v>
      </c>
      <c r="E101" s="90"/>
      <c r="F101" s="90"/>
      <c r="G101" s="90"/>
      <c r="H101" s="90"/>
      <c r="I101" s="91"/>
      <c r="J101" s="92">
        <f>J136</f>
        <v>0</v>
      </c>
      <c r="K101" s="88"/>
      <c r="L101" s="93"/>
    </row>
    <row r="102" spans="1:31" s="2" customFormat="1" ht="21.75" customHeight="1" x14ac:dyDescent="0.2">
      <c r="A102" s="16"/>
      <c r="B102" s="17"/>
      <c r="C102" s="18"/>
      <c r="D102" s="18"/>
      <c r="E102" s="18"/>
      <c r="F102" s="18"/>
      <c r="G102" s="18"/>
      <c r="H102" s="18"/>
      <c r="I102" s="41"/>
      <c r="J102" s="18"/>
      <c r="K102" s="18"/>
      <c r="L102" s="20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3" spans="1:31" s="2" customFormat="1" ht="6.95" customHeight="1" x14ac:dyDescent="0.2">
      <c r="A103" s="16"/>
      <c r="B103" s="21"/>
      <c r="C103" s="22"/>
      <c r="D103" s="22"/>
      <c r="E103" s="22"/>
      <c r="F103" s="22"/>
      <c r="G103" s="22"/>
      <c r="H103" s="22"/>
      <c r="I103" s="78"/>
      <c r="J103" s="22"/>
      <c r="K103" s="22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7" spans="1:31" s="2" customFormat="1" ht="6.95" customHeight="1" x14ac:dyDescent="0.2">
      <c r="A107" s="16"/>
      <c r="B107" s="23"/>
      <c r="C107" s="24"/>
      <c r="D107" s="24"/>
      <c r="E107" s="24"/>
      <c r="F107" s="24"/>
      <c r="G107" s="24"/>
      <c r="H107" s="24"/>
      <c r="I107" s="81"/>
      <c r="J107" s="24"/>
      <c r="K107" s="24"/>
      <c r="L107" s="20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08" spans="1:31" s="2" customFormat="1" ht="24.95" customHeight="1" x14ac:dyDescent="0.2">
      <c r="A108" s="16"/>
      <c r="B108" s="17"/>
      <c r="C108" s="11" t="s">
        <v>66</v>
      </c>
      <c r="D108" s="18"/>
      <c r="E108" s="18"/>
      <c r="F108" s="18"/>
      <c r="G108" s="18"/>
      <c r="H108" s="18"/>
      <c r="I108" s="41"/>
      <c r="J108" s="18"/>
      <c r="K108" s="1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6.95" customHeight="1" x14ac:dyDescent="0.2">
      <c r="A109" s="16"/>
      <c r="B109" s="17"/>
      <c r="C109" s="18"/>
      <c r="D109" s="18"/>
      <c r="E109" s="18"/>
      <c r="F109" s="18"/>
      <c r="G109" s="18"/>
      <c r="H109" s="18"/>
      <c r="I109" s="41"/>
      <c r="J109" s="18"/>
      <c r="K109" s="18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12" customHeight="1" x14ac:dyDescent="0.2">
      <c r="A110" s="16"/>
      <c r="B110" s="17"/>
      <c r="C110" s="13" t="s">
        <v>5</v>
      </c>
      <c r="D110" s="18"/>
      <c r="E110" s="18"/>
      <c r="F110" s="18"/>
      <c r="G110" s="18"/>
      <c r="H110" s="18"/>
      <c r="I110" s="41"/>
      <c r="J110" s="18"/>
      <c r="K110" s="18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6.5" customHeight="1" x14ac:dyDescent="0.2">
      <c r="A111" s="16"/>
      <c r="B111" s="17"/>
      <c r="C111" s="18"/>
      <c r="D111" s="18"/>
      <c r="E111" s="174" t="e">
        <f>E7</f>
        <v>#REF!</v>
      </c>
      <c r="F111" s="175"/>
      <c r="G111" s="175"/>
      <c r="H111" s="175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2" customHeight="1" x14ac:dyDescent="0.2">
      <c r="A112" s="16"/>
      <c r="B112" s="17"/>
      <c r="C112" s="13" t="s">
        <v>51</v>
      </c>
      <c r="D112" s="18"/>
      <c r="E112" s="18"/>
      <c r="F112" s="18"/>
      <c r="G112" s="18"/>
      <c r="H112" s="18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6.5" customHeight="1" x14ac:dyDescent="0.2">
      <c r="A113" s="16"/>
      <c r="B113" s="17"/>
      <c r="C113" s="18"/>
      <c r="D113" s="18"/>
      <c r="E113" s="172" t="str">
        <f>E9</f>
        <v>2019-16-5 - SO 431 - Demontáže</v>
      </c>
      <c r="F113" s="173"/>
      <c r="G113" s="173"/>
      <c r="H113" s="173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6.95" customHeight="1" x14ac:dyDescent="0.2">
      <c r="A114" s="16"/>
      <c r="B114" s="17"/>
      <c r="C114" s="18"/>
      <c r="D114" s="18"/>
      <c r="E114" s="18"/>
      <c r="F114" s="18"/>
      <c r="G114" s="18"/>
      <c r="H114" s="18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12" customHeight="1" x14ac:dyDescent="0.2">
      <c r="A115" s="16"/>
      <c r="B115" s="17"/>
      <c r="C115" s="13" t="s">
        <v>8</v>
      </c>
      <c r="D115" s="18"/>
      <c r="E115" s="18"/>
      <c r="F115" s="12" t="str">
        <f>F12</f>
        <v>PŘELOUČ</v>
      </c>
      <c r="G115" s="18"/>
      <c r="H115" s="18"/>
      <c r="I115" s="43" t="s">
        <v>10</v>
      </c>
      <c r="J115" s="25" t="e">
        <f>IF(J12="","",J12)</f>
        <v>#REF!</v>
      </c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6.95" customHeight="1" x14ac:dyDescent="0.2">
      <c r="A116" s="16"/>
      <c r="B116" s="17"/>
      <c r="C116" s="18"/>
      <c r="D116" s="18"/>
      <c r="E116" s="18"/>
      <c r="F116" s="18"/>
      <c r="G116" s="18"/>
      <c r="H116" s="18"/>
      <c r="I116" s="41"/>
      <c r="J116" s="18"/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27.95" customHeight="1" x14ac:dyDescent="0.2">
      <c r="A117" s="16"/>
      <c r="B117" s="17"/>
      <c r="C117" s="13" t="s">
        <v>11</v>
      </c>
      <c r="D117" s="18"/>
      <c r="E117" s="18"/>
      <c r="F117" s="12" t="str">
        <f>E15</f>
        <v>PARDUBICKÝ KRAJ, KOMENSKÉHO N. 125, PARDUBICE</v>
      </c>
      <c r="G117" s="18"/>
      <c r="H117" s="18"/>
      <c r="I117" s="43" t="s">
        <v>16</v>
      </c>
      <c r="J117" s="15" t="str">
        <f>E21</f>
        <v>ING, JOSEF JANÁK</v>
      </c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27.95" customHeight="1" x14ac:dyDescent="0.2">
      <c r="A118" s="16"/>
      <c r="B118" s="17"/>
      <c r="C118" s="13" t="s">
        <v>15</v>
      </c>
      <c r="D118" s="18"/>
      <c r="E118" s="18"/>
      <c r="F118" s="12" t="e">
        <f>IF(E18="","",E18)</f>
        <v>#REF!</v>
      </c>
      <c r="G118" s="18"/>
      <c r="H118" s="18"/>
      <c r="I118" s="43" t="s">
        <v>18</v>
      </c>
      <c r="J118" s="15" t="str">
        <f>E24</f>
        <v>MDS PROJEKT, VYSOKÉ MÝTO</v>
      </c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0.35" customHeight="1" x14ac:dyDescent="0.2">
      <c r="A119" s="16"/>
      <c r="B119" s="17"/>
      <c r="C119" s="18"/>
      <c r="D119" s="18"/>
      <c r="E119" s="18"/>
      <c r="F119" s="18"/>
      <c r="G119" s="18"/>
      <c r="H119" s="18"/>
      <c r="I119" s="41"/>
      <c r="J119" s="18"/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6" customFormat="1" ht="29.25" customHeight="1" x14ac:dyDescent="0.2">
      <c r="A120" s="101"/>
      <c r="B120" s="102"/>
      <c r="C120" s="103" t="s">
        <v>67</v>
      </c>
      <c r="D120" s="104" t="s">
        <v>42</v>
      </c>
      <c r="E120" s="104" t="s">
        <v>40</v>
      </c>
      <c r="F120" s="104" t="s">
        <v>41</v>
      </c>
      <c r="G120" s="104" t="s">
        <v>68</v>
      </c>
      <c r="H120" s="104" t="s">
        <v>69</v>
      </c>
      <c r="I120" s="105" t="s">
        <v>70</v>
      </c>
      <c r="J120" s="106" t="s">
        <v>54</v>
      </c>
      <c r="K120" s="107" t="s">
        <v>71</v>
      </c>
      <c r="L120" s="108"/>
      <c r="M120" s="27" t="s">
        <v>0</v>
      </c>
      <c r="N120" s="28" t="s">
        <v>25</v>
      </c>
      <c r="O120" s="28" t="s">
        <v>72</v>
      </c>
      <c r="P120" s="28" t="s">
        <v>73</v>
      </c>
      <c r="Q120" s="28" t="s">
        <v>74</v>
      </c>
      <c r="R120" s="28" t="s">
        <v>75</v>
      </c>
      <c r="S120" s="28" t="s">
        <v>76</v>
      </c>
      <c r="T120" s="29" t="s">
        <v>77</v>
      </c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</row>
    <row r="121" spans="1:65" s="2" customFormat="1" ht="22.9" customHeight="1" x14ac:dyDescent="0.25">
      <c r="A121" s="16"/>
      <c r="B121" s="17"/>
      <c r="C121" s="32" t="s">
        <v>78</v>
      </c>
      <c r="D121" s="18"/>
      <c r="E121" s="18"/>
      <c r="F121" s="18"/>
      <c r="G121" s="18"/>
      <c r="H121" s="18"/>
      <c r="I121" s="41"/>
      <c r="J121" s="109">
        <f>BK121</f>
        <v>0</v>
      </c>
      <c r="K121" s="18"/>
      <c r="L121" s="19"/>
      <c r="M121" s="30"/>
      <c r="N121" s="110"/>
      <c r="O121" s="31"/>
      <c r="P121" s="111">
        <f>P122+P131+P136</f>
        <v>0</v>
      </c>
      <c r="Q121" s="31"/>
      <c r="R121" s="111">
        <f>R122+R131+R136</f>
        <v>0</v>
      </c>
      <c r="S121" s="31"/>
      <c r="T121" s="112">
        <f>T122+T131+T136</f>
        <v>0</v>
      </c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9" t="s">
        <v>43</v>
      </c>
      <c r="AU121" s="9" t="s">
        <v>56</v>
      </c>
      <c r="BK121" s="113">
        <f>BK122+BK131+BK136</f>
        <v>0</v>
      </c>
    </row>
    <row r="122" spans="1:65" s="7" customFormat="1" ht="25.9" customHeight="1" x14ac:dyDescent="0.2">
      <c r="B122" s="114"/>
      <c r="C122" s="115"/>
      <c r="D122" s="116" t="s">
        <v>43</v>
      </c>
      <c r="E122" s="117" t="s">
        <v>126</v>
      </c>
      <c r="F122" s="117" t="s">
        <v>127</v>
      </c>
      <c r="G122" s="115"/>
      <c r="H122" s="115"/>
      <c r="I122" s="118"/>
      <c r="J122" s="119">
        <f>BK122</f>
        <v>0</v>
      </c>
      <c r="K122" s="115"/>
      <c r="L122" s="120"/>
      <c r="M122" s="121"/>
      <c r="N122" s="122"/>
      <c r="O122" s="122"/>
      <c r="P122" s="123">
        <f>P123</f>
        <v>0</v>
      </c>
      <c r="Q122" s="122"/>
      <c r="R122" s="123">
        <f>R123</f>
        <v>0</v>
      </c>
      <c r="S122" s="122"/>
      <c r="T122" s="124">
        <f>T123</f>
        <v>0</v>
      </c>
      <c r="AR122" s="125" t="s">
        <v>46</v>
      </c>
      <c r="AT122" s="126" t="s">
        <v>43</v>
      </c>
      <c r="AU122" s="126" t="s">
        <v>44</v>
      </c>
      <c r="AY122" s="125" t="s">
        <v>81</v>
      </c>
      <c r="BK122" s="127">
        <f>BK123</f>
        <v>0</v>
      </c>
    </row>
    <row r="123" spans="1:65" s="7" customFormat="1" ht="22.9" customHeight="1" x14ac:dyDescent="0.2">
      <c r="B123" s="114"/>
      <c r="C123" s="115"/>
      <c r="D123" s="116" t="s">
        <v>43</v>
      </c>
      <c r="E123" s="143" t="s">
        <v>128</v>
      </c>
      <c r="F123" s="143" t="s">
        <v>236</v>
      </c>
      <c r="G123" s="115"/>
      <c r="H123" s="115"/>
      <c r="I123" s="118"/>
      <c r="J123" s="144">
        <f>BK123</f>
        <v>0</v>
      </c>
      <c r="K123" s="115"/>
      <c r="L123" s="120"/>
      <c r="M123" s="121"/>
      <c r="N123" s="122"/>
      <c r="O123" s="122"/>
      <c r="P123" s="123">
        <f>SUM(P124:P130)</f>
        <v>0</v>
      </c>
      <c r="Q123" s="122"/>
      <c r="R123" s="123">
        <f>SUM(R124:R130)</f>
        <v>0</v>
      </c>
      <c r="S123" s="122"/>
      <c r="T123" s="124">
        <f>SUM(T124:T130)</f>
        <v>0</v>
      </c>
      <c r="AR123" s="125" t="s">
        <v>46</v>
      </c>
      <c r="AT123" s="126" t="s">
        <v>43</v>
      </c>
      <c r="AU123" s="126" t="s">
        <v>45</v>
      </c>
      <c r="AY123" s="125" t="s">
        <v>81</v>
      </c>
      <c r="BK123" s="127">
        <f>SUM(BK124:BK130)</f>
        <v>0</v>
      </c>
    </row>
    <row r="124" spans="1:65" s="2" customFormat="1" ht="24" customHeight="1" x14ac:dyDescent="0.2">
      <c r="A124" s="16"/>
      <c r="B124" s="17"/>
      <c r="C124" s="145" t="s">
        <v>45</v>
      </c>
      <c r="D124" s="145" t="s">
        <v>91</v>
      </c>
      <c r="E124" s="146" t="s">
        <v>163</v>
      </c>
      <c r="F124" s="147" t="s">
        <v>164</v>
      </c>
      <c r="G124" s="148" t="s">
        <v>94</v>
      </c>
      <c r="H124" s="149">
        <v>10</v>
      </c>
      <c r="I124" s="150"/>
      <c r="J124" s="151">
        <f t="shared" ref="J124:J130" si="0">ROUND(I124*H124,2)</f>
        <v>0</v>
      </c>
      <c r="K124" s="152"/>
      <c r="L124" s="19"/>
      <c r="M124" s="153" t="s">
        <v>0</v>
      </c>
      <c r="N124" s="154" t="s">
        <v>26</v>
      </c>
      <c r="O124" s="26"/>
      <c r="P124" s="139">
        <f t="shared" ref="P124:P130" si="1">O124*H124</f>
        <v>0</v>
      </c>
      <c r="Q124" s="139">
        <v>0</v>
      </c>
      <c r="R124" s="139">
        <f t="shared" ref="R124:R130" si="2">Q124*H124</f>
        <v>0</v>
      </c>
      <c r="S124" s="139">
        <v>0</v>
      </c>
      <c r="T124" s="140">
        <f t="shared" ref="T124:T130" si="3">S124*H124</f>
        <v>0</v>
      </c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R124" s="141" t="s">
        <v>132</v>
      </c>
      <c r="AT124" s="141" t="s">
        <v>91</v>
      </c>
      <c r="AU124" s="141" t="s">
        <v>46</v>
      </c>
      <c r="AY124" s="9" t="s">
        <v>81</v>
      </c>
      <c r="BE124" s="142">
        <f t="shared" ref="BE124:BE130" si="4">IF(N124="základní",J124,0)</f>
        <v>0</v>
      </c>
      <c r="BF124" s="142">
        <f t="shared" ref="BF124:BF130" si="5">IF(N124="snížená",J124,0)</f>
        <v>0</v>
      </c>
      <c r="BG124" s="142">
        <f t="shared" ref="BG124:BG130" si="6">IF(N124="zákl. přenesená",J124,0)</f>
        <v>0</v>
      </c>
      <c r="BH124" s="142">
        <f t="shared" ref="BH124:BH130" si="7">IF(N124="sníž. přenesená",J124,0)</f>
        <v>0</v>
      </c>
      <c r="BI124" s="142">
        <f t="shared" ref="BI124:BI130" si="8">IF(N124="nulová",J124,0)</f>
        <v>0</v>
      </c>
      <c r="BJ124" s="9" t="s">
        <v>45</v>
      </c>
      <c r="BK124" s="142">
        <f t="shared" ref="BK124:BK130" si="9">ROUND(I124*H124,2)</f>
        <v>0</v>
      </c>
      <c r="BL124" s="9" t="s">
        <v>132</v>
      </c>
      <c r="BM124" s="141" t="s">
        <v>237</v>
      </c>
    </row>
    <row r="125" spans="1:65" s="2" customFormat="1" ht="24" customHeight="1" x14ac:dyDescent="0.2">
      <c r="A125" s="16"/>
      <c r="B125" s="17"/>
      <c r="C125" s="145" t="s">
        <v>134</v>
      </c>
      <c r="D125" s="145" t="s">
        <v>91</v>
      </c>
      <c r="E125" s="146" t="s">
        <v>171</v>
      </c>
      <c r="F125" s="147" t="s">
        <v>172</v>
      </c>
      <c r="G125" s="148" t="s">
        <v>94</v>
      </c>
      <c r="H125" s="149">
        <v>10</v>
      </c>
      <c r="I125" s="150"/>
      <c r="J125" s="151">
        <f t="shared" si="0"/>
        <v>0</v>
      </c>
      <c r="K125" s="152"/>
      <c r="L125" s="19"/>
      <c r="M125" s="153" t="s">
        <v>0</v>
      </c>
      <c r="N125" s="154" t="s">
        <v>26</v>
      </c>
      <c r="O125" s="26"/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41" t="s">
        <v>132</v>
      </c>
      <c r="AT125" s="141" t="s">
        <v>91</v>
      </c>
      <c r="AU125" s="141" t="s">
        <v>46</v>
      </c>
      <c r="AY125" s="9" t="s">
        <v>81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9" t="s">
        <v>45</v>
      </c>
      <c r="BK125" s="142">
        <f t="shared" si="9"/>
        <v>0</v>
      </c>
      <c r="BL125" s="9" t="s">
        <v>132</v>
      </c>
      <c r="BM125" s="141" t="s">
        <v>238</v>
      </c>
    </row>
    <row r="126" spans="1:65" s="2" customFormat="1" ht="24" customHeight="1" x14ac:dyDescent="0.2">
      <c r="A126" s="16"/>
      <c r="B126" s="17"/>
      <c r="C126" s="145" t="s">
        <v>174</v>
      </c>
      <c r="D126" s="145" t="s">
        <v>91</v>
      </c>
      <c r="E126" s="146" t="s">
        <v>175</v>
      </c>
      <c r="F126" s="147" t="s">
        <v>176</v>
      </c>
      <c r="G126" s="148" t="s">
        <v>86</v>
      </c>
      <c r="H126" s="149">
        <v>3</v>
      </c>
      <c r="I126" s="150"/>
      <c r="J126" s="151">
        <f t="shared" si="0"/>
        <v>0</v>
      </c>
      <c r="K126" s="152"/>
      <c r="L126" s="19"/>
      <c r="M126" s="153" t="s">
        <v>0</v>
      </c>
      <c r="N126" s="154" t="s">
        <v>26</v>
      </c>
      <c r="O126" s="26"/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41" t="s">
        <v>132</v>
      </c>
      <c r="AT126" s="141" t="s">
        <v>91</v>
      </c>
      <c r="AU126" s="141" t="s">
        <v>46</v>
      </c>
      <c r="AY126" s="9" t="s">
        <v>81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9" t="s">
        <v>45</v>
      </c>
      <c r="BK126" s="142">
        <f t="shared" si="9"/>
        <v>0</v>
      </c>
      <c r="BL126" s="9" t="s">
        <v>132</v>
      </c>
      <c r="BM126" s="141" t="s">
        <v>239</v>
      </c>
    </row>
    <row r="127" spans="1:65" s="2" customFormat="1" ht="24" customHeight="1" x14ac:dyDescent="0.2">
      <c r="A127" s="16"/>
      <c r="B127" s="17"/>
      <c r="C127" s="145" t="s">
        <v>148</v>
      </c>
      <c r="D127" s="145" t="s">
        <v>91</v>
      </c>
      <c r="E127" s="146" t="s">
        <v>178</v>
      </c>
      <c r="F127" s="147" t="s">
        <v>179</v>
      </c>
      <c r="G127" s="148" t="s">
        <v>86</v>
      </c>
      <c r="H127" s="149">
        <v>8</v>
      </c>
      <c r="I127" s="150"/>
      <c r="J127" s="151">
        <f t="shared" si="0"/>
        <v>0</v>
      </c>
      <c r="K127" s="152"/>
      <c r="L127" s="19"/>
      <c r="M127" s="153" t="s">
        <v>0</v>
      </c>
      <c r="N127" s="154" t="s">
        <v>26</v>
      </c>
      <c r="O127" s="26"/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132</v>
      </c>
      <c r="AT127" s="141" t="s">
        <v>91</v>
      </c>
      <c r="AU127" s="141" t="s">
        <v>46</v>
      </c>
      <c r="AY127" s="9" t="s">
        <v>81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9" t="s">
        <v>45</v>
      </c>
      <c r="BK127" s="142">
        <f t="shared" si="9"/>
        <v>0</v>
      </c>
      <c r="BL127" s="9" t="s">
        <v>132</v>
      </c>
      <c r="BM127" s="141" t="s">
        <v>240</v>
      </c>
    </row>
    <row r="128" spans="1:65" s="2" customFormat="1" ht="24" customHeight="1" x14ac:dyDescent="0.2">
      <c r="A128" s="16"/>
      <c r="B128" s="17"/>
      <c r="C128" s="145" t="s">
        <v>111</v>
      </c>
      <c r="D128" s="145" t="s">
        <v>91</v>
      </c>
      <c r="E128" s="146" t="s">
        <v>184</v>
      </c>
      <c r="F128" s="147" t="s">
        <v>185</v>
      </c>
      <c r="G128" s="148" t="s">
        <v>94</v>
      </c>
      <c r="H128" s="149">
        <v>7</v>
      </c>
      <c r="I128" s="150"/>
      <c r="J128" s="151">
        <f t="shared" si="0"/>
        <v>0</v>
      </c>
      <c r="K128" s="152"/>
      <c r="L128" s="19"/>
      <c r="M128" s="153" t="s">
        <v>0</v>
      </c>
      <c r="N128" s="154" t="s">
        <v>26</v>
      </c>
      <c r="O128" s="26"/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41" t="s">
        <v>132</v>
      </c>
      <c r="AT128" s="141" t="s">
        <v>91</v>
      </c>
      <c r="AU128" s="141" t="s">
        <v>46</v>
      </c>
      <c r="AY128" s="9" t="s">
        <v>81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9" t="s">
        <v>45</v>
      </c>
      <c r="BK128" s="142">
        <f t="shared" si="9"/>
        <v>0</v>
      </c>
      <c r="BL128" s="9" t="s">
        <v>132</v>
      </c>
      <c r="BM128" s="141" t="s">
        <v>241</v>
      </c>
    </row>
    <row r="129" spans="1:65" s="2" customFormat="1" ht="24" customHeight="1" x14ac:dyDescent="0.2">
      <c r="A129" s="16"/>
      <c r="B129" s="17"/>
      <c r="C129" s="145" t="s">
        <v>95</v>
      </c>
      <c r="D129" s="145" t="s">
        <v>91</v>
      </c>
      <c r="E129" s="146" t="s">
        <v>191</v>
      </c>
      <c r="F129" s="147" t="s">
        <v>192</v>
      </c>
      <c r="G129" s="148" t="s">
        <v>94</v>
      </c>
      <c r="H129" s="149">
        <v>2</v>
      </c>
      <c r="I129" s="150"/>
      <c r="J129" s="151">
        <f t="shared" si="0"/>
        <v>0</v>
      </c>
      <c r="K129" s="152"/>
      <c r="L129" s="19"/>
      <c r="M129" s="153" t="s">
        <v>0</v>
      </c>
      <c r="N129" s="154" t="s">
        <v>26</v>
      </c>
      <c r="O129" s="26"/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132</v>
      </c>
      <c r="AT129" s="141" t="s">
        <v>91</v>
      </c>
      <c r="AU129" s="141" t="s">
        <v>46</v>
      </c>
      <c r="AY129" s="9" t="s">
        <v>81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9" t="s">
        <v>45</v>
      </c>
      <c r="BK129" s="142">
        <f t="shared" si="9"/>
        <v>0</v>
      </c>
      <c r="BL129" s="9" t="s">
        <v>132</v>
      </c>
      <c r="BM129" s="141" t="s">
        <v>242</v>
      </c>
    </row>
    <row r="130" spans="1:65" s="2" customFormat="1" ht="16.5" customHeight="1" x14ac:dyDescent="0.2">
      <c r="A130" s="16"/>
      <c r="B130" s="17"/>
      <c r="C130" s="145" t="s">
        <v>101</v>
      </c>
      <c r="D130" s="145" t="s">
        <v>91</v>
      </c>
      <c r="E130" s="146" t="s">
        <v>197</v>
      </c>
      <c r="F130" s="147" t="s">
        <v>198</v>
      </c>
      <c r="G130" s="148" t="s">
        <v>86</v>
      </c>
      <c r="H130" s="149">
        <v>2</v>
      </c>
      <c r="I130" s="150"/>
      <c r="J130" s="151">
        <f t="shared" si="0"/>
        <v>0</v>
      </c>
      <c r="K130" s="152"/>
      <c r="L130" s="19"/>
      <c r="M130" s="153" t="s">
        <v>0</v>
      </c>
      <c r="N130" s="154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132</v>
      </c>
      <c r="AT130" s="141" t="s">
        <v>91</v>
      </c>
      <c r="AU130" s="141" t="s">
        <v>46</v>
      </c>
      <c r="AY130" s="9" t="s">
        <v>81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132</v>
      </c>
      <c r="BM130" s="141" t="s">
        <v>243</v>
      </c>
    </row>
    <row r="131" spans="1:65" s="7" customFormat="1" ht="25.9" customHeight="1" x14ac:dyDescent="0.2">
      <c r="B131" s="114"/>
      <c r="C131" s="115"/>
      <c r="D131" s="116" t="s">
        <v>43</v>
      </c>
      <c r="E131" s="117" t="s">
        <v>83</v>
      </c>
      <c r="F131" s="117" t="s">
        <v>133</v>
      </c>
      <c r="G131" s="115"/>
      <c r="H131" s="115"/>
      <c r="I131" s="118"/>
      <c r="J131" s="119">
        <f>BK131</f>
        <v>0</v>
      </c>
      <c r="K131" s="115"/>
      <c r="L131" s="120"/>
      <c r="M131" s="121"/>
      <c r="N131" s="122"/>
      <c r="O131" s="122"/>
      <c r="P131" s="123">
        <f>P132</f>
        <v>0</v>
      </c>
      <c r="Q131" s="122"/>
      <c r="R131" s="123">
        <f>R132</f>
        <v>0</v>
      </c>
      <c r="S131" s="122"/>
      <c r="T131" s="124">
        <f>T132</f>
        <v>0</v>
      </c>
      <c r="AR131" s="125" t="s">
        <v>134</v>
      </c>
      <c r="AT131" s="126" t="s">
        <v>43</v>
      </c>
      <c r="AU131" s="126" t="s">
        <v>44</v>
      </c>
      <c r="AY131" s="125" t="s">
        <v>81</v>
      </c>
      <c r="BK131" s="127">
        <f>BK132</f>
        <v>0</v>
      </c>
    </row>
    <row r="132" spans="1:65" s="7" customFormat="1" ht="22.9" customHeight="1" x14ac:dyDescent="0.2">
      <c r="B132" s="114"/>
      <c r="C132" s="115"/>
      <c r="D132" s="116" t="s">
        <v>43</v>
      </c>
      <c r="E132" s="143" t="s">
        <v>135</v>
      </c>
      <c r="F132" s="143" t="s">
        <v>244</v>
      </c>
      <c r="G132" s="115"/>
      <c r="H132" s="115"/>
      <c r="I132" s="118"/>
      <c r="J132" s="144">
        <f>BK132</f>
        <v>0</v>
      </c>
      <c r="K132" s="115"/>
      <c r="L132" s="120"/>
      <c r="M132" s="121"/>
      <c r="N132" s="122"/>
      <c r="O132" s="122"/>
      <c r="P132" s="123">
        <f>SUM(P133:P135)</f>
        <v>0</v>
      </c>
      <c r="Q132" s="122"/>
      <c r="R132" s="123">
        <f>SUM(R133:R135)</f>
        <v>0</v>
      </c>
      <c r="S132" s="122"/>
      <c r="T132" s="124">
        <f>SUM(T133:T135)</f>
        <v>0</v>
      </c>
      <c r="AR132" s="125" t="s">
        <v>134</v>
      </c>
      <c r="AT132" s="126" t="s">
        <v>43</v>
      </c>
      <c r="AU132" s="126" t="s">
        <v>45</v>
      </c>
      <c r="AY132" s="125" t="s">
        <v>81</v>
      </c>
      <c r="BK132" s="127">
        <f>SUM(BK133:BK135)</f>
        <v>0</v>
      </c>
    </row>
    <row r="133" spans="1:65" s="2" customFormat="1" ht="24" customHeight="1" x14ac:dyDescent="0.2">
      <c r="A133" s="16"/>
      <c r="B133" s="17"/>
      <c r="C133" s="145" t="s">
        <v>132</v>
      </c>
      <c r="D133" s="145" t="s">
        <v>91</v>
      </c>
      <c r="E133" s="146" t="s">
        <v>206</v>
      </c>
      <c r="F133" s="147" t="s">
        <v>207</v>
      </c>
      <c r="G133" s="148" t="s">
        <v>86</v>
      </c>
      <c r="H133" s="149">
        <v>1</v>
      </c>
      <c r="I133" s="150"/>
      <c r="J133" s="151">
        <f>ROUND(I133*H133,2)</f>
        <v>0</v>
      </c>
      <c r="K133" s="152"/>
      <c r="L133" s="19"/>
      <c r="M133" s="153" t="s">
        <v>0</v>
      </c>
      <c r="N133" s="154" t="s">
        <v>26</v>
      </c>
      <c r="O133" s="26"/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142</v>
      </c>
      <c r="AT133" s="141" t="s">
        <v>91</v>
      </c>
      <c r="AU133" s="141" t="s">
        <v>46</v>
      </c>
      <c r="AY133" s="9" t="s">
        <v>81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9" t="s">
        <v>45</v>
      </c>
      <c r="BK133" s="142">
        <f>ROUND(I133*H133,2)</f>
        <v>0</v>
      </c>
      <c r="BL133" s="9" t="s">
        <v>142</v>
      </c>
      <c r="BM133" s="141" t="s">
        <v>245</v>
      </c>
    </row>
    <row r="134" spans="1:65" s="2" customFormat="1" ht="24" customHeight="1" x14ac:dyDescent="0.2">
      <c r="A134" s="16"/>
      <c r="B134" s="17"/>
      <c r="C134" s="145" t="s">
        <v>123</v>
      </c>
      <c r="D134" s="145" t="s">
        <v>91</v>
      </c>
      <c r="E134" s="146" t="s">
        <v>212</v>
      </c>
      <c r="F134" s="147" t="s">
        <v>213</v>
      </c>
      <c r="G134" s="148" t="s">
        <v>86</v>
      </c>
      <c r="H134" s="149">
        <v>1</v>
      </c>
      <c r="I134" s="150"/>
      <c r="J134" s="151">
        <f>ROUND(I134*H134,2)</f>
        <v>0</v>
      </c>
      <c r="K134" s="152"/>
      <c r="L134" s="19"/>
      <c r="M134" s="153" t="s">
        <v>0</v>
      </c>
      <c r="N134" s="154" t="s">
        <v>26</v>
      </c>
      <c r="O134" s="26"/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142</v>
      </c>
      <c r="AT134" s="141" t="s">
        <v>91</v>
      </c>
      <c r="AU134" s="141" t="s">
        <v>46</v>
      </c>
      <c r="AY134" s="9" t="s">
        <v>81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9" t="s">
        <v>45</v>
      </c>
      <c r="BK134" s="142">
        <f>ROUND(I134*H134,2)</f>
        <v>0</v>
      </c>
      <c r="BL134" s="9" t="s">
        <v>142</v>
      </c>
      <c r="BM134" s="141" t="s">
        <v>246</v>
      </c>
    </row>
    <row r="135" spans="1:65" s="2" customFormat="1" ht="24" customHeight="1" x14ac:dyDescent="0.2">
      <c r="A135" s="16"/>
      <c r="B135" s="17"/>
      <c r="C135" s="145" t="s">
        <v>160</v>
      </c>
      <c r="D135" s="145" t="s">
        <v>91</v>
      </c>
      <c r="E135" s="146" t="s">
        <v>218</v>
      </c>
      <c r="F135" s="147" t="s">
        <v>219</v>
      </c>
      <c r="G135" s="148" t="s">
        <v>86</v>
      </c>
      <c r="H135" s="149">
        <v>1</v>
      </c>
      <c r="I135" s="150"/>
      <c r="J135" s="151">
        <f>ROUND(I135*H135,2)</f>
        <v>0</v>
      </c>
      <c r="K135" s="152"/>
      <c r="L135" s="19"/>
      <c r="M135" s="153" t="s">
        <v>0</v>
      </c>
      <c r="N135" s="154" t="s">
        <v>26</v>
      </c>
      <c r="O135" s="26"/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41" t="s">
        <v>142</v>
      </c>
      <c r="AT135" s="141" t="s">
        <v>91</v>
      </c>
      <c r="AU135" s="141" t="s">
        <v>46</v>
      </c>
      <c r="AY135" s="9" t="s">
        <v>81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9" t="s">
        <v>45</v>
      </c>
      <c r="BK135" s="142">
        <f>ROUND(I135*H135,2)</f>
        <v>0</v>
      </c>
      <c r="BL135" s="9" t="s">
        <v>142</v>
      </c>
      <c r="BM135" s="141" t="s">
        <v>247</v>
      </c>
    </row>
    <row r="136" spans="1:65" s="7" customFormat="1" ht="25.9" customHeight="1" x14ac:dyDescent="0.2">
      <c r="B136" s="114"/>
      <c r="C136" s="115"/>
      <c r="D136" s="116" t="s">
        <v>43</v>
      </c>
      <c r="E136" s="117" t="s">
        <v>248</v>
      </c>
      <c r="F136" s="117" t="s">
        <v>249</v>
      </c>
      <c r="G136" s="115"/>
      <c r="H136" s="115"/>
      <c r="I136" s="118"/>
      <c r="J136" s="119">
        <f>BK136</f>
        <v>0</v>
      </c>
      <c r="K136" s="115"/>
      <c r="L136" s="120"/>
      <c r="M136" s="121"/>
      <c r="N136" s="122"/>
      <c r="O136" s="122"/>
      <c r="P136" s="123">
        <f>P137</f>
        <v>0</v>
      </c>
      <c r="Q136" s="122"/>
      <c r="R136" s="123">
        <f>R137</f>
        <v>0</v>
      </c>
      <c r="S136" s="122"/>
      <c r="T136" s="124">
        <f>T137</f>
        <v>0</v>
      </c>
      <c r="AR136" s="125" t="s">
        <v>88</v>
      </c>
      <c r="AT136" s="126" t="s">
        <v>43</v>
      </c>
      <c r="AU136" s="126" t="s">
        <v>44</v>
      </c>
      <c r="AY136" s="125" t="s">
        <v>81</v>
      </c>
      <c r="BK136" s="127">
        <f>BK137</f>
        <v>0</v>
      </c>
    </row>
    <row r="137" spans="1:65" s="2" customFormat="1" ht="24" customHeight="1" x14ac:dyDescent="0.2">
      <c r="A137" s="16"/>
      <c r="B137" s="17"/>
      <c r="C137" s="145" t="s">
        <v>2</v>
      </c>
      <c r="D137" s="145" t="s">
        <v>91</v>
      </c>
      <c r="E137" s="146" t="s">
        <v>250</v>
      </c>
      <c r="F137" s="147" t="s">
        <v>276</v>
      </c>
      <c r="G137" s="148" t="s">
        <v>251</v>
      </c>
      <c r="H137" s="149">
        <v>16</v>
      </c>
      <c r="I137" s="150"/>
      <c r="J137" s="151">
        <f>ROUND(I137*H137,2)</f>
        <v>0</v>
      </c>
      <c r="K137" s="152"/>
      <c r="L137" s="19"/>
      <c r="M137" s="155" t="s">
        <v>0</v>
      </c>
      <c r="N137" s="156" t="s">
        <v>26</v>
      </c>
      <c r="O137" s="157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252</v>
      </c>
      <c r="AT137" s="141" t="s">
        <v>91</v>
      </c>
      <c r="AU137" s="141" t="s">
        <v>45</v>
      </c>
      <c r="AY137" s="9" t="s">
        <v>81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9" t="s">
        <v>45</v>
      </c>
      <c r="BK137" s="142">
        <f>ROUND(I137*H137,2)</f>
        <v>0</v>
      </c>
      <c r="BL137" s="9" t="s">
        <v>252</v>
      </c>
      <c r="BM137" s="141" t="s">
        <v>253</v>
      </c>
    </row>
    <row r="138" spans="1:65" s="2" customFormat="1" ht="6.95" customHeight="1" x14ac:dyDescent="0.2">
      <c r="A138" s="16"/>
      <c r="B138" s="21"/>
      <c r="C138" s="22"/>
      <c r="D138" s="22"/>
      <c r="E138" s="22"/>
      <c r="F138" s="22"/>
      <c r="G138" s="22"/>
      <c r="H138" s="22"/>
      <c r="I138" s="78"/>
      <c r="J138" s="22"/>
      <c r="K138" s="22"/>
      <c r="L138" s="19"/>
      <c r="M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</row>
  </sheetData>
  <sheetProtection password="CC35" sheet="1" objects="1" scenarios="1" formatColumns="0" formatRows="0" autoFilter="0"/>
  <autoFilter ref="C120:K137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0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9" t="s">
        <v>49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46</v>
      </c>
    </row>
    <row r="4" spans="1:46" s="1" customFormat="1" ht="24.95" customHeight="1" x14ac:dyDescent="0.2">
      <c r="B4" s="10"/>
      <c r="D4" s="38" t="s">
        <v>50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6" t="e">
        <f>#REF!</f>
        <v>#REF!</v>
      </c>
      <c r="F7" s="177"/>
      <c r="G7" s="177"/>
      <c r="H7" s="177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51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78" t="s">
        <v>277</v>
      </c>
      <c r="F9" s="179"/>
      <c r="G9" s="179"/>
      <c r="H9" s="179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0" t="e">
        <f>#REF!</f>
        <v>#REF!</v>
      </c>
      <c r="F18" s="181"/>
      <c r="G18" s="181"/>
      <c r="H18" s="181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2" t="s">
        <v>0</v>
      </c>
      <c r="F27" s="182"/>
      <c r="G27" s="182"/>
      <c r="H27" s="182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ROUND(J121,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ROUND((SUM(BE121:BE169)),  2)</f>
        <v>0</v>
      </c>
      <c r="G33" s="16"/>
      <c r="H33" s="16"/>
      <c r="I33" s="57">
        <v>0.21</v>
      </c>
      <c r="J33" s="56">
        <f>ROUND(((SUM(BE121:BE169))*I33),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ROUND((SUM(BF121:BF169)),  2)</f>
        <v>0</v>
      </c>
      <c r="G34" s="16"/>
      <c r="H34" s="16"/>
      <c r="I34" s="57">
        <v>0.15</v>
      </c>
      <c r="J34" s="56">
        <f>ROUND(((SUM(BF121:BF169))*I34),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ROUND((SUM(BG121:BG169)),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ROUND((SUM(BH121:BH169)),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ROUND((SUM(BI121:BI169)),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52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4" t="e">
        <f>E7</f>
        <v>#REF!</v>
      </c>
      <c r="F85" s="175"/>
      <c r="G85" s="175"/>
      <c r="H85" s="175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51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2" t="str">
        <f>E9</f>
        <v>2019-16-6 - SO 431 - Elektromontážní práce</v>
      </c>
      <c r="F87" s="173"/>
      <c r="G87" s="173"/>
      <c r="H87" s="173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53</v>
      </c>
      <c r="D94" s="83"/>
      <c r="E94" s="83"/>
      <c r="F94" s="83"/>
      <c r="G94" s="83"/>
      <c r="H94" s="83"/>
      <c r="I94" s="84"/>
      <c r="J94" s="85" t="s">
        <v>54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55</v>
      </c>
      <c r="D96" s="18"/>
      <c r="E96" s="18"/>
      <c r="F96" s="18"/>
      <c r="G96" s="18"/>
      <c r="H96" s="18"/>
      <c r="I96" s="41"/>
      <c r="J96" s="33">
        <f>J121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56</v>
      </c>
    </row>
    <row r="97" spans="1:31" s="4" customFormat="1" ht="24.95" customHeight="1" x14ac:dyDescent="0.2">
      <c r="B97" s="87"/>
      <c r="C97" s="88"/>
      <c r="D97" s="89" t="s">
        <v>60</v>
      </c>
      <c r="E97" s="90"/>
      <c r="F97" s="90"/>
      <c r="G97" s="90"/>
      <c r="H97" s="90"/>
      <c r="I97" s="91"/>
      <c r="J97" s="92">
        <f>J122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61</v>
      </c>
      <c r="E98" s="97"/>
      <c r="F98" s="97"/>
      <c r="G98" s="97"/>
      <c r="H98" s="97"/>
      <c r="I98" s="98"/>
      <c r="J98" s="99">
        <f>J123</f>
        <v>0</v>
      </c>
      <c r="K98" s="95"/>
      <c r="L98" s="100"/>
    </row>
    <row r="99" spans="1:31" s="4" customFormat="1" ht="24.95" customHeight="1" x14ac:dyDescent="0.2">
      <c r="B99" s="87"/>
      <c r="C99" s="88"/>
      <c r="D99" s="89" t="s">
        <v>62</v>
      </c>
      <c r="E99" s="90"/>
      <c r="F99" s="90"/>
      <c r="G99" s="90"/>
      <c r="H99" s="90"/>
      <c r="I99" s="91"/>
      <c r="J99" s="92">
        <f>J154</f>
        <v>0</v>
      </c>
      <c r="K99" s="88"/>
      <c r="L99" s="93"/>
    </row>
    <row r="100" spans="1:31" s="5" customFormat="1" ht="19.899999999999999" customHeight="1" x14ac:dyDescent="0.2">
      <c r="B100" s="94"/>
      <c r="C100" s="95"/>
      <c r="D100" s="96" t="s">
        <v>63</v>
      </c>
      <c r="E100" s="97"/>
      <c r="F100" s="97"/>
      <c r="G100" s="97"/>
      <c r="H100" s="97"/>
      <c r="I100" s="98"/>
      <c r="J100" s="99">
        <f>J155</f>
        <v>0</v>
      </c>
      <c r="K100" s="95"/>
      <c r="L100" s="100"/>
    </row>
    <row r="101" spans="1:31" s="4" customFormat="1" ht="24.95" customHeight="1" x14ac:dyDescent="0.2">
      <c r="B101" s="87"/>
      <c r="C101" s="88"/>
      <c r="D101" s="89" t="s">
        <v>235</v>
      </c>
      <c r="E101" s="90"/>
      <c r="F101" s="90"/>
      <c r="G101" s="90"/>
      <c r="H101" s="90"/>
      <c r="I101" s="91"/>
      <c r="J101" s="92">
        <f>J168</f>
        <v>0</v>
      </c>
      <c r="K101" s="88"/>
      <c r="L101" s="93"/>
    </row>
    <row r="102" spans="1:31" s="2" customFormat="1" ht="21.75" customHeight="1" x14ac:dyDescent="0.2">
      <c r="A102" s="16"/>
      <c r="B102" s="17"/>
      <c r="C102" s="18"/>
      <c r="D102" s="18"/>
      <c r="E102" s="18"/>
      <c r="F102" s="18"/>
      <c r="G102" s="18"/>
      <c r="H102" s="18"/>
      <c r="I102" s="41"/>
      <c r="J102" s="18"/>
      <c r="K102" s="18"/>
      <c r="L102" s="20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3" spans="1:31" s="2" customFormat="1" ht="6.95" customHeight="1" x14ac:dyDescent="0.2">
      <c r="A103" s="16"/>
      <c r="B103" s="21"/>
      <c r="C103" s="22"/>
      <c r="D103" s="22"/>
      <c r="E103" s="22"/>
      <c r="F103" s="22"/>
      <c r="G103" s="22"/>
      <c r="H103" s="22"/>
      <c r="I103" s="78"/>
      <c r="J103" s="22"/>
      <c r="K103" s="22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7" spans="1:31" s="2" customFormat="1" ht="6.95" customHeight="1" x14ac:dyDescent="0.2">
      <c r="A107" s="16"/>
      <c r="B107" s="23"/>
      <c r="C107" s="24"/>
      <c r="D107" s="24"/>
      <c r="E107" s="24"/>
      <c r="F107" s="24"/>
      <c r="G107" s="24"/>
      <c r="H107" s="24"/>
      <c r="I107" s="81"/>
      <c r="J107" s="24"/>
      <c r="K107" s="24"/>
      <c r="L107" s="20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08" spans="1:31" s="2" customFormat="1" ht="24.95" customHeight="1" x14ac:dyDescent="0.2">
      <c r="A108" s="16"/>
      <c r="B108" s="17"/>
      <c r="C108" s="11" t="s">
        <v>66</v>
      </c>
      <c r="D108" s="18"/>
      <c r="E108" s="18"/>
      <c r="F108" s="18"/>
      <c r="G108" s="18"/>
      <c r="H108" s="18"/>
      <c r="I108" s="41"/>
      <c r="J108" s="18"/>
      <c r="K108" s="1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6.95" customHeight="1" x14ac:dyDescent="0.2">
      <c r="A109" s="16"/>
      <c r="B109" s="17"/>
      <c r="C109" s="18"/>
      <c r="D109" s="18"/>
      <c r="E109" s="18"/>
      <c r="F109" s="18"/>
      <c r="G109" s="18"/>
      <c r="H109" s="18"/>
      <c r="I109" s="41"/>
      <c r="J109" s="18"/>
      <c r="K109" s="18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12" customHeight="1" x14ac:dyDescent="0.2">
      <c r="A110" s="16"/>
      <c r="B110" s="17"/>
      <c r="C110" s="13" t="s">
        <v>5</v>
      </c>
      <c r="D110" s="18"/>
      <c r="E110" s="18"/>
      <c r="F110" s="18"/>
      <c r="G110" s="18"/>
      <c r="H110" s="18"/>
      <c r="I110" s="41"/>
      <c r="J110" s="18"/>
      <c r="K110" s="18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6.5" customHeight="1" x14ac:dyDescent="0.2">
      <c r="A111" s="16"/>
      <c r="B111" s="17"/>
      <c r="C111" s="18"/>
      <c r="D111" s="18"/>
      <c r="E111" s="174" t="e">
        <f>E7</f>
        <v>#REF!</v>
      </c>
      <c r="F111" s="175"/>
      <c r="G111" s="175"/>
      <c r="H111" s="175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2" customHeight="1" x14ac:dyDescent="0.2">
      <c r="A112" s="16"/>
      <c r="B112" s="17"/>
      <c r="C112" s="13" t="s">
        <v>51</v>
      </c>
      <c r="D112" s="18"/>
      <c r="E112" s="18"/>
      <c r="F112" s="18"/>
      <c r="G112" s="18"/>
      <c r="H112" s="18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6.5" customHeight="1" x14ac:dyDescent="0.2">
      <c r="A113" s="16"/>
      <c r="B113" s="17"/>
      <c r="C113" s="18"/>
      <c r="D113" s="18"/>
      <c r="E113" s="172" t="str">
        <f>E9</f>
        <v>2019-16-6 - SO 431 - Elektromontážní práce</v>
      </c>
      <c r="F113" s="173"/>
      <c r="G113" s="173"/>
      <c r="H113" s="173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6.95" customHeight="1" x14ac:dyDescent="0.2">
      <c r="A114" s="16"/>
      <c r="B114" s="17"/>
      <c r="C114" s="18"/>
      <c r="D114" s="18"/>
      <c r="E114" s="18"/>
      <c r="F114" s="18"/>
      <c r="G114" s="18"/>
      <c r="H114" s="18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12" customHeight="1" x14ac:dyDescent="0.2">
      <c r="A115" s="16"/>
      <c r="B115" s="17"/>
      <c r="C115" s="13" t="s">
        <v>8</v>
      </c>
      <c r="D115" s="18"/>
      <c r="E115" s="18"/>
      <c r="F115" s="12" t="str">
        <f>F12</f>
        <v>PŘELOUČ</v>
      </c>
      <c r="G115" s="18"/>
      <c r="H115" s="18"/>
      <c r="I115" s="43" t="s">
        <v>10</v>
      </c>
      <c r="J115" s="25" t="e">
        <f>IF(J12="","",J12)</f>
        <v>#REF!</v>
      </c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6.95" customHeight="1" x14ac:dyDescent="0.2">
      <c r="A116" s="16"/>
      <c r="B116" s="17"/>
      <c r="C116" s="18"/>
      <c r="D116" s="18"/>
      <c r="E116" s="18"/>
      <c r="F116" s="18"/>
      <c r="G116" s="18"/>
      <c r="H116" s="18"/>
      <c r="I116" s="41"/>
      <c r="J116" s="18"/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27.95" customHeight="1" x14ac:dyDescent="0.2">
      <c r="A117" s="16"/>
      <c r="B117" s="17"/>
      <c r="C117" s="13" t="s">
        <v>11</v>
      </c>
      <c r="D117" s="18"/>
      <c r="E117" s="18"/>
      <c r="F117" s="12" t="str">
        <f>E15</f>
        <v>PARDUBICKÝ KRAJ, KOMENSKÉHO N. 125, PARDUBICE</v>
      </c>
      <c r="G117" s="18"/>
      <c r="H117" s="18"/>
      <c r="I117" s="43" t="s">
        <v>16</v>
      </c>
      <c r="J117" s="15" t="str">
        <f>E21</f>
        <v>ING, JOSEF JANÁK</v>
      </c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27.95" customHeight="1" x14ac:dyDescent="0.2">
      <c r="A118" s="16"/>
      <c r="B118" s="17"/>
      <c r="C118" s="13" t="s">
        <v>15</v>
      </c>
      <c r="D118" s="18"/>
      <c r="E118" s="18"/>
      <c r="F118" s="12" t="e">
        <f>IF(E18="","",E18)</f>
        <v>#REF!</v>
      </c>
      <c r="G118" s="18"/>
      <c r="H118" s="18"/>
      <c r="I118" s="43" t="s">
        <v>18</v>
      </c>
      <c r="J118" s="15" t="str">
        <f>E24</f>
        <v>MDS PROJEKT, VYSOKÉ MÝTO</v>
      </c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0.35" customHeight="1" x14ac:dyDescent="0.2">
      <c r="A119" s="16"/>
      <c r="B119" s="17"/>
      <c r="C119" s="18"/>
      <c r="D119" s="18"/>
      <c r="E119" s="18"/>
      <c r="F119" s="18"/>
      <c r="G119" s="18"/>
      <c r="H119" s="18"/>
      <c r="I119" s="41"/>
      <c r="J119" s="18"/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6" customFormat="1" ht="29.25" customHeight="1" x14ac:dyDescent="0.2">
      <c r="A120" s="101"/>
      <c r="B120" s="102"/>
      <c r="C120" s="103" t="s">
        <v>67</v>
      </c>
      <c r="D120" s="104" t="s">
        <v>42</v>
      </c>
      <c r="E120" s="104" t="s">
        <v>40</v>
      </c>
      <c r="F120" s="104" t="s">
        <v>41</v>
      </c>
      <c r="G120" s="104" t="s">
        <v>68</v>
      </c>
      <c r="H120" s="104" t="s">
        <v>69</v>
      </c>
      <c r="I120" s="105" t="s">
        <v>70</v>
      </c>
      <c r="J120" s="106" t="s">
        <v>54</v>
      </c>
      <c r="K120" s="107" t="s">
        <v>71</v>
      </c>
      <c r="L120" s="108"/>
      <c r="M120" s="27" t="s">
        <v>0</v>
      </c>
      <c r="N120" s="28" t="s">
        <v>25</v>
      </c>
      <c r="O120" s="28" t="s">
        <v>72</v>
      </c>
      <c r="P120" s="28" t="s">
        <v>73</v>
      </c>
      <c r="Q120" s="28" t="s">
        <v>74</v>
      </c>
      <c r="R120" s="28" t="s">
        <v>75</v>
      </c>
      <c r="S120" s="28" t="s">
        <v>76</v>
      </c>
      <c r="T120" s="29" t="s">
        <v>77</v>
      </c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</row>
    <row r="121" spans="1:65" s="2" customFormat="1" ht="22.9" customHeight="1" x14ac:dyDescent="0.25">
      <c r="A121" s="16"/>
      <c r="B121" s="17"/>
      <c r="C121" s="32" t="s">
        <v>78</v>
      </c>
      <c r="D121" s="18"/>
      <c r="E121" s="18"/>
      <c r="F121" s="18"/>
      <c r="G121" s="18"/>
      <c r="H121" s="18"/>
      <c r="I121" s="41"/>
      <c r="J121" s="109">
        <f>BK121</f>
        <v>0</v>
      </c>
      <c r="K121" s="18"/>
      <c r="L121" s="19"/>
      <c r="M121" s="30"/>
      <c r="N121" s="110"/>
      <c r="O121" s="31"/>
      <c r="P121" s="111">
        <f>P122+P154+P168</f>
        <v>0</v>
      </c>
      <c r="Q121" s="31"/>
      <c r="R121" s="111">
        <f>R122+R154+R168</f>
        <v>0.16275000000000001</v>
      </c>
      <c r="S121" s="31"/>
      <c r="T121" s="112">
        <f>T122+T154+T168</f>
        <v>0</v>
      </c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9" t="s">
        <v>43</v>
      </c>
      <c r="AU121" s="9" t="s">
        <v>56</v>
      </c>
      <c r="BK121" s="113">
        <f>BK122+BK154+BK168</f>
        <v>0</v>
      </c>
    </row>
    <row r="122" spans="1:65" s="7" customFormat="1" ht="25.9" customHeight="1" x14ac:dyDescent="0.2">
      <c r="B122" s="114"/>
      <c r="C122" s="115"/>
      <c r="D122" s="116" t="s">
        <v>43</v>
      </c>
      <c r="E122" s="117" t="s">
        <v>126</v>
      </c>
      <c r="F122" s="117" t="s">
        <v>127</v>
      </c>
      <c r="G122" s="115"/>
      <c r="H122" s="115"/>
      <c r="I122" s="118"/>
      <c r="J122" s="119">
        <f>BK122</f>
        <v>0</v>
      </c>
      <c r="K122" s="115"/>
      <c r="L122" s="120"/>
      <c r="M122" s="121"/>
      <c r="N122" s="122"/>
      <c r="O122" s="122"/>
      <c r="P122" s="123">
        <f>P123</f>
        <v>0</v>
      </c>
      <c r="Q122" s="122"/>
      <c r="R122" s="123">
        <f>R123</f>
        <v>6.7669999999999994E-2</v>
      </c>
      <c r="S122" s="122"/>
      <c r="T122" s="124">
        <f>T123</f>
        <v>0</v>
      </c>
      <c r="AR122" s="125" t="s">
        <v>46</v>
      </c>
      <c r="AT122" s="126" t="s">
        <v>43</v>
      </c>
      <c r="AU122" s="126" t="s">
        <v>44</v>
      </c>
      <c r="AY122" s="125" t="s">
        <v>81</v>
      </c>
      <c r="BK122" s="127">
        <f>BK123</f>
        <v>0</v>
      </c>
    </row>
    <row r="123" spans="1:65" s="7" customFormat="1" ht="22.9" customHeight="1" x14ac:dyDescent="0.2">
      <c r="B123" s="114"/>
      <c r="C123" s="115"/>
      <c r="D123" s="116" t="s">
        <v>43</v>
      </c>
      <c r="E123" s="143" t="s">
        <v>128</v>
      </c>
      <c r="F123" s="143" t="s">
        <v>129</v>
      </c>
      <c r="G123" s="115"/>
      <c r="H123" s="115"/>
      <c r="I123" s="118"/>
      <c r="J123" s="144">
        <f>BK123</f>
        <v>0</v>
      </c>
      <c r="K123" s="115"/>
      <c r="L123" s="120"/>
      <c r="M123" s="121"/>
      <c r="N123" s="122"/>
      <c r="O123" s="122"/>
      <c r="P123" s="123">
        <f>SUM(P124:P153)</f>
        <v>0</v>
      </c>
      <c r="Q123" s="122"/>
      <c r="R123" s="123">
        <f>SUM(R124:R153)</f>
        <v>6.7669999999999994E-2</v>
      </c>
      <c r="S123" s="122"/>
      <c r="T123" s="124">
        <f>SUM(T124:T153)</f>
        <v>0</v>
      </c>
      <c r="AR123" s="125" t="s">
        <v>46</v>
      </c>
      <c r="AT123" s="126" t="s">
        <v>43</v>
      </c>
      <c r="AU123" s="126" t="s">
        <v>45</v>
      </c>
      <c r="AY123" s="125" t="s">
        <v>81</v>
      </c>
      <c r="BK123" s="127">
        <f>SUM(BK124:BK153)</f>
        <v>0</v>
      </c>
    </row>
    <row r="124" spans="1:65" s="2" customFormat="1" ht="24" customHeight="1" x14ac:dyDescent="0.2">
      <c r="A124" s="16"/>
      <c r="B124" s="17"/>
      <c r="C124" s="145" t="s">
        <v>278</v>
      </c>
      <c r="D124" s="145" t="s">
        <v>91</v>
      </c>
      <c r="E124" s="146" t="s">
        <v>279</v>
      </c>
      <c r="F124" s="147" t="s">
        <v>280</v>
      </c>
      <c r="G124" s="148" t="s">
        <v>94</v>
      </c>
      <c r="H124" s="149">
        <v>36</v>
      </c>
      <c r="I124" s="150"/>
      <c r="J124" s="151">
        <f t="shared" ref="J124:J129" si="0">ROUND(I124*H124,2)</f>
        <v>0</v>
      </c>
      <c r="K124" s="152"/>
      <c r="L124" s="19"/>
      <c r="M124" s="153" t="s">
        <v>0</v>
      </c>
      <c r="N124" s="154" t="s">
        <v>26</v>
      </c>
      <c r="O124" s="26"/>
      <c r="P124" s="139">
        <f t="shared" ref="P124:P129" si="1">O124*H124</f>
        <v>0</v>
      </c>
      <c r="Q124" s="139">
        <v>0</v>
      </c>
      <c r="R124" s="139">
        <f t="shared" ref="R124:R129" si="2">Q124*H124</f>
        <v>0</v>
      </c>
      <c r="S124" s="139">
        <v>0</v>
      </c>
      <c r="T124" s="140">
        <f t="shared" ref="T124:T129" si="3">S124*H124</f>
        <v>0</v>
      </c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R124" s="141" t="s">
        <v>132</v>
      </c>
      <c r="AT124" s="141" t="s">
        <v>91</v>
      </c>
      <c r="AU124" s="141" t="s">
        <v>46</v>
      </c>
      <c r="AY124" s="9" t="s">
        <v>81</v>
      </c>
      <c r="BE124" s="142">
        <f t="shared" ref="BE124:BE129" si="4">IF(N124="základní",J124,0)</f>
        <v>0</v>
      </c>
      <c r="BF124" s="142">
        <f t="shared" ref="BF124:BF129" si="5">IF(N124="snížená",J124,0)</f>
        <v>0</v>
      </c>
      <c r="BG124" s="142">
        <f t="shared" ref="BG124:BG129" si="6">IF(N124="zákl. přenesená",J124,0)</f>
        <v>0</v>
      </c>
      <c r="BH124" s="142">
        <f t="shared" ref="BH124:BH129" si="7">IF(N124="sníž. přenesená",J124,0)</f>
        <v>0</v>
      </c>
      <c r="BI124" s="142">
        <f t="shared" ref="BI124:BI129" si="8">IF(N124="nulová",J124,0)</f>
        <v>0</v>
      </c>
      <c r="BJ124" s="9" t="s">
        <v>45</v>
      </c>
      <c r="BK124" s="142">
        <f t="shared" ref="BK124:BK129" si="9">ROUND(I124*H124,2)</f>
        <v>0</v>
      </c>
      <c r="BL124" s="9" t="s">
        <v>132</v>
      </c>
      <c r="BM124" s="141" t="s">
        <v>281</v>
      </c>
    </row>
    <row r="125" spans="1:65" s="2" customFormat="1" ht="24" customHeight="1" x14ac:dyDescent="0.2">
      <c r="A125" s="16"/>
      <c r="B125" s="17"/>
      <c r="C125" s="128" t="s">
        <v>168</v>
      </c>
      <c r="D125" s="128" t="s">
        <v>83</v>
      </c>
      <c r="E125" s="129" t="s">
        <v>282</v>
      </c>
      <c r="F125" s="130" t="s">
        <v>283</v>
      </c>
      <c r="G125" s="131" t="s">
        <v>94</v>
      </c>
      <c r="H125" s="132">
        <v>36</v>
      </c>
      <c r="I125" s="133"/>
      <c r="J125" s="134">
        <f t="shared" si="0"/>
        <v>0</v>
      </c>
      <c r="K125" s="135"/>
      <c r="L125" s="136"/>
      <c r="M125" s="137" t="s">
        <v>0</v>
      </c>
      <c r="N125" s="138" t="s">
        <v>26</v>
      </c>
      <c r="O125" s="26"/>
      <c r="P125" s="139">
        <f t="shared" si="1"/>
        <v>0</v>
      </c>
      <c r="Q125" s="139">
        <v>3.1E-4</v>
      </c>
      <c r="R125" s="139">
        <f t="shared" si="2"/>
        <v>1.116E-2</v>
      </c>
      <c r="S125" s="139">
        <v>0</v>
      </c>
      <c r="T125" s="140">
        <f t="shared" si="3"/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41" t="s">
        <v>168</v>
      </c>
      <c r="AT125" s="141" t="s">
        <v>83</v>
      </c>
      <c r="AU125" s="141" t="s">
        <v>46</v>
      </c>
      <c r="AY125" s="9" t="s">
        <v>81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9" t="s">
        <v>45</v>
      </c>
      <c r="BK125" s="142">
        <f t="shared" si="9"/>
        <v>0</v>
      </c>
      <c r="BL125" s="9" t="s">
        <v>132</v>
      </c>
      <c r="BM125" s="141" t="s">
        <v>284</v>
      </c>
    </row>
    <row r="126" spans="1:65" s="2" customFormat="1" ht="24" customHeight="1" x14ac:dyDescent="0.2">
      <c r="A126" s="16"/>
      <c r="B126" s="17"/>
      <c r="C126" s="145" t="s">
        <v>285</v>
      </c>
      <c r="D126" s="145" t="s">
        <v>91</v>
      </c>
      <c r="E126" s="146" t="s">
        <v>286</v>
      </c>
      <c r="F126" s="147" t="s">
        <v>287</v>
      </c>
      <c r="G126" s="148" t="s">
        <v>86</v>
      </c>
      <c r="H126" s="149">
        <v>3</v>
      </c>
      <c r="I126" s="150"/>
      <c r="J126" s="151">
        <f t="shared" si="0"/>
        <v>0</v>
      </c>
      <c r="K126" s="152"/>
      <c r="L126" s="19"/>
      <c r="M126" s="153" t="s">
        <v>0</v>
      </c>
      <c r="N126" s="154" t="s">
        <v>26</v>
      </c>
      <c r="O126" s="26"/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41" t="s">
        <v>132</v>
      </c>
      <c r="AT126" s="141" t="s">
        <v>91</v>
      </c>
      <c r="AU126" s="141" t="s">
        <v>46</v>
      </c>
      <c r="AY126" s="9" t="s">
        <v>81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9" t="s">
        <v>45</v>
      </c>
      <c r="BK126" s="142">
        <f t="shared" si="9"/>
        <v>0</v>
      </c>
      <c r="BL126" s="9" t="s">
        <v>132</v>
      </c>
      <c r="BM126" s="141" t="s">
        <v>288</v>
      </c>
    </row>
    <row r="127" spans="1:65" s="2" customFormat="1" ht="16.5" customHeight="1" x14ac:dyDescent="0.2">
      <c r="A127" s="16"/>
      <c r="B127" s="17"/>
      <c r="C127" s="128" t="s">
        <v>289</v>
      </c>
      <c r="D127" s="128" t="s">
        <v>83</v>
      </c>
      <c r="E127" s="129" t="s">
        <v>290</v>
      </c>
      <c r="F127" s="130" t="s">
        <v>291</v>
      </c>
      <c r="G127" s="131" t="s">
        <v>86</v>
      </c>
      <c r="H127" s="132">
        <v>3</v>
      </c>
      <c r="I127" s="133"/>
      <c r="J127" s="134">
        <f t="shared" si="0"/>
        <v>0</v>
      </c>
      <c r="K127" s="135"/>
      <c r="L127" s="136"/>
      <c r="M127" s="137" t="s">
        <v>0</v>
      </c>
      <c r="N127" s="138" t="s">
        <v>26</v>
      </c>
      <c r="O127" s="26"/>
      <c r="P127" s="139">
        <f t="shared" si="1"/>
        <v>0</v>
      </c>
      <c r="Q127" s="139">
        <v>3.3E-4</v>
      </c>
      <c r="R127" s="139">
        <f t="shared" si="2"/>
        <v>9.8999999999999999E-4</v>
      </c>
      <c r="S127" s="139">
        <v>0</v>
      </c>
      <c r="T127" s="140">
        <f t="shared" si="3"/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168</v>
      </c>
      <c r="AT127" s="141" t="s">
        <v>83</v>
      </c>
      <c r="AU127" s="141" t="s">
        <v>46</v>
      </c>
      <c r="AY127" s="9" t="s">
        <v>81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9" t="s">
        <v>45</v>
      </c>
      <c r="BK127" s="142">
        <f t="shared" si="9"/>
        <v>0</v>
      </c>
      <c r="BL127" s="9" t="s">
        <v>132</v>
      </c>
      <c r="BM127" s="141" t="s">
        <v>292</v>
      </c>
    </row>
    <row r="128" spans="1:65" s="2" customFormat="1" ht="24" customHeight="1" x14ac:dyDescent="0.2">
      <c r="A128" s="16"/>
      <c r="B128" s="17"/>
      <c r="C128" s="145" t="s">
        <v>45</v>
      </c>
      <c r="D128" s="145" t="s">
        <v>91</v>
      </c>
      <c r="E128" s="146" t="s">
        <v>163</v>
      </c>
      <c r="F128" s="147" t="s">
        <v>164</v>
      </c>
      <c r="G128" s="148" t="s">
        <v>94</v>
      </c>
      <c r="H128" s="149">
        <v>20</v>
      </c>
      <c r="I128" s="150"/>
      <c r="J128" s="151">
        <f t="shared" si="0"/>
        <v>0</v>
      </c>
      <c r="K128" s="152"/>
      <c r="L128" s="19"/>
      <c r="M128" s="153" t="s">
        <v>0</v>
      </c>
      <c r="N128" s="154" t="s">
        <v>26</v>
      </c>
      <c r="O128" s="26"/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41" t="s">
        <v>132</v>
      </c>
      <c r="AT128" s="141" t="s">
        <v>91</v>
      </c>
      <c r="AU128" s="141" t="s">
        <v>46</v>
      </c>
      <c r="AY128" s="9" t="s">
        <v>81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9" t="s">
        <v>45</v>
      </c>
      <c r="BK128" s="142">
        <f t="shared" si="9"/>
        <v>0</v>
      </c>
      <c r="BL128" s="9" t="s">
        <v>132</v>
      </c>
      <c r="BM128" s="141" t="s">
        <v>165</v>
      </c>
    </row>
    <row r="129" spans="1:65" s="2" customFormat="1" ht="16.5" customHeight="1" x14ac:dyDescent="0.2">
      <c r="A129" s="16"/>
      <c r="B129" s="17"/>
      <c r="C129" s="128" t="s">
        <v>46</v>
      </c>
      <c r="D129" s="128" t="s">
        <v>83</v>
      </c>
      <c r="E129" s="129" t="s">
        <v>166</v>
      </c>
      <c r="F129" s="130" t="s">
        <v>167</v>
      </c>
      <c r="G129" s="131" t="s">
        <v>94</v>
      </c>
      <c r="H129" s="132">
        <v>20</v>
      </c>
      <c r="I129" s="133"/>
      <c r="J129" s="134">
        <f t="shared" si="0"/>
        <v>0</v>
      </c>
      <c r="K129" s="135"/>
      <c r="L129" s="136"/>
      <c r="M129" s="137" t="s">
        <v>0</v>
      </c>
      <c r="N129" s="138" t="s">
        <v>26</v>
      </c>
      <c r="O129" s="26"/>
      <c r="P129" s="139">
        <f t="shared" si="1"/>
        <v>0</v>
      </c>
      <c r="Q129" s="139">
        <v>1.2E-4</v>
      </c>
      <c r="R129" s="139">
        <f t="shared" si="2"/>
        <v>2.4000000000000002E-3</v>
      </c>
      <c r="S129" s="139">
        <v>0</v>
      </c>
      <c r="T129" s="140">
        <f t="shared" si="3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168</v>
      </c>
      <c r="AT129" s="141" t="s">
        <v>83</v>
      </c>
      <c r="AU129" s="141" t="s">
        <v>46</v>
      </c>
      <c r="AY129" s="9" t="s">
        <v>81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9" t="s">
        <v>45</v>
      </c>
      <c r="BK129" s="142">
        <f t="shared" si="9"/>
        <v>0</v>
      </c>
      <c r="BL129" s="9" t="s">
        <v>132</v>
      </c>
      <c r="BM129" s="141" t="s">
        <v>169</v>
      </c>
    </row>
    <row r="130" spans="1:65" s="8" customFormat="1" x14ac:dyDescent="0.2">
      <c r="B130" s="160"/>
      <c r="C130" s="161"/>
      <c r="D130" s="162" t="s">
        <v>170</v>
      </c>
      <c r="E130" s="161"/>
      <c r="F130" s="163" t="s">
        <v>293</v>
      </c>
      <c r="G130" s="161"/>
      <c r="H130" s="164">
        <v>20</v>
      </c>
      <c r="I130" s="165"/>
      <c r="J130" s="161"/>
      <c r="K130" s="161"/>
      <c r="L130" s="166"/>
      <c r="M130" s="167"/>
      <c r="N130" s="168"/>
      <c r="O130" s="168"/>
      <c r="P130" s="168"/>
      <c r="Q130" s="168"/>
      <c r="R130" s="168"/>
      <c r="S130" s="168"/>
      <c r="T130" s="169"/>
      <c r="AT130" s="170" t="s">
        <v>170</v>
      </c>
      <c r="AU130" s="170" t="s">
        <v>46</v>
      </c>
      <c r="AV130" s="8" t="s">
        <v>46</v>
      </c>
      <c r="AW130" s="8" t="s">
        <v>1</v>
      </c>
      <c r="AX130" s="8" t="s">
        <v>45</v>
      </c>
      <c r="AY130" s="170" t="s">
        <v>81</v>
      </c>
    </row>
    <row r="131" spans="1:65" s="2" customFormat="1" ht="24" customHeight="1" x14ac:dyDescent="0.2">
      <c r="A131" s="16"/>
      <c r="B131" s="17"/>
      <c r="C131" s="145" t="s">
        <v>294</v>
      </c>
      <c r="D131" s="145" t="s">
        <v>91</v>
      </c>
      <c r="E131" s="146" t="s">
        <v>163</v>
      </c>
      <c r="F131" s="147" t="s">
        <v>164</v>
      </c>
      <c r="G131" s="148" t="s">
        <v>94</v>
      </c>
      <c r="H131" s="149">
        <v>140</v>
      </c>
      <c r="I131" s="150"/>
      <c r="J131" s="151">
        <f>ROUND(I131*H131,2)</f>
        <v>0</v>
      </c>
      <c r="K131" s="152"/>
      <c r="L131" s="19"/>
      <c r="M131" s="153" t="s">
        <v>0</v>
      </c>
      <c r="N131" s="154" t="s">
        <v>26</v>
      </c>
      <c r="O131" s="26"/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41" t="s">
        <v>132</v>
      </c>
      <c r="AT131" s="141" t="s">
        <v>91</v>
      </c>
      <c r="AU131" s="141" t="s">
        <v>46</v>
      </c>
      <c r="AY131" s="9" t="s">
        <v>81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9" t="s">
        <v>45</v>
      </c>
      <c r="BK131" s="142">
        <f>ROUND(I131*H131,2)</f>
        <v>0</v>
      </c>
      <c r="BL131" s="9" t="s">
        <v>132</v>
      </c>
      <c r="BM131" s="141" t="s">
        <v>295</v>
      </c>
    </row>
    <row r="132" spans="1:65" s="2" customFormat="1" ht="16.5" customHeight="1" x14ac:dyDescent="0.2">
      <c r="A132" s="16"/>
      <c r="B132" s="17"/>
      <c r="C132" s="128" t="s">
        <v>296</v>
      </c>
      <c r="D132" s="128" t="s">
        <v>83</v>
      </c>
      <c r="E132" s="129" t="s">
        <v>297</v>
      </c>
      <c r="F132" s="130" t="s">
        <v>298</v>
      </c>
      <c r="G132" s="131" t="s">
        <v>173</v>
      </c>
      <c r="H132" s="132">
        <v>0.16800000000000001</v>
      </c>
      <c r="I132" s="133"/>
      <c r="J132" s="134">
        <f>ROUND(I132*H132,2)</f>
        <v>0</v>
      </c>
      <c r="K132" s="135"/>
      <c r="L132" s="136"/>
      <c r="M132" s="137" t="s">
        <v>0</v>
      </c>
      <c r="N132" s="138" t="s">
        <v>26</v>
      </c>
      <c r="O132" s="26"/>
      <c r="P132" s="139">
        <f>O132*H132</f>
        <v>0</v>
      </c>
      <c r="Q132" s="139">
        <v>0.23</v>
      </c>
      <c r="R132" s="139">
        <f>Q132*H132</f>
        <v>3.8640000000000001E-2</v>
      </c>
      <c r="S132" s="139">
        <v>0</v>
      </c>
      <c r="T132" s="140">
        <f>S132*H132</f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41" t="s">
        <v>168</v>
      </c>
      <c r="AT132" s="141" t="s">
        <v>83</v>
      </c>
      <c r="AU132" s="141" t="s">
        <v>46</v>
      </c>
      <c r="AY132" s="9" t="s">
        <v>81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9" t="s">
        <v>45</v>
      </c>
      <c r="BK132" s="142">
        <f>ROUND(I132*H132,2)</f>
        <v>0</v>
      </c>
      <c r="BL132" s="9" t="s">
        <v>132</v>
      </c>
      <c r="BM132" s="141" t="s">
        <v>299</v>
      </c>
    </row>
    <row r="133" spans="1:65" s="8" customFormat="1" x14ac:dyDescent="0.2">
      <c r="B133" s="160"/>
      <c r="C133" s="161"/>
      <c r="D133" s="162" t="s">
        <v>170</v>
      </c>
      <c r="E133" s="161"/>
      <c r="F133" s="163" t="s">
        <v>300</v>
      </c>
      <c r="G133" s="161"/>
      <c r="H133" s="164">
        <v>0.16800000000000001</v>
      </c>
      <c r="I133" s="165"/>
      <c r="J133" s="161"/>
      <c r="K133" s="161"/>
      <c r="L133" s="166"/>
      <c r="M133" s="167"/>
      <c r="N133" s="168"/>
      <c r="O133" s="168"/>
      <c r="P133" s="168"/>
      <c r="Q133" s="168"/>
      <c r="R133" s="168"/>
      <c r="S133" s="168"/>
      <c r="T133" s="169"/>
      <c r="AT133" s="170" t="s">
        <v>170</v>
      </c>
      <c r="AU133" s="170" t="s">
        <v>46</v>
      </c>
      <c r="AV133" s="8" t="s">
        <v>46</v>
      </c>
      <c r="AW133" s="8" t="s">
        <v>1</v>
      </c>
      <c r="AX133" s="8" t="s">
        <v>45</v>
      </c>
      <c r="AY133" s="170" t="s">
        <v>81</v>
      </c>
    </row>
    <row r="134" spans="1:65" s="2" customFormat="1" ht="24" customHeight="1" x14ac:dyDescent="0.2">
      <c r="A134" s="16"/>
      <c r="B134" s="17"/>
      <c r="C134" s="145" t="s">
        <v>174</v>
      </c>
      <c r="D134" s="145" t="s">
        <v>91</v>
      </c>
      <c r="E134" s="146" t="s">
        <v>175</v>
      </c>
      <c r="F134" s="147" t="s">
        <v>176</v>
      </c>
      <c r="G134" s="148" t="s">
        <v>86</v>
      </c>
      <c r="H134" s="149">
        <v>6</v>
      </c>
      <c r="I134" s="150"/>
      <c r="J134" s="151">
        <f t="shared" ref="J134:J153" si="10">ROUND(I134*H134,2)</f>
        <v>0</v>
      </c>
      <c r="K134" s="152"/>
      <c r="L134" s="19"/>
      <c r="M134" s="153" t="s">
        <v>0</v>
      </c>
      <c r="N134" s="154" t="s">
        <v>26</v>
      </c>
      <c r="O134" s="26"/>
      <c r="P134" s="139">
        <f t="shared" ref="P134:P153" si="11">O134*H134</f>
        <v>0</v>
      </c>
      <c r="Q134" s="139">
        <v>0</v>
      </c>
      <c r="R134" s="139">
        <f t="shared" ref="R134:R153" si="12">Q134*H134</f>
        <v>0</v>
      </c>
      <c r="S134" s="139">
        <v>0</v>
      </c>
      <c r="T134" s="140">
        <f t="shared" ref="T134:T153" si="13">S134*H134</f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132</v>
      </c>
      <c r="AT134" s="141" t="s">
        <v>91</v>
      </c>
      <c r="AU134" s="141" t="s">
        <v>46</v>
      </c>
      <c r="AY134" s="9" t="s">
        <v>81</v>
      </c>
      <c r="BE134" s="142">
        <f t="shared" ref="BE134:BE153" si="14">IF(N134="základní",J134,0)</f>
        <v>0</v>
      </c>
      <c r="BF134" s="142">
        <f t="shared" ref="BF134:BF153" si="15">IF(N134="snížená",J134,0)</f>
        <v>0</v>
      </c>
      <c r="BG134" s="142">
        <f t="shared" ref="BG134:BG153" si="16">IF(N134="zákl. přenesená",J134,0)</f>
        <v>0</v>
      </c>
      <c r="BH134" s="142">
        <f t="shared" ref="BH134:BH153" si="17">IF(N134="sníž. přenesená",J134,0)</f>
        <v>0</v>
      </c>
      <c r="BI134" s="142">
        <f t="shared" ref="BI134:BI153" si="18">IF(N134="nulová",J134,0)</f>
        <v>0</v>
      </c>
      <c r="BJ134" s="9" t="s">
        <v>45</v>
      </c>
      <c r="BK134" s="142">
        <f t="shared" ref="BK134:BK153" si="19">ROUND(I134*H134,2)</f>
        <v>0</v>
      </c>
      <c r="BL134" s="9" t="s">
        <v>132</v>
      </c>
      <c r="BM134" s="141" t="s">
        <v>177</v>
      </c>
    </row>
    <row r="135" spans="1:65" s="2" customFormat="1" ht="24" customHeight="1" x14ac:dyDescent="0.2">
      <c r="A135" s="16"/>
      <c r="B135" s="17"/>
      <c r="C135" s="145" t="s">
        <v>301</v>
      </c>
      <c r="D135" s="145" t="s">
        <v>91</v>
      </c>
      <c r="E135" s="146" t="s">
        <v>302</v>
      </c>
      <c r="F135" s="147" t="s">
        <v>303</v>
      </c>
      <c r="G135" s="148" t="s">
        <v>86</v>
      </c>
      <c r="H135" s="149">
        <v>6</v>
      </c>
      <c r="I135" s="150"/>
      <c r="J135" s="151">
        <f t="shared" si="10"/>
        <v>0</v>
      </c>
      <c r="K135" s="152"/>
      <c r="L135" s="19"/>
      <c r="M135" s="153" t="s">
        <v>0</v>
      </c>
      <c r="N135" s="154" t="s">
        <v>26</v>
      </c>
      <c r="O135" s="26"/>
      <c r="P135" s="139">
        <f t="shared" si="11"/>
        <v>0</v>
      </c>
      <c r="Q135" s="139">
        <v>0</v>
      </c>
      <c r="R135" s="139">
        <f t="shared" si="12"/>
        <v>0</v>
      </c>
      <c r="S135" s="139">
        <v>0</v>
      </c>
      <c r="T135" s="140">
        <f t="shared" si="13"/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41" t="s">
        <v>132</v>
      </c>
      <c r="AT135" s="141" t="s">
        <v>91</v>
      </c>
      <c r="AU135" s="141" t="s">
        <v>46</v>
      </c>
      <c r="AY135" s="9" t="s">
        <v>81</v>
      </c>
      <c r="BE135" s="142">
        <f t="shared" si="14"/>
        <v>0</v>
      </c>
      <c r="BF135" s="142">
        <f t="shared" si="15"/>
        <v>0</v>
      </c>
      <c r="BG135" s="142">
        <f t="shared" si="16"/>
        <v>0</v>
      </c>
      <c r="BH135" s="142">
        <f t="shared" si="17"/>
        <v>0</v>
      </c>
      <c r="BI135" s="142">
        <f t="shared" si="18"/>
        <v>0</v>
      </c>
      <c r="BJ135" s="9" t="s">
        <v>45</v>
      </c>
      <c r="BK135" s="142">
        <f t="shared" si="19"/>
        <v>0</v>
      </c>
      <c r="BL135" s="9" t="s">
        <v>132</v>
      </c>
      <c r="BM135" s="141" t="s">
        <v>304</v>
      </c>
    </row>
    <row r="136" spans="1:65" s="2" customFormat="1" ht="24" customHeight="1" x14ac:dyDescent="0.2">
      <c r="A136" s="16"/>
      <c r="B136" s="17"/>
      <c r="C136" s="145" t="s">
        <v>180</v>
      </c>
      <c r="D136" s="145" t="s">
        <v>91</v>
      </c>
      <c r="E136" s="146" t="s">
        <v>181</v>
      </c>
      <c r="F136" s="147" t="s">
        <v>182</v>
      </c>
      <c r="G136" s="148" t="s">
        <v>86</v>
      </c>
      <c r="H136" s="149">
        <v>2</v>
      </c>
      <c r="I136" s="150"/>
      <c r="J136" s="151">
        <f t="shared" si="10"/>
        <v>0</v>
      </c>
      <c r="K136" s="152"/>
      <c r="L136" s="19"/>
      <c r="M136" s="153" t="s">
        <v>0</v>
      </c>
      <c r="N136" s="154" t="s">
        <v>26</v>
      </c>
      <c r="O136" s="26"/>
      <c r="P136" s="139">
        <f t="shared" si="11"/>
        <v>0</v>
      </c>
      <c r="Q136" s="139">
        <v>0</v>
      </c>
      <c r="R136" s="139">
        <f t="shared" si="12"/>
        <v>0</v>
      </c>
      <c r="S136" s="139">
        <v>0</v>
      </c>
      <c r="T136" s="140">
        <f t="shared" si="13"/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41" t="s">
        <v>132</v>
      </c>
      <c r="AT136" s="141" t="s">
        <v>91</v>
      </c>
      <c r="AU136" s="141" t="s">
        <v>46</v>
      </c>
      <c r="AY136" s="9" t="s">
        <v>81</v>
      </c>
      <c r="BE136" s="142">
        <f t="shared" si="14"/>
        <v>0</v>
      </c>
      <c r="BF136" s="142">
        <f t="shared" si="15"/>
        <v>0</v>
      </c>
      <c r="BG136" s="142">
        <f t="shared" si="16"/>
        <v>0</v>
      </c>
      <c r="BH136" s="142">
        <f t="shared" si="17"/>
        <v>0</v>
      </c>
      <c r="BI136" s="142">
        <f t="shared" si="18"/>
        <v>0</v>
      </c>
      <c r="BJ136" s="9" t="s">
        <v>45</v>
      </c>
      <c r="BK136" s="142">
        <f t="shared" si="19"/>
        <v>0</v>
      </c>
      <c r="BL136" s="9" t="s">
        <v>132</v>
      </c>
      <c r="BM136" s="141" t="s">
        <v>183</v>
      </c>
    </row>
    <row r="137" spans="1:65" s="2" customFormat="1" ht="24" customHeight="1" x14ac:dyDescent="0.2">
      <c r="A137" s="16"/>
      <c r="B137" s="17"/>
      <c r="C137" s="145" t="s">
        <v>305</v>
      </c>
      <c r="D137" s="145" t="s">
        <v>91</v>
      </c>
      <c r="E137" s="146" t="s">
        <v>306</v>
      </c>
      <c r="F137" s="147" t="s">
        <v>307</v>
      </c>
      <c r="G137" s="148" t="s">
        <v>86</v>
      </c>
      <c r="H137" s="149">
        <v>3</v>
      </c>
      <c r="I137" s="150"/>
      <c r="J137" s="151">
        <f t="shared" si="10"/>
        <v>0</v>
      </c>
      <c r="K137" s="152"/>
      <c r="L137" s="19"/>
      <c r="M137" s="153" t="s">
        <v>0</v>
      </c>
      <c r="N137" s="154" t="s">
        <v>26</v>
      </c>
      <c r="O137" s="26"/>
      <c r="P137" s="139">
        <f t="shared" si="11"/>
        <v>0</v>
      </c>
      <c r="Q137" s="139">
        <v>0</v>
      </c>
      <c r="R137" s="139">
        <f t="shared" si="12"/>
        <v>0</v>
      </c>
      <c r="S137" s="139">
        <v>0</v>
      </c>
      <c r="T137" s="140">
        <f t="shared" si="13"/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132</v>
      </c>
      <c r="AT137" s="141" t="s">
        <v>91</v>
      </c>
      <c r="AU137" s="141" t="s">
        <v>46</v>
      </c>
      <c r="AY137" s="9" t="s">
        <v>81</v>
      </c>
      <c r="BE137" s="142">
        <f t="shared" si="14"/>
        <v>0</v>
      </c>
      <c r="BF137" s="142">
        <f t="shared" si="15"/>
        <v>0</v>
      </c>
      <c r="BG137" s="142">
        <f t="shared" si="16"/>
        <v>0</v>
      </c>
      <c r="BH137" s="142">
        <f t="shared" si="17"/>
        <v>0</v>
      </c>
      <c r="BI137" s="142">
        <f t="shared" si="18"/>
        <v>0</v>
      </c>
      <c r="BJ137" s="9" t="s">
        <v>45</v>
      </c>
      <c r="BK137" s="142">
        <f t="shared" si="19"/>
        <v>0</v>
      </c>
      <c r="BL137" s="9" t="s">
        <v>132</v>
      </c>
      <c r="BM137" s="141" t="s">
        <v>308</v>
      </c>
    </row>
    <row r="138" spans="1:65" s="2" customFormat="1" ht="16.5" customHeight="1" x14ac:dyDescent="0.2">
      <c r="A138" s="16"/>
      <c r="B138" s="17"/>
      <c r="C138" s="128" t="s">
        <v>309</v>
      </c>
      <c r="D138" s="128" t="s">
        <v>83</v>
      </c>
      <c r="E138" s="129" t="s">
        <v>310</v>
      </c>
      <c r="F138" s="130" t="s">
        <v>311</v>
      </c>
      <c r="G138" s="131" t="s">
        <v>86</v>
      </c>
      <c r="H138" s="132">
        <v>3</v>
      </c>
      <c r="I138" s="133"/>
      <c r="J138" s="134">
        <f t="shared" si="10"/>
        <v>0</v>
      </c>
      <c r="K138" s="135"/>
      <c r="L138" s="136"/>
      <c r="M138" s="137" t="s">
        <v>0</v>
      </c>
      <c r="N138" s="138" t="s">
        <v>26</v>
      </c>
      <c r="O138" s="26"/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41" t="s">
        <v>168</v>
      </c>
      <c r="AT138" s="141" t="s">
        <v>83</v>
      </c>
      <c r="AU138" s="141" t="s">
        <v>46</v>
      </c>
      <c r="AY138" s="9" t="s">
        <v>81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9" t="s">
        <v>45</v>
      </c>
      <c r="BK138" s="142">
        <f t="shared" si="19"/>
        <v>0</v>
      </c>
      <c r="BL138" s="9" t="s">
        <v>132</v>
      </c>
      <c r="BM138" s="141" t="s">
        <v>312</v>
      </c>
    </row>
    <row r="139" spans="1:65" s="2" customFormat="1" ht="16.5" customHeight="1" x14ac:dyDescent="0.2">
      <c r="A139" s="16"/>
      <c r="B139" s="17"/>
      <c r="C139" s="128" t="s">
        <v>313</v>
      </c>
      <c r="D139" s="128" t="s">
        <v>83</v>
      </c>
      <c r="E139" s="129" t="s">
        <v>314</v>
      </c>
      <c r="F139" s="130" t="s">
        <v>315</v>
      </c>
      <c r="G139" s="131" t="s">
        <v>86</v>
      </c>
      <c r="H139" s="132">
        <v>27</v>
      </c>
      <c r="I139" s="133"/>
      <c r="J139" s="134">
        <f t="shared" si="10"/>
        <v>0</v>
      </c>
      <c r="K139" s="135"/>
      <c r="L139" s="136"/>
      <c r="M139" s="137" t="s">
        <v>0</v>
      </c>
      <c r="N139" s="138" t="s">
        <v>26</v>
      </c>
      <c r="O139" s="26"/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41" t="s">
        <v>168</v>
      </c>
      <c r="AT139" s="141" t="s">
        <v>83</v>
      </c>
      <c r="AU139" s="141" t="s">
        <v>46</v>
      </c>
      <c r="AY139" s="9" t="s">
        <v>81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9" t="s">
        <v>45</v>
      </c>
      <c r="BK139" s="142">
        <f t="shared" si="19"/>
        <v>0</v>
      </c>
      <c r="BL139" s="9" t="s">
        <v>132</v>
      </c>
      <c r="BM139" s="141" t="s">
        <v>316</v>
      </c>
    </row>
    <row r="140" spans="1:65" s="2" customFormat="1" ht="16.5" customHeight="1" x14ac:dyDescent="0.2">
      <c r="A140" s="16"/>
      <c r="B140" s="17"/>
      <c r="C140" s="128" t="s">
        <v>317</v>
      </c>
      <c r="D140" s="128" t="s">
        <v>83</v>
      </c>
      <c r="E140" s="129" t="s">
        <v>318</v>
      </c>
      <c r="F140" s="130" t="s">
        <v>319</v>
      </c>
      <c r="G140" s="131" t="s">
        <v>86</v>
      </c>
      <c r="H140" s="132">
        <v>3</v>
      </c>
      <c r="I140" s="133"/>
      <c r="J140" s="134">
        <f t="shared" si="10"/>
        <v>0</v>
      </c>
      <c r="K140" s="135"/>
      <c r="L140" s="136"/>
      <c r="M140" s="137" t="s">
        <v>0</v>
      </c>
      <c r="N140" s="138" t="s">
        <v>26</v>
      </c>
      <c r="O140" s="26"/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41" t="s">
        <v>168</v>
      </c>
      <c r="AT140" s="141" t="s">
        <v>83</v>
      </c>
      <c r="AU140" s="141" t="s">
        <v>46</v>
      </c>
      <c r="AY140" s="9" t="s">
        <v>81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9" t="s">
        <v>45</v>
      </c>
      <c r="BK140" s="142">
        <f t="shared" si="19"/>
        <v>0</v>
      </c>
      <c r="BL140" s="9" t="s">
        <v>132</v>
      </c>
      <c r="BM140" s="141" t="s">
        <v>320</v>
      </c>
    </row>
    <row r="141" spans="1:65" s="2" customFormat="1" ht="16.5" customHeight="1" x14ac:dyDescent="0.2">
      <c r="A141" s="16"/>
      <c r="B141" s="17"/>
      <c r="C141" s="128" t="s">
        <v>321</v>
      </c>
      <c r="D141" s="128" t="s">
        <v>83</v>
      </c>
      <c r="E141" s="129" t="s">
        <v>322</v>
      </c>
      <c r="F141" s="130" t="s">
        <v>323</v>
      </c>
      <c r="G141" s="131" t="s">
        <v>86</v>
      </c>
      <c r="H141" s="132">
        <v>9</v>
      </c>
      <c r="I141" s="133"/>
      <c r="J141" s="134">
        <f t="shared" si="10"/>
        <v>0</v>
      </c>
      <c r="K141" s="135"/>
      <c r="L141" s="136"/>
      <c r="M141" s="137" t="s">
        <v>0</v>
      </c>
      <c r="N141" s="138" t="s">
        <v>26</v>
      </c>
      <c r="O141" s="26"/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R141" s="141" t="s">
        <v>168</v>
      </c>
      <c r="AT141" s="141" t="s">
        <v>83</v>
      </c>
      <c r="AU141" s="141" t="s">
        <v>46</v>
      </c>
      <c r="AY141" s="9" t="s">
        <v>81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9" t="s">
        <v>45</v>
      </c>
      <c r="BK141" s="142">
        <f t="shared" si="19"/>
        <v>0</v>
      </c>
      <c r="BL141" s="9" t="s">
        <v>132</v>
      </c>
      <c r="BM141" s="141" t="s">
        <v>324</v>
      </c>
    </row>
    <row r="142" spans="1:65" s="2" customFormat="1" ht="16.5" customHeight="1" x14ac:dyDescent="0.2">
      <c r="A142" s="16"/>
      <c r="B142" s="17"/>
      <c r="C142" s="128" t="s">
        <v>325</v>
      </c>
      <c r="D142" s="128" t="s">
        <v>83</v>
      </c>
      <c r="E142" s="129" t="s">
        <v>326</v>
      </c>
      <c r="F142" s="130" t="s">
        <v>327</v>
      </c>
      <c r="G142" s="131" t="s">
        <v>86</v>
      </c>
      <c r="H142" s="132">
        <v>3</v>
      </c>
      <c r="I142" s="133"/>
      <c r="J142" s="134">
        <f t="shared" si="10"/>
        <v>0</v>
      </c>
      <c r="K142" s="135"/>
      <c r="L142" s="136"/>
      <c r="M142" s="137" t="s">
        <v>0</v>
      </c>
      <c r="N142" s="138" t="s">
        <v>26</v>
      </c>
      <c r="O142" s="26"/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41" t="s">
        <v>168</v>
      </c>
      <c r="AT142" s="141" t="s">
        <v>83</v>
      </c>
      <c r="AU142" s="141" t="s">
        <v>46</v>
      </c>
      <c r="AY142" s="9" t="s">
        <v>81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9" t="s">
        <v>45</v>
      </c>
      <c r="BK142" s="142">
        <f t="shared" si="19"/>
        <v>0</v>
      </c>
      <c r="BL142" s="9" t="s">
        <v>132</v>
      </c>
      <c r="BM142" s="141" t="s">
        <v>328</v>
      </c>
    </row>
    <row r="143" spans="1:65" s="2" customFormat="1" ht="24" customHeight="1" x14ac:dyDescent="0.2">
      <c r="A143" s="16"/>
      <c r="B143" s="17"/>
      <c r="C143" s="145" t="s">
        <v>111</v>
      </c>
      <c r="D143" s="145" t="s">
        <v>91</v>
      </c>
      <c r="E143" s="146" t="s">
        <v>184</v>
      </c>
      <c r="F143" s="147" t="s">
        <v>185</v>
      </c>
      <c r="G143" s="148" t="s">
        <v>94</v>
      </c>
      <c r="H143" s="149">
        <v>10</v>
      </c>
      <c r="I143" s="150"/>
      <c r="J143" s="151">
        <f t="shared" si="10"/>
        <v>0</v>
      </c>
      <c r="K143" s="152"/>
      <c r="L143" s="19"/>
      <c r="M143" s="153" t="s">
        <v>0</v>
      </c>
      <c r="N143" s="154" t="s">
        <v>26</v>
      </c>
      <c r="O143" s="26"/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41" t="s">
        <v>132</v>
      </c>
      <c r="AT143" s="141" t="s">
        <v>91</v>
      </c>
      <c r="AU143" s="141" t="s">
        <v>46</v>
      </c>
      <c r="AY143" s="9" t="s">
        <v>81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9" t="s">
        <v>45</v>
      </c>
      <c r="BK143" s="142">
        <f t="shared" si="19"/>
        <v>0</v>
      </c>
      <c r="BL143" s="9" t="s">
        <v>132</v>
      </c>
      <c r="BM143" s="141" t="s">
        <v>186</v>
      </c>
    </row>
    <row r="144" spans="1:65" s="2" customFormat="1" ht="16.5" customHeight="1" x14ac:dyDescent="0.2">
      <c r="A144" s="16"/>
      <c r="B144" s="17"/>
      <c r="C144" s="128" t="s">
        <v>90</v>
      </c>
      <c r="D144" s="128" t="s">
        <v>83</v>
      </c>
      <c r="E144" s="129" t="s">
        <v>187</v>
      </c>
      <c r="F144" s="130" t="s">
        <v>188</v>
      </c>
      <c r="G144" s="131" t="s">
        <v>189</v>
      </c>
      <c r="H144" s="132">
        <v>10</v>
      </c>
      <c r="I144" s="133"/>
      <c r="J144" s="134">
        <f t="shared" si="10"/>
        <v>0</v>
      </c>
      <c r="K144" s="135"/>
      <c r="L144" s="136"/>
      <c r="M144" s="137" t="s">
        <v>0</v>
      </c>
      <c r="N144" s="138" t="s">
        <v>26</v>
      </c>
      <c r="O144" s="26"/>
      <c r="P144" s="139">
        <f t="shared" si="11"/>
        <v>0</v>
      </c>
      <c r="Q144" s="139">
        <v>1E-3</v>
      </c>
      <c r="R144" s="139">
        <f t="shared" si="12"/>
        <v>0.01</v>
      </c>
      <c r="S144" s="139">
        <v>0</v>
      </c>
      <c r="T144" s="140">
        <f t="shared" si="13"/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R144" s="141" t="s">
        <v>168</v>
      </c>
      <c r="AT144" s="141" t="s">
        <v>83</v>
      </c>
      <c r="AU144" s="141" t="s">
        <v>46</v>
      </c>
      <c r="AY144" s="9" t="s">
        <v>81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9" t="s">
        <v>45</v>
      </c>
      <c r="BK144" s="142">
        <f t="shared" si="19"/>
        <v>0</v>
      </c>
      <c r="BL144" s="9" t="s">
        <v>132</v>
      </c>
      <c r="BM144" s="141" t="s">
        <v>190</v>
      </c>
    </row>
    <row r="145" spans="1:65" s="2" customFormat="1" ht="24" customHeight="1" x14ac:dyDescent="0.2">
      <c r="A145" s="16"/>
      <c r="B145" s="17"/>
      <c r="C145" s="145" t="s">
        <v>95</v>
      </c>
      <c r="D145" s="145" t="s">
        <v>91</v>
      </c>
      <c r="E145" s="146" t="s">
        <v>191</v>
      </c>
      <c r="F145" s="147" t="s">
        <v>192</v>
      </c>
      <c r="G145" s="148" t="s">
        <v>94</v>
      </c>
      <c r="H145" s="149">
        <v>2.5</v>
      </c>
      <c r="I145" s="150"/>
      <c r="J145" s="151">
        <f t="shared" si="10"/>
        <v>0</v>
      </c>
      <c r="K145" s="152"/>
      <c r="L145" s="19"/>
      <c r="M145" s="153" t="s">
        <v>0</v>
      </c>
      <c r="N145" s="154" t="s">
        <v>26</v>
      </c>
      <c r="O145" s="26"/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41" t="s">
        <v>132</v>
      </c>
      <c r="AT145" s="141" t="s">
        <v>91</v>
      </c>
      <c r="AU145" s="141" t="s">
        <v>46</v>
      </c>
      <c r="AY145" s="9" t="s">
        <v>81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9" t="s">
        <v>45</v>
      </c>
      <c r="BK145" s="142">
        <f t="shared" si="19"/>
        <v>0</v>
      </c>
      <c r="BL145" s="9" t="s">
        <v>132</v>
      </c>
      <c r="BM145" s="141" t="s">
        <v>193</v>
      </c>
    </row>
    <row r="146" spans="1:65" s="2" customFormat="1" ht="16.5" customHeight="1" x14ac:dyDescent="0.2">
      <c r="A146" s="16"/>
      <c r="B146" s="17"/>
      <c r="C146" s="128" t="s">
        <v>98</v>
      </c>
      <c r="D146" s="128" t="s">
        <v>83</v>
      </c>
      <c r="E146" s="129" t="s">
        <v>194</v>
      </c>
      <c r="F146" s="130" t="s">
        <v>195</v>
      </c>
      <c r="G146" s="131" t="s">
        <v>189</v>
      </c>
      <c r="H146" s="132">
        <v>2</v>
      </c>
      <c r="I146" s="133"/>
      <c r="J146" s="134">
        <f t="shared" si="10"/>
        <v>0</v>
      </c>
      <c r="K146" s="135"/>
      <c r="L146" s="136"/>
      <c r="M146" s="137" t="s">
        <v>0</v>
      </c>
      <c r="N146" s="138" t="s">
        <v>26</v>
      </c>
      <c r="O146" s="26"/>
      <c r="P146" s="139">
        <f t="shared" si="11"/>
        <v>0</v>
      </c>
      <c r="Q146" s="139">
        <v>1E-3</v>
      </c>
      <c r="R146" s="139">
        <f t="shared" si="12"/>
        <v>2E-3</v>
      </c>
      <c r="S146" s="139">
        <v>0</v>
      </c>
      <c r="T146" s="140">
        <f t="shared" si="13"/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41" t="s">
        <v>168</v>
      </c>
      <c r="AT146" s="141" t="s">
        <v>83</v>
      </c>
      <c r="AU146" s="141" t="s">
        <v>46</v>
      </c>
      <c r="AY146" s="9" t="s">
        <v>81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9" t="s">
        <v>45</v>
      </c>
      <c r="BK146" s="142">
        <f t="shared" si="19"/>
        <v>0</v>
      </c>
      <c r="BL146" s="9" t="s">
        <v>132</v>
      </c>
      <c r="BM146" s="141" t="s">
        <v>196</v>
      </c>
    </row>
    <row r="147" spans="1:65" s="2" customFormat="1" ht="16.5" customHeight="1" x14ac:dyDescent="0.2">
      <c r="A147" s="16"/>
      <c r="B147" s="17"/>
      <c r="C147" s="145" t="s">
        <v>101</v>
      </c>
      <c r="D147" s="145" t="s">
        <v>91</v>
      </c>
      <c r="E147" s="146" t="s">
        <v>197</v>
      </c>
      <c r="F147" s="147" t="s">
        <v>198</v>
      </c>
      <c r="G147" s="148" t="s">
        <v>86</v>
      </c>
      <c r="H147" s="149">
        <v>4</v>
      </c>
      <c r="I147" s="150"/>
      <c r="J147" s="151">
        <f t="shared" si="10"/>
        <v>0</v>
      </c>
      <c r="K147" s="152"/>
      <c r="L147" s="19"/>
      <c r="M147" s="153" t="s">
        <v>0</v>
      </c>
      <c r="N147" s="154" t="s">
        <v>26</v>
      </c>
      <c r="O147" s="26"/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R147" s="141" t="s">
        <v>132</v>
      </c>
      <c r="AT147" s="141" t="s">
        <v>91</v>
      </c>
      <c r="AU147" s="141" t="s">
        <v>46</v>
      </c>
      <c r="AY147" s="9" t="s">
        <v>81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9" t="s">
        <v>45</v>
      </c>
      <c r="BK147" s="142">
        <f t="shared" si="19"/>
        <v>0</v>
      </c>
      <c r="BL147" s="9" t="s">
        <v>132</v>
      </c>
      <c r="BM147" s="141" t="s">
        <v>199</v>
      </c>
    </row>
    <row r="148" spans="1:65" s="2" customFormat="1" ht="16.5" customHeight="1" x14ac:dyDescent="0.2">
      <c r="A148" s="16"/>
      <c r="B148" s="17"/>
      <c r="C148" s="128" t="s">
        <v>139</v>
      </c>
      <c r="D148" s="128" t="s">
        <v>83</v>
      </c>
      <c r="E148" s="129" t="s">
        <v>200</v>
      </c>
      <c r="F148" s="130" t="s">
        <v>201</v>
      </c>
      <c r="G148" s="131" t="s">
        <v>86</v>
      </c>
      <c r="H148" s="132">
        <v>2</v>
      </c>
      <c r="I148" s="133"/>
      <c r="J148" s="134">
        <f t="shared" si="10"/>
        <v>0</v>
      </c>
      <c r="K148" s="135"/>
      <c r="L148" s="136"/>
      <c r="M148" s="137" t="s">
        <v>0</v>
      </c>
      <c r="N148" s="138" t="s">
        <v>26</v>
      </c>
      <c r="O148" s="26"/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R148" s="141" t="s">
        <v>168</v>
      </c>
      <c r="AT148" s="141" t="s">
        <v>83</v>
      </c>
      <c r="AU148" s="141" t="s">
        <v>46</v>
      </c>
      <c r="AY148" s="9" t="s">
        <v>81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9" t="s">
        <v>45</v>
      </c>
      <c r="BK148" s="142">
        <f t="shared" si="19"/>
        <v>0</v>
      </c>
      <c r="BL148" s="9" t="s">
        <v>132</v>
      </c>
      <c r="BM148" s="141" t="s">
        <v>202</v>
      </c>
    </row>
    <row r="149" spans="1:65" s="2" customFormat="1" ht="16.5" customHeight="1" x14ac:dyDescent="0.2">
      <c r="A149" s="16"/>
      <c r="B149" s="17"/>
      <c r="C149" s="128" t="s">
        <v>3</v>
      </c>
      <c r="D149" s="128" t="s">
        <v>83</v>
      </c>
      <c r="E149" s="129" t="s">
        <v>203</v>
      </c>
      <c r="F149" s="130" t="s">
        <v>204</v>
      </c>
      <c r="G149" s="131" t="s">
        <v>86</v>
      </c>
      <c r="H149" s="132">
        <v>2</v>
      </c>
      <c r="I149" s="133"/>
      <c r="J149" s="134">
        <f t="shared" si="10"/>
        <v>0</v>
      </c>
      <c r="K149" s="135"/>
      <c r="L149" s="136"/>
      <c r="M149" s="137" t="s">
        <v>0</v>
      </c>
      <c r="N149" s="138" t="s">
        <v>26</v>
      </c>
      <c r="O149" s="26"/>
      <c r="P149" s="139">
        <f t="shared" si="11"/>
        <v>0</v>
      </c>
      <c r="Q149" s="139">
        <v>2.0000000000000001E-4</v>
      </c>
      <c r="R149" s="139">
        <f t="shared" si="12"/>
        <v>4.0000000000000002E-4</v>
      </c>
      <c r="S149" s="139">
        <v>0</v>
      </c>
      <c r="T149" s="140">
        <f t="shared" si="13"/>
        <v>0</v>
      </c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R149" s="141" t="s">
        <v>168</v>
      </c>
      <c r="AT149" s="141" t="s">
        <v>83</v>
      </c>
      <c r="AU149" s="141" t="s">
        <v>46</v>
      </c>
      <c r="AY149" s="9" t="s">
        <v>81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9" t="s">
        <v>45</v>
      </c>
      <c r="BK149" s="142">
        <f t="shared" si="19"/>
        <v>0</v>
      </c>
      <c r="BL149" s="9" t="s">
        <v>132</v>
      </c>
      <c r="BM149" s="141" t="s">
        <v>205</v>
      </c>
    </row>
    <row r="150" spans="1:65" s="2" customFormat="1" ht="24" customHeight="1" x14ac:dyDescent="0.2">
      <c r="A150" s="16"/>
      <c r="B150" s="17"/>
      <c r="C150" s="145" t="s">
        <v>329</v>
      </c>
      <c r="D150" s="145" t="s">
        <v>91</v>
      </c>
      <c r="E150" s="146" t="s">
        <v>330</v>
      </c>
      <c r="F150" s="147" t="s">
        <v>331</v>
      </c>
      <c r="G150" s="148" t="s">
        <v>86</v>
      </c>
      <c r="H150" s="149">
        <v>2</v>
      </c>
      <c r="I150" s="150"/>
      <c r="J150" s="151">
        <f t="shared" si="10"/>
        <v>0</v>
      </c>
      <c r="K150" s="152"/>
      <c r="L150" s="19"/>
      <c r="M150" s="153" t="s">
        <v>0</v>
      </c>
      <c r="N150" s="154" t="s">
        <v>26</v>
      </c>
      <c r="O150" s="26"/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R150" s="141" t="s">
        <v>132</v>
      </c>
      <c r="AT150" s="141" t="s">
        <v>91</v>
      </c>
      <c r="AU150" s="141" t="s">
        <v>46</v>
      </c>
      <c r="AY150" s="9" t="s">
        <v>81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9" t="s">
        <v>45</v>
      </c>
      <c r="BK150" s="142">
        <f t="shared" si="19"/>
        <v>0</v>
      </c>
      <c r="BL150" s="9" t="s">
        <v>132</v>
      </c>
      <c r="BM150" s="141" t="s">
        <v>332</v>
      </c>
    </row>
    <row r="151" spans="1:65" s="2" customFormat="1" ht="16.5" customHeight="1" x14ac:dyDescent="0.2">
      <c r="A151" s="16"/>
      <c r="B151" s="17"/>
      <c r="C151" s="128" t="s">
        <v>333</v>
      </c>
      <c r="D151" s="128" t="s">
        <v>83</v>
      </c>
      <c r="E151" s="129" t="s">
        <v>334</v>
      </c>
      <c r="F151" s="130" t="s">
        <v>335</v>
      </c>
      <c r="G151" s="131" t="s">
        <v>86</v>
      </c>
      <c r="H151" s="132">
        <v>2</v>
      </c>
      <c r="I151" s="133"/>
      <c r="J151" s="134">
        <f t="shared" si="10"/>
        <v>0</v>
      </c>
      <c r="K151" s="135"/>
      <c r="L151" s="136"/>
      <c r="M151" s="137" t="s">
        <v>0</v>
      </c>
      <c r="N151" s="138" t="s">
        <v>26</v>
      </c>
      <c r="O151" s="26"/>
      <c r="P151" s="139">
        <f t="shared" si="11"/>
        <v>0</v>
      </c>
      <c r="Q151" s="139">
        <v>4.8999999999999998E-4</v>
      </c>
      <c r="R151" s="139">
        <f t="shared" si="12"/>
        <v>9.7999999999999997E-4</v>
      </c>
      <c r="S151" s="139">
        <v>0</v>
      </c>
      <c r="T151" s="140">
        <f t="shared" si="13"/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R151" s="141" t="s">
        <v>168</v>
      </c>
      <c r="AT151" s="141" t="s">
        <v>83</v>
      </c>
      <c r="AU151" s="141" t="s">
        <v>46</v>
      </c>
      <c r="AY151" s="9" t="s">
        <v>81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9" t="s">
        <v>45</v>
      </c>
      <c r="BK151" s="142">
        <f t="shared" si="19"/>
        <v>0</v>
      </c>
      <c r="BL151" s="9" t="s">
        <v>132</v>
      </c>
      <c r="BM151" s="141" t="s">
        <v>336</v>
      </c>
    </row>
    <row r="152" spans="1:65" s="2" customFormat="1" ht="16.5" customHeight="1" x14ac:dyDescent="0.2">
      <c r="A152" s="16"/>
      <c r="B152" s="17"/>
      <c r="C152" s="128" t="s">
        <v>337</v>
      </c>
      <c r="D152" s="128" t="s">
        <v>83</v>
      </c>
      <c r="E152" s="129" t="s">
        <v>338</v>
      </c>
      <c r="F152" s="130" t="s">
        <v>339</v>
      </c>
      <c r="G152" s="131" t="s">
        <v>340</v>
      </c>
      <c r="H152" s="132">
        <v>1</v>
      </c>
      <c r="I152" s="133"/>
      <c r="J152" s="134">
        <f t="shared" si="10"/>
        <v>0</v>
      </c>
      <c r="K152" s="135"/>
      <c r="L152" s="136"/>
      <c r="M152" s="137" t="s">
        <v>0</v>
      </c>
      <c r="N152" s="138" t="s">
        <v>26</v>
      </c>
      <c r="O152" s="26"/>
      <c r="P152" s="139">
        <f t="shared" si="11"/>
        <v>0</v>
      </c>
      <c r="Q152" s="139">
        <v>1E-3</v>
      </c>
      <c r="R152" s="139">
        <f t="shared" si="12"/>
        <v>1E-3</v>
      </c>
      <c r="S152" s="139">
        <v>0</v>
      </c>
      <c r="T152" s="140">
        <f t="shared" si="13"/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R152" s="141" t="s">
        <v>168</v>
      </c>
      <c r="AT152" s="141" t="s">
        <v>83</v>
      </c>
      <c r="AU152" s="141" t="s">
        <v>46</v>
      </c>
      <c r="AY152" s="9" t="s">
        <v>81</v>
      </c>
      <c r="BE152" s="142">
        <f t="shared" si="14"/>
        <v>0</v>
      </c>
      <c r="BF152" s="142">
        <f t="shared" si="15"/>
        <v>0</v>
      </c>
      <c r="BG152" s="142">
        <f t="shared" si="16"/>
        <v>0</v>
      </c>
      <c r="BH152" s="142">
        <f t="shared" si="17"/>
        <v>0</v>
      </c>
      <c r="BI152" s="142">
        <f t="shared" si="18"/>
        <v>0</v>
      </c>
      <c r="BJ152" s="9" t="s">
        <v>45</v>
      </c>
      <c r="BK152" s="142">
        <f t="shared" si="19"/>
        <v>0</v>
      </c>
      <c r="BL152" s="9" t="s">
        <v>132</v>
      </c>
      <c r="BM152" s="141" t="s">
        <v>341</v>
      </c>
    </row>
    <row r="153" spans="1:65" s="2" customFormat="1" ht="16.5" customHeight="1" x14ac:dyDescent="0.2">
      <c r="A153" s="16"/>
      <c r="B153" s="17"/>
      <c r="C153" s="128" t="s">
        <v>342</v>
      </c>
      <c r="D153" s="128" t="s">
        <v>83</v>
      </c>
      <c r="E153" s="129" t="s">
        <v>343</v>
      </c>
      <c r="F153" s="130" t="s">
        <v>344</v>
      </c>
      <c r="G153" s="131" t="s">
        <v>86</v>
      </c>
      <c r="H153" s="132">
        <v>10</v>
      </c>
      <c r="I153" s="133"/>
      <c r="J153" s="134">
        <f t="shared" si="10"/>
        <v>0</v>
      </c>
      <c r="K153" s="135"/>
      <c r="L153" s="136"/>
      <c r="M153" s="137" t="s">
        <v>0</v>
      </c>
      <c r="N153" s="138" t="s">
        <v>26</v>
      </c>
      <c r="O153" s="26"/>
      <c r="P153" s="139">
        <f t="shared" si="11"/>
        <v>0</v>
      </c>
      <c r="Q153" s="139">
        <v>1.0000000000000001E-5</v>
      </c>
      <c r="R153" s="139">
        <f t="shared" si="12"/>
        <v>1E-4</v>
      </c>
      <c r="S153" s="139">
        <v>0</v>
      </c>
      <c r="T153" s="140">
        <f t="shared" si="13"/>
        <v>0</v>
      </c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R153" s="141" t="s">
        <v>168</v>
      </c>
      <c r="AT153" s="141" t="s">
        <v>83</v>
      </c>
      <c r="AU153" s="141" t="s">
        <v>46</v>
      </c>
      <c r="AY153" s="9" t="s">
        <v>81</v>
      </c>
      <c r="BE153" s="142">
        <f t="shared" si="14"/>
        <v>0</v>
      </c>
      <c r="BF153" s="142">
        <f t="shared" si="15"/>
        <v>0</v>
      </c>
      <c r="BG153" s="142">
        <f t="shared" si="16"/>
        <v>0</v>
      </c>
      <c r="BH153" s="142">
        <f t="shared" si="17"/>
        <v>0</v>
      </c>
      <c r="BI153" s="142">
        <f t="shared" si="18"/>
        <v>0</v>
      </c>
      <c r="BJ153" s="9" t="s">
        <v>45</v>
      </c>
      <c r="BK153" s="142">
        <f t="shared" si="19"/>
        <v>0</v>
      </c>
      <c r="BL153" s="9" t="s">
        <v>132</v>
      </c>
      <c r="BM153" s="141" t="s">
        <v>345</v>
      </c>
    </row>
    <row r="154" spans="1:65" s="7" customFormat="1" ht="25.9" customHeight="1" x14ac:dyDescent="0.2">
      <c r="B154" s="114"/>
      <c r="C154" s="115"/>
      <c r="D154" s="116" t="s">
        <v>43</v>
      </c>
      <c r="E154" s="117" t="s">
        <v>83</v>
      </c>
      <c r="F154" s="117" t="s">
        <v>133</v>
      </c>
      <c r="G154" s="115"/>
      <c r="H154" s="115"/>
      <c r="I154" s="118"/>
      <c r="J154" s="119">
        <f>BK154</f>
        <v>0</v>
      </c>
      <c r="K154" s="115"/>
      <c r="L154" s="120"/>
      <c r="M154" s="121"/>
      <c r="N154" s="122"/>
      <c r="O154" s="122"/>
      <c r="P154" s="123">
        <f>P155</f>
        <v>0</v>
      </c>
      <c r="Q154" s="122"/>
      <c r="R154" s="123">
        <f>R155</f>
        <v>9.5079999999999998E-2</v>
      </c>
      <c r="S154" s="122"/>
      <c r="T154" s="124">
        <f>T155</f>
        <v>0</v>
      </c>
      <c r="AR154" s="125" t="s">
        <v>134</v>
      </c>
      <c r="AT154" s="126" t="s">
        <v>43</v>
      </c>
      <c r="AU154" s="126" t="s">
        <v>44</v>
      </c>
      <c r="AY154" s="125" t="s">
        <v>81</v>
      </c>
      <c r="BK154" s="127">
        <f>BK155</f>
        <v>0</v>
      </c>
    </row>
    <row r="155" spans="1:65" s="7" customFormat="1" ht="22.9" customHeight="1" x14ac:dyDescent="0.2">
      <c r="B155" s="114"/>
      <c r="C155" s="115"/>
      <c r="D155" s="116" t="s">
        <v>43</v>
      </c>
      <c r="E155" s="143" t="s">
        <v>135</v>
      </c>
      <c r="F155" s="143" t="s">
        <v>136</v>
      </c>
      <c r="G155" s="115"/>
      <c r="H155" s="115"/>
      <c r="I155" s="118"/>
      <c r="J155" s="144">
        <f>BK155</f>
        <v>0</v>
      </c>
      <c r="K155" s="115"/>
      <c r="L155" s="120"/>
      <c r="M155" s="121"/>
      <c r="N155" s="122"/>
      <c r="O155" s="122"/>
      <c r="P155" s="123">
        <f>SUM(P156:P167)</f>
        <v>0</v>
      </c>
      <c r="Q155" s="122"/>
      <c r="R155" s="123">
        <f>SUM(R156:R167)</f>
        <v>9.5079999999999998E-2</v>
      </c>
      <c r="S155" s="122"/>
      <c r="T155" s="124">
        <f>SUM(T156:T167)</f>
        <v>0</v>
      </c>
      <c r="AR155" s="125" t="s">
        <v>134</v>
      </c>
      <c r="AT155" s="126" t="s">
        <v>43</v>
      </c>
      <c r="AU155" s="126" t="s">
        <v>45</v>
      </c>
      <c r="AY155" s="125" t="s">
        <v>81</v>
      </c>
      <c r="BK155" s="127">
        <f>SUM(BK156:BK167)</f>
        <v>0</v>
      </c>
    </row>
    <row r="156" spans="1:65" s="2" customFormat="1" ht="24" customHeight="1" x14ac:dyDescent="0.2">
      <c r="A156" s="16"/>
      <c r="B156" s="17"/>
      <c r="C156" s="145" t="s">
        <v>160</v>
      </c>
      <c r="D156" s="145" t="s">
        <v>91</v>
      </c>
      <c r="E156" s="146" t="s">
        <v>206</v>
      </c>
      <c r="F156" s="147" t="s">
        <v>207</v>
      </c>
      <c r="G156" s="148" t="s">
        <v>86</v>
      </c>
      <c r="H156" s="149">
        <v>2</v>
      </c>
      <c r="I156" s="150"/>
      <c r="J156" s="151">
        <f t="shared" ref="J156:J166" si="20">ROUND(I156*H156,2)</f>
        <v>0</v>
      </c>
      <c r="K156" s="152"/>
      <c r="L156" s="19"/>
      <c r="M156" s="153" t="s">
        <v>0</v>
      </c>
      <c r="N156" s="154" t="s">
        <v>26</v>
      </c>
      <c r="O156" s="26"/>
      <c r="P156" s="139">
        <f t="shared" ref="P156:P166" si="21">O156*H156</f>
        <v>0</v>
      </c>
      <c r="Q156" s="139">
        <v>0</v>
      </c>
      <c r="R156" s="139">
        <f t="shared" ref="R156:R166" si="22">Q156*H156</f>
        <v>0</v>
      </c>
      <c r="S156" s="139">
        <v>0</v>
      </c>
      <c r="T156" s="140">
        <f t="shared" ref="T156:T166" si="23">S156*H156</f>
        <v>0</v>
      </c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R156" s="141" t="s">
        <v>142</v>
      </c>
      <c r="AT156" s="141" t="s">
        <v>91</v>
      </c>
      <c r="AU156" s="141" t="s">
        <v>46</v>
      </c>
      <c r="AY156" s="9" t="s">
        <v>81</v>
      </c>
      <c r="BE156" s="142">
        <f t="shared" ref="BE156:BE166" si="24">IF(N156="základní",J156,0)</f>
        <v>0</v>
      </c>
      <c r="BF156" s="142">
        <f t="shared" ref="BF156:BF166" si="25">IF(N156="snížená",J156,0)</f>
        <v>0</v>
      </c>
      <c r="BG156" s="142">
        <f t="shared" ref="BG156:BG166" si="26">IF(N156="zákl. přenesená",J156,0)</f>
        <v>0</v>
      </c>
      <c r="BH156" s="142">
        <f t="shared" ref="BH156:BH166" si="27">IF(N156="sníž. přenesená",J156,0)</f>
        <v>0</v>
      </c>
      <c r="BI156" s="142">
        <f t="shared" ref="BI156:BI166" si="28">IF(N156="nulová",J156,0)</f>
        <v>0</v>
      </c>
      <c r="BJ156" s="9" t="s">
        <v>45</v>
      </c>
      <c r="BK156" s="142">
        <f t="shared" ref="BK156:BK166" si="29">ROUND(I156*H156,2)</f>
        <v>0</v>
      </c>
      <c r="BL156" s="9" t="s">
        <v>142</v>
      </c>
      <c r="BM156" s="141" t="s">
        <v>208</v>
      </c>
    </row>
    <row r="157" spans="1:65" s="2" customFormat="1" ht="72" customHeight="1" x14ac:dyDescent="0.2">
      <c r="A157" s="16"/>
      <c r="B157" s="17"/>
      <c r="C157" s="128" t="s">
        <v>2</v>
      </c>
      <c r="D157" s="128" t="s">
        <v>83</v>
      </c>
      <c r="E157" s="129" t="s">
        <v>209</v>
      </c>
      <c r="F157" s="130" t="s">
        <v>346</v>
      </c>
      <c r="G157" s="131" t="s">
        <v>86</v>
      </c>
      <c r="H157" s="132">
        <v>3</v>
      </c>
      <c r="I157" s="133"/>
      <c r="J157" s="134">
        <f t="shared" si="20"/>
        <v>0</v>
      </c>
      <c r="K157" s="135"/>
      <c r="L157" s="136"/>
      <c r="M157" s="137" t="s">
        <v>0</v>
      </c>
      <c r="N157" s="138" t="s">
        <v>26</v>
      </c>
      <c r="O157" s="26"/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R157" s="141" t="s">
        <v>210</v>
      </c>
      <c r="AT157" s="141" t="s">
        <v>83</v>
      </c>
      <c r="AU157" s="141" t="s">
        <v>46</v>
      </c>
      <c r="AY157" s="9" t="s">
        <v>81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9" t="s">
        <v>45</v>
      </c>
      <c r="BK157" s="142">
        <f t="shared" si="29"/>
        <v>0</v>
      </c>
      <c r="BL157" s="9" t="s">
        <v>142</v>
      </c>
      <c r="BM157" s="141" t="s">
        <v>211</v>
      </c>
    </row>
    <row r="158" spans="1:65" s="2" customFormat="1" ht="24" customHeight="1" x14ac:dyDescent="0.2">
      <c r="A158" s="16"/>
      <c r="B158" s="17"/>
      <c r="C158" s="145" t="s">
        <v>132</v>
      </c>
      <c r="D158" s="145" t="s">
        <v>91</v>
      </c>
      <c r="E158" s="146" t="s">
        <v>212</v>
      </c>
      <c r="F158" s="147" t="s">
        <v>213</v>
      </c>
      <c r="G158" s="148" t="s">
        <v>86</v>
      </c>
      <c r="H158" s="149">
        <v>1</v>
      </c>
      <c r="I158" s="150"/>
      <c r="J158" s="151">
        <f t="shared" si="20"/>
        <v>0</v>
      </c>
      <c r="K158" s="152"/>
      <c r="L158" s="19"/>
      <c r="M158" s="153" t="s">
        <v>0</v>
      </c>
      <c r="N158" s="154" t="s">
        <v>26</v>
      </c>
      <c r="O158" s="26"/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R158" s="141" t="s">
        <v>142</v>
      </c>
      <c r="AT158" s="141" t="s">
        <v>91</v>
      </c>
      <c r="AU158" s="141" t="s">
        <v>46</v>
      </c>
      <c r="AY158" s="9" t="s">
        <v>81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9" t="s">
        <v>45</v>
      </c>
      <c r="BK158" s="142">
        <f t="shared" si="29"/>
        <v>0</v>
      </c>
      <c r="BL158" s="9" t="s">
        <v>142</v>
      </c>
      <c r="BM158" s="141" t="s">
        <v>214</v>
      </c>
    </row>
    <row r="159" spans="1:65" s="2" customFormat="1" ht="16.5" customHeight="1" x14ac:dyDescent="0.2">
      <c r="A159" s="16"/>
      <c r="B159" s="17"/>
      <c r="C159" s="128" t="s">
        <v>157</v>
      </c>
      <c r="D159" s="128" t="s">
        <v>83</v>
      </c>
      <c r="E159" s="129" t="s">
        <v>215</v>
      </c>
      <c r="F159" s="130" t="s">
        <v>216</v>
      </c>
      <c r="G159" s="131" t="s">
        <v>86</v>
      </c>
      <c r="H159" s="132">
        <v>1</v>
      </c>
      <c r="I159" s="133"/>
      <c r="J159" s="134">
        <f t="shared" si="20"/>
        <v>0</v>
      </c>
      <c r="K159" s="135"/>
      <c r="L159" s="136"/>
      <c r="M159" s="137" t="s">
        <v>0</v>
      </c>
      <c r="N159" s="138" t="s">
        <v>26</v>
      </c>
      <c r="O159" s="26"/>
      <c r="P159" s="139">
        <f t="shared" si="21"/>
        <v>0</v>
      </c>
      <c r="Q159" s="139">
        <v>8.1000000000000003E-2</v>
      </c>
      <c r="R159" s="139">
        <f t="shared" si="22"/>
        <v>8.1000000000000003E-2</v>
      </c>
      <c r="S159" s="139">
        <v>0</v>
      </c>
      <c r="T159" s="140">
        <f t="shared" si="23"/>
        <v>0</v>
      </c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R159" s="141" t="s">
        <v>210</v>
      </c>
      <c r="AT159" s="141" t="s">
        <v>83</v>
      </c>
      <c r="AU159" s="141" t="s">
        <v>46</v>
      </c>
      <c r="AY159" s="9" t="s">
        <v>81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9" t="s">
        <v>45</v>
      </c>
      <c r="BK159" s="142">
        <f t="shared" si="29"/>
        <v>0</v>
      </c>
      <c r="BL159" s="9" t="s">
        <v>142</v>
      </c>
      <c r="BM159" s="141" t="s">
        <v>217</v>
      </c>
    </row>
    <row r="160" spans="1:65" s="2" customFormat="1" ht="24" customHeight="1" x14ac:dyDescent="0.2">
      <c r="A160" s="16"/>
      <c r="B160" s="17"/>
      <c r="C160" s="145" t="s">
        <v>123</v>
      </c>
      <c r="D160" s="145" t="s">
        <v>91</v>
      </c>
      <c r="E160" s="146" t="s">
        <v>218</v>
      </c>
      <c r="F160" s="147" t="s">
        <v>219</v>
      </c>
      <c r="G160" s="148" t="s">
        <v>86</v>
      </c>
      <c r="H160" s="149">
        <v>2</v>
      </c>
      <c r="I160" s="150"/>
      <c r="J160" s="151">
        <f t="shared" si="20"/>
        <v>0</v>
      </c>
      <c r="K160" s="152"/>
      <c r="L160" s="19"/>
      <c r="M160" s="153" t="s">
        <v>0</v>
      </c>
      <c r="N160" s="154" t="s">
        <v>26</v>
      </c>
      <c r="O160" s="26"/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R160" s="141" t="s">
        <v>142</v>
      </c>
      <c r="AT160" s="141" t="s">
        <v>91</v>
      </c>
      <c r="AU160" s="141" t="s">
        <v>46</v>
      </c>
      <c r="AY160" s="9" t="s">
        <v>81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9" t="s">
        <v>45</v>
      </c>
      <c r="BK160" s="142">
        <f t="shared" si="29"/>
        <v>0</v>
      </c>
      <c r="BL160" s="9" t="s">
        <v>142</v>
      </c>
      <c r="BM160" s="141" t="s">
        <v>220</v>
      </c>
    </row>
    <row r="161" spans="1:65" s="2" customFormat="1" ht="16.5" customHeight="1" x14ac:dyDescent="0.2">
      <c r="A161" s="16"/>
      <c r="B161" s="17"/>
      <c r="C161" s="128" t="s">
        <v>154</v>
      </c>
      <c r="D161" s="128" t="s">
        <v>83</v>
      </c>
      <c r="E161" s="129" t="s">
        <v>221</v>
      </c>
      <c r="F161" s="130" t="s">
        <v>222</v>
      </c>
      <c r="G161" s="131" t="s">
        <v>86</v>
      </c>
      <c r="H161" s="132">
        <v>1</v>
      </c>
      <c r="I161" s="133"/>
      <c r="J161" s="134">
        <f t="shared" si="20"/>
        <v>0</v>
      </c>
      <c r="K161" s="135"/>
      <c r="L161" s="136"/>
      <c r="M161" s="137" t="s">
        <v>0</v>
      </c>
      <c r="N161" s="138" t="s">
        <v>26</v>
      </c>
      <c r="O161" s="26"/>
      <c r="P161" s="139">
        <f t="shared" si="21"/>
        <v>0</v>
      </c>
      <c r="Q161" s="139">
        <v>1.3599999999999999E-2</v>
      </c>
      <c r="R161" s="139">
        <f t="shared" si="22"/>
        <v>1.3599999999999999E-2</v>
      </c>
      <c r="S161" s="139">
        <v>0</v>
      </c>
      <c r="T161" s="140">
        <f t="shared" si="23"/>
        <v>0</v>
      </c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R161" s="141" t="s">
        <v>210</v>
      </c>
      <c r="AT161" s="141" t="s">
        <v>83</v>
      </c>
      <c r="AU161" s="141" t="s">
        <v>46</v>
      </c>
      <c r="AY161" s="9" t="s">
        <v>81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9" t="s">
        <v>45</v>
      </c>
      <c r="BK161" s="142">
        <f t="shared" si="29"/>
        <v>0</v>
      </c>
      <c r="BL161" s="9" t="s">
        <v>142</v>
      </c>
      <c r="BM161" s="141" t="s">
        <v>223</v>
      </c>
    </row>
    <row r="162" spans="1:65" s="2" customFormat="1" ht="16.5" customHeight="1" x14ac:dyDescent="0.2">
      <c r="A162" s="16"/>
      <c r="B162" s="17"/>
      <c r="C162" s="145" t="s">
        <v>347</v>
      </c>
      <c r="D162" s="145" t="s">
        <v>91</v>
      </c>
      <c r="E162" s="146" t="s">
        <v>348</v>
      </c>
      <c r="F162" s="147" t="s">
        <v>349</v>
      </c>
      <c r="G162" s="148" t="s">
        <v>86</v>
      </c>
      <c r="H162" s="149">
        <v>1</v>
      </c>
      <c r="I162" s="150"/>
      <c r="J162" s="151">
        <f t="shared" si="20"/>
        <v>0</v>
      </c>
      <c r="K162" s="152"/>
      <c r="L162" s="19"/>
      <c r="M162" s="153" t="s">
        <v>0</v>
      </c>
      <c r="N162" s="154" t="s">
        <v>26</v>
      </c>
      <c r="O162" s="26"/>
      <c r="P162" s="139">
        <f t="shared" si="21"/>
        <v>0</v>
      </c>
      <c r="Q162" s="139">
        <v>0</v>
      </c>
      <c r="R162" s="139">
        <f t="shared" si="22"/>
        <v>0</v>
      </c>
      <c r="S162" s="139">
        <v>0</v>
      </c>
      <c r="T162" s="140">
        <f t="shared" si="23"/>
        <v>0</v>
      </c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R162" s="141" t="s">
        <v>142</v>
      </c>
      <c r="AT162" s="141" t="s">
        <v>91</v>
      </c>
      <c r="AU162" s="141" t="s">
        <v>46</v>
      </c>
      <c r="AY162" s="9" t="s">
        <v>81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9" t="s">
        <v>45</v>
      </c>
      <c r="BK162" s="142">
        <f t="shared" si="29"/>
        <v>0</v>
      </c>
      <c r="BL162" s="9" t="s">
        <v>142</v>
      </c>
      <c r="BM162" s="141" t="s">
        <v>350</v>
      </c>
    </row>
    <row r="163" spans="1:65" s="2" customFormat="1" ht="16.5" customHeight="1" x14ac:dyDescent="0.2">
      <c r="A163" s="16"/>
      <c r="B163" s="17"/>
      <c r="C163" s="128" t="s">
        <v>351</v>
      </c>
      <c r="D163" s="128" t="s">
        <v>83</v>
      </c>
      <c r="E163" s="129" t="s">
        <v>352</v>
      </c>
      <c r="F163" s="130" t="s">
        <v>353</v>
      </c>
      <c r="G163" s="131" t="s">
        <v>86</v>
      </c>
      <c r="H163" s="132">
        <v>1</v>
      </c>
      <c r="I163" s="133"/>
      <c r="J163" s="134">
        <f t="shared" si="20"/>
        <v>0</v>
      </c>
      <c r="K163" s="135"/>
      <c r="L163" s="136"/>
      <c r="M163" s="137" t="s">
        <v>0</v>
      </c>
      <c r="N163" s="138" t="s">
        <v>26</v>
      </c>
      <c r="O163" s="26"/>
      <c r="P163" s="139">
        <f t="shared" si="21"/>
        <v>0</v>
      </c>
      <c r="Q163" s="139">
        <v>4.8000000000000001E-4</v>
      </c>
      <c r="R163" s="139">
        <f t="shared" si="22"/>
        <v>4.8000000000000001E-4</v>
      </c>
      <c r="S163" s="139">
        <v>0</v>
      </c>
      <c r="T163" s="140">
        <f t="shared" si="23"/>
        <v>0</v>
      </c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R163" s="141" t="s">
        <v>210</v>
      </c>
      <c r="AT163" s="141" t="s">
        <v>83</v>
      </c>
      <c r="AU163" s="141" t="s">
        <v>46</v>
      </c>
      <c r="AY163" s="9" t="s">
        <v>81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9" t="s">
        <v>45</v>
      </c>
      <c r="BK163" s="142">
        <f t="shared" si="29"/>
        <v>0</v>
      </c>
      <c r="BL163" s="9" t="s">
        <v>142</v>
      </c>
      <c r="BM163" s="141" t="s">
        <v>354</v>
      </c>
    </row>
    <row r="164" spans="1:65" s="2" customFormat="1" ht="24" customHeight="1" x14ac:dyDescent="0.2">
      <c r="A164" s="16"/>
      <c r="B164" s="17"/>
      <c r="C164" s="145" t="s">
        <v>116</v>
      </c>
      <c r="D164" s="145" t="s">
        <v>91</v>
      </c>
      <c r="E164" s="146" t="s">
        <v>224</v>
      </c>
      <c r="F164" s="147" t="s">
        <v>225</v>
      </c>
      <c r="G164" s="148" t="s">
        <v>86</v>
      </c>
      <c r="H164" s="149">
        <v>1</v>
      </c>
      <c r="I164" s="150"/>
      <c r="J164" s="151">
        <f t="shared" si="20"/>
        <v>0</v>
      </c>
      <c r="K164" s="152"/>
      <c r="L164" s="19"/>
      <c r="M164" s="153" t="s">
        <v>0</v>
      </c>
      <c r="N164" s="154" t="s">
        <v>26</v>
      </c>
      <c r="O164" s="26"/>
      <c r="P164" s="139">
        <f t="shared" si="21"/>
        <v>0</v>
      </c>
      <c r="Q164" s="139">
        <v>0</v>
      </c>
      <c r="R164" s="139">
        <f t="shared" si="22"/>
        <v>0</v>
      </c>
      <c r="S164" s="139">
        <v>0</v>
      </c>
      <c r="T164" s="140">
        <f t="shared" si="23"/>
        <v>0</v>
      </c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R164" s="141" t="s">
        <v>142</v>
      </c>
      <c r="AT164" s="141" t="s">
        <v>91</v>
      </c>
      <c r="AU164" s="141" t="s">
        <v>46</v>
      </c>
      <c r="AY164" s="9" t="s">
        <v>81</v>
      </c>
      <c r="BE164" s="142">
        <f t="shared" si="24"/>
        <v>0</v>
      </c>
      <c r="BF164" s="142">
        <f t="shared" si="25"/>
        <v>0</v>
      </c>
      <c r="BG164" s="142">
        <f t="shared" si="26"/>
        <v>0</v>
      </c>
      <c r="BH164" s="142">
        <f t="shared" si="27"/>
        <v>0</v>
      </c>
      <c r="BI164" s="142">
        <f t="shared" si="28"/>
        <v>0</v>
      </c>
      <c r="BJ164" s="9" t="s">
        <v>45</v>
      </c>
      <c r="BK164" s="142">
        <f t="shared" si="29"/>
        <v>0</v>
      </c>
      <c r="BL164" s="9" t="s">
        <v>142</v>
      </c>
      <c r="BM164" s="141" t="s">
        <v>226</v>
      </c>
    </row>
    <row r="165" spans="1:65" s="2" customFormat="1" ht="36" customHeight="1" x14ac:dyDescent="0.2">
      <c r="A165" s="16"/>
      <c r="B165" s="17"/>
      <c r="C165" s="145" t="s">
        <v>120</v>
      </c>
      <c r="D165" s="145" t="s">
        <v>91</v>
      </c>
      <c r="E165" s="146" t="s">
        <v>227</v>
      </c>
      <c r="F165" s="147" t="s">
        <v>228</v>
      </c>
      <c r="G165" s="148" t="s">
        <v>94</v>
      </c>
      <c r="H165" s="149">
        <v>1</v>
      </c>
      <c r="I165" s="150"/>
      <c r="J165" s="151">
        <f t="shared" si="20"/>
        <v>0</v>
      </c>
      <c r="K165" s="152"/>
      <c r="L165" s="19"/>
      <c r="M165" s="153" t="s">
        <v>0</v>
      </c>
      <c r="N165" s="154" t="s">
        <v>26</v>
      </c>
      <c r="O165" s="26"/>
      <c r="P165" s="139">
        <f t="shared" si="21"/>
        <v>0</v>
      </c>
      <c r="Q165" s="139">
        <v>0</v>
      </c>
      <c r="R165" s="139">
        <f t="shared" si="22"/>
        <v>0</v>
      </c>
      <c r="S165" s="139">
        <v>0</v>
      </c>
      <c r="T165" s="140">
        <f t="shared" si="23"/>
        <v>0</v>
      </c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R165" s="141" t="s">
        <v>142</v>
      </c>
      <c r="AT165" s="141" t="s">
        <v>91</v>
      </c>
      <c r="AU165" s="141" t="s">
        <v>46</v>
      </c>
      <c r="AY165" s="9" t="s">
        <v>81</v>
      </c>
      <c r="BE165" s="142">
        <f t="shared" si="24"/>
        <v>0</v>
      </c>
      <c r="BF165" s="142">
        <f t="shared" si="25"/>
        <v>0</v>
      </c>
      <c r="BG165" s="142">
        <f t="shared" si="26"/>
        <v>0</v>
      </c>
      <c r="BH165" s="142">
        <f t="shared" si="27"/>
        <v>0</v>
      </c>
      <c r="BI165" s="142">
        <f t="shared" si="28"/>
        <v>0</v>
      </c>
      <c r="BJ165" s="9" t="s">
        <v>45</v>
      </c>
      <c r="BK165" s="142">
        <f t="shared" si="29"/>
        <v>0</v>
      </c>
      <c r="BL165" s="9" t="s">
        <v>142</v>
      </c>
      <c r="BM165" s="141" t="s">
        <v>229</v>
      </c>
    </row>
    <row r="166" spans="1:65" s="2" customFormat="1" ht="16.5" customHeight="1" x14ac:dyDescent="0.2">
      <c r="A166" s="16"/>
      <c r="B166" s="17"/>
      <c r="C166" s="128" t="s">
        <v>82</v>
      </c>
      <c r="D166" s="128" t="s">
        <v>83</v>
      </c>
      <c r="E166" s="129" t="s">
        <v>230</v>
      </c>
      <c r="F166" s="130" t="s">
        <v>231</v>
      </c>
      <c r="G166" s="131" t="s">
        <v>94</v>
      </c>
      <c r="H166" s="132">
        <v>1.0009999999999999</v>
      </c>
      <c r="I166" s="133"/>
      <c r="J166" s="134">
        <f t="shared" si="20"/>
        <v>0</v>
      </c>
      <c r="K166" s="135"/>
      <c r="L166" s="136"/>
      <c r="M166" s="137" t="s">
        <v>0</v>
      </c>
      <c r="N166" s="138" t="s">
        <v>26</v>
      </c>
      <c r="O166" s="26"/>
      <c r="P166" s="139">
        <f t="shared" si="21"/>
        <v>0</v>
      </c>
      <c r="Q166" s="139">
        <v>0</v>
      </c>
      <c r="R166" s="139">
        <f t="shared" si="22"/>
        <v>0</v>
      </c>
      <c r="S166" s="139">
        <v>0</v>
      </c>
      <c r="T166" s="140">
        <f t="shared" si="23"/>
        <v>0</v>
      </c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R166" s="141" t="s">
        <v>210</v>
      </c>
      <c r="AT166" s="141" t="s">
        <v>83</v>
      </c>
      <c r="AU166" s="141" t="s">
        <v>46</v>
      </c>
      <c r="AY166" s="9" t="s">
        <v>81</v>
      </c>
      <c r="BE166" s="142">
        <f t="shared" si="24"/>
        <v>0</v>
      </c>
      <c r="BF166" s="142">
        <f t="shared" si="25"/>
        <v>0</v>
      </c>
      <c r="BG166" s="142">
        <f t="shared" si="26"/>
        <v>0</v>
      </c>
      <c r="BH166" s="142">
        <f t="shared" si="27"/>
        <v>0</v>
      </c>
      <c r="BI166" s="142">
        <f t="shared" si="28"/>
        <v>0</v>
      </c>
      <c r="BJ166" s="9" t="s">
        <v>45</v>
      </c>
      <c r="BK166" s="142">
        <f t="shared" si="29"/>
        <v>0</v>
      </c>
      <c r="BL166" s="9" t="s">
        <v>142</v>
      </c>
      <c r="BM166" s="141" t="s">
        <v>232</v>
      </c>
    </row>
    <row r="167" spans="1:65" s="8" customFormat="1" x14ac:dyDescent="0.2">
      <c r="B167" s="160"/>
      <c r="C167" s="161"/>
      <c r="D167" s="162" t="s">
        <v>170</v>
      </c>
      <c r="E167" s="161"/>
      <c r="F167" s="163" t="s">
        <v>355</v>
      </c>
      <c r="G167" s="161"/>
      <c r="H167" s="164">
        <v>1.0009999999999999</v>
      </c>
      <c r="I167" s="165"/>
      <c r="J167" s="161"/>
      <c r="K167" s="161"/>
      <c r="L167" s="166"/>
      <c r="M167" s="167"/>
      <c r="N167" s="168"/>
      <c r="O167" s="168"/>
      <c r="P167" s="168"/>
      <c r="Q167" s="168"/>
      <c r="R167" s="168"/>
      <c r="S167" s="168"/>
      <c r="T167" s="169"/>
      <c r="AT167" s="170" t="s">
        <v>170</v>
      </c>
      <c r="AU167" s="170" t="s">
        <v>46</v>
      </c>
      <c r="AV167" s="8" t="s">
        <v>46</v>
      </c>
      <c r="AW167" s="8" t="s">
        <v>1</v>
      </c>
      <c r="AX167" s="8" t="s">
        <v>45</v>
      </c>
      <c r="AY167" s="170" t="s">
        <v>81</v>
      </c>
    </row>
    <row r="168" spans="1:65" s="7" customFormat="1" ht="25.9" customHeight="1" x14ac:dyDescent="0.2">
      <c r="B168" s="114"/>
      <c r="C168" s="115"/>
      <c r="D168" s="116" t="s">
        <v>43</v>
      </c>
      <c r="E168" s="117" t="s">
        <v>248</v>
      </c>
      <c r="F168" s="117" t="s">
        <v>249</v>
      </c>
      <c r="G168" s="115"/>
      <c r="H168" s="115"/>
      <c r="I168" s="118"/>
      <c r="J168" s="119">
        <f>BK168</f>
        <v>0</v>
      </c>
      <c r="K168" s="115"/>
      <c r="L168" s="120"/>
      <c r="M168" s="121"/>
      <c r="N168" s="122"/>
      <c r="O168" s="122"/>
      <c r="P168" s="123">
        <f>P169</f>
        <v>0</v>
      </c>
      <c r="Q168" s="122"/>
      <c r="R168" s="123">
        <f>R169</f>
        <v>0</v>
      </c>
      <c r="S168" s="122"/>
      <c r="T168" s="124">
        <f>T169</f>
        <v>0</v>
      </c>
      <c r="AR168" s="125" t="s">
        <v>88</v>
      </c>
      <c r="AT168" s="126" t="s">
        <v>43</v>
      </c>
      <c r="AU168" s="126" t="s">
        <v>44</v>
      </c>
      <c r="AY168" s="125" t="s">
        <v>81</v>
      </c>
      <c r="BK168" s="127">
        <f>BK169</f>
        <v>0</v>
      </c>
    </row>
    <row r="169" spans="1:65" s="2" customFormat="1" ht="24" customHeight="1" x14ac:dyDescent="0.2">
      <c r="A169" s="16"/>
      <c r="B169" s="17"/>
      <c r="C169" s="145" t="s">
        <v>356</v>
      </c>
      <c r="D169" s="145" t="s">
        <v>91</v>
      </c>
      <c r="E169" s="146" t="s">
        <v>357</v>
      </c>
      <c r="F169" s="147" t="s">
        <v>358</v>
      </c>
      <c r="G169" s="148" t="s">
        <v>251</v>
      </c>
      <c r="H169" s="149">
        <v>4</v>
      </c>
      <c r="I169" s="150"/>
      <c r="J169" s="151">
        <f>ROUND(I169*H169,2)</f>
        <v>0</v>
      </c>
      <c r="K169" s="152"/>
      <c r="L169" s="19"/>
      <c r="M169" s="155" t="s">
        <v>0</v>
      </c>
      <c r="N169" s="156" t="s">
        <v>26</v>
      </c>
      <c r="O169" s="157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R169" s="141" t="s">
        <v>252</v>
      </c>
      <c r="AT169" s="141" t="s">
        <v>91</v>
      </c>
      <c r="AU169" s="141" t="s">
        <v>45</v>
      </c>
      <c r="AY169" s="9" t="s">
        <v>81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9" t="s">
        <v>45</v>
      </c>
      <c r="BK169" s="142">
        <f>ROUND(I169*H169,2)</f>
        <v>0</v>
      </c>
      <c r="BL169" s="9" t="s">
        <v>252</v>
      </c>
      <c r="BM169" s="141" t="s">
        <v>359</v>
      </c>
    </row>
    <row r="170" spans="1:65" s="2" customFormat="1" ht="6.95" customHeight="1" x14ac:dyDescent="0.2">
      <c r="A170" s="16"/>
      <c r="B170" s="21"/>
      <c r="C170" s="22"/>
      <c r="D170" s="22"/>
      <c r="E170" s="22"/>
      <c r="F170" s="22"/>
      <c r="G170" s="22"/>
      <c r="H170" s="22"/>
      <c r="I170" s="78"/>
      <c r="J170" s="22"/>
      <c r="K170" s="22"/>
      <c r="L170" s="19"/>
      <c r="M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</row>
  </sheetData>
  <sheetProtection password="CC35" sheet="1" objects="1" scenarios="1" formatColumns="0" formatRows="0" autoFilter="0"/>
  <autoFilter ref="C120:K169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2019-16 - 4 - SO 431 - Př...</vt:lpstr>
      <vt:lpstr>2019-16-5 - SO 431 - Demo...</vt:lpstr>
      <vt:lpstr>2019-16-6 - SO 431 - Elek...</vt:lpstr>
      <vt:lpstr>'2019-16 - 4 - SO 431 - Př...'!Názvy_tisku</vt:lpstr>
      <vt:lpstr>'2019-16-5 - SO 431 - Demo...'!Názvy_tisku</vt:lpstr>
      <vt:lpstr>'2019-16-6 - SO 431 - Elek...'!Názvy_tisku</vt:lpstr>
      <vt:lpstr>'2019-16 - 4 - SO 431 - Př...'!Oblast_tisku</vt:lpstr>
      <vt:lpstr>'2019-16-5 - SO 431 - Demo...'!Oblast_tisku</vt:lpstr>
      <vt:lpstr>'2019-16-6 - SO 431 - Elek...'!Oblast_tisku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OEM-PC\OEM</dc:creator>
  <cp:lastModifiedBy>Martin Roušar</cp:lastModifiedBy>
  <cp:lastPrinted>2019-11-27T14:45:11Z</cp:lastPrinted>
  <dcterms:created xsi:type="dcterms:W3CDTF">2019-11-25T14:05:45Z</dcterms:created>
  <dcterms:modified xsi:type="dcterms:W3CDTF">2019-11-27T14:46:02Z</dcterms:modified>
</cp:coreProperties>
</file>